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J:\JDEBE\Excel pratique\"/>
    </mc:Choice>
  </mc:AlternateContent>
  <xr:revisionPtr revIDLastSave="0" documentId="13_ncr:1_{BFEF923C-2F87-41E3-80A9-809737CD31A8}" xr6:coauthVersionLast="36" xr6:coauthVersionMax="36" xr10:uidLastSave="{00000000-0000-0000-0000-000000000000}"/>
  <bookViews>
    <workbookView xWindow="0" yWindow="0" windowWidth="28800" windowHeight="11625" xr2:uid="{EB7E13A9-750E-4B8C-9A93-53208EA05BA6}"/>
  </bookViews>
  <sheets>
    <sheet name="TABLEAU DE BORD" sheetId="1" r:id="rId1"/>
    <sheet name="Formalisme RTE" sheetId="2" r:id="rId2"/>
  </sheets>
  <externalReferences>
    <externalReference r:id="rId3"/>
    <externalReference r:id="rId4"/>
    <externalReference r:id="rId5"/>
  </externalReferences>
  <definedNames>
    <definedName name="\a01">#REF!</definedName>
    <definedName name="\a02">#REF!</definedName>
    <definedName name="\a03">#REF!</definedName>
    <definedName name="\a04">#REF!</definedName>
    <definedName name="\a05">#REF!</definedName>
    <definedName name="\a06">#REF!</definedName>
    <definedName name="\a07">#REF!</definedName>
    <definedName name="\a08">#REF!</definedName>
    <definedName name="\a09">#REF!</definedName>
    <definedName name="\A1">#REF!</definedName>
    <definedName name="\a10">#REF!</definedName>
    <definedName name="\a11">#REF!</definedName>
    <definedName name="\a12">#REF!</definedName>
    <definedName name="\a13">#REF!</definedName>
    <definedName name="\a14">#REF!</definedName>
    <definedName name="\a15">#REF!</definedName>
    <definedName name="\a16">#REF!</definedName>
    <definedName name="\a17">#REF!</definedName>
    <definedName name="\a18">#REF!</definedName>
    <definedName name="\a19">#REF!</definedName>
    <definedName name="\a20">#REF!</definedName>
    <definedName name="__p21">#REF!</definedName>
    <definedName name="__p22">#REF!</definedName>
    <definedName name="__p25">#REF!</definedName>
    <definedName name="_p21">#REF!</definedName>
    <definedName name="_p22">#REF!</definedName>
    <definedName name="_p23">#REF!</definedName>
    <definedName name="_p24">#REF!</definedName>
    <definedName name="_p25">#REF!</definedName>
    <definedName name="CHEMIN_GEN">[1]DONNEES!$C$6</definedName>
    <definedName name="CHOIX_CABLE">[1]SUPPORTS!$C$2:$C$28</definedName>
    <definedName name="CHOIX_CHAINE">[1]SUPPORTS!$R$2:$R$42</definedName>
    <definedName name="CODE_LIT">[1]DONNEES!$C$5</definedName>
    <definedName name="DATA_CABLES">#REF!</definedName>
    <definedName name="DATA_CANTON">[1]SUPPORTS!$A$1:$I$1</definedName>
    <definedName name="DATA_CHAINE">[1]SUPPORTS!$Q$1:$W$1</definedName>
    <definedName name="DATA_DONNEES">[1]DONNEES!$A$9:$V$9</definedName>
    <definedName name="DATA_NAPPE">[1]SUPPORTS!$J$1:$L$1</definedName>
    <definedName name="DATA_SUPPORTS">[1]SUPPORTS!$A$59:$AB$59</definedName>
    <definedName name="DATA_TERRAIN">[1]TERRAIN!$A$1:$B$1</definedName>
    <definedName name="dist1">'[2]Réglages importants'!$R$23</definedName>
    <definedName name="dist2">'[2]Réglages importants'!$R$24</definedName>
    <definedName name="dist3">'[2]Réglages importants'!$R$25</definedName>
    <definedName name="Epaisseurdegivre">GET.CELL(48,'TABLEAU DE BORD'!A1)</definedName>
    <definedName name="FICHIER_ELIANE">[1]DONNEES!$C$4</definedName>
    <definedName name="Flèche">#REF!</definedName>
    <definedName name="Flèche_4">#REF!</definedName>
    <definedName name="GABARIT">[1]DONNEES!$L$1</definedName>
    <definedName name="gé1">'[3]Portée (1)'!$E$31</definedName>
    <definedName name="gé101">#REF!</definedName>
    <definedName name="gé102">#REF!</definedName>
    <definedName name="gé103">#REF!</definedName>
    <definedName name="gé104">#REF!</definedName>
    <definedName name="gé105">#REF!</definedName>
    <definedName name="gé106">#REF!</definedName>
    <definedName name="gé107">#REF!</definedName>
    <definedName name="gé108">#REF!</definedName>
    <definedName name="gé109">#REF!</definedName>
    <definedName name="gé110">#REF!</definedName>
    <definedName name="gé111">#REF!</definedName>
    <definedName name="gé112">#REF!</definedName>
    <definedName name="gé113">#REF!</definedName>
    <definedName name="gé114">#REF!</definedName>
    <definedName name="gé115">#REF!</definedName>
    <definedName name="gé116">#REF!</definedName>
    <definedName name="gé117">#REF!</definedName>
    <definedName name="gé118">#REF!</definedName>
    <definedName name="gé119">#REF!</definedName>
    <definedName name="gé12">#REF!</definedName>
    <definedName name="gé120">#REF!</definedName>
    <definedName name="gé2">#REF!</definedName>
    <definedName name="gé201">#REF!</definedName>
    <definedName name="gé202">#REF!</definedName>
    <definedName name="gé203">#REF!</definedName>
    <definedName name="gé204">#REF!</definedName>
    <definedName name="gé205">#REF!</definedName>
    <definedName name="gé206">#REF!</definedName>
    <definedName name="gé207">#REF!</definedName>
    <definedName name="gé208">#REF!</definedName>
    <definedName name="gé209">#REF!</definedName>
    <definedName name="gé210">#REF!</definedName>
    <definedName name="gé211">#REF!</definedName>
    <definedName name="gé212">#REF!</definedName>
    <definedName name="gé213">#REF!</definedName>
    <definedName name="gé214">#REF!</definedName>
    <definedName name="gé215">#REF!</definedName>
    <definedName name="gé216">#REF!</definedName>
    <definedName name="gé217">#REF!</definedName>
    <definedName name="gé218">#REF!</definedName>
    <definedName name="gé219">#REF!</definedName>
    <definedName name="gé22">#REF!</definedName>
    <definedName name="gé220">#REF!</definedName>
    <definedName name="gé3">'[3]Portée (1)'!$E$33</definedName>
    <definedName name="gé301">#REF!</definedName>
    <definedName name="gé302">#REF!</definedName>
    <definedName name="gé303">#REF!</definedName>
    <definedName name="gé304">#REF!</definedName>
    <definedName name="gé305">#REF!</definedName>
    <definedName name="gé306">#REF!</definedName>
    <definedName name="gé307">#REF!</definedName>
    <definedName name="gé308">#REF!</definedName>
    <definedName name="gé309">#REF!</definedName>
    <definedName name="gé310">#REF!</definedName>
    <definedName name="gé311">#REF!</definedName>
    <definedName name="gé312">#REF!</definedName>
    <definedName name="gé313">#REF!</definedName>
    <definedName name="gé314">#REF!</definedName>
    <definedName name="gé315">#REF!</definedName>
    <definedName name="gé316">#REF!</definedName>
    <definedName name="gé317">#REF!</definedName>
    <definedName name="gé318">#REF!</definedName>
    <definedName name="gé319">#REF!</definedName>
    <definedName name="gé32">#REF!</definedName>
    <definedName name="gé320">#REF!</definedName>
    <definedName name="hypclim">'[2]Réglages importants'!$U$11</definedName>
    <definedName name="Imap">#REF!</definedName>
    <definedName name="Imap_4">#REF!</definedName>
    <definedName name="LIT">[1]DONNEES!$C$5</definedName>
    <definedName name="LOGO">INDIRECT(VLOOKUP(#REF!,#REF!,2,0))</definedName>
    <definedName name="NOM_LIGNE">[1]DONNEES!$C$1</definedName>
    <definedName name="réglement">'[2]Réglages importants'!#REF!</definedName>
    <definedName name="sinalpha" localSheetId="1">'Formalisme RTE'!$D$18</definedName>
    <definedName name="Soufflet">GET.CELL(48,'TABLEAU DE BORD'!A1)</definedName>
    <definedName name="Tableau1">#REF!</definedName>
    <definedName name="tension">'[2]Réglages importants'!$S$11</definedName>
    <definedName name="TENSION_LIGNE">[1]DONNEES!$C$2</definedName>
    <definedName name="_xlnm.Print_Area" localSheetId="1">'Formalisme RTE'!$A$1:$P$28</definedName>
    <definedName name="ZONE_ROUGE">[1]DONNEES!$C$7</definedName>
    <definedName name="Zonedevent">GET.CELL(48,'TABLEAU DE BORD'!A1)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J5797" i="2" l="1"/>
  <c r="CJ5796" i="2"/>
  <c r="CJ5795" i="2"/>
  <c r="CJ5794" i="2"/>
  <c r="CJ5793" i="2"/>
  <c r="CJ5792" i="2"/>
  <c r="CJ5791" i="2"/>
  <c r="CJ5790" i="2"/>
  <c r="CJ5789" i="2"/>
  <c r="CI5789" i="2"/>
  <c r="CJ5788" i="2"/>
  <c r="CI5788" i="2"/>
  <c r="CJ5787" i="2"/>
  <c r="CI5787" i="2"/>
  <c r="CJ5786" i="2"/>
  <c r="CI5786" i="2"/>
  <c r="CJ5785" i="2"/>
  <c r="CI5785" i="2"/>
  <c r="CJ5784" i="2"/>
  <c r="CI5784" i="2"/>
  <c r="CJ5783" i="2"/>
  <c r="CI5783" i="2"/>
  <c r="CJ5782" i="2"/>
  <c r="CI5782" i="2"/>
  <c r="CJ5781" i="2"/>
  <c r="CI5781" i="2"/>
  <c r="CJ5780" i="2"/>
  <c r="CI5780" i="2"/>
  <c r="CJ5779" i="2"/>
  <c r="CI5779" i="2"/>
  <c r="CJ5778" i="2"/>
  <c r="CI5778" i="2"/>
  <c r="CJ5777" i="2"/>
  <c r="CI5777" i="2"/>
  <c r="CJ5776" i="2"/>
  <c r="CI5776" i="2"/>
  <c r="CJ5775" i="2"/>
  <c r="CI5775" i="2"/>
  <c r="CJ5774" i="2"/>
  <c r="CI5774" i="2"/>
  <c r="CJ5773" i="2"/>
  <c r="CI5773" i="2"/>
  <c r="CJ5772" i="2"/>
  <c r="CI5772" i="2"/>
  <c r="CJ5771" i="2"/>
  <c r="CI5771" i="2"/>
  <c r="CJ5770" i="2"/>
  <c r="CI5770" i="2"/>
  <c r="CJ5769" i="2"/>
  <c r="CI5769" i="2"/>
  <c r="CJ5768" i="2"/>
  <c r="CI5768" i="2"/>
  <c r="CJ5767" i="2"/>
  <c r="CI5767" i="2"/>
  <c r="CJ5766" i="2"/>
  <c r="CI5766" i="2"/>
  <c r="CJ5765" i="2"/>
  <c r="CI5765" i="2"/>
  <c r="CJ5764" i="2"/>
  <c r="CI5764" i="2"/>
  <c r="CJ5763" i="2"/>
  <c r="CI5763" i="2"/>
  <c r="CJ5762" i="2"/>
  <c r="CI5762" i="2"/>
  <c r="CJ5761" i="2"/>
  <c r="CI5761" i="2"/>
  <c r="CJ5760" i="2"/>
  <c r="CI5760" i="2"/>
  <c r="CJ5759" i="2"/>
  <c r="CI5759" i="2"/>
  <c r="CJ5758" i="2"/>
  <c r="CI5758" i="2"/>
  <c r="CJ5757" i="2"/>
  <c r="CI5757" i="2"/>
  <c r="CJ5756" i="2"/>
  <c r="CI5756" i="2"/>
  <c r="CJ5755" i="2"/>
  <c r="CI5755" i="2"/>
  <c r="CJ5754" i="2"/>
  <c r="CI5754" i="2"/>
  <c r="CJ5753" i="2"/>
  <c r="CI5753" i="2"/>
  <c r="CJ5752" i="2"/>
  <c r="CI5752" i="2"/>
  <c r="CJ5751" i="2"/>
  <c r="CI5751" i="2"/>
  <c r="CJ5750" i="2"/>
  <c r="CI5750" i="2"/>
  <c r="CJ5749" i="2"/>
  <c r="CI5749" i="2"/>
  <c r="CJ5748" i="2"/>
  <c r="CI5748" i="2"/>
  <c r="CJ5747" i="2"/>
  <c r="CI5747" i="2"/>
  <c r="CJ5746" i="2"/>
  <c r="CI5746" i="2"/>
  <c r="CJ5745" i="2"/>
  <c r="CI5745" i="2"/>
  <c r="CJ5744" i="2"/>
  <c r="CI5744" i="2"/>
  <c r="CJ5743" i="2"/>
  <c r="CI5743" i="2"/>
  <c r="CJ5742" i="2"/>
  <c r="CI5742" i="2"/>
  <c r="CJ5741" i="2"/>
  <c r="CI5741" i="2"/>
  <c r="CJ5740" i="2"/>
  <c r="CI5740" i="2"/>
  <c r="CJ5739" i="2"/>
  <c r="CI5739" i="2"/>
  <c r="CJ5738" i="2"/>
  <c r="CI5738" i="2"/>
  <c r="CJ5737" i="2"/>
  <c r="CI5737" i="2"/>
  <c r="CJ5736" i="2"/>
  <c r="CI5736" i="2"/>
  <c r="CJ5735" i="2"/>
  <c r="CI5735" i="2"/>
  <c r="CJ5734" i="2"/>
  <c r="CI5734" i="2"/>
  <c r="CJ5733" i="2"/>
  <c r="CI5733" i="2"/>
  <c r="CJ5732" i="2"/>
  <c r="CI5732" i="2"/>
  <c r="CJ5731" i="2"/>
  <c r="CI5731" i="2"/>
  <c r="CJ5730" i="2"/>
  <c r="CI5730" i="2"/>
  <c r="CJ5729" i="2"/>
  <c r="CI5729" i="2"/>
  <c r="CJ5728" i="2"/>
  <c r="CI5728" i="2"/>
  <c r="CJ5727" i="2"/>
  <c r="CI5727" i="2"/>
  <c r="CJ5726" i="2"/>
  <c r="CI5726" i="2"/>
  <c r="CJ5725" i="2"/>
  <c r="CI5725" i="2"/>
  <c r="CJ5724" i="2"/>
  <c r="CI5724" i="2"/>
  <c r="CJ5723" i="2"/>
  <c r="CI5723" i="2"/>
  <c r="CJ5722" i="2"/>
  <c r="CI5722" i="2"/>
  <c r="CJ5721" i="2"/>
  <c r="CI5721" i="2"/>
  <c r="CJ5720" i="2"/>
  <c r="CI5720" i="2"/>
  <c r="CJ5719" i="2"/>
  <c r="CI5719" i="2"/>
  <c r="CJ5718" i="2"/>
  <c r="CI5718" i="2"/>
  <c r="CJ5717" i="2"/>
  <c r="CI5717" i="2"/>
  <c r="CJ5716" i="2"/>
  <c r="CI5716" i="2"/>
  <c r="CJ5715" i="2"/>
  <c r="CI5715" i="2"/>
  <c r="CJ5714" i="2"/>
  <c r="CI5714" i="2"/>
  <c r="CJ5713" i="2"/>
  <c r="CI5713" i="2"/>
  <c r="CJ5712" i="2"/>
  <c r="CI5712" i="2"/>
  <c r="CJ5711" i="2"/>
  <c r="CI5711" i="2"/>
  <c r="CJ5710" i="2"/>
  <c r="CI5710" i="2"/>
  <c r="CJ5709" i="2"/>
  <c r="CI5709" i="2"/>
  <c r="CJ5708" i="2"/>
  <c r="CI5708" i="2"/>
  <c r="CJ5707" i="2"/>
  <c r="CI5707" i="2"/>
  <c r="CJ5706" i="2"/>
  <c r="CI5706" i="2"/>
  <c r="CJ5705" i="2"/>
  <c r="CI5705" i="2"/>
  <c r="CJ5704" i="2"/>
  <c r="CI5704" i="2"/>
  <c r="CJ5703" i="2"/>
  <c r="CI5703" i="2"/>
  <c r="CJ5702" i="2"/>
  <c r="CI5702" i="2"/>
  <c r="CJ5701" i="2"/>
  <c r="CI5701" i="2"/>
  <c r="CJ5700" i="2"/>
  <c r="CI5700" i="2"/>
  <c r="CJ5699" i="2"/>
  <c r="CI5699" i="2"/>
  <c r="CJ5698" i="2"/>
  <c r="CI5698" i="2"/>
  <c r="CJ5697" i="2"/>
  <c r="CI5697" i="2"/>
  <c r="CJ5696" i="2"/>
  <c r="CI5696" i="2"/>
  <c r="CJ5695" i="2"/>
  <c r="CI5695" i="2"/>
  <c r="CJ5694" i="2"/>
  <c r="CI5694" i="2"/>
  <c r="CJ5693" i="2"/>
  <c r="CI5693" i="2"/>
  <c r="CJ5692" i="2"/>
  <c r="CI5692" i="2"/>
  <c r="CJ5691" i="2"/>
  <c r="CI5691" i="2"/>
  <c r="CJ5690" i="2"/>
  <c r="CI5690" i="2"/>
  <c r="CJ5689" i="2"/>
  <c r="CI5689" i="2"/>
  <c r="CJ5688" i="2"/>
  <c r="CI5688" i="2"/>
  <c r="CJ5687" i="2"/>
  <c r="CI5687" i="2"/>
  <c r="CJ5686" i="2"/>
  <c r="CI5686" i="2"/>
  <c r="CJ5685" i="2"/>
  <c r="CI5685" i="2"/>
  <c r="CJ5684" i="2"/>
  <c r="CI5684" i="2"/>
  <c r="CJ5683" i="2"/>
  <c r="CI5683" i="2"/>
  <c r="CJ5682" i="2"/>
  <c r="CI5682" i="2"/>
  <c r="CJ5681" i="2"/>
  <c r="CI5681" i="2"/>
  <c r="CJ5680" i="2"/>
  <c r="CI5680" i="2"/>
  <c r="CJ5679" i="2"/>
  <c r="CI5679" i="2"/>
  <c r="CJ5678" i="2"/>
  <c r="CI5678" i="2"/>
  <c r="CM5677" i="2"/>
  <c r="CJ5677" i="2"/>
  <c r="CI5677" i="2"/>
  <c r="CM5676" i="2"/>
  <c r="CJ5676" i="2"/>
  <c r="CI5676" i="2"/>
  <c r="CM5675" i="2"/>
  <c r="CJ5675" i="2"/>
  <c r="CI5675" i="2"/>
  <c r="CM5674" i="2"/>
  <c r="CJ5674" i="2"/>
  <c r="CI5674" i="2"/>
  <c r="CM5673" i="2"/>
  <c r="CJ5673" i="2"/>
  <c r="CI5673" i="2"/>
  <c r="CM5672" i="2"/>
  <c r="CJ5672" i="2"/>
  <c r="CI5672" i="2"/>
  <c r="CM5671" i="2"/>
  <c r="CJ5671" i="2"/>
  <c r="CI5671" i="2"/>
  <c r="CM5670" i="2"/>
  <c r="CJ5670" i="2"/>
  <c r="CI5670" i="2"/>
  <c r="CM5669" i="2"/>
  <c r="CJ5669" i="2"/>
  <c r="CI5669" i="2"/>
  <c r="CM5668" i="2"/>
  <c r="CL5668" i="2"/>
  <c r="CJ5668" i="2"/>
  <c r="CI5668" i="2"/>
  <c r="CM5667" i="2"/>
  <c r="CL5667" i="2"/>
  <c r="CJ5667" i="2"/>
  <c r="CI5667" i="2"/>
  <c r="CM5666" i="2"/>
  <c r="CL5666" i="2"/>
  <c r="CJ5666" i="2"/>
  <c r="CI5666" i="2"/>
  <c r="CM5665" i="2"/>
  <c r="CL5665" i="2"/>
  <c r="CJ5665" i="2"/>
  <c r="CI5665" i="2"/>
  <c r="CM5664" i="2"/>
  <c r="CL5664" i="2"/>
  <c r="CJ5664" i="2"/>
  <c r="CI5664" i="2"/>
  <c r="CM5663" i="2"/>
  <c r="CL5663" i="2"/>
  <c r="CJ5663" i="2"/>
  <c r="CI5663" i="2"/>
  <c r="CM5662" i="2"/>
  <c r="CL5662" i="2"/>
  <c r="CJ5662" i="2"/>
  <c r="CI5662" i="2"/>
  <c r="CM5661" i="2"/>
  <c r="CL5661" i="2"/>
  <c r="CJ5661" i="2"/>
  <c r="CI5661" i="2"/>
  <c r="CM5660" i="2"/>
  <c r="CL5660" i="2"/>
  <c r="CJ5660" i="2"/>
  <c r="CI5660" i="2"/>
  <c r="CM5659" i="2"/>
  <c r="CL5659" i="2"/>
  <c r="CJ5659" i="2"/>
  <c r="CI5659" i="2"/>
  <c r="CM5658" i="2"/>
  <c r="CL5658" i="2"/>
  <c r="CJ5658" i="2"/>
  <c r="CI5658" i="2"/>
  <c r="CM5657" i="2"/>
  <c r="CL5657" i="2"/>
  <c r="CJ5657" i="2"/>
  <c r="CI5657" i="2"/>
  <c r="CM5656" i="2"/>
  <c r="CL5656" i="2"/>
  <c r="CJ5656" i="2"/>
  <c r="CI5656" i="2"/>
  <c r="CM5655" i="2"/>
  <c r="CL5655" i="2"/>
  <c r="CJ5655" i="2"/>
  <c r="CI5655" i="2"/>
  <c r="CM5654" i="2"/>
  <c r="CL5654" i="2"/>
  <c r="CJ5654" i="2"/>
  <c r="CI5654" i="2"/>
  <c r="CM5653" i="2"/>
  <c r="CL5653" i="2"/>
  <c r="CJ5653" i="2"/>
  <c r="CI5653" i="2"/>
  <c r="CM5652" i="2"/>
  <c r="CL5652" i="2"/>
  <c r="CJ5652" i="2"/>
  <c r="CI5652" i="2"/>
  <c r="CM5651" i="2"/>
  <c r="CL5651" i="2"/>
  <c r="CJ5651" i="2"/>
  <c r="CI5651" i="2"/>
  <c r="CM5650" i="2"/>
  <c r="CL5650" i="2"/>
  <c r="CJ5650" i="2"/>
  <c r="CI5650" i="2"/>
  <c r="CM5649" i="2"/>
  <c r="CL5649" i="2"/>
  <c r="CJ5649" i="2"/>
  <c r="CI5649" i="2"/>
  <c r="CM5648" i="2"/>
  <c r="CL5648" i="2"/>
  <c r="CJ5648" i="2"/>
  <c r="CI5648" i="2"/>
  <c r="CM5647" i="2"/>
  <c r="CL5647" i="2"/>
  <c r="CJ5647" i="2"/>
  <c r="CI5647" i="2"/>
  <c r="CM5646" i="2"/>
  <c r="CL5646" i="2"/>
  <c r="CJ5646" i="2"/>
  <c r="CI5646" i="2"/>
  <c r="CM5645" i="2"/>
  <c r="CL5645" i="2"/>
  <c r="CJ5645" i="2"/>
  <c r="CI5645" i="2"/>
  <c r="CM5644" i="2"/>
  <c r="CL5644" i="2"/>
  <c r="CJ5644" i="2"/>
  <c r="CI5644" i="2"/>
  <c r="CM5643" i="2"/>
  <c r="CL5643" i="2"/>
  <c r="CJ5643" i="2"/>
  <c r="CI5643" i="2"/>
  <c r="CM5642" i="2"/>
  <c r="CL5642" i="2"/>
  <c r="CJ5642" i="2"/>
  <c r="CI5642" i="2"/>
  <c r="CM5641" i="2"/>
  <c r="CL5641" i="2"/>
  <c r="CJ5641" i="2"/>
  <c r="CI5641" i="2"/>
  <c r="CM5640" i="2"/>
  <c r="CL5640" i="2"/>
  <c r="CJ5640" i="2"/>
  <c r="CI5640" i="2"/>
  <c r="CM5639" i="2"/>
  <c r="CL5639" i="2"/>
  <c r="CJ5639" i="2"/>
  <c r="CI5639" i="2"/>
  <c r="CM5638" i="2"/>
  <c r="CL5638" i="2"/>
  <c r="CJ5638" i="2"/>
  <c r="CI5638" i="2"/>
  <c r="CM5637" i="2"/>
  <c r="CL5637" i="2"/>
  <c r="CJ5637" i="2"/>
  <c r="CI5637" i="2"/>
  <c r="CM5636" i="2"/>
  <c r="CL5636" i="2"/>
  <c r="CJ5636" i="2"/>
  <c r="CI5636" i="2"/>
  <c r="CM5635" i="2"/>
  <c r="CL5635" i="2"/>
  <c r="CJ5635" i="2"/>
  <c r="CI5635" i="2"/>
  <c r="CM5634" i="2"/>
  <c r="CL5634" i="2"/>
  <c r="CJ5634" i="2"/>
  <c r="CI5634" i="2"/>
  <c r="CM5633" i="2"/>
  <c r="CL5633" i="2"/>
  <c r="CJ5633" i="2"/>
  <c r="CI5633" i="2"/>
  <c r="CM5632" i="2"/>
  <c r="CL5632" i="2"/>
  <c r="CJ5632" i="2"/>
  <c r="CI5632" i="2"/>
  <c r="CM5631" i="2"/>
  <c r="CL5631" i="2"/>
  <c r="CJ5631" i="2"/>
  <c r="CI5631" i="2"/>
  <c r="CM5630" i="2"/>
  <c r="CL5630" i="2"/>
  <c r="CJ5630" i="2"/>
  <c r="CI5630" i="2"/>
  <c r="CM5629" i="2"/>
  <c r="CL5629" i="2"/>
  <c r="CJ5629" i="2"/>
  <c r="CI5629" i="2"/>
  <c r="CM5628" i="2"/>
  <c r="CL5628" i="2"/>
  <c r="CJ5628" i="2"/>
  <c r="CI5628" i="2"/>
  <c r="CM5627" i="2"/>
  <c r="CL5627" i="2"/>
  <c r="CJ5627" i="2"/>
  <c r="CI5627" i="2"/>
  <c r="CM5626" i="2"/>
  <c r="CL5626" i="2"/>
  <c r="CJ5626" i="2"/>
  <c r="CI5626" i="2"/>
  <c r="CM5625" i="2"/>
  <c r="CL5625" i="2"/>
  <c r="CJ5625" i="2"/>
  <c r="CI5625" i="2"/>
  <c r="CM5624" i="2"/>
  <c r="CL5624" i="2"/>
  <c r="CJ5624" i="2"/>
  <c r="CI5624" i="2"/>
  <c r="CM5623" i="2"/>
  <c r="CL5623" i="2"/>
  <c r="CJ5623" i="2"/>
  <c r="CI5623" i="2"/>
  <c r="CM5622" i="2"/>
  <c r="CL5622" i="2"/>
  <c r="CJ5622" i="2"/>
  <c r="CI5622" i="2"/>
  <c r="CM5621" i="2"/>
  <c r="CL5621" i="2"/>
  <c r="CJ5621" i="2"/>
  <c r="CI5621" i="2"/>
  <c r="CM5620" i="2"/>
  <c r="CL5620" i="2"/>
  <c r="CJ5620" i="2"/>
  <c r="CI5620" i="2"/>
  <c r="CM5619" i="2"/>
  <c r="CL5619" i="2"/>
  <c r="CJ5619" i="2"/>
  <c r="CI5619" i="2"/>
  <c r="CM5618" i="2"/>
  <c r="CL5618" i="2"/>
  <c r="CJ5618" i="2"/>
  <c r="CI5618" i="2"/>
  <c r="CM5617" i="2"/>
  <c r="CL5617" i="2"/>
  <c r="CJ5617" i="2"/>
  <c r="CI5617" i="2"/>
  <c r="CM5616" i="2"/>
  <c r="CL5616" i="2"/>
  <c r="CJ5616" i="2"/>
  <c r="CI5616" i="2"/>
  <c r="CM5615" i="2"/>
  <c r="CL5615" i="2"/>
  <c r="CJ5615" i="2"/>
  <c r="CI5615" i="2"/>
  <c r="CM5614" i="2"/>
  <c r="CL5614" i="2"/>
  <c r="CJ5614" i="2"/>
  <c r="CI5614" i="2"/>
  <c r="CM5613" i="2"/>
  <c r="CL5613" i="2"/>
  <c r="CJ5613" i="2"/>
  <c r="CI5613" i="2"/>
  <c r="CM5612" i="2"/>
  <c r="CL5612" i="2"/>
  <c r="CJ5612" i="2"/>
  <c r="CI5612" i="2"/>
  <c r="CM5611" i="2"/>
  <c r="CL5611" i="2"/>
  <c r="CJ5611" i="2"/>
  <c r="CI5611" i="2"/>
  <c r="CM5610" i="2"/>
  <c r="CL5610" i="2"/>
  <c r="CJ5610" i="2"/>
  <c r="CI5610" i="2"/>
  <c r="CM5609" i="2"/>
  <c r="CL5609" i="2"/>
  <c r="CJ5609" i="2"/>
  <c r="CI5609" i="2"/>
  <c r="CM5608" i="2"/>
  <c r="CL5608" i="2"/>
  <c r="CJ5608" i="2"/>
  <c r="CI5608" i="2"/>
  <c r="CM5607" i="2"/>
  <c r="CL5607" i="2"/>
  <c r="CJ5607" i="2"/>
  <c r="CI5607" i="2"/>
  <c r="CM5606" i="2"/>
  <c r="CL5606" i="2"/>
  <c r="CJ5606" i="2"/>
  <c r="CI5606" i="2"/>
  <c r="CM5605" i="2"/>
  <c r="CL5605" i="2"/>
  <c r="CJ5605" i="2"/>
  <c r="CI5605" i="2"/>
  <c r="CM5604" i="2"/>
  <c r="CL5604" i="2"/>
  <c r="CJ5604" i="2"/>
  <c r="CI5604" i="2"/>
  <c r="CM5603" i="2"/>
  <c r="CL5603" i="2"/>
  <c r="CJ5603" i="2"/>
  <c r="CI5603" i="2"/>
  <c r="CM5602" i="2"/>
  <c r="CL5602" i="2"/>
  <c r="CJ5602" i="2"/>
  <c r="CI5602" i="2"/>
  <c r="CM5601" i="2"/>
  <c r="CL5601" i="2"/>
  <c r="CJ5601" i="2"/>
  <c r="CI5601" i="2"/>
  <c r="CM5600" i="2"/>
  <c r="CL5600" i="2"/>
  <c r="CJ5600" i="2"/>
  <c r="CI5600" i="2"/>
  <c r="CM5599" i="2"/>
  <c r="CL5599" i="2"/>
  <c r="CJ5599" i="2"/>
  <c r="CI5599" i="2"/>
  <c r="CM5598" i="2"/>
  <c r="CL5598" i="2"/>
  <c r="CJ5598" i="2"/>
  <c r="CI5598" i="2"/>
  <c r="CM5597" i="2"/>
  <c r="CL5597" i="2"/>
  <c r="CJ5597" i="2"/>
  <c r="CI5597" i="2"/>
  <c r="CM5596" i="2"/>
  <c r="CL5596" i="2"/>
  <c r="CJ5596" i="2"/>
  <c r="CI5596" i="2"/>
  <c r="CM5595" i="2"/>
  <c r="CL5595" i="2"/>
  <c r="CJ5595" i="2"/>
  <c r="CI5595" i="2"/>
  <c r="CM5594" i="2"/>
  <c r="CL5594" i="2"/>
  <c r="CJ5594" i="2"/>
  <c r="CI5594" i="2"/>
  <c r="CM5593" i="2"/>
  <c r="CL5593" i="2"/>
  <c r="CJ5593" i="2"/>
  <c r="CI5593" i="2"/>
  <c r="CM5592" i="2"/>
  <c r="CL5592" i="2"/>
  <c r="CJ5592" i="2"/>
  <c r="CI5592" i="2"/>
  <c r="CM5591" i="2"/>
  <c r="CL5591" i="2"/>
  <c r="CJ5591" i="2"/>
  <c r="CI5591" i="2"/>
  <c r="CM5590" i="2"/>
  <c r="CL5590" i="2"/>
  <c r="CJ5590" i="2"/>
  <c r="CI5590" i="2"/>
  <c r="CM5589" i="2"/>
  <c r="CL5589" i="2"/>
  <c r="CJ5589" i="2"/>
  <c r="CI5589" i="2"/>
  <c r="CM5588" i="2"/>
  <c r="CL5588" i="2"/>
  <c r="CJ5588" i="2"/>
  <c r="CI5588" i="2"/>
  <c r="CM5587" i="2"/>
  <c r="CL5587" i="2"/>
  <c r="CJ5587" i="2"/>
  <c r="CI5587" i="2"/>
  <c r="CM5586" i="2"/>
  <c r="CL5586" i="2"/>
  <c r="CJ5586" i="2"/>
  <c r="CI5586" i="2"/>
  <c r="CM5585" i="2"/>
  <c r="CL5585" i="2"/>
  <c r="CJ5585" i="2"/>
  <c r="CI5585" i="2"/>
  <c r="CM5584" i="2"/>
  <c r="CL5584" i="2"/>
  <c r="CJ5584" i="2"/>
  <c r="CI5584" i="2"/>
  <c r="CM5583" i="2"/>
  <c r="CL5583" i="2"/>
  <c r="CJ5583" i="2"/>
  <c r="CI5583" i="2"/>
  <c r="CM5582" i="2"/>
  <c r="CL5582" i="2"/>
  <c r="CJ5582" i="2"/>
  <c r="CI5582" i="2"/>
  <c r="CM5581" i="2"/>
  <c r="CL5581" i="2"/>
  <c r="CJ5581" i="2"/>
  <c r="CI5581" i="2"/>
  <c r="CM5580" i="2"/>
  <c r="CL5580" i="2"/>
  <c r="CJ5580" i="2"/>
  <c r="CI5580" i="2"/>
  <c r="CM5579" i="2"/>
  <c r="CL5579" i="2"/>
  <c r="CJ5579" i="2"/>
  <c r="CI5579" i="2"/>
  <c r="CM5578" i="2"/>
  <c r="CL5578" i="2"/>
  <c r="CJ5578" i="2"/>
  <c r="CI5578" i="2"/>
  <c r="CM5577" i="2"/>
  <c r="CL5577" i="2"/>
  <c r="CJ5577" i="2"/>
  <c r="CI5577" i="2"/>
  <c r="CM5576" i="2"/>
  <c r="CL5576" i="2"/>
  <c r="CJ5576" i="2"/>
  <c r="CI5576" i="2"/>
  <c r="CM5575" i="2"/>
  <c r="CL5575" i="2"/>
  <c r="CJ5575" i="2"/>
  <c r="CI5575" i="2"/>
  <c r="CM5574" i="2"/>
  <c r="CL5574" i="2"/>
  <c r="CJ5574" i="2"/>
  <c r="CI5574" i="2"/>
  <c r="CM5573" i="2"/>
  <c r="CL5573" i="2"/>
  <c r="CJ5573" i="2"/>
  <c r="CI5573" i="2"/>
  <c r="CM5572" i="2"/>
  <c r="CL5572" i="2"/>
  <c r="CJ5572" i="2"/>
  <c r="CI5572" i="2"/>
  <c r="CM5571" i="2"/>
  <c r="CL5571" i="2"/>
  <c r="CJ5571" i="2"/>
  <c r="CI5571" i="2"/>
  <c r="CM5570" i="2"/>
  <c r="CL5570" i="2"/>
  <c r="CJ5570" i="2"/>
  <c r="CI5570" i="2"/>
  <c r="CM5569" i="2"/>
  <c r="CL5569" i="2"/>
  <c r="CJ5569" i="2"/>
  <c r="CI5569" i="2"/>
  <c r="CM5568" i="2"/>
  <c r="CL5568" i="2"/>
  <c r="CJ5568" i="2"/>
  <c r="CI5568" i="2"/>
  <c r="CM5567" i="2"/>
  <c r="CL5567" i="2"/>
  <c r="CJ5567" i="2"/>
  <c r="CI5567" i="2"/>
  <c r="CM5566" i="2"/>
  <c r="CL5566" i="2"/>
  <c r="CJ5566" i="2"/>
  <c r="CI5566" i="2"/>
  <c r="CM5565" i="2"/>
  <c r="CL5565" i="2"/>
  <c r="CJ5565" i="2"/>
  <c r="CI5565" i="2"/>
  <c r="CM5564" i="2"/>
  <c r="CL5564" i="2"/>
  <c r="CJ5564" i="2"/>
  <c r="CI5564" i="2"/>
  <c r="CM5563" i="2"/>
  <c r="CL5563" i="2"/>
  <c r="CJ5563" i="2"/>
  <c r="CI5563" i="2"/>
  <c r="CM5562" i="2"/>
  <c r="CL5562" i="2"/>
  <c r="CJ5562" i="2"/>
  <c r="CI5562" i="2"/>
  <c r="CM5561" i="2"/>
  <c r="CL5561" i="2"/>
  <c r="CJ5561" i="2"/>
  <c r="CI5561" i="2"/>
  <c r="CM5560" i="2"/>
  <c r="CL5560" i="2"/>
  <c r="CJ5560" i="2"/>
  <c r="CI5560" i="2"/>
  <c r="CM5559" i="2"/>
  <c r="CL5559" i="2"/>
  <c r="CJ5559" i="2"/>
  <c r="CI5559" i="2"/>
  <c r="CM5558" i="2"/>
  <c r="CL5558" i="2"/>
  <c r="CJ5558" i="2"/>
  <c r="CI5558" i="2"/>
  <c r="CM5557" i="2"/>
  <c r="CL5557" i="2"/>
  <c r="CJ5557" i="2"/>
  <c r="CI5557" i="2"/>
  <c r="CM5556" i="2"/>
  <c r="CL5556" i="2"/>
  <c r="CJ5556" i="2"/>
  <c r="CI5556" i="2"/>
  <c r="CM5555" i="2"/>
  <c r="CL5555" i="2"/>
  <c r="CJ5555" i="2"/>
  <c r="CI5555" i="2"/>
  <c r="CM5554" i="2"/>
  <c r="CL5554" i="2"/>
  <c r="CJ5554" i="2"/>
  <c r="CI5554" i="2"/>
  <c r="CM5553" i="2"/>
  <c r="CL5553" i="2"/>
  <c r="CJ5553" i="2"/>
  <c r="CI5553" i="2"/>
  <c r="CM5552" i="2"/>
  <c r="CL5552" i="2"/>
  <c r="CJ5552" i="2"/>
  <c r="CI5552" i="2"/>
  <c r="CM5551" i="2"/>
  <c r="CL5551" i="2"/>
  <c r="CJ5551" i="2"/>
  <c r="CI5551" i="2"/>
  <c r="CM5550" i="2"/>
  <c r="CL5550" i="2"/>
  <c r="CJ5550" i="2"/>
  <c r="CI5550" i="2"/>
  <c r="CM5549" i="2"/>
  <c r="CL5549" i="2"/>
  <c r="CJ5549" i="2"/>
  <c r="CI5549" i="2"/>
  <c r="CM5548" i="2"/>
  <c r="CL5548" i="2"/>
  <c r="CJ5548" i="2"/>
  <c r="CI5548" i="2"/>
  <c r="CM5547" i="2"/>
  <c r="CL5547" i="2"/>
  <c r="CJ5547" i="2"/>
  <c r="CI5547" i="2"/>
  <c r="CM5546" i="2"/>
  <c r="CL5546" i="2"/>
  <c r="CJ5546" i="2"/>
  <c r="CI5546" i="2"/>
  <c r="CM5545" i="2"/>
  <c r="CL5545" i="2"/>
  <c r="CJ5545" i="2"/>
  <c r="CI5545" i="2"/>
  <c r="CM5544" i="2"/>
  <c r="CL5544" i="2"/>
  <c r="CJ5544" i="2"/>
  <c r="CI5544" i="2"/>
  <c r="CM5543" i="2"/>
  <c r="CL5543" i="2"/>
  <c r="CJ5543" i="2"/>
  <c r="CI5543" i="2"/>
  <c r="CM5542" i="2"/>
  <c r="CL5542" i="2"/>
  <c r="CJ5542" i="2"/>
  <c r="CI5542" i="2"/>
  <c r="CM5541" i="2"/>
  <c r="CL5541" i="2"/>
  <c r="CJ5541" i="2"/>
  <c r="CI5541" i="2"/>
  <c r="CM5540" i="2"/>
  <c r="CL5540" i="2"/>
  <c r="CJ5540" i="2"/>
  <c r="CI5540" i="2"/>
  <c r="CM5539" i="2"/>
  <c r="CL5539" i="2"/>
  <c r="CJ5539" i="2"/>
  <c r="CI5539" i="2"/>
  <c r="CM5538" i="2"/>
  <c r="CL5538" i="2"/>
  <c r="CJ5538" i="2"/>
  <c r="CI5538" i="2"/>
  <c r="CM5537" i="2"/>
  <c r="CL5537" i="2"/>
  <c r="CJ5537" i="2"/>
  <c r="CI5537" i="2"/>
  <c r="CM5536" i="2"/>
  <c r="CL5536" i="2"/>
  <c r="CJ5536" i="2"/>
  <c r="CI5536" i="2"/>
  <c r="CM5535" i="2"/>
  <c r="CL5535" i="2"/>
  <c r="CJ5535" i="2"/>
  <c r="CI5535" i="2"/>
  <c r="CM5534" i="2"/>
  <c r="CL5534" i="2"/>
  <c r="CJ5534" i="2"/>
  <c r="CI5534" i="2"/>
  <c r="CM5533" i="2"/>
  <c r="CL5533" i="2"/>
  <c r="CJ5533" i="2"/>
  <c r="CI5533" i="2"/>
  <c r="CM5532" i="2"/>
  <c r="CL5532" i="2"/>
  <c r="CJ5532" i="2"/>
  <c r="CI5532" i="2"/>
  <c r="CM5531" i="2"/>
  <c r="CL5531" i="2"/>
  <c r="CJ5531" i="2"/>
  <c r="CI5531" i="2"/>
  <c r="CM5530" i="2"/>
  <c r="CL5530" i="2"/>
  <c r="CJ5530" i="2"/>
  <c r="CI5530" i="2"/>
  <c r="CM5529" i="2"/>
  <c r="CL5529" i="2"/>
  <c r="CJ5529" i="2"/>
  <c r="CI5529" i="2"/>
  <c r="CM5528" i="2"/>
  <c r="CL5528" i="2"/>
  <c r="CJ5528" i="2"/>
  <c r="CI5528" i="2"/>
  <c r="CM5527" i="2"/>
  <c r="CL5527" i="2"/>
  <c r="CJ5527" i="2"/>
  <c r="CI5527" i="2"/>
  <c r="CM5526" i="2"/>
  <c r="CL5526" i="2"/>
  <c r="CJ5526" i="2"/>
  <c r="CI5526" i="2"/>
  <c r="CM5525" i="2"/>
  <c r="CL5525" i="2"/>
  <c r="CJ5525" i="2"/>
  <c r="CI5525" i="2"/>
  <c r="CM5524" i="2"/>
  <c r="CL5524" i="2"/>
  <c r="CJ5524" i="2"/>
  <c r="CI5524" i="2"/>
  <c r="CM5523" i="2"/>
  <c r="CL5523" i="2"/>
  <c r="CJ5523" i="2"/>
  <c r="CI5523" i="2"/>
  <c r="CM5522" i="2"/>
  <c r="CL5522" i="2"/>
  <c r="CJ5522" i="2"/>
  <c r="CI5522" i="2"/>
  <c r="CM5521" i="2"/>
  <c r="CL5521" i="2"/>
  <c r="CJ5521" i="2"/>
  <c r="CI5521" i="2"/>
  <c r="CM5520" i="2"/>
  <c r="CL5520" i="2"/>
  <c r="CJ5520" i="2"/>
  <c r="CI5520" i="2"/>
  <c r="CM5519" i="2"/>
  <c r="CL5519" i="2"/>
  <c r="CJ5519" i="2"/>
  <c r="CI5519" i="2"/>
  <c r="CM5518" i="2"/>
  <c r="CL5518" i="2"/>
  <c r="CJ5518" i="2"/>
  <c r="CI5518" i="2"/>
  <c r="CM5517" i="2"/>
  <c r="CL5517" i="2"/>
  <c r="CJ5517" i="2"/>
  <c r="CI5517" i="2"/>
  <c r="CM5516" i="2"/>
  <c r="CL5516" i="2"/>
  <c r="CJ5516" i="2"/>
  <c r="CI5516" i="2"/>
  <c r="CM5515" i="2"/>
  <c r="CL5515" i="2"/>
  <c r="CJ5515" i="2"/>
  <c r="CI5515" i="2"/>
  <c r="CM5514" i="2"/>
  <c r="CL5514" i="2"/>
  <c r="CJ5514" i="2"/>
  <c r="CI5514" i="2"/>
  <c r="CM5513" i="2"/>
  <c r="CL5513" i="2"/>
  <c r="CJ5513" i="2"/>
  <c r="CI5513" i="2"/>
  <c r="CM5512" i="2"/>
  <c r="CL5512" i="2"/>
  <c r="CJ5512" i="2"/>
  <c r="CI5512" i="2"/>
  <c r="CM5511" i="2"/>
  <c r="CL5511" i="2"/>
  <c r="CJ5511" i="2"/>
  <c r="CI5511" i="2"/>
  <c r="CM5510" i="2"/>
  <c r="CL5510" i="2"/>
  <c r="CJ5510" i="2"/>
  <c r="CI5510" i="2"/>
  <c r="CM5509" i="2"/>
  <c r="CL5509" i="2"/>
  <c r="CJ5509" i="2"/>
  <c r="CI5509" i="2"/>
  <c r="CM5508" i="2"/>
  <c r="CL5508" i="2"/>
  <c r="CJ5508" i="2"/>
  <c r="CI5508" i="2"/>
  <c r="CM5507" i="2"/>
  <c r="CL5507" i="2"/>
  <c r="CJ5507" i="2"/>
  <c r="CI5507" i="2"/>
  <c r="CM5506" i="2"/>
  <c r="CL5506" i="2"/>
  <c r="CJ5506" i="2"/>
  <c r="CI5506" i="2"/>
  <c r="CM5505" i="2"/>
  <c r="CL5505" i="2"/>
  <c r="CJ5505" i="2"/>
  <c r="CI5505" i="2"/>
  <c r="CM5504" i="2"/>
  <c r="CL5504" i="2"/>
  <c r="CJ5504" i="2"/>
  <c r="CI5504" i="2"/>
  <c r="CM5503" i="2"/>
  <c r="CL5503" i="2"/>
  <c r="CJ5503" i="2"/>
  <c r="CI5503" i="2"/>
  <c r="CM5502" i="2"/>
  <c r="CL5502" i="2"/>
  <c r="CJ5502" i="2"/>
  <c r="CI5502" i="2"/>
  <c r="CM5501" i="2"/>
  <c r="CL5501" i="2"/>
  <c r="CJ5501" i="2"/>
  <c r="CI5501" i="2"/>
  <c r="CM5500" i="2"/>
  <c r="CL5500" i="2"/>
  <c r="CJ5500" i="2"/>
  <c r="CI5500" i="2"/>
  <c r="CM5499" i="2"/>
  <c r="CL5499" i="2"/>
  <c r="CJ5499" i="2"/>
  <c r="CI5499" i="2"/>
  <c r="CM5498" i="2"/>
  <c r="CL5498" i="2"/>
  <c r="CJ5498" i="2"/>
  <c r="CI5498" i="2"/>
  <c r="CM5497" i="2"/>
  <c r="CL5497" i="2"/>
  <c r="CJ5497" i="2"/>
  <c r="CI5497" i="2"/>
  <c r="CM5496" i="2"/>
  <c r="CL5496" i="2"/>
  <c r="CJ5496" i="2"/>
  <c r="CI5496" i="2"/>
  <c r="CM5495" i="2"/>
  <c r="CL5495" i="2"/>
  <c r="CJ5495" i="2"/>
  <c r="CI5495" i="2"/>
  <c r="CM5494" i="2"/>
  <c r="CL5494" i="2"/>
  <c r="CJ5494" i="2"/>
  <c r="CI5494" i="2"/>
  <c r="CM5493" i="2"/>
  <c r="CL5493" i="2"/>
  <c r="CJ5493" i="2"/>
  <c r="CI5493" i="2"/>
  <c r="CM5492" i="2"/>
  <c r="CL5492" i="2"/>
  <c r="CJ5492" i="2"/>
  <c r="CI5492" i="2"/>
  <c r="CM5491" i="2"/>
  <c r="CL5491" i="2"/>
  <c r="CJ5491" i="2"/>
  <c r="CI5491" i="2"/>
  <c r="CM5490" i="2"/>
  <c r="CL5490" i="2"/>
  <c r="CJ5490" i="2"/>
  <c r="CI5490" i="2"/>
  <c r="CM5489" i="2"/>
  <c r="CL5489" i="2"/>
  <c r="CJ5489" i="2"/>
  <c r="CI5489" i="2"/>
  <c r="CM5488" i="2"/>
  <c r="CL5488" i="2"/>
  <c r="CJ5488" i="2"/>
  <c r="CI5488" i="2"/>
  <c r="CM5487" i="2"/>
  <c r="CL5487" i="2"/>
  <c r="CJ5487" i="2"/>
  <c r="CI5487" i="2"/>
  <c r="CM5486" i="2"/>
  <c r="CL5486" i="2"/>
  <c r="CJ5486" i="2"/>
  <c r="CI5486" i="2"/>
  <c r="CM5485" i="2"/>
  <c r="CL5485" i="2"/>
  <c r="CJ5485" i="2"/>
  <c r="CI5485" i="2"/>
  <c r="CM5484" i="2"/>
  <c r="CL5484" i="2"/>
  <c r="CJ5484" i="2"/>
  <c r="CI5484" i="2"/>
  <c r="CM5483" i="2"/>
  <c r="CL5483" i="2"/>
  <c r="CJ5483" i="2"/>
  <c r="CI5483" i="2"/>
  <c r="CM5482" i="2"/>
  <c r="CL5482" i="2"/>
  <c r="CJ5482" i="2"/>
  <c r="CI5482" i="2"/>
  <c r="CM5481" i="2"/>
  <c r="CL5481" i="2"/>
  <c r="CJ5481" i="2"/>
  <c r="CI5481" i="2"/>
  <c r="CM5480" i="2"/>
  <c r="CL5480" i="2"/>
  <c r="CJ5480" i="2"/>
  <c r="CI5480" i="2"/>
  <c r="CM5479" i="2"/>
  <c r="CL5479" i="2"/>
  <c r="CJ5479" i="2"/>
  <c r="CI5479" i="2"/>
  <c r="CM5478" i="2"/>
  <c r="CL5478" i="2"/>
  <c r="CJ5478" i="2"/>
  <c r="CI5478" i="2"/>
  <c r="CM5477" i="2"/>
  <c r="CL5477" i="2"/>
  <c r="CJ5477" i="2"/>
  <c r="CI5477" i="2"/>
  <c r="CM5476" i="2"/>
  <c r="CL5476" i="2"/>
  <c r="CJ5476" i="2"/>
  <c r="CI5476" i="2"/>
  <c r="CM5475" i="2"/>
  <c r="CL5475" i="2"/>
  <c r="CJ5475" i="2"/>
  <c r="CI5475" i="2"/>
  <c r="CM5474" i="2"/>
  <c r="CL5474" i="2"/>
  <c r="CJ5474" i="2"/>
  <c r="CI5474" i="2"/>
  <c r="CM5473" i="2"/>
  <c r="CL5473" i="2"/>
  <c r="CJ5473" i="2"/>
  <c r="CI5473" i="2"/>
  <c r="CM5472" i="2"/>
  <c r="CL5472" i="2"/>
  <c r="CJ5472" i="2"/>
  <c r="CI5472" i="2"/>
  <c r="CM5471" i="2"/>
  <c r="CL5471" i="2"/>
  <c r="CJ5471" i="2"/>
  <c r="CI5471" i="2"/>
  <c r="CM5470" i="2"/>
  <c r="CL5470" i="2"/>
  <c r="CJ5470" i="2"/>
  <c r="CI5470" i="2"/>
  <c r="CM5469" i="2"/>
  <c r="CL5469" i="2"/>
  <c r="CJ5469" i="2"/>
  <c r="CI5469" i="2"/>
  <c r="CM5468" i="2"/>
  <c r="CL5468" i="2"/>
  <c r="CJ5468" i="2"/>
  <c r="CI5468" i="2"/>
  <c r="CM5467" i="2"/>
  <c r="CL5467" i="2"/>
  <c r="CJ5467" i="2"/>
  <c r="CI5467" i="2"/>
  <c r="CM5466" i="2"/>
  <c r="CL5466" i="2"/>
  <c r="CJ5466" i="2"/>
  <c r="CI5466" i="2"/>
  <c r="CM5465" i="2"/>
  <c r="CL5465" i="2"/>
  <c r="CJ5465" i="2"/>
  <c r="CI5465" i="2"/>
  <c r="CM5464" i="2"/>
  <c r="CL5464" i="2"/>
  <c r="CJ5464" i="2"/>
  <c r="CI5464" i="2"/>
  <c r="CM5463" i="2"/>
  <c r="CL5463" i="2"/>
  <c r="CJ5463" i="2"/>
  <c r="CI5463" i="2"/>
  <c r="CM5462" i="2"/>
  <c r="CL5462" i="2"/>
  <c r="CJ5462" i="2"/>
  <c r="CI5462" i="2"/>
  <c r="CM5461" i="2"/>
  <c r="CL5461" i="2"/>
  <c r="CJ5461" i="2"/>
  <c r="CI5461" i="2"/>
  <c r="CM5460" i="2"/>
  <c r="CL5460" i="2"/>
  <c r="CJ5460" i="2"/>
  <c r="CI5460" i="2"/>
  <c r="CM5459" i="2"/>
  <c r="CL5459" i="2"/>
  <c r="CJ5459" i="2"/>
  <c r="CI5459" i="2"/>
  <c r="CM5458" i="2"/>
  <c r="CL5458" i="2"/>
  <c r="CJ5458" i="2"/>
  <c r="CI5458" i="2"/>
  <c r="CM5457" i="2"/>
  <c r="CL5457" i="2"/>
  <c r="CJ5457" i="2"/>
  <c r="CI5457" i="2"/>
  <c r="CM5456" i="2"/>
  <c r="CL5456" i="2"/>
  <c r="CJ5456" i="2"/>
  <c r="CI5456" i="2"/>
  <c r="CM5455" i="2"/>
  <c r="CL5455" i="2"/>
  <c r="CJ5455" i="2"/>
  <c r="CI5455" i="2"/>
  <c r="CM5454" i="2"/>
  <c r="CL5454" i="2"/>
  <c r="CJ5454" i="2"/>
  <c r="CI5454" i="2"/>
  <c r="CM5453" i="2"/>
  <c r="CL5453" i="2"/>
  <c r="CJ5453" i="2"/>
  <c r="CI5453" i="2"/>
  <c r="CM5452" i="2"/>
  <c r="CL5452" i="2"/>
  <c r="CJ5452" i="2"/>
  <c r="CI5452" i="2"/>
  <c r="CM5451" i="2"/>
  <c r="CL5451" i="2"/>
  <c r="CJ5451" i="2"/>
  <c r="CI5451" i="2"/>
  <c r="CM5450" i="2"/>
  <c r="CL5450" i="2"/>
  <c r="CJ5450" i="2"/>
  <c r="CI5450" i="2"/>
  <c r="CM5449" i="2"/>
  <c r="CL5449" i="2"/>
  <c r="CJ5449" i="2"/>
  <c r="CI5449" i="2"/>
  <c r="CM5448" i="2"/>
  <c r="CL5448" i="2"/>
  <c r="CJ5448" i="2"/>
  <c r="CI5448" i="2"/>
  <c r="CM5447" i="2"/>
  <c r="CL5447" i="2"/>
  <c r="CJ5447" i="2"/>
  <c r="CI5447" i="2"/>
  <c r="CM5446" i="2"/>
  <c r="CL5446" i="2"/>
  <c r="CJ5446" i="2"/>
  <c r="CI5446" i="2"/>
  <c r="CM5445" i="2"/>
  <c r="CL5445" i="2"/>
  <c r="CJ5445" i="2"/>
  <c r="CI5445" i="2"/>
  <c r="CM5444" i="2"/>
  <c r="CL5444" i="2"/>
  <c r="CJ5444" i="2"/>
  <c r="CI5444" i="2"/>
  <c r="CM5443" i="2"/>
  <c r="CL5443" i="2"/>
  <c r="CJ5443" i="2"/>
  <c r="CI5443" i="2"/>
  <c r="CM5442" i="2"/>
  <c r="CL5442" i="2"/>
  <c r="CJ5442" i="2"/>
  <c r="CI5442" i="2"/>
  <c r="CM5441" i="2"/>
  <c r="CL5441" i="2"/>
  <c r="CJ5441" i="2"/>
  <c r="CI5441" i="2"/>
  <c r="CM5440" i="2"/>
  <c r="CL5440" i="2"/>
  <c r="CJ5440" i="2"/>
  <c r="CI5440" i="2"/>
  <c r="CM5439" i="2"/>
  <c r="CL5439" i="2"/>
  <c r="CJ5439" i="2"/>
  <c r="CI5439" i="2"/>
  <c r="CM5438" i="2"/>
  <c r="CL5438" i="2"/>
  <c r="CJ5438" i="2"/>
  <c r="CI5438" i="2"/>
  <c r="CM5437" i="2"/>
  <c r="CL5437" i="2"/>
  <c r="CJ5437" i="2"/>
  <c r="CI5437" i="2"/>
  <c r="CM5436" i="2"/>
  <c r="CL5436" i="2"/>
  <c r="CJ5436" i="2"/>
  <c r="CI5436" i="2"/>
  <c r="CM5435" i="2"/>
  <c r="CL5435" i="2"/>
  <c r="CJ5435" i="2"/>
  <c r="CI5435" i="2"/>
  <c r="CM5434" i="2"/>
  <c r="CL5434" i="2"/>
  <c r="CJ5434" i="2"/>
  <c r="CI5434" i="2"/>
  <c r="CM5433" i="2"/>
  <c r="CL5433" i="2"/>
  <c r="CJ5433" i="2"/>
  <c r="CI5433" i="2"/>
  <c r="CM5432" i="2"/>
  <c r="CL5432" i="2"/>
  <c r="CJ5432" i="2"/>
  <c r="CI5432" i="2"/>
  <c r="CM5431" i="2"/>
  <c r="CL5431" i="2"/>
  <c r="CJ5431" i="2"/>
  <c r="CI5431" i="2"/>
  <c r="CM5430" i="2"/>
  <c r="CL5430" i="2"/>
  <c r="CJ5430" i="2"/>
  <c r="CI5430" i="2"/>
  <c r="CM5429" i="2"/>
  <c r="CL5429" i="2"/>
  <c r="CJ5429" i="2"/>
  <c r="CI5429" i="2"/>
  <c r="CM5428" i="2"/>
  <c r="CL5428" i="2"/>
  <c r="CJ5428" i="2"/>
  <c r="CI5428" i="2"/>
  <c r="CM5427" i="2"/>
  <c r="CL5427" i="2"/>
  <c r="CJ5427" i="2"/>
  <c r="CI5427" i="2"/>
  <c r="CM5426" i="2"/>
  <c r="CL5426" i="2"/>
  <c r="CJ5426" i="2"/>
  <c r="CI5426" i="2"/>
  <c r="CM5425" i="2"/>
  <c r="CL5425" i="2"/>
  <c r="CJ5425" i="2"/>
  <c r="CI5425" i="2"/>
  <c r="CM5424" i="2"/>
  <c r="CL5424" i="2"/>
  <c r="CJ5424" i="2"/>
  <c r="CI5424" i="2"/>
  <c r="CM5423" i="2"/>
  <c r="CL5423" i="2"/>
  <c r="CJ5423" i="2"/>
  <c r="CI5423" i="2"/>
  <c r="CM5422" i="2"/>
  <c r="CL5422" i="2"/>
  <c r="CJ5422" i="2"/>
  <c r="CI5422" i="2"/>
  <c r="CM5421" i="2"/>
  <c r="CL5421" i="2"/>
  <c r="CJ5421" i="2"/>
  <c r="CI5421" i="2"/>
  <c r="CM5420" i="2"/>
  <c r="CL5420" i="2"/>
  <c r="CJ5420" i="2"/>
  <c r="CI5420" i="2"/>
  <c r="CM5419" i="2"/>
  <c r="CL5419" i="2"/>
  <c r="CJ5419" i="2"/>
  <c r="CI5419" i="2"/>
  <c r="CM5418" i="2"/>
  <c r="CL5418" i="2"/>
  <c r="CJ5418" i="2"/>
  <c r="CI5418" i="2"/>
  <c r="CM5417" i="2"/>
  <c r="CL5417" i="2"/>
  <c r="CJ5417" i="2"/>
  <c r="CI5417" i="2"/>
  <c r="CM5416" i="2"/>
  <c r="CL5416" i="2"/>
  <c r="CJ5416" i="2"/>
  <c r="CI5416" i="2"/>
  <c r="CM5415" i="2"/>
  <c r="CL5415" i="2"/>
  <c r="CJ5415" i="2"/>
  <c r="CI5415" i="2"/>
  <c r="CM5414" i="2"/>
  <c r="CL5414" i="2"/>
  <c r="CJ5414" i="2"/>
  <c r="CI5414" i="2"/>
  <c r="CM5413" i="2"/>
  <c r="CL5413" i="2"/>
  <c r="CJ5413" i="2"/>
  <c r="CI5413" i="2"/>
  <c r="CM5412" i="2"/>
  <c r="CL5412" i="2"/>
  <c r="CJ5412" i="2"/>
  <c r="CI5412" i="2"/>
  <c r="CM5411" i="2"/>
  <c r="CL5411" i="2"/>
  <c r="CJ5411" i="2"/>
  <c r="CI5411" i="2"/>
  <c r="CM5410" i="2"/>
  <c r="CL5410" i="2"/>
  <c r="CJ5410" i="2"/>
  <c r="CI5410" i="2"/>
  <c r="CM5409" i="2"/>
  <c r="CL5409" i="2"/>
  <c r="CJ5409" i="2"/>
  <c r="CI5409" i="2"/>
  <c r="CM5408" i="2"/>
  <c r="CL5408" i="2"/>
  <c r="CJ5408" i="2"/>
  <c r="CI5408" i="2"/>
  <c r="CM5407" i="2"/>
  <c r="CL5407" i="2"/>
  <c r="CJ5407" i="2"/>
  <c r="CI5407" i="2"/>
  <c r="CM5406" i="2"/>
  <c r="CL5406" i="2"/>
  <c r="CJ5406" i="2"/>
  <c r="CI5406" i="2"/>
  <c r="CM5405" i="2"/>
  <c r="CL5405" i="2"/>
  <c r="CJ5405" i="2"/>
  <c r="CI5405" i="2"/>
  <c r="CM5404" i="2"/>
  <c r="CL5404" i="2"/>
  <c r="CJ5404" i="2"/>
  <c r="CI5404" i="2"/>
  <c r="CM5403" i="2"/>
  <c r="CL5403" i="2"/>
  <c r="CJ5403" i="2"/>
  <c r="CI5403" i="2"/>
  <c r="CM5402" i="2"/>
  <c r="CL5402" i="2"/>
  <c r="CJ5402" i="2"/>
  <c r="CI5402" i="2"/>
  <c r="CM5401" i="2"/>
  <c r="CL5401" i="2"/>
  <c r="CJ5401" i="2"/>
  <c r="CI5401" i="2"/>
  <c r="CM5400" i="2"/>
  <c r="CL5400" i="2"/>
  <c r="CJ5400" i="2"/>
  <c r="CI5400" i="2"/>
  <c r="CM5399" i="2"/>
  <c r="CL5399" i="2"/>
  <c r="CJ5399" i="2"/>
  <c r="CI5399" i="2"/>
  <c r="CM5398" i="2"/>
  <c r="CL5398" i="2"/>
  <c r="CJ5398" i="2"/>
  <c r="CI5398" i="2"/>
  <c r="CM5397" i="2"/>
  <c r="CL5397" i="2"/>
  <c r="CJ5397" i="2"/>
  <c r="CI5397" i="2"/>
  <c r="CM5396" i="2"/>
  <c r="CL5396" i="2"/>
  <c r="CJ5396" i="2"/>
  <c r="CI5396" i="2"/>
  <c r="CM5395" i="2"/>
  <c r="CL5395" i="2"/>
  <c r="CJ5395" i="2"/>
  <c r="CI5395" i="2"/>
  <c r="CM5394" i="2"/>
  <c r="CL5394" i="2"/>
  <c r="CJ5394" i="2"/>
  <c r="CI5394" i="2"/>
  <c r="CM5393" i="2"/>
  <c r="CL5393" i="2"/>
  <c r="CJ5393" i="2"/>
  <c r="CI5393" i="2"/>
  <c r="CM5392" i="2"/>
  <c r="CL5392" i="2"/>
  <c r="CJ5392" i="2"/>
  <c r="CI5392" i="2"/>
  <c r="CM5391" i="2"/>
  <c r="CL5391" i="2"/>
  <c r="CJ5391" i="2"/>
  <c r="CI5391" i="2"/>
  <c r="CM5390" i="2"/>
  <c r="CL5390" i="2"/>
  <c r="CJ5390" i="2"/>
  <c r="CI5390" i="2"/>
  <c r="CM5389" i="2"/>
  <c r="CL5389" i="2"/>
  <c r="CJ5389" i="2"/>
  <c r="CI5389" i="2"/>
  <c r="CM5388" i="2"/>
  <c r="CL5388" i="2"/>
  <c r="CJ5388" i="2"/>
  <c r="CI5388" i="2"/>
  <c r="CM5387" i="2"/>
  <c r="CL5387" i="2"/>
  <c r="CJ5387" i="2"/>
  <c r="CI5387" i="2"/>
  <c r="CM5386" i="2"/>
  <c r="CL5386" i="2"/>
  <c r="CJ5386" i="2"/>
  <c r="CI5386" i="2"/>
  <c r="CM5385" i="2"/>
  <c r="CL5385" i="2"/>
  <c r="CJ5385" i="2"/>
  <c r="CI5385" i="2"/>
  <c r="CM5384" i="2"/>
  <c r="CL5384" i="2"/>
  <c r="CJ5384" i="2"/>
  <c r="CI5384" i="2"/>
  <c r="CM5383" i="2"/>
  <c r="CL5383" i="2"/>
  <c r="CJ5383" i="2"/>
  <c r="CI5383" i="2"/>
  <c r="CM5382" i="2"/>
  <c r="CL5382" i="2"/>
  <c r="CJ5382" i="2"/>
  <c r="CI5382" i="2"/>
  <c r="CM5381" i="2"/>
  <c r="CL5381" i="2"/>
  <c r="CJ5381" i="2"/>
  <c r="CI5381" i="2"/>
  <c r="CM5380" i="2"/>
  <c r="CL5380" i="2"/>
  <c r="CJ5380" i="2"/>
  <c r="CI5380" i="2"/>
  <c r="CM5379" i="2"/>
  <c r="CL5379" i="2"/>
  <c r="CJ5379" i="2"/>
  <c r="CI5379" i="2"/>
  <c r="CM5378" i="2"/>
  <c r="CL5378" i="2"/>
  <c r="CJ5378" i="2"/>
  <c r="CI5378" i="2"/>
  <c r="CM5377" i="2"/>
  <c r="CL5377" i="2"/>
  <c r="CJ5377" i="2"/>
  <c r="CI5377" i="2"/>
  <c r="CM5376" i="2"/>
  <c r="CL5376" i="2"/>
  <c r="CJ5376" i="2"/>
  <c r="CI5376" i="2"/>
  <c r="CM5375" i="2"/>
  <c r="CL5375" i="2"/>
  <c r="CJ5375" i="2"/>
  <c r="CI5375" i="2"/>
  <c r="CM5374" i="2"/>
  <c r="CL5374" i="2"/>
  <c r="CJ5374" i="2"/>
  <c r="CI5374" i="2"/>
  <c r="CM5373" i="2"/>
  <c r="CL5373" i="2"/>
  <c r="CJ5373" i="2"/>
  <c r="CI5373" i="2"/>
  <c r="CM5372" i="2"/>
  <c r="CL5372" i="2"/>
  <c r="CJ5372" i="2"/>
  <c r="CI5372" i="2"/>
  <c r="CM5371" i="2"/>
  <c r="CL5371" i="2"/>
  <c r="CJ5371" i="2"/>
  <c r="CI5371" i="2"/>
  <c r="CM5370" i="2"/>
  <c r="CL5370" i="2"/>
  <c r="CJ5370" i="2"/>
  <c r="CI5370" i="2"/>
  <c r="CM5369" i="2"/>
  <c r="CL5369" i="2"/>
  <c r="CJ5369" i="2"/>
  <c r="CI5369" i="2"/>
  <c r="CM5368" i="2"/>
  <c r="CL5368" i="2"/>
  <c r="CJ5368" i="2"/>
  <c r="CI5368" i="2"/>
  <c r="CM5367" i="2"/>
  <c r="CL5367" i="2"/>
  <c r="CJ5367" i="2"/>
  <c r="CI5367" i="2"/>
  <c r="CM5366" i="2"/>
  <c r="CL5366" i="2"/>
  <c r="CJ5366" i="2"/>
  <c r="CI5366" i="2"/>
  <c r="CM5365" i="2"/>
  <c r="CL5365" i="2"/>
  <c r="CJ5365" i="2"/>
  <c r="CI5365" i="2"/>
  <c r="CM5364" i="2"/>
  <c r="CL5364" i="2"/>
  <c r="CJ5364" i="2"/>
  <c r="CI5364" i="2"/>
  <c r="CM5363" i="2"/>
  <c r="CL5363" i="2"/>
  <c r="CJ5363" i="2"/>
  <c r="CI5363" i="2"/>
  <c r="CM5362" i="2"/>
  <c r="CL5362" i="2"/>
  <c r="CJ5362" i="2"/>
  <c r="CI5362" i="2"/>
  <c r="CM5361" i="2"/>
  <c r="CL5361" i="2"/>
  <c r="CJ5361" i="2"/>
  <c r="CI5361" i="2"/>
  <c r="CM5360" i="2"/>
  <c r="CL5360" i="2"/>
  <c r="CJ5360" i="2"/>
  <c r="CI5360" i="2"/>
  <c r="CM5359" i="2"/>
  <c r="CL5359" i="2"/>
  <c r="CJ5359" i="2"/>
  <c r="CI5359" i="2"/>
  <c r="CM5358" i="2"/>
  <c r="CL5358" i="2"/>
  <c r="CJ5358" i="2"/>
  <c r="CI5358" i="2"/>
  <c r="CM5357" i="2"/>
  <c r="CL5357" i="2"/>
  <c r="CJ5357" i="2"/>
  <c r="CI5357" i="2"/>
  <c r="CM5356" i="2"/>
  <c r="CL5356" i="2"/>
  <c r="CJ5356" i="2"/>
  <c r="CI5356" i="2"/>
  <c r="CM5355" i="2"/>
  <c r="CL5355" i="2"/>
  <c r="CJ5355" i="2"/>
  <c r="CI5355" i="2"/>
  <c r="CM5354" i="2"/>
  <c r="CL5354" i="2"/>
  <c r="CJ5354" i="2"/>
  <c r="CI5354" i="2"/>
  <c r="CM5353" i="2"/>
  <c r="CL5353" i="2"/>
  <c r="CJ5353" i="2"/>
  <c r="CI5353" i="2"/>
  <c r="CM5352" i="2"/>
  <c r="CL5352" i="2"/>
  <c r="CJ5352" i="2"/>
  <c r="CI5352" i="2"/>
  <c r="CM5351" i="2"/>
  <c r="CL5351" i="2"/>
  <c r="CJ5351" i="2"/>
  <c r="CI5351" i="2"/>
  <c r="CM5350" i="2"/>
  <c r="CL5350" i="2"/>
  <c r="CJ5350" i="2"/>
  <c r="CI5350" i="2"/>
  <c r="CM5349" i="2"/>
  <c r="CL5349" i="2"/>
  <c r="CJ5349" i="2"/>
  <c r="CI5349" i="2"/>
  <c r="CM5348" i="2"/>
  <c r="CL5348" i="2"/>
  <c r="CJ5348" i="2"/>
  <c r="CI5348" i="2"/>
  <c r="CM5347" i="2"/>
  <c r="CL5347" i="2"/>
  <c r="CJ5347" i="2"/>
  <c r="CI5347" i="2"/>
  <c r="CM5346" i="2"/>
  <c r="CL5346" i="2"/>
  <c r="CJ5346" i="2"/>
  <c r="CI5346" i="2"/>
  <c r="CM5345" i="2"/>
  <c r="CL5345" i="2"/>
  <c r="CJ5345" i="2"/>
  <c r="CI5345" i="2"/>
  <c r="CM5344" i="2"/>
  <c r="CL5344" i="2"/>
  <c r="CJ5344" i="2"/>
  <c r="CI5344" i="2"/>
  <c r="CM5343" i="2"/>
  <c r="CL5343" i="2"/>
  <c r="CJ5343" i="2"/>
  <c r="CI5343" i="2"/>
  <c r="CM5342" i="2"/>
  <c r="CL5342" i="2"/>
  <c r="CJ5342" i="2"/>
  <c r="CI5342" i="2"/>
  <c r="CM5341" i="2"/>
  <c r="CL5341" i="2"/>
  <c r="CJ5341" i="2"/>
  <c r="CI5341" i="2"/>
  <c r="CM5340" i="2"/>
  <c r="CL5340" i="2"/>
  <c r="CJ5340" i="2"/>
  <c r="CI5340" i="2"/>
  <c r="CM5339" i="2"/>
  <c r="CL5339" i="2"/>
  <c r="CJ5339" i="2"/>
  <c r="CI5339" i="2"/>
  <c r="CM5338" i="2"/>
  <c r="CL5338" i="2"/>
  <c r="CJ5338" i="2"/>
  <c r="CI5338" i="2"/>
  <c r="CM5337" i="2"/>
  <c r="CL5337" i="2"/>
  <c r="CJ5337" i="2"/>
  <c r="CI5337" i="2"/>
  <c r="CM5336" i="2"/>
  <c r="CL5336" i="2"/>
  <c r="CJ5336" i="2"/>
  <c r="CI5336" i="2"/>
  <c r="CM5335" i="2"/>
  <c r="CL5335" i="2"/>
  <c r="CJ5335" i="2"/>
  <c r="CI5335" i="2"/>
  <c r="CM5334" i="2"/>
  <c r="CL5334" i="2"/>
  <c r="CJ5334" i="2"/>
  <c r="CI5334" i="2"/>
  <c r="CM5333" i="2"/>
  <c r="CL5333" i="2"/>
  <c r="CJ5333" i="2"/>
  <c r="CI5333" i="2"/>
  <c r="CM5332" i="2"/>
  <c r="CL5332" i="2"/>
  <c r="CJ5332" i="2"/>
  <c r="CI5332" i="2"/>
  <c r="CM5331" i="2"/>
  <c r="CL5331" i="2"/>
  <c r="CJ5331" i="2"/>
  <c r="CI5331" i="2"/>
  <c r="CM5330" i="2"/>
  <c r="CL5330" i="2"/>
  <c r="CJ5330" i="2"/>
  <c r="CI5330" i="2"/>
  <c r="CM5329" i="2"/>
  <c r="CL5329" i="2"/>
  <c r="CJ5329" i="2"/>
  <c r="CI5329" i="2"/>
  <c r="CM5328" i="2"/>
  <c r="CL5328" i="2"/>
  <c r="CJ5328" i="2"/>
  <c r="CI5328" i="2"/>
  <c r="CM5327" i="2"/>
  <c r="CL5327" i="2"/>
  <c r="CJ5327" i="2"/>
  <c r="CI5327" i="2"/>
  <c r="CM5326" i="2"/>
  <c r="CL5326" i="2"/>
  <c r="CJ5326" i="2"/>
  <c r="CI5326" i="2"/>
  <c r="CM5325" i="2"/>
  <c r="CL5325" i="2"/>
  <c r="CJ5325" i="2"/>
  <c r="CI5325" i="2"/>
  <c r="CM5324" i="2"/>
  <c r="CL5324" i="2"/>
  <c r="CJ5324" i="2"/>
  <c r="CI5324" i="2"/>
  <c r="CM5323" i="2"/>
  <c r="CL5323" i="2"/>
  <c r="CJ5323" i="2"/>
  <c r="CI5323" i="2"/>
  <c r="CM5322" i="2"/>
  <c r="CL5322" i="2"/>
  <c r="CJ5322" i="2"/>
  <c r="CI5322" i="2"/>
  <c r="CM5321" i="2"/>
  <c r="CL5321" i="2"/>
  <c r="CJ5321" i="2"/>
  <c r="CI5321" i="2"/>
  <c r="CM5320" i="2"/>
  <c r="CL5320" i="2"/>
  <c r="CJ5320" i="2"/>
  <c r="CI5320" i="2"/>
  <c r="CM5319" i="2"/>
  <c r="CL5319" i="2"/>
  <c r="CJ5319" i="2"/>
  <c r="CI5319" i="2"/>
  <c r="CM5318" i="2"/>
  <c r="CL5318" i="2"/>
  <c r="CJ5318" i="2"/>
  <c r="CI5318" i="2"/>
  <c r="CM5317" i="2"/>
  <c r="CL5317" i="2"/>
  <c r="CJ5317" i="2"/>
  <c r="CI5317" i="2"/>
  <c r="CM5316" i="2"/>
  <c r="CL5316" i="2"/>
  <c r="CJ5316" i="2"/>
  <c r="CI5316" i="2"/>
  <c r="CM5315" i="2"/>
  <c r="CL5315" i="2"/>
  <c r="CJ5315" i="2"/>
  <c r="CI5315" i="2"/>
  <c r="CM5314" i="2"/>
  <c r="CL5314" i="2"/>
  <c r="CJ5314" i="2"/>
  <c r="CI5314" i="2"/>
  <c r="CM5313" i="2"/>
  <c r="CL5313" i="2"/>
  <c r="CJ5313" i="2"/>
  <c r="CI5313" i="2"/>
  <c r="CM5312" i="2"/>
  <c r="CL5312" i="2"/>
  <c r="CJ5312" i="2"/>
  <c r="CI5312" i="2"/>
  <c r="CM5311" i="2"/>
  <c r="CL5311" i="2"/>
  <c r="CJ5311" i="2"/>
  <c r="CI5311" i="2"/>
  <c r="CM5310" i="2"/>
  <c r="CL5310" i="2"/>
  <c r="CJ5310" i="2"/>
  <c r="CI5310" i="2"/>
  <c r="CM5309" i="2"/>
  <c r="CL5309" i="2"/>
  <c r="CJ5309" i="2"/>
  <c r="CI5309" i="2"/>
  <c r="CM5308" i="2"/>
  <c r="CL5308" i="2"/>
  <c r="CJ5308" i="2"/>
  <c r="CI5308" i="2"/>
  <c r="CM5307" i="2"/>
  <c r="CL5307" i="2"/>
  <c r="CJ5307" i="2"/>
  <c r="CI5307" i="2"/>
  <c r="CM5306" i="2"/>
  <c r="CL5306" i="2"/>
  <c r="CJ5306" i="2"/>
  <c r="CI5306" i="2"/>
  <c r="CM5305" i="2"/>
  <c r="CL5305" i="2"/>
  <c r="CJ5305" i="2"/>
  <c r="CI5305" i="2"/>
  <c r="CM5304" i="2"/>
  <c r="CL5304" i="2"/>
  <c r="CJ5304" i="2"/>
  <c r="CI5304" i="2"/>
  <c r="CM5303" i="2"/>
  <c r="CL5303" i="2"/>
  <c r="CJ5303" i="2"/>
  <c r="CI5303" i="2"/>
  <c r="CM5302" i="2"/>
  <c r="CL5302" i="2"/>
  <c r="CJ5302" i="2"/>
  <c r="CI5302" i="2"/>
  <c r="CM5301" i="2"/>
  <c r="CL5301" i="2"/>
  <c r="CJ5301" i="2"/>
  <c r="CI5301" i="2"/>
  <c r="CM5300" i="2"/>
  <c r="CL5300" i="2"/>
  <c r="CJ5300" i="2"/>
  <c r="CI5300" i="2"/>
  <c r="CM5299" i="2"/>
  <c r="CL5299" i="2"/>
  <c r="CJ5299" i="2"/>
  <c r="CI5299" i="2"/>
  <c r="CM5298" i="2"/>
  <c r="CL5298" i="2"/>
  <c r="CJ5298" i="2"/>
  <c r="CI5298" i="2"/>
  <c r="CM5297" i="2"/>
  <c r="CL5297" i="2"/>
  <c r="CJ5297" i="2"/>
  <c r="CI5297" i="2"/>
  <c r="CM5296" i="2"/>
  <c r="CL5296" i="2"/>
  <c r="CJ5296" i="2"/>
  <c r="CI5296" i="2"/>
  <c r="CM5295" i="2"/>
  <c r="CL5295" i="2"/>
  <c r="CJ5295" i="2"/>
  <c r="CI5295" i="2"/>
  <c r="CM5294" i="2"/>
  <c r="CL5294" i="2"/>
  <c r="CJ5294" i="2"/>
  <c r="CI5294" i="2"/>
  <c r="CM5293" i="2"/>
  <c r="CL5293" i="2"/>
  <c r="CJ5293" i="2"/>
  <c r="CI5293" i="2"/>
  <c r="CM5292" i="2"/>
  <c r="CL5292" i="2"/>
  <c r="CJ5292" i="2"/>
  <c r="CI5292" i="2"/>
  <c r="CM5291" i="2"/>
  <c r="CL5291" i="2"/>
  <c r="CJ5291" i="2"/>
  <c r="CI5291" i="2"/>
  <c r="CM5290" i="2"/>
  <c r="CL5290" i="2"/>
  <c r="CJ5290" i="2"/>
  <c r="CI5290" i="2"/>
  <c r="CM5289" i="2"/>
  <c r="CL5289" i="2"/>
  <c r="CJ5289" i="2"/>
  <c r="CI5289" i="2"/>
  <c r="CM5288" i="2"/>
  <c r="CL5288" i="2"/>
  <c r="CJ5288" i="2"/>
  <c r="CI5288" i="2"/>
  <c r="CM5287" i="2"/>
  <c r="CL5287" i="2"/>
  <c r="CJ5287" i="2"/>
  <c r="CI5287" i="2"/>
  <c r="CM5286" i="2"/>
  <c r="CL5286" i="2"/>
  <c r="CJ5286" i="2"/>
  <c r="CI5286" i="2"/>
  <c r="CM5285" i="2"/>
  <c r="CL5285" i="2"/>
  <c r="CJ5285" i="2"/>
  <c r="CI5285" i="2"/>
  <c r="CM5284" i="2"/>
  <c r="CL5284" i="2"/>
  <c r="CJ5284" i="2"/>
  <c r="CI5284" i="2"/>
  <c r="CM5283" i="2"/>
  <c r="CL5283" i="2"/>
  <c r="CJ5283" i="2"/>
  <c r="CI5283" i="2"/>
  <c r="CM5282" i="2"/>
  <c r="CL5282" i="2"/>
  <c r="CJ5282" i="2"/>
  <c r="CI5282" i="2"/>
  <c r="CM5281" i="2"/>
  <c r="CL5281" i="2"/>
  <c r="CJ5281" i="2"/>
  <c r="CI5281" i="2"/>
  <c r="CM5280" i="2"/>
  <c r="CL5280" i="2"/>
  <c r="CJ5280" i="2"/>
  <c r="CI5280" i="2"/>
  <c r="CM5279" i="2"/>
  <c r="CL5279" i="2"/>
  <c r="CJ5279" i="2"/>
  <c r="CI5279" i="2"/>
  <c r="CM5278" i="2"/>
  <c r="CL5278" i="2"/>
  <c r="CJ5278" i="2"/>
  <c r="CI5278" i="2"/>
  <c r="CM5277" i="2"/>
  <c r="CL5277" i="2"/>
  <c r="CJ5277" i="2"/>
  <c r="CI5277" i="2"/>
  <c r="CM5276" i="2"/>
  <c r="CL5276" i="2"/>
  <c r="CJ5276" i="2"/>
  <c r="CI5276" i="2"/>
  <c r="CM5275" i="2"/>
  <c r="CL5275" i="2"/>
  <c r="CJ5275" i="2"/>
  <c r="CI5275" i="2"/>
  <c r="CM5274" i="2"/>
  <c r="CL5274" i="2"/>
  <c r="CJ5274" i="2"/>
  <c r="CI5274" i="2"/>
  <c r="CM5273" i="2"/>
  <c r="CL5273" i="2"/>
  <c r="CJ5273" i="2"/>
  <c r="CI5273" i="2"/>
  <c r="CM5272" i="2"/>
  <c r="CL5272" i="2"/>
  <c r="CJ5272" i="2"/>
  <c r="CI5272" i="2"/>
  <c r="CM5271" i="2"/>
  <c r="CL5271" i="2"/>
  <c r="CJ5271" i="2"/>
  <c r="CI5271" i="2"/>
  <c r="CM5270" i="2"/>
  <c r="CL5270" i="2"/>
  <c r="CJ5270" i="2"/>
  <c r="CI5270" i="2"/>
  <c r="CM5269" i="2"/>
  <c r="CL5269" i="2"/>
  <c r="CJ5269" i="2"/>
  <c r="CI5269" i="2"/>
  <c r="CM5268" i="2"/>
  <c r="CL5268" i="2"/>
  <c r="CJ5268" i="2"/>
  <c r="CI5268" i="2"/>
  <c r="CM5267" i="2"/>
  <c r="CL5267" i="2"/>
  <c r="CJ5267" i="2"/>
  <c r="CI5267" i="2"/>
  <c r="CM5266" i="2"/>
  <c r="CL5266" i="2"/>
  <c r="CJ5266" i="2"/>
  <c r="CI5266" i="2"/>
  <c r="CM5265" i="2"/>
  <c r="CL5265" i="2"/>
  <c r="CJ5265" i="2"/>
  <c r="CI5265" i="2"/>
  <c r="CM5264" i="2"/>
  <c r="CL5264" i="2"/>
  <c r="CJ5264" i="2"/>
  <c r="CI5264" i="2"/>
  <c r="CM5263" i="2"/>
  <c r="CL5263" i="2"/>
  <c r="CJ5263" i="2"/>
  <c r="CI5263" i="2"/>
  <c r="CM5262" i="2"/>
  <c r="CL5262" i="2"/>
  <c r="CJ5262" i="2"/>
  <c r="CI5262" i="2"/>
  <c r="CM5261" i="2"/>
  <c r="CL5261" i="2"/>
  <c r="CJ5261" i="2"/>
  <c r="CI5261" i="2"/>
  <c r="CM5260" i="2"/>
  <c r="CL5260" i="2"/>
  <c r="CJ5260" i="2"/>
  <c r="CI5260" i="2"/>
  <c r="CM5259" i="2"/>
  <c r="CL5259" i="2"/>
  <c r="CJ5259" i="2"/>
  <c r="CI5259" i="2"/>
  <c r="CM5258" i="2"/>
  <c r="CL5258" i="2"/>
  <c r="CJ5258" i="2"/>
  <c r="CI5258" i="2"/>
  <c r="CM5257" i="2"/>
  <c r="CL5257" i="2"/>
  <c r="CJ5257" i="2"/>
  <c r="CI5257" i="2"/>
  <c r="CM5256" i="2"/>
  <c r="CL5256" i="2"/>
  <c r="CJ5256" i="2"/>
  <c r="CI5256" i="2"/>
  <c r="CM5255" i="2"/>
  <c r="CL5255" i="2"/>
  <c r="CJ5255" i="2"/>
  <c r="CI5255" i="2"/>
  <c r="CM5254" i="2"/>
  <c r="CL5254" i="2"/>
  <c r="CJ5254" i="2"/>
  <c r="CI5254" i="2"/>
  <c r="CM5253" i="2"/>
  <c r="CL5253" i="2"/>
  <c r="CJ5253" i="2"/>
  <c r="CI5253" i="2"/>
  <c r="CM5252" i="2"/>
  <c r="CL5252" i="2"/>
  <c r="CJ5252" i="2"/>
  <c r="CI5252" i="2"/>
  <c r="CM5251" i="2"/>
  <c r="CL5251" i="2"/>
  <c r="CJ5251" i="2"/>
  <c r="CI5251" i="2"/>
  <c r="CM5250" i="2"/>
  <c r="CL5250" i="2"/>
  <c r="CJ5250" i="2"/>
  <c r="CI5250" i="2"/>
  <c r="CM5249" i="2"/>
  <c r="CL5249" i="2"/>
  <c r="CJ5249" i="2"/>
  <c r="CI5249" i="2"/>
  <c r="CM5248" i="2"/>
  <c r="CL5248" i="2"/>
  <c r="CJ5248" i="2"/>
  <c r="CI5248" i="2"/>
  <c r="CM5247" i="2"/>
  <c r="CL5247" i="2"/>
  <c r="CJ5247" i="2"/>
  <c r="CI5247" i="2"/>
  <c r="CM5246" i="2"/>
  <c r="CL5246" i="2"/>
  <c r="CJ5246" i="2"/>
  <c r="CI5246" i="2"/>
  <c r="CM5245" i="2"/>
  <c r="CL5245" i="2"/>
  <c r="CJ5245" i="2"/>
  <c r="CI5245" i="2"/>
  <c r="CM5244" i="2"/>
  <c r="CL5244" i="2"/>
  <c r="CJ5244" i="2"/>
  <c r="CI5244" i="2"/>
  <c r="CM5243" i="2"/>
  <c r="CL5243" i="2"/>
  <c r="CJ5243" i="2"/>
  <c r="CI5243" i="2"/>
  <c r="CM5242" i="2"/>
  <c r="CL5242" i="2"/>
  <c r="CJ5242" i="2"/>
  <c r="CI5242" i="2"/>
  <c r="CM5241" i="2"/>
  <c r="CL5241" i="2"/>
  <c r="CJ5241" i="2"/>
  <c r="CI5241" i="2"/>
  <c r="CM5240" i="2"/>
  <c r="CL5240" i="2"/>
  <c r="CJ5240" i="2"/>
  <c r="CI5240" i="2"/>
  <c r="CM5239" i="2"/>
  <c r="CL5239" i="2"/>
  <c r="CJ5239" i="2"/>
  <c r="CI5239" i="2"/>
  <c r="CM5238" i="2"/>
  <c r="CL5238" i="2"/>
  <c r="CJ5238" i="2"/>
  <c r="CI5238" i="2"/>
  <c r="CM5237" i="2"/>
  <c r="CL5237" i="2"/>
  <c r="CJ5237" i="2"/>
  <c r="CI5237" i="2"/>
  <c r="CM5236" i="2"/>
  <c r="CL5236" i="2"/>
  <c r="CJ5236" i="2"/>
  <c r="CI5236" i="2"/>
  <c r="CM5235" i="2"/>
  <c r="CL5235" i="2"/>
  <c r="CJ5235" i="2"/>
  <c r="CI5235" i="2"/>
  <c r="CM5234" i="2"/>
  <c r="CL5234" i="2"/>
  <c r="CJ5234" i="2"/>
  <c r="CI5234" i="2"/>
  <c r="CM5233" i="2"/>
  <c r="CL5233" i="2"/>
  <c r="CJ5233" i="2"/>
  <c r="CI5233" i="2"/>
  <c r="CM5232" i="2"/>
  <c r="CL5232" i="2"/>
  <c r="CJ5232" i="2"/>
  <c r="CI5232" i="2"/>
  <c r="CM5231" i="2"/>
  <c r="CL5231" i="2"/>
  <c r="CJ5231" i="2"/>
  <c r="CI5231" i="2"/>
  <c r="CM5230" i="2"/>
  <c r="CL5230" i="2"/>
  <c r="CJ5230" i="2"/>
  <c r="CI5230" i="2"/>
  <c r="CM5229" i="2"/>
  <c r="CL5229" i="2"/>
  <c r="CJ5229" i="2"/>
  <c r="CI5229" i="2"/>
  <c r="CM5228" i="2"/>
  <c r="CL5228" i="2"/>
  <c r="CJ5228" i="2"/>
  <c r="CI5228" i="2"/>
  <c r="CM5227" i="2"/>
  <c r="CL5227" i="2"/>
  <c r="CJ5227" i="2"/>
  <c r="CI5227" i="2"/>
  <c r="CM5226" i="2"/>
  <c r="CL5226" i="2"/>
  <c r="CJ5226" i="2"/>
  <c r="CI5226" i="2"/>
  <c r="CM5225" i="2"/>
  <c r="CL5225" i="2"/>
  <c r="CJ5225" i="2"/>
  <c r="CI5225" i="2"/>
  <c r="CM5224" i="2"/>
  <c r="CL5224" i="2"/>
  <c r="CJ5224" i="2"/>
  <c r="CI5224" i="2"/>
  <c r="CM5223" i="2"/>
  <c r="CL5223" i="2"/>
  <c r="CJ5223" i="2"/>
  <c r="CI5223" i="2"/>
  <c r="CM5222" i="2"/>
  <c r="CL5222" i="2"/>
  <c r="CJ5222" i="2"/>
  <c r="CI5222" i="2"/>
  <c r="CM5221" i="2"/>
  <c r="CL5221" i="2"/>
  <c r="CJ5221" i="2"/>
  <c r="CI5221" i="2"/>
  <c r="CM5220" i="2"/>
  <c r="CL5220" i="2"/>
  <c r="CJ5220" i="2"/>
  <c r="CI5220" i="2"/>
  <c r="CM5219" i="2"/>
  <c r="CL5219" i="2"/>
  <c r="CJ5219" i="2"/>
  <c r="CI5219" i="2"/>
  <c r="CM5218" i="2"/>
  <c r="CL5218" i="2"/>
  <c r="CJ5218" i="2"/>
  <c r="CI5218" i="2"/>
  <c r="CM5217" i="2"/>
  <c r="CL5217" i="2"/>
  <c r="CJ5217" i="2"/>
  <c r="CI5217" i="2"/>
  <c r="CM5216" i="2"/>
  <c r="CL5216" i="2"/>
  <c r="CJ5216" i="2"/>
  <c r="CI5216" i="2"/>
  <c r="CM5215" i="2"/>
  <c r="CL5215" i="2"/>
  <c r="CJ5215" i="2"/>
  <c r="CI5215" i="2"/>
  <c r="CM5214" i="2"/>
  <c r="CL5214" i="2"/>
  <c r="CJ5214" i="2"/>
  <c r="CI5214" i="2"/>
  <c r="CM5213" i="2"/>
  <c r="CL5213" i="2"/>
  <c r="CJ5213" i="2"/>
  <c r="CI5213" i="2"/>
  <c r="CM5212" i="2"/>
  <c r="CL5212" i="2"/>
  <c r="CJ5212" i="2"/>
  <c r="CI5212" i="2"/>
  <c r="CM5211" i="2"/>
  <c r="CL5211" i="2"/>
  <c r="CJ5211" i="2"/>
  <c r="CI5211" i="2"/>
  <c r="CM5210" i="2"/>
  <c r="CL5210" i="2"/>
  <c r="CJ5210" i="2"/>
  <c r="CI5210" i="2"/>
  <c r="CM5209" i="2"/>
  <c r="CL5209" i="2"/>
  <c r="CJ5209" i="2"/>
  <c r="CI5209" i="2"/>
  <c r="CM5208" i="2"/>
  <c r="CL5208" i="2"/>
  <c r="CJ5208" i="2"/>
  <c r="CI5208" i="2"/>
  <c r="CM5207" i="2"/>
  <c r="CL5207" i="2"/>
  <c r="CJ5207" i="2"/>
  <c r="CI5207" i="2"/>
  <c r="CM5206" i="2"/>
  <c r="CL5206" i="2"/>
  <c r="CJ5206" i="2"/>
  <c r="CI5206" i="2"/>
  <c r="CM5205" i="2"/>
  <c r="CL5205" i="2"/>
  <c r="CJ5205" i="2"/>
  <c r="CI5205" i="2"/>
  <c r="CM5204" i="2"/>
  <c r="CL5204" i="2"/>
  <c r="CJ5204" i="2"/>
  <c r="CI5204" i="2"/>
  <c r="CM5203" i="2"/>
  <c r="CL5203" i="2"/>
  <c r="CJ5203" i="2"/>
  <c r="CI5203" i="2"/>
  <c r="CM5202" i="2"/>
  <c r="CL5202" i="2"/>
  <c r="CJ5202" i="2"/>
  <c r="CI5202" i="2"/>
  <c r="CM5201" i="2"/>
  <c r="CL5201" i="2"/>
  <c r="CJ5201" i="2"/>
  <c r="CI5201" i="2"/>
  <c r="CM5200" i="2"/>
  <c r="CL5200" i="2"/>
  <c r="CJ5200" i="2"/>
  <c r="CI5200" i="2"/>
  <c r="CM5199" i="2"/>
  <c r="CL5199" i="2"/>
  <c r="CJ5199" i="2"/>
  <c r="CI5199" i="2"/>
  <c r="CM5198" i="2"/>
  <c r="CL5198" i="2"/>
  <c r="CJ5198" i="2"/>
  <c r="CI5198" i="2"/>
  <c r="CM5197" i="2"/>
  <c r="CL5197" i="2"/>
  <c r="CJ5197" i="2"/>
  <c r="CI5197" i="2"/>
  <c r="CM5196" i="2"/>
  <c r="CL5196" i="2"/>
  <c r="CJ5196" i="2"/>
  <c r="CI5196" i="2"/>
  <c r="CM5195" i="2"/>
  <c r="CL5195" i="2"/>
  <c r="CJ5195" i="2"/>
  <c r="CI5195" i="2"/>
  <c r="CM5194" i="2"/>
  <c r="CL5194" i="2"/>
  <c r="CJ5194" i="2"/>
  <c r="CI5194" i="2"/>
  <c r="CM5193" i="2"/>
  <c r="CL5193" i="2"/>
  <c r="CJ5193" i="2"/>
  <c r="CI5193" i="2"/>
  <c r="CM5192" i="2"/>
  <c r="CL5192" i="2"/>
  <c r="CJ5192" i="2"/>
  <c r="CI5192" i="2"/>
  <c r="CM5191" i="2"/>
  <c r="CL5191" i="2"/>
  <c r="CJ5191" i="2"/>
  <c r="CI5191" i="2"/>
  <c r="CM5190" i="2"/>
  <c r="CL5190" i="2"/>
  <c r="CJ5190" i="2"/>
  <c r="CI5190" i="2"/>
  <c r="CM5189" i="2"/>
  <c r="CL5189" i="2"/>
  <c r="CJ5189" i="2"/>
  <c r="CI5189" i="2"/>
  <c r="CM5188" i="2"/>
  <c r="CL5188" i="2"/>
  <c r="CJ5188" i="2"/>
  <c r="CI5188" i="2"/>
  <c r="CM5187" i="2"/>
  <c r="CL5187" i="2"/>
  <c r="CJ5187" i="2"/>
  <c r="CI5187" i="2"/>
  <c r="CM5186" i="2"/>
  <c r="CL5186" i="2"/>
  <c r="CJ5186" i="2"/>
  <c r="CI5186" i="2"/>
  <c r="CM5185" i="2"/>
  <c r="CL5185" i="2"/>
  <c r="CJ5185" i="2"/>
  <c r="CI5185" i="2"/>
  <c r="CM5184" i="2"/>
  <c r="CL5184" i="2"/>
  <c r="CJ5184" i="2"/>
  <c r="CI5184" i="2"/>
  <c r="CM5183" i="2"/>
  <c r="CL5183" i="2"/>
  <c r="CJ5183" i="2"/>
  <c r="CI5183" i="2"/>
  <c r="CM5182" i="2"/>
  <c r="CL5182" i="2"/>
  <c r="CJ5182" i="2"/>
  <c r="CI5182" i="2"/>
  <c r="CM5181" i="2"/>
  <c r="CL5181" i="2"/>
  <c r="CJ5181" i="2"/>
  <c r="CI5181" i="2"/>
  <c r="CM5180" i="2"/>
  <c r="CL5180" i="2"/>
  <c r="CJ5180" i="2"/>
  <c r="CI5180" i="2"/>
  <c r="CM5179" i="2"/>
  <c r="CL5179" i="2"/>
  <c r="CJ5179" i="2"/>
  <c r="CI5179" i="2"/>
  <c r="CM5178" i="2"/>
  <c r="CL5178" i="2"/>
  <c r="CJ5178" i="2"/>
  <c r="CI5178" i="2"/>
  <c r="CM5177" i="2"/>
  <c r="CL5177" i="2"/>
  <c r="CJ5177" i="2"/>
  <c r="CI5177" i="2"/>
  <c r="CM5176" i="2"/>
  <c r="CL5176" i="2"/>
  <c r="CJ5176" i="2"/>
  <c r="CI5176" i="2"/>
  <c r="CM5175" i="2"/>
  <c r="CL5175" i="2"/>
  <c r="CJ5175" i="2"/>
  <c r="CI5175" i="2"/>
  <c r="CM5174" i="2"/>
  <c r="CL5174" i="2"/>
  <c r="CJ5174" i="2"/>
  <c r="CI5174" i="2"/>
  <c r="CM5173" i="2"/>
  <c r="CL5173" i="2"/>
  <c r="CJ5173" i="2"/>
  <c r="CI5173" i="2"/>
  <c r="CM5172" i="2"/>
  <c r="CL5172" i="2"/>
  <c r="CJ5172" i="2"/>
  <c r="CI5172" i="2"/>
  <c r="CM5171" i="2"/>
  <c r="CL5171" i="2"/>
  <c r="CJ5171" i="2"/>
  <c r="CI5171" i="2"/>
  <c r="CM5170" i="2"/>
  <c r="CL5170" i="2"/>
  <c r="CJ5170" i="2"/>
  <c r="CI5170" i="2"/>
  <c r="CM5169" i="2"/>
  <c r="CL5169" i="2"/>
  <c r="CJ5169" i="2"/>
  <c r="CI5169" i="2"/>
  <c r="CM5168" i="2"/>
  <c r="CL5168" i="2"/>
  <c r="CJ5168" i="2"/>
  <c r="CI5168" i="2"/>
  <c r="CM5167" i="2"/>
  <c r="CL5167" i="2"/>
  <c r="CJ5167" i="2"/>
  <c r="CI5167" i="2"/>
  <c r="CM5166" i="2"/>
  <c r="CL5166" i="2"/>
  <c r="CJ5166" i="2"/>
  <c r="CI5166" i="2"/>
  <c r="CM5165" i="2"/>
  <c r="CL5165" i="2"/>
  <c r="CJ5165" i="2"/>
  <c r="CI5165" i="2"/>
  <c r="CM5164" i="2"/>
  <c r="CL5164" i="2"/>
  <c r="CJ5164" i="2"/>
  <c r="CI5164" i="2"/>
  <c r="CM5163" i="2"/>
  <c r="CL5163" i="2"/>
  <c r="CJ5163" i="2"/>
  <c r="CI5163" i="2"/>
  <c r="CM5162" i="2"/>
  <c r="CL5162" i="2"/>
  <c r="CJ5162" i="2"/>
  <c r="CI5162" i="2"/>
  <c r="CM5161" i="2"/>
  <c r="CL5161" i="2"/>
  <c r="CJ5161" i="2"/>
  <c r="CI5161" i="2"/>
  <c r="CM5160" i="2"/>
  <c r="CL5160" i="2"/>
  <c r="CJ5160" i="2"/>
  <c r="CI5160" i="2"/>
  <c r="CM5159" i="2"/>
  <c r="CL5159" i="2"/>
  <c r="CJ5159" i="2"/>
  <c r="CI5159" i="2"/>
  <c r="CM5158" i="2"/>
  <c r="CL5158" i="2"/>
  <c r="CJ5158" i="2"/>
  <c r="CI5158" i="2"/>
  <c r="CM5157" i="2"/>
  <c r="CL5157" i="2"/>
  <c r="CJ5157" i="2"/>
  <c r="CI5157" i="2"/>
  <c r="CM5156" i="2"/>
  <c r="CL5156" i="2"/>
  <c r="CJ5156" i="2"/>
  <c r="CI5156" i="2"/>
  <c r="CM5155" i="2"/>
  <c r="CL5155" i="2"/>
  <c r="CJ5155" i="2"/>
  <c r="CI5155" i="2"/>
  <c r="CM5154" i="2"/>
  <c r="CL5154" i="2"/>
  <c r="CJ5154" i="2"/>
  <c r="CI5154" i="2"/>
  <c r="CM5153" i="2"/>
  <c r="CL5153" i="2"/>
  <c r="CJ5153" i="2"/>
  <c r="CI5153" i="2"/>
  <c r="CM5152" i="2"/>
  <c r="CL5152" i="2"/>
  <c r="CJ5152" i="2"/>
  <c r="CI5152" i="2"/>
  <c r="CM5151" i="2"/>
  <c r="CL5151" i="2"/>
  <c r="CJ5151" i="2"/>
  <c r="CI5151" i="2"/>
  <c r="CM5150" i="2"/>
  <c r="CL5150" i="2"/>
  <c r="CJ5150" i="2"/>
  <c r="CI5150" i="2"/>
  <c r="CM5149" i="2"/>
  <c r="CL5149" i="2"/>
  <c r="CJ5149" i="2"/>
  <c r="CI5149" i="2"/>
  <c r="CM5148" i="2"/>
  <c r="CL5148" i="2"/>
  <c r="CJ5148" i="2"/>
  <c r="CI5148" i="2"/>
  <c r="CM5147" i="2"/>
  <c r="CL5147" i="2"/>
  <c r="CJ5147" i="2"/>
  <c r="CI5147" i="2"/>
  <c r="CM5146" i="2"/>
  <c r="CL5146" i="2"/>
  <c r="CJ5146" i="2"/>
  <c r="CI5146" i="2"/>
  <c r="CM5145" i="2"/>
  <c r="CL5145" i="2"/>
  <c r="CJ5145" i="2"/>
  <c r="CI5145" i="2"/>
  <c r="CM5144" i="2"/>
  <c r="CL5144" i="2"/>
  <c r="CJ5144" i="2"/>
  <c r="CI5144" i="2"/>
  <c r="CM5143" i="2"/>
  <c r="CL5143" i="2"/>
  <c r="CJ5143" i="2"/>
  <c r="CI5143" i="2"/>
  <c r="CM5142" i="2"/>
  <c r="CL5142" i="2"/>
  <c r="CJ5142" i="2"/>
  <c r="CI5142" i="2"/>
  <c r="CM5141" i="2"/>
  <c r="CL5141" i="2"/>
  <c r="CJ5141" i="2"/>
  <c r="CI5141" i="2"/>
  <c r="CM5140" i="2"/>
  <c r="CL5140" i="2"/>
  <c r="CJ5140" i="2"/>
  <c r="CI5140" i="2"/>
  <c r="CM5139" i="2"/>
  <c r="CL5139" i="2"/>
  <c r="CJ5139" i="2"/>
  <c r="CI5139" i="2"/>
  <c r="CM5138" i="2"/>
  <c r="CL5138" i="2"/>
  <c r="CJ5138" i="2"/>
  <c r="CI5138" i="2"/>
  <c r="CM5137" i="2"/>
  <c r="CL5137" i="2"/>
  <c r="CJ5137" i="2"/>
  <c r="CI5137" i="2"/>
  <c r="CM5136" i="2"/>
  <c r="CL5136" i="2"/>
  <c r="CJ5136" i="2"/>
  <c r="CI5136" i="2"/>
  <c r="CM5135" i="2"/>
  <c r="CL5135" i="2"/>
  <c r="CJ5135" i="2"/>
  <c r="CI5135" i="2"/>
  <c r="CM5134" i="2"/>
  <c r="CL5134" i="2"/>
  <c r="CJ5134" i="2"/>
  <c r="CI5134" i="2"/>
  <c r="CM5133" i="2"/>
  <c r="CL5133" i="2"/>
  <c r="CJ5133" i="2"/>
  <c r="CI5133" i="2"/>
  <c r="CM5132" i="2"/>
  <c r="CL5132" i="2"/>
  <c r="CJ5132" i="2"/>
  <c r="CI5132" i="2"/>
  <c r="CM5131" i="2"/>
  <c r="CL5131" i="2"/>
  <c r="CJ5131" i="2"/>
  <c r="CI5131" i="2"/>
  <c r="CM5130" i="2"/>
  <c r="CL5130" i="2"/>
  <c r="CJ5130" i="2"/>
  <c r="CI5130" i="2"/>
  <c r="CM5129" i="2"/>
  <c r="CL5129" i="2"/>
  <c r="CJ5129" i="2"/>
  <c r="CI5129" i="2"/>
  <c r="CM5128" i="2"/>
  <c r="CL5128" i="2"/>
  <c r="CJ5128" i="2"/>
  <c r="CI5128" i="2"/>
  <c r="CM5127" i="2"/>
  <c r="CL5127" i="2"/>
  <c r="CJ5127" i="2"/>
  <c r="CI5127" i="2"/>
  <c r="CM5126" i="2"/>
  <c r="CL5126" i="2"/>
  <c r="CJ5126" i="2"/>
  <c r="CI5126" i="2"/>
  <c r="CM5125" i="2"/>
  <c r="CL5125" i="2"/>
  <c r="CJ5125" i="2"/>
  <c r="CI5125" i="2"/>
  <c r="CM5124" i="2"/>
  <c r="CL5124" i="2"/>
  <c r="CJ5124" i="2"/>
  <c r="CI5124" i="2"/>
  <c r="CM5123" i="2"/>
  <c r="CL5123" i="2"/>
  <c r="CJ5123" i="2"/>
  <c r="CI5123" i="2"/>
  <c r="CM5122" i="2"/>
  <c r="CL5122" i="2"/>
  <c r="CJ5122" i="2"/>
  <c r="CI5122" i="2"/>
  <c r="CM5121" i="2"/>
  <c r="CL5121" i="2"/>
  <c r="CJ5121" i="2"/>
  <c r="CI5121" i="2"/>
  <c r="CM5120" i="2"/>
  <c r="CL5120" i="2"/>
  <c r="CJ5120" i="2"/>
  <c r="CI5120" i="2"/>
  <c r="CM5119" i="2"/>
  <c r="CL5119" i="2"/>
  <c r="CJ5119" i="2"/>
  <c r="CI5119" i="2"/>
  <c r="CM5118" i="2"/>
  <c r="CL5118" i="2"/>
  <c r="CJ5118" i="2"/>
  <c r="CI5118" i="2"/>
  <c r="CM5117" i="2"/>
  <c r="CL5117" i="2"/>
  <c r="CJ5117" i="2"/>
  <c r="CI5117" i="2"/>
  <c r="CM5116" i="2"/>
  <c r="CL5116" i="2"/>
  <c r="CJ5116" i="2"/>
  <c r="CI5116" i="2"/>
  <c r="CM5115" i="2"/>
  <c r="CL5115" i="2"/>
  <c r="CJ5115" i="2"/>
  <c r="CI5115" i="2"/>
  <c r="CM5114" i="2"/>
  <c r="CL5114" i="2"/>
  <c r="CJ5114" i="2"/>
  <c r="CI5114" i="2"/>
  <c r="CM5113" i="2"/>
  <c r="CL5113" i="2"/>
  <c r="CJ5113" i="2"/>
  <c r="CI5113" i="2"/>
  <c r="CM5112" i="2"/>
  <c r="CL5112" i="2"/>
  <c r="CJ5112" i="2"/>
  <c r="CI5112" i="2"/>
  <c r="CM5111" i="2"/>
  <c r="CL5111" i="2"/>
  <c r="CJ5111" i="2"/>
  <c r="CI5111" i="2"/>
  <c r="CM5110" i="2"/>
  <c r="CL5110" i="2"/>
  <c r="CJ5110" i="2"/>
  <c r="CI5110" i="2"/>
  <c r="CM5109" i="2"/>
  <c r="CL5109" i="2"/>
  <c r="CJ5109" i="2"/>
  <c r="CI5109" i="2"/>
  <c r="CM5108" i="2"/>
  <c r="CL5108" i="2"/>
  <c r="CJ5108" i="2"/>
  <c r="CI5108" i="2"/>
  <c r="CM5107" i="2"/>
  <c r="CL5107" i="2"/>
  <c r="CJ5107" i="2"/>
  <c r="CI5107" i="2"/>
  <c r="CM5106" i="2"/>
  <c r="CL5106" i="2"/>
  <c r="CJ5106" i="2"/>
  <c r="CI5106" i="2"/>
  <c r="CM5105" i="2"/>
  <c r="CL5105" i="2"/>
  <c r="CJ5105" i="2"/>
  <c r="CI5105" i="2"/>
  <c r="CM5104" i="2"/>
  <c r="CL5104" i="2"/>
  <c r="CJ5104" i="2"/>
  <c r="CI5104" i="2"/>
  <c r="CM5103" i="2"/>
  <c r="CL5103" i="2"/>
  <c r="CJ5103" i="2"/>
  <c r="CI5103" i="2"/>
  <c r="CM5102" i="2"/>
  <c r="CL5102" i="2"/>
  <c r="CJ5102" i="2"/>
  <c r="CI5102" i="2"/>
  <c r="CM5101" i="2"/>
  <c r="CL5101" i="2"/>
  <c r="CJ5101" i="2"/>
  <c r="CI5101" i="2"/>
  <c r="CM5100" i="2"/>
  <c r="CL5100" i="2"/>
  <c r="CJ5100" i="2"/>
  <c r="CI5100" i="2"/>
  <c r="CM5099" i="2"/>
  <c r="CL5099" i="2"/>
  <c r="CJ5099" i="2"/>
  <c r="CI5099" i="2"/>
  <c r="CM5098" i="2"/>
  <c r="CL5098" i="2"/>
  <c r="CJ5098" i="2"/>
  <c r="CI5098" i="2"/>
  <c r="CM5097" i="2"/>
  <c r="CL5097" i="2"/>
  <c r="CJ5097" i="2"/>
  <c r="CI5097" i="2"/>
  <c r="CM5096" i="2"/>
  <c r="CL5096" i="2"/>
  <c r="CJ5096" i="2"/>
  <c r="CI5096" i="2"/>
  <c r="CM5095" i="2"/>
  <c r="CL5095" i="2"/>
  <c r="CJ5095" i="2"/>
  <c r="CI5095" i="2"/>
  <c r="CM5094" i="2"/>
  <c r="CL5094" i="2"/>
  <c r="CJ5094" i="2"/>
  <c r="CI5094" i="2"/>
  <c r="CM5093" i="2"/>
  <c r="CL5093" i="2"/>
  <c r="CJ5093" i="2"/>
  <c r="CI5093" i="2"/>
  <c r="CM5092" i="2"/>
  <c r="CL5092" i="2"/>
  <c r="CJ5092" i="2"/>
  <c r="CI5092" i="2"/>
  <c r="CM5091" i="2"/>
  <c r="CL5091" i="2"/>
  <c r="CJ5091" i="2"/>
  <c r="CI5091" i="2"/>
  <c r="CM5090" i="2"/>
  <c r="CL5090" i="2"/>
  <c r="CJ5090" i="2"/>
  <c r="CI5090" i="2"/>
  <c r="CM5089" i="2"/>
  <c r="CL5089" i="2"/>
  <c r="CJ5089" i="2"/>
  <c r="CI5089" i="2"/>
  <c r="CM5088" i="2"/>
  <c r="CL5088" i="2"/>
  <c r="CJ5088" i="2"/>
  <c r="CI5088" i="2"/>
  <c r="CM5087" i="2"/>
  <c r="CL5087" i="2"/>
  <c r="CJ5087" i="2"/>
  <c r="CI5087" i="2"/>
  <c r="CM5086" i="2"/>
  <c r="CL5086" i="2"/>
  <c r="CJ5086" i="2"/>
  <c r="CI5086" i="2"/>
  <c r="CM5085" i="2"/>
  <c r="CL5085" i="2"/>
  <c r="CJ5085" i="2"/>
  <c r="CI5085" i="2"/>
  <c r="CM5084" i="2"/>
  <c r="CL5084" i="2"/>
  <c r="CJ5084" i="2"/>
  <c r="CI5084" i="2"/>
  <c r="CM5083" i="2"/>
  <c r="CL5083" i="2"/>
  <c r="CJ5083" i="2"/>
  <c r="CI5083" i="2"/>
  <c r="CM5082" i="2"/>
  <c r="CL5082" i="2"/>
  <c r="CJ5082" i="2"/>
  <c r="CI5082" i="2"/>
  <c r="CM5081" i="2"/>
  <c r="CL5081" i="2"/>
  <c r="CJ5081" i="2"/>
  <c r="CI5081" i="2"/>
  <c r="CM5080" i="2"/>
  <c r="CL5080" i="2"/>
  <c r="CJ5080" i="2"/>
  <c r="CI5080" i="2"/>
  <c r="CM5079" i="2"/>
  <c r="CL5079" i="2"/>
  <c r="CJ5079" i="2"/>
  <c r="CI5079" i="2"/>
  <c r="CM5078" i="2"/>
  <c r="CL5078" i="2"/>
  <c r="CJ5078" i="2"/>
  <c r="CI5078" i="2"/>
  <c r="CM5077" i="2"/>
  <c r="CL5077" i="2"/>
  <c r="CJ5077" i="2"/>
  <c r="CI5077" i="2"/>
  <c r="CM5076" i="2"/>
  <c r="CL5076" i="2"/>
  <c r="CJ5076" i="2"/>
  <c r="CI5076" i="2"/>
  <c r="CM5075" i="2"/>
  <c r="CL5075" i="2"/>
  <c r="CJ5075" i="2"/>
  <c r="CI5075" i="2"/>
  <c r="CM5074" i="2"/>
  <c r="CL5074" i="2"/>
  <c r="CJ5074" i="2"/>
  <c r="CI5074" i="2"/>
  <c r="CM5073" i="2"/>
  <c r="CL5073" i="2"/>
  <c r="CJ5073" i="2"/>
  <c r="CI5073" i="2"/>
  <c r="CM5072" i="2"/>
  <c r="CL5072" i="2"/>
  <c r="CJ5072" i="2"/>
  <c r="CI5072" i="2"/>
  <c r="CM5071" i="2"/>
  <c r="CL5071" i="2"/>
  <c r="CJ5071" i="2"/>
  <c r="CI5071" i="2"/>
  <c r="CM5070" i="2"/>
  <c r="CL5070" i="2"/>
  <c r="CJ5070" i="2"/>
  <c r="CI5070" i="2"/>
  <c r="CM5069" i="2"/>
  <c r="CL5069" i="2"/>
  <c r="CJ5069" i="2"/>
  <c r="CI5069" i="2"/>
  <c r="CM5068" i="2"/>
  <c r="CL5068" i="2"/>
  <c r="CJ5068" i="2"/>
  <c r="CI5068" i="2"/>
  <c r="CM5067" i="2"/>
  <c r="CL5067" i="2"/>
  <c r="CJ5067" i="2"/>
  <c r="CI5067" i="2"/>
  <c r="CM5066" i="2"/>
  <c r="CL5066" i="2"/>
  <c r="CJ5066" i="2"/>
  <c r="CI5066" i="2"/>
  <c r="CM5065" i="2"/>
  <c r="CL5065" i="2"/>
  <c r="CJ5065" i="2"/>
  <c r="CI5065" i="2"/>
  <c r="CM5064" i="2"/>
  <c r="CL5064" i="2"/>
  <c r="CJ5064" i="2"/>
  <c r="CI5064" i="2"/>
  <c r="CM5063" i="2"/>
  <c r="CL5063" i="2"/>
  <c r="CJ5063" i="2"/>
  <c r="CI5063" i="2"/>
  <c r="CM5062" i="2"/>
  <c r="CL5062" i="2"/>
  <c r="CJ5062" i="2"/>
  <c r="CI5062" i="2"/>
  <c r="CM5061" i="2"/>
  <c r="CL5061" i="2"/>
  <c r="CJ5061" i="2"/>
  <c r="CI5061" i="2"/>
  <c r="CM5060" i="2"/>
  <c r="CL5060" i="2"/>
  <c r="CJ5060" i="2"/>
  <c r="CI5060" i="2"/>
  <c r="CM5059" i="2"/>
  <c r="CL5059" i="2"/>
  <c r="CJ5059" i="2"/>
  <c r="CI5059" i="2"/>
  <c r="CM5058" i="2"/>
  <c r="CL5058" i="2"/>
  <c r="CJ5058" i="2"/>
  <c r="CI5058" i="2"/>
  <c r="CM5057" i="2"/>
  <c r="CL5057" i="2"/>
  <c r="CJ5057" i="2"/>
  <c r="CI5057" i="2"/>
  <c r="CM5056" i="2"/>
  <c r="CL5056" i="2"/>
  <c r="CJ5056" i="2"/>
  <c r="CI5056" i="2"/>
  <c r="CM5055" i="2"/>
  <c r="CL5055" i="2"/>
  <c r="CJ5055" i="2"/>
  <c r="CI5055" i="2"/>
  <c r="CM5054" i="2"/>
  <c r="CL5054" i="2"/>
  <c r="CJ5054" i="2"/>
  <c r="CI5054" i="2"/>
  <c r="CM5053" i="2"/>
  <c r="CL5053" i="2"/>
  <c r="CJ5053" i="2"/>
  <c r="CI5053" i="2"/>
  <c r="CM5052" i="2"/>
  <c r="CL5052" i="2"/>
  <c r="CJ5052" i="2"/>
  <c r="CI5052" i="2"/>
  <c r="CM5051" i="2"/>
  <c r="CL5051" i="2"/>
  <c r="CJ5051" i="2"/>
  <c r="CI5051" i="2"/>
  <c r="CM5050" i="2"/>
  <c r="CL5050" i="2"/>
  <c r="CJ5050" i="2"/>
  <c r="CI5050" i="2"/>
  <c r="CM5049" i="2"/>
  <c r="CL5049" i="2"/>
  <c r="CJ5049" i="2"/>
  <c r="CI5049" i="2"/>
  <c r="CM5048" i="2"/>
  <c r="CL5048" i="2"/>
  <c r="CJ5048" i="2"/>
  <c r="CI5048" i="2"/>
  <c r="CM5047" i="2"/>
  <c r="CL5047" i="2"/>
  <c r="CJ5047" i="2"/>
  <c r="CI5047" i="2"/>
  <c r="CM5046" i="2"/>
  <c r="CL5046" i="2"/>
  <c r="CJ5046" i="2"/>
  <c r="CI5046" i="2"/>
  <c r="CM5045" i="2"/>
  <c r="CL5045" i="2"/>
  <c r="CJ5045" i="2"/>
  <c r="CI5045" i="2"/>
  <c r="CM5044" i="2"/>
  <c r="CL5044" i="2"/>
  <c r="CJ5044" i="2"/>
  <c r="CI5044" i="2"/>
  <c r="CM5043" i="2"/>
  <c r="CL5043" i="2"/>
  <c r="CJ5043" i="2"/>
  <c r="CI5043" i="2"/>
  <c r="CM5042" i="2"/>
  <c r="CL5042" i="2"/>
  <c r="CJ5042" i="2"/>
  <c r="CI5042" i="2"/>
  <c r="CM5041" i="2"/>
  <c r="CL5041" i="2"/>
  <c r="CJ5041" i="2"/>
  <c r="CI5041" i="2"/>
  <c r="CM5040" i="2"/>
  <c r="CL5040" i="2"/>
  <c r="CJ5040" i="2"/>
  <c r="CI5040" i="2"/>
  <c r="CM5039" i="2"/>
  <c r="CL5039" i="2"/>
  <c r="CJ5039" i="2"/>
  <c r="CI5039" i="2"/>
  <c r="CM5038" i="2"/>
  <c r="CL5038" i="2"/>
  <c r="CJ5038" i="2"/>
  <c r="CI5038" i="2"/>
  <c r="CM5037" i="2"/>
  <c r="CL5037" i="2"/>
  <c r="CJ5037" i="2"/>
  <c r="CI5037" i="2"/>
  <c r="CM5036" i="2"/>
  <c r="CL5036" i="2"/>
  <c r="CJ5036" i="2"/>
  <c r="CI5036" i="2"/>
  <c r="CM5035" i="2"/>
  <c r="CL5035" i="2"/>
  <c r="CJ5035" i="2"/>
  <c r="CI5035" i="2"/>
  <c r="CM5034" i="2"/>
  <c r="CL5034" i="2"/>
  <c r="CJ5034" i="2"/>
  <c r="CI5034" i="2"/>
  <c r="CM5033" i="2"/>
  <c r="CL5033" i="2"/>
  <c r="CJ5033" i="2"/>
  <c r="CI5033" i="2"/>
  <c r="CM5032" i="2"/>
  <c r="CL5032" i="2"/>
  <c r="CJ5032" i="2"/>
  <c r="CI5032" i="2"/>
  <c r="CM5031" i="2"/>
  <c r="CL5031" i="2"/>
  <c r="CJ5031" i="2"/>
  <c r="CI5031" i="2"/>
  <c r="CM5030" i="2"/>
  <c r="CL5030" i="2"/>
  <c r="CJ5030" i="2"/>
  <c r="CI5030" i="2"/>
  <c r="CM5029" i="2"/>
  <c r="CL5029" i="2"/>
  <c r="CJ5029" i="2"/>
  <c r="CI5029" i="2"/>
  <c r="CM5028" i="2"/>
  <c r="CL5028" i="2"/>
  <c r="CJ5028" i="2"/>
  <c r="CI5028" i="2"/>
  <c r="CM5027" i="2"/>
  <c r="CL5027" i="2"/>
  <c r="CJ5027" i="2"/>
  <c r="CI5027" i="2"/>
  <c r="CM5026" i="2"/>
  <c r="CL5026" i="2"/>
  <c r="CJ5026" i="2"/>
  <c r="CI5026" i="2"/>
  <c r="CM5025" i="2"/>
  <c r="CL5025" i="2"/>
  <c r="CJ5025" i="2"/>
  <c r="CI5025" i="2"/>
  <c r="CM5024" i="2"/>
  <c r="CL5024" i="2"/>
  <c r="CJ5024" i="2"/>
  <c r="CI5024" i="2"/>
  <c r="CM5023" i="2"/>
  <c r="CL5023" i="2"/>
  <c r="CJ5023" i="2"/>
  <c r="CI5023" i="2"/>
  <c r="CM5022" i="2"/>
  <c r="CL5022" i="2"/>
  <c r="CJ5022" i="2"/>
  <c r="CI5022" i="2"/>
  <c r="CM5021" i="2"/>
  <c r="CL5021" i="2"/>
  <c r="CJ5021" i="2"/>
  <c r="CI5021" i="2"/>
  <c r="CM5020" i="2"/>
  <c r="CL5020" i="2"/>
  <c r="CJ5020" i="2"/>
  <c r="CI5020" i="2"/>
  <c r="CM5019" i="2"/>
  <c r="CL5019" i="2"/>
  <c r="CJ5019" i="2"/>
  <c r="CI5019" i="2"/>
  <c r="CM5018" i="2"/>
  <c r="CL5018" i="2"/>
  <c r="CJ5018" i="2"/>
  <c r="CI5018" i="2"/>
  <c r="CM5017" i="2"/>
  <c r="CL5017" i="2"/>
  <c r="CJ5017" i="2"/>
  <c r="CI5017" i="2"/>
  <c r="CM5016" i="2"/>
  <c r="CL5016" i="2"/>
  <c r="CJ5016" i="2"/>
  <c r="CI5016" i="2"/>
  <c r="CM5015" i="2"/>
  <c r="CL5015" i="2"/>
  <c r="CJ5015" i="2"/>
  <c r="CI5015" i="2"/>
  <c r="CM5014" i="2"/>
  <c r="CL5014" i="2"/>
  <c r="CJ5014" i="2"/>
  <c r="CI5014" i="2"/>
  <c r="CM5013" i="2"/>
  <c r="CL5013" i="2"/>
  <c r="CJ5013" i="2"/>
  <c r="CI5013" i="2"/>
  <c r="CM5012" i="2"/>
  <c r="CL5012" i="2"/>
  <c r="CJ5012" i="2"/>
  <c r="CI5012" i="2"/>
  <c r="CM5011" i="2"/>
  <c r="CL5011" i="2"/>
  <c r="CJ5011" i="2"/>
  <c r="CI5011" i="2"/>
  <c r="CM5010" i="2"/>
  <c r="CL5010" i="2"/>
  <c r="CJ5010" i="2"/>
  <c r="CI5010" i="2"/>
  <c r="CM5009" i="2"/>
  <c r="CL5009" i="2"/>
  <c r="CJ5009" i="2"/>
  <c r="CI5009" i="2"/>
  <c r="CM5008" i="2"/>
  <c r="CL5008" i="2"/>
  <c r="CJ5008" i="2"/>
  <c r="CI5008" i="2"/>
  <c r="CM5007" i="2"/>
  <c r="CL5007" i="2"/>
  <c r="CJ5007" i="2"/>
  <c r="CI5007" i="2"/>
  <c r="CM5006" i="2"/>
  <c r="CL5006" i="2"/>
  <c r="CJ5006" i="2"/>
  <c r="CI5006" i="2"/>
  <c r="CM5005" i="2"/>
  <c r="CL5005" i="2"/>
  <c r="CJ5005" i="2"/>
  <c r="CI5005" i="2"/>
  <c r="CM5004" i="2"/>
  <c r="CL5004" i="2"/>
  <c r="CJ5004" i="2"/>
  <c r="CI5004" i="2"/>
  <c r="CM5003" i="2"/>
  <c r="CL5003" i="2"/>
  <c r="CJ5003" i="2"/>
  <c r="CI5003" i="2"/>
  <c r="CM5002" i="2"/>
  <c r="CL5002" i="2"/>
  <c r="CJ5002" i="2"/>
  <c r="CI5002" i="2"/>
  <c r="CM5001" i="2"/>
  <c r="CL5001" i="2"/>
  <c r="CJ5001" i="2"/>
  <c r="CI5001" i="2"/>
  <c r="CM5000" i="2"/>
  <c r="CL5000" i="2"/>
  <c r="CJ5000" i="2"/>
  <c r="CI5000" i="2"/>
  <c r="CM4999" i="2"/>
  <c r="CL4999" i="2"/>
  <c r="CJ4999" i="2"/>
  <c r="CI4999" i="2"/>
  <c r="CM4998" i="2"/>
  <c r="CL4998" i="2"/>
  <c r="CJ4998" i="2"/>
  <c r="CI4998" i="2"/>
  <c r="CM4997" i="2"/>
  <c r="CL4997" i="2"/>
  <c r="CJ4997" i="2"/>
  <c r="CI4997" i="2"/>
  <c r="CM4996" i="2"/>
  <c r="CL4996" i="2"/>
  <c r="CJ4996" i="2"/>
  <c r="CI4996" i="2"/>
  <c r="CM4995" i="2"/>
  <c r="CL4995" i="2"/>
  <c r="CJ4995" i="2"/>
  <c r="CI4995" i="2"/>
  <c r="CM4994" i="2"/>
  <c r="CL4994" i="2"/>
  <c r="CJ4994" i="2"/>
  <c r="CI4994" i="2"/>
  <c r="CM4993" i="2"/>
  <c r="CL4993" i="2"/>
  <c r="CJ4993" i="2"/>
  <c r="CI4993" i="2"/>
  <c r="CM4992" i="2"/>
  <c r="CL4992" i="2"/>
  <c r="CJ4992" i="2"/>
  <c r="CI4992" i="2"/>
  <c r="CM4991" i="2"/>
  <c r="CL4991" i="2"/>
  <c r="CJ4991" i="2"/>
  <c r="CI4991" i="2"/>
  <c r="CM4990" i="2"/>
  <c r="CL4990" i="2"/>
  <c r="CJ4990" i="2"/>
  <c r="CI4990" i="2"/>
  <c r="CM4989" i="2"/>
  <c r="CL4989" i="2"/>
  <c r="CJ4989" i="2"/>
  <c r="CI4989" i="2"/>
  <c r="CM4988" i="2"/>
  <c r="CL4988" i="2"/>
  <c r="CJ4988" i="2"/>
  <c r="CI4988" i="2"/>
  <c r="CM4987" i="2"/>
  <c r="CL4987" i="2"/>
  <c r="CJ4987" i="2"/>
  <c r="CI4987" i="2"/>
  <c r="CM4986" i="2"/>
  <c r="CL4986" i="2"/>
  <c r="CJ4986" i="2"/>
  <c r="CI4986" i="2"/>
  <c r="CM4985" i="2"/>
  <c r="CL4985" i="2"/>
  <c r="CJ4985" i="2"/>
  <c r="CI4985" i="2"/>
  <c r="CM4984" i="2"/>
  <c r="CL4984" i="2"/>
  <c r="CJ4984" i="2"/>
  <c r="CI4984" i="2"/>
  <c r="CM4983" i="2"/>
  <c r="CL4983" i="2"/>
  <c r="CJ4983" i="2"/>
  <c r="CI4983" i="2"/>
  <c r="CM4982" i="2"/>
  <c r="CL4982" i="2"/>
  <c r="CJ4982" i="2"/>
  <c r="CI4982" i="2"/>
  <c r="CM4981" i="2"/>
  <c r="CL4981" i="2"/>
  <c r="CJ4981" i="2"/>
  <c r="CI4981" i="2"/>
  <c r="CM4980" i="2"/>
  <c r="CL4980" i="2"/>
  <c r="CJ4980" i="2"/>
  <c r="CI4980" i="2"/>
  <c r="CM4979" i="2"/>
  <c r="CL4979" i="2"/>
  <c r="CJ4979" i="2"/>
  <c r="CI4979" i="2"/>
  <c r="CM4978" i="2"/>
  <c r="CL4978" i="2"/>
  <c r="CJ4978" i="2"/>
  <c r="CI4978" i="2"/>
  <c r="CM4977" i="2"/>
  <c r="CL4977" i="2"/>
  <c r="CJ4977" i="2"/>
  <c r="CI4977" i="2"/>
  <c r="CM4976" i="2"/>
  <c r="CL4976" i="2"/>
  <c r="CJ4976" i="2"/>
  <c r="CI4976" i="2"/>
  <c r="CM4975" i="2"/>
  <c r="CL4975" i="2"/>
  <c r="CJ4975" i="2"/>
  <c r="CI4975" i="2"/>
  <c r="CM4974" i="2"/>
  <c r="CL4974" i="2"/>
  <c r="CJ4974" i="2"/>
  <c r="CI4974" i="2"/>
  <c r="CM4973" i="2"/>
  <c r="CL4973" i="2"/>
  <c r="CJ4973" i="2"/>
  <c r="CI4973" i="2"/>
  <c r="CM4972" i="2"/>
  <c r="CL4972" i="2"/>
  <c r="CJ4972" i="2"/>
  <c r="CI4972" i="2"/>
  <c r="CM4971" i="2"/>
  <c r="CL4971" i="2"/>
  <c r="CJ4971" i="2"/>
  <c r="CI4971" i="2"/>
  <c r="CM4970" i="2"/>
  <c r="CL4970" i="2"/>
  <c r="CJ4970" i="2"/>
  <c r="CI4970" i="2"/>
  <c r="CM4969" i="2"/>
  <c r="CL4969" i="2"/>
  <c r="CJ4969" i="2"/>
  <c r="CI4969" i="2"/>
  <c r="CM4968" i="2"/>
  <c r="CL4968" i="2"/>
  <c r="CJ4968" i="2"/>
  <c r="CI4968" i="2"/>
  <c r="CM4967" i="2"/>
  <c r="CL4967" i="2"/>
  <c r="CJ4967" i="2"/>
  <c r="CI4967" i="2"/>
  <c r="CM4966" i="2"/>
  <c r="CL4966" i="2"/>
  <c r="CJ4966" i="2"/>
  <c r="CI4966" i="2"/>
  <c r="CM4965" i="2"/>
  <c r="CL4965" i="2"/>
  <c r="CJ4965" i="2"/>
  <c r="CI4965" i="2"/>
  <c r="CM4964" i="2"/>
  <c r="CL4964" i="2"/>
  <c r="CJ4964" i="2"/>
  <c r="CI4964" i="2"/>
  <c r="CM4963" i="2"/>
  <c r="CL4963" i="2"/>
  <c r="CJ4963" i="2"/>
  <c r="CI4963" i="2"/>
  <c r="CM4962" i="2"/>
  <c r="CL4962" i="2"/>
  <c r="CJ4962" i="2"/>
  <c r="CI4962" i="2"/>
  <c r="CM4961" i="2"/>
  <c r="CL4961" i="2"/>
  <c r="CJ4961" i="2"/>
  <c r="CI4961" i="2"/>
  <c r="CM4960" i="2"/>
  <c r="CL4960" i="2"/>
  <c r="CJ4960" i="2"/>
  <c r="CI4960" i="2"/>
  <c r="CM4959" i="2"/>
  <c r="CL4959" i="2"/>
  <c r="CJ4959" i="2"/>
  <c r="CI4959" i="2"/>
  <c r="CM4958" i="2"/>
  <c r="CL4958" i="2"/>
  <c r="CJ4958" i="2"/>
  <c r="CI4958" i="2"/>
  <c r="CM4957" i="2"/>
  <c r="CL4957" i="2"/>
  <c r="CJ4957" i="2"/>
  <c r="CI4957" i="2"/>
  <c r="CM4956" i="2"/>
  <c r="CL4956" i="2"/>
  <c r="CJ4956" i="2"/>
  <c r="CI4956" i="2"/>
  <c r="CM4955" i="2"/>
  <c r="CL4955" i="2"/>
  <c r="CJ4955" i="2"/>
  <c r="CI4955" i="2"/>
  <c r="CM4954" i="2"/>
  <c r="CL4954" i="2"/>
  <c r="CJ4954" i="2"/>
  <c r="CI4954" i="2"/>
  <c r="CM4953" i="2"/>
  <c r="CL4953" i="2"/>
  <c r="CJ4953" i="2"/>
  <c r="CI4953" i="2"/>
  <c r="CM4952" i="2"/>
  <c r="CL4952" i="2"/>
  <c r="CJ4952" i="2"/>
  <c r="CI4952" i="2"/>
  <c r="CM4951" i="2"/>
  <c r="CL4951" i="2"/>
  <c r="CJ4951" i="2"/>
  <c r="CI4951" i="2"/>
  <c r="CM4950" i="2"/>
  <c r="CL4950" i="2"/>
  <c r="CJ4950" i="2"/>
  <c r="CI4950" i="2"/>
  <c r="CM4949" i="2"/>
  <c r="CL4949" i="2"/>
  <c r="CJ4949" i="2"/>
  <c r="CI4949" i="2"/>
  <c r="CM4948" i="2"/>
  <c r="CL4948" i="2"/>
  <c r="CJ4948" i="2"/>
  <c r="CI4948" i="2"/>
  <c r="CM4947" i="2"/>
  <c r="CL4947" i="2"/>
  <c r="CJ4947" i="2"/>
  <c r="CI4947" i="2"/>
  <c r="CM4946" i="2"/>
  <c r="CL4946" i="2"/>
  <c r="CJ4946" i="2"/>
  <c r="CI4946" i="2"/>
  <c r="CM4945" i="2"/>
  <c r="CL4945" i="2"/>
  <c r="CJ4945" i="2"/>
  <c r="CI4945" i="2"/>
  <c r="CM4944" i="2"/>
  <c r="CL4944" i="2"/>
  <c r="CJ4944" i="2"/>
  <c r="CI4944" i="2"/>
  <c r="CM4943" i="2"/>
  <c r="CL4943" i="2"/>
  <c r="CJ4943" i="2"/>
  <c r="CI4943" i="2"/>
  <c r="CM4942" i="2"/>
  <c r="CL4942" i="2"/>
  <c r="CJ4942" i="2"/>
  <c r="CI4942" i="2"/>
  <c r="CM4941" i="2"/>
  <c r="CL4941" i="2"/>
  <c r="CJ4941" i="2"/>
  <c r="CI4941" i="2"/>
  <c r="CM4940" i="2"/>
  <c r="CL4940" i="2"/>
  <c r="CJ4940" i="2"/>
  <c r="CI4940" i="2"/>
  <c r="CM4939" i="2"/>
  <c r="CL4939" i="2"/>
  <c r="CJ4939" i="2"/>
  <c r="CI4939" i="2"/>
  <c r="CM4938" i="2"/>
  <c r="CL4938" i="2"/>
  <c r="CJ4938" i="2"/>
  <c r="CI4938" i="2"/>
  <c r="CM4937" i="2"/>
  <c r="CL4937" i="2"/>
  <c r="CJ4937" i="2"/>
  <c r="CI4937" i="2"/>
  <c r="CM4936" i="2"/>
  <c r="CL4936" i="2"/>
  <c r="CJ4936" i="2"/>
  <c r="CI4936" i="2"/>
  <c r="CM4935" i="2"/>
  <c r="CL4935" i="2"/>
  <c r="CJ4935" i="2"/>
  <c r="CI4935" i="2"/>
  <c r="CM4934" i="2"/>
  <c r="CL4934" i="2"/>
  <c r="CJ4934" i="2"/>
  <c r="CI4934" i="2"/>
  <c r="CM4933" i="2"/>
  <c r="CL4933" i="2"/>
  <c r="CJ4933" i="2"/>
  <c r="CI4933" i="2"/>
  <c r="CM4932" i="2"/>
  <c r="CL4932" i="2"/>
  <c r="CJ4932" i="2"/>
  <c r="CI4932" i="2"/>
  <c r="CM4931" i="2"/>
  <c r="CL4931" i="2"/>
  <c r="CJ4931" i="2"/>
  <c r="CI4931" i="2"/>
  <c r="CM4930" i="2"/>
  <c r="CL4930" i="2"/>
  <c r="CJ4930" i="2"/>
  <c r="CI4930" i="2"/>
  <c r="CM4929" i="2"/>
  <c r="CL4929" i="2"/>
  <c r="CJ4929" i="2"/>
  <c r="CI4929" i="2"/>
  <c r="CM4928" i="2"/>
  <c r="CL4928" i="2"/>
  <c r="CJ4928" i="2"/>
  <c r="CI4928" i="2"/>
  <c r="CM4927" i="2"/>
  <c r="CL4927" i="2"/>
  <c r="CJ4927" i="2"/>
  <c r="CI4927" i="2"/>
  <c r="CM4926" i="2"/>
  <c r="CL4926" i="2"/>
  <c r="CJ4926" i="2"/>
  <c r="CI4926" i="2"/>
  <c r="CM4925" i="2"/>
  <c r="CL4925" i="2"/>
  <c r="CJ4925" i="2"/>
  <c r="CI4925" i="2"/>
  <c r="CM4924" i="2"/>
  <c r="CL4924" i="2"/>
  <c r="CJ4924" i="2"/>
  <c r="CI4924" i="2"/>
  <c r="CM4923" i="2"/>
  <c r="CL4923" i="2"/>
  <c r="CJ4923" i="2"/>
  <c r="CI4923" i="2"/>
  <c r="CM4922" i="2"/>
  <c r="CL4922" i="2"/>
  <c r="CJ4922" i="2"/>
  <c r="CI4922" i="2"/>
  <c r="CM4921" i="2"/>
  <c r="CL4921" i="2"/>
  <c r="CJ4921" i="2"/>
  <c r="CI4921" i="2"/>
  <c r="CM4920" i="2"/>
  <c r="CL4920" i="2"/>
  <c r="CJ4920" i="2"/>
  <c r="CI4920" i="2"/>
  <c r="CM4919" i="2"/>
  <c r="CL4919" i="2"/>
  <c r="CJ4919" i="2"/>
  <c r="CI4919" i="2"/>
  <c r="CM4918" i="2"/>
  <c r="CL4918" i="2"/>
  <c r="CJ4918" i="2"/>
  <c r="CI4918" i="2"/>
  <c r="CM4917" i="2"/>
  <c r="CL4917" i="2"/>
  <c r="CJ4917" i="2"/>
  <c r="CI4917" i="2"/>
  <c r="CM4916" i="2"/>
  <c r="CL4916" i="2"/>
  <c r="CJ4916" i="2"/>
  <c r="CI4916" i="2"/>
  <c r="CM4915" i="2"/>
  <c r="CL4915" i="2"/>
  <c r="CJ4915" i="2"/>
  <c r="CI4915" i="2"/>
  <c r="CM4914" i="2"/>
  <c r="CL4914" i="2"/>
  <c r="CJ4914" i="2"/>
  <c r="CI4914" i="2"/>
  <c r="CM4913" i="2"/>
  <c r="CL4913" i="2"/>
  <c r="CJ4913" i="2"/>
  <c r="CI4913" i="2"/>
  <c r="CM4912" i="2"/>
  <c r="CL4912" i="2"/>
  <c r="CJ4912" i="2"/>
  <c r="CI4912" i="2"/>
  <c r="CM4911" i="2"/>
  <c r="CL4911" i="2"/>
  <c r="CJ4911" i="2"/>
  <c r="CI4911" i="2"/>
  <c r="CM4910" i="2"/>
  <c r="CL4910" i="2"/>
  <c r="CJ4910" i="2"/>
  <c r="CI4910" i="2"/>
  <c r="CM4909" i="2"/>
  <c r="CL4909" i="2"/>
  <c r="CJ4909" i="2"/>
  <c r="CI4909" i="2"/>
  <c r="CM4908" i="2"/>
  <c r="CL4908" i="2"/>
  <c r="CJ4908" i="2"/>
  <c r="CI4908" i="2"/>
  <c r="CM4907" i="2"/>
  <c r="CL4907" i="2"/>
  <c r="CJ4907" i="2"/>
  <c r="CI4907" i="2"/>
  <c r="CM4906" i="2"/>
  <c r="CL4906" i="2"/>
  <c r="CJ4906" i="2"/>
  <c r="CI4906" i="2"/>
  <c r="CM4905" i="2"/>
  <c r="CL4905" i="2"/>
  <c r="CJ4905" i="2"/>
  <c r="CI4905" i="2"/>
  <c r="CM4904" i="2"/>
  <c r="CL4904" i="2"/>
  <c r="CJ4904" i="2"/>
  <c r="CI4904" i="2"/>
  <c r="CM4903" i="2"/>
  <c r="CL4903" i="2"/>
  <c r="CJ4903" i="2"/>
  <c r="CI4903" i="2"/>
  <c r="CM4902" i="2"/>
  <c r="CL4902" i="2"/>
  <c r="CJ4902" i="2"/>
  <c r="CI4902" i="2"/>
  <c r="CM4901" i="2"/>
  <c r="CL4901" i="2"/>
  <c r="CJ4901" i="2"/>
  <c r="CI4901" i="2"/>
  <c r="CM4900" i="2"/>
  <c r="CL4900" i="2"/>
  <c r="CJ4900" i="2"/>
  <c r="CI4900" i="2"/>
  <c r="CM4899" i="2"/>
  <c r="CL4899" i="2"/>
  <c r="CJ4899" i="2"/>
  <c r="CI4899" i="2"/>
  <c r="CM4898" i="2"/>
  <c r="CL4898" i="2"/>
  <c r="CJ4898" i="2"/>
  <c r="CI4898" i="2"/>
  <c r="CM4897" i="2"/>
  <c r="CL4897" i="2"/>
  <c r="CJ4897" i="2"/>
  <c r="CI4897" i="2"/>
  <c r="CM4896" i="2"/>
  <c r="CL4896" i="2"/>
  <c r="CJ4896" i="2"/>
  <c r="CI4896" i="2"/>
  <c r="CM4895" i="2"/>
  <c r="CL4895" i="2"/>
  <c r="CJ4895" i="2"/>
  <c r="CI4895" i="2"/>
  <c r="CM4894" i="2"/>
  <c r="CL4894" i="2"/>
  <c r="CJ4894" i="2"/>
  <c r="CI4894" i="2"/>
  <c r="CM4893" i="2"/>
  <c r="CL4893" i="2"/>
  <c r="CJ4893" i="2"/>
  <c r="CI4893" i="2"/>
  <c r="CM4892" i="2"/>
  <c r="CL4892" i="2"/>
  <c r="CJ4892" i="2"/>
  <c r="CI4892" i="2"/>
  <c r="CM4891" i="2"/>
  <c r="CL4891" i="2"/>
  <c r="CJ4891" i="2"/>
  <c r="CI4891" i="2"/>
  <c r="CM4890" i="2"/>
  <c r="CL4890" i="2"/>
  <c r="CJ4890" i="2"/>
  <c r="CI4890" i="2"/>
  <c r="CM4889" i="2"/>
  <c r="CL4889" i="2"/>
  <c r="CJ4889" i="2"/>
  <c r="CI4889" i="2"/>
  <c r="CM4888" i="2"/>
  <c r="CL4888" i="2"/>
  <c r="CJ4888" i="2"/>
  <c r="CI4888" i="2"/>
  <c r="CM4887" i="2"/>
  <c r="CL4887" i="2"/>
  <c r="CJ4887" i="2"/>
  <c r="CI4887" i="2"/>
  <c r="CM4886" i="2"/>
  <c r="CL4886" i="2"/>
  <c r="CJ4886" i="2"/>
  <c r="CI4886" i="2"/>
  <c r="CM4885" i="2"/>
  <c r="CL4885" i="2"/>
  <c r="CJ4885" i="2"/>
  <c r="CI4885" i="2"/>
  <c r="CM4884" i="2"/>
  <c r="CL4884" i="2"/>
  <c r="CJ4884" i="2"/>
  <c r="CI4884" i="2"/>
  <c r="CM4883" i="2"/>
  <c r="CL4883" i="2"/>
  <c r="CJ4883" i="2"/>
  <c r="CI4883" i="2"/>
  <c r="CM4882" i="2"/>
  <c r="CL4882" i="2"/>
  <c r="CJ4882" i="2"/>
  <c r="CI4882" i="2"/>
  <c r="CM4881" i="2"/>
  <c r="CL4881" i="2"/>
  <c r="CJ4881" i="2"/>
  <c r="CI4881" i="2"/>
  <c r="CM4880" i="2"/>
  <c r="CL4880" i="2"/>
  <c r="CJ4880" i="2"/>
  <c r="CI4880" i="2"/>
  <c r="CM4879" i="2"/>
  <c r="CL4879" i="2"/>
  <c r="CJ4879" i="2"/>
  <c r="CI4879" i="2"/>
  <c r="CM4878" i="2"/>
  <c r="CL4878" i="2"/>
  <c r="CJ4878" i="2"/>
  <c r="CI4878" i="2"/>
  <c r="CM4877" i="2"/>
  <c r="CL4877" i="2"/>
  <c r="CJ4877" i="2"/>
  <c r="CI4877" i="2"/>
  <c r="CM4876" i="2"/>
  <c r="CL4876" i="2"/>
  <c r="CJ4876" i="2"/>
  <c r="CI4876" i="2"/>
  <c r="CM4875" i="2"/>
  <c r="CL4875" i="2"/>
  <c r="CJ4875" i="2"/>
  <c r="CI4875" i="2"/>
  <c r="CM4874" i="2"/>
  <c r="CL4874" i="2"/>
  <c r="CJ4874" i="2"/>
  <c r="CI4874" i="2"/>
  <c r="CM4873" i="2"/>
  <c r="CL4873" i="2"/>
  <c r="CJ4873" i="2"/>
  <c r="CI4873" i="2"/>
  <c r="CM4872" i="2"/>
  <c r="CL4872" i="2"/>
  <c r="CJ4872" i="2"/>
  <c r="CI4872" i="2"/>
  <c r="CM4871" i="2"/>
  <c r="CL4871" i="2"/>
  <c r="CJ4871" i="2"/>
  <c r="CI4871" i="2"/>
  <c r="CM4870" i="2"/>
  <c r="CL4870" i="2"/>
  <c r="CJ4870" i="2"/>
  <c r="CI4870" i="2"/>
  <c r="CM4869" i="2"/>
  <c r="CL4869" i="2"/>
  <c r="CJ4869" i="2"/>
  <c r="CI4869" i="2"/>
  <c r="CM4868" i="2"/>
  <c r="CL4868" i="2"/>
  <c r="CJ4868" i="2"/>
  <c r="CI4868" i="2"/>
  <c r="CM4867" i="2"/>
  <c r="CL4867" i="2"/>
  <c r="CJ4867" i="2"/>
  <c r="CI4867" i="2"/>
  <c r="CM4866" i="2"/>
  <c r="CL4866" i="2"/>
  <c r="CJ4866" i="2"/>
  <c r="CI4866" i="2"/>
  <c r="CM4865" i="2"/>
  <c r="CL4865" i="2"/>
  <c r="CJ4865" i="2"/>
  <c r="CI4865" i="2"/>
  <c r="CM4864" i="2"/>
  <c r="CL4864" i="2"/>
  <c r="CJ4864" i="2"/>
  <c r="CI4864" i="2"/>
  <c r="CM4863" i="2"/>
  <c r="CL4863" i="2"/>
  <c r="CJ4863" i="2"/>
  <c r="CI4863" i="2"/>
  <c r="CM4862" i="2"/>
  <c r="CL4862" i="2"/>
  <c r="CJ4862" i="2"/>
  <c r="CI4862" i="2"/>
  <c r="CM4861" i="2"/>
  <c r="CL4861" i="2"/>
  <c r="CJ4861" i="2"/>
  <c r="CI4861" i="2"/>
  <c r="CM4860" i="2"/>
  <c r="CL4860" i="2"/>
  <c r="CJ4860" i="2"/>
  <c r="CI4860" i="2"/>
  <c r="CM4859" i="2"/>
  <c r="CL4859" i="2"/>
  <c r="CJ4859" i="2"/>
  <c r="CI4859" i="2"/>
  <c r="CM4858" i="2"/>
  <c r="CL4858" i="2"/>
  <c r="CJ4858" i="2"/>
  <c r="CI4858" i="2"/>
  <c r="CM4857" i="2"/>
  <c r="CL4857" i="2"/>
  <c r="CJ4857" i="2"/>
  <c r="CI4857" i="2"/>
  <c r="CM4856" i="2"/>
  <c r="CL4856" i="2"/>
  <c r="CJ4856" i="2"/>
  <c r="CI4856" i="2"/>
  <c r="CM4855" i="2"/>
  <c r="CL4855" i="2"/>
  <c r="CJ4855" i="2"/>
  <c r="CI4855" i="2"/>
  <c r="CM4854" i="2"/>
  <c r="CL4854" i="2"/>
  <c r="CJ4854" i="2"/>
  <c r="CI4854" i="2"/>
  <c r="CM4853" i="2"/>
  <c r="CL4853" i="2"/>
  <c r="CJ4853" i="2"/>
  <c r="CI4853" i="2"/>
  <c r="CM4852" i="2"/>
  <c r="CL4852" i="2"/>
  <c r="CJ4852" i="2"/>
  <c r="CI4852" i="2"/>
  <c r="CM4851" i="2"/>
  <c r="CL4851" i="2"/>
  <c r="CJ4851" i="2"/>
  <c r="CI4851" i="2"/>
  <c r="CM4850" i="2"/>
  <c r="CL4850" i="2"/>
  <c r="CJ4850" i="2"/>
  <c r="CI4850" i="2"/>
  <c r="CM4849" i="2"/>
  <c r="CL4849" i="2"/>
  <c r="CJ4849" i="2"/>
  <c r="CI4849" i="2"/>
  <c r="CM4848" i="2"/>
  <c r="CL4848" i="2"/>
  <c r="CJ4848" i="2"/>
  <c r="CI4848" i="2"/>
  <c r="CM4847" i="2"/>
  <c r="CL4847" i="2"/>
  <c r="CJ4847" i="2"/>
  <c r="CI4847" i="2"/>
  <c r="CM4846" i="2"/>
  <c r="CL4846" i="2"/>
  <c r="CJ4846" i="2"/>
  <c r="CI4846" i="2"/>
  <c r="CM4845" i="2"/>
  <c r="CL4845" i="2"/>
  <c r="CJ4845" i="2"/>
  <c r="CI4845" i="2"/>
  <c r="CM4844" i="2"/>
  <c r="CL4844" i="2"/>
  <c r="CJ4844" i="2"/>
  <c r="CI4844" i="2"/>
  <c r="CM4843" i="2"/>
  <c r="CL4843" i="2"/>
  <c r="CJ4843" i="2"/>
  <c r="CI4843" i="2"/>
  <c r="CM4842" i="2"/>
  <c r="CL4842" i="2"/>
  <c r="CJ4842" i="2"/>
  <c r="CI4842" i="2"/>
  <c r="CM4841" i="2"/>
  <c r="CL4841" i="2"/>
  <c r="CJ4841" i="2"/>
  <c r="CI4841" i="2"/>
  <c r="CM4840" i="2"/>
  <c r="CL4840" i="2"/>
  <c r="CJ4840" i="2"/>
  <c r="CI4840" i="2"/>
  <c r="CM4839" i="2"/>
  <c r="CL4839" i="2"/>
  <c r="CJ4839" i="2"/>
  <c r="CI4839" i="2"/>
  <c r="CM4838" i="2"/>
  <c r="CL4838" i="2"/>
  <c r="CJ4838" i="2"/>
  <c r="CI4838" i="2"/>
  <c r="CM4837" i="2"/>
  <c r="CL4837" i="2"/>
  <c r="CJ4837" i="2"/>
  <c r="CI4837" i="2"/>
  <c r="CM4836" i="2"/>
  <c r="CL4836" i="2"/>
  <c r="CJ4836" i="2"/>
  <c r="CI4836" i="2"/>
  <c r="CM4835" i="2"/>
  <c r="CL4835" i="2"/>
  <c r="CJ4835" i="2"/>
  <c r="CI4835" i="2"/>
  <c r="CM4834" i="2"/>
  <c r="CL4834" i="2"/>
  <c r="CJ4834" i="2"/>
  <c r="CI4834" i="2"/>
  <c r="CM4833" i="2"/>
  <c r="CL4833" i="2"/>
  <c r="CJ4833" i="2"/>
  <c r="CI4833" i="2"/>
  <c r="CM4832" i="2"/>
  <c r="CL4832" i="2"/>
  <c r="CJ4832" i="2"/>
  <c r="CI4832" i="2"/>
  <c r="CM4831" i="2"/>
  <c r="CL4831" i="2"/>
  <c r="CJ4831" i="2"/>
  <c r="CI4831" i="2"/>
  <c r="CM4830" i="2"/>
  <c r="CL4830" i="2"/>
  <c r="CJ4830" i="2"/>
  <c r="CI4830" i="2"/>
  <c r="CM4829" i="2"/>
  <c r="CL4829" i="2"/>
  <c r="CJ4829" i="2"/>
  <c r="CI4829" i="2"/>
  <c r="CM4828" i="2"/>
  <c r="CL4828" i="2"/>
  <c r="CJ4828" i="2"/>
  <c r="CI4828" i="2"/>
  <c r="CM4827" i="2"/>
  <c r="CL4827" i="2"/>
  <c r="CJ4827" i="2"/>
  <c r="CI4827" i="2"/>
  <c r="CM4826" i="2"/>
  <c r="CL4826" i="2"/>
  <c r="CJ4826" i="2"/>
  <c r="CI4826" i="2"/>
  <c r="CM4825" i="2"/>
  <c r="CL4825" i="2"/>
  <c r="CJ4825" i="2"/>
  <c r="CI4825" i="2"/>
  <c r="CM4824" i="2"/>
  <c r="CL4824" i="2"/>
  <c r="CJ4824" i="2"/>
  <c r="CI4824" i="2"/>
  <c r="CM4823" i="2"/>
  <c r="CL4823" i="2"/>
  <c r="CJ4823" i="2"/>
  <c r="CI4823" i="2"/>
  <c r="CM4822" i="2"/>
  <c r="CL4822" i="2"/>
  <c r="CJ4822" i="2"/>
  <c r="CI4822" i="2"/>
  <c r="CM4821" i="2"/>
  <c r="CL4821" i="2"/>
  <c r="CJ4821" i="2"/>
  <c r="CI4821" i="2"/>
  <c r="CM4820" i="2"/>
  <c r="CL4820" i="2"/>
  <c r="CJ4820" i="2"/>
  <c r="CI4820" i="2"/>
  <c r="CM4819" i="2"/>
  <c r="CL4819" i="2"/>
  <c r="CJ4819" i="2"/>
  <c r="CI4819" i="2"/>
  <c r="CM4818" i="2"/>
  <c r="CL4818" i="2"/>
  <c r="CJ4818" i="2"/>
  <c r="CI4818" i="2"/>
  <c r="CM4817" i="2"/>
  <c r="CL4817" i="2"/>
  <c r="CJ4817" i="2"/>
  <c r="CI4817" i="2"/>
  <c r="CM4816" i="2"/>
  <c r="CL4816" i="2"/>
  <c r="CJ4816" i="2"/>
  <c r="CI4816" i="2"/>
  <c r="CM4815" i="2"/>
  <c r="CL4815" i="2"/>
  <c r="CJ4815" i="2"/>
  <c r="CI4815" i="2"/>
  <c r="CM4814" i="2"/>
  <c r="CL4814" i="2"/>
  <c r="CJ4814" i="2"/>
  <c r="CI4814" i="2"/>
  <c r="CM4813" i="2"/>
  <c r="CL4813" i="2"/>
  <c r="CJ4813" i="2"/>
  <c r="CI4813" i="2"/>
  <c r="CM4812" i="2"/>
  <c r="CL4812" i="2"/>
  <c r="CJ4812" i="2"/>
  <c r="CI4812" i="2"/>
  <c r="CM4811" i="2"/>
  <c r="CL4811" i="2"/>
  <c r="CJ4811" i="2"/>
  <c r="CI4811" i="2"/>
  <c r="CM4810" i="2"/>
  <c r="CL4810" i="2"/>
  <c r="CJ4810" i="2"/>
  <c r="CI4810" i="2"/>
  <c r="CM4809" i="2"/>
  <c r="CL4809" i="2"/>
  <c r="CJ4809" i="2"/>
  <c r="CI4809" i="2"/>
  <c r="CM4808" i="2"/>
  <c r="CL4808" i="2"/>
  <c r="CJ4808" i="2"/>
  <c r="CI4808" i="2"/>
  <c r="CM4807" i="2"/>
  <c r="CL4807" i="2"/>
  <c r="CJ4807" i="2"/>
  <c r="CI4807" i="2"/>
  <c r="CM4806" i="2"/>
  <c r="CL4806" i="2"/>
  <c r="CJ4806" i="2"/>
  <c r="CI4806" i="2"/>
  <c r="CM4805" i="2"/>
  <c r="CL4805" i="2"/>
  <c r="CJ4805" i="2"/>
  <c r="CI4805" i="2"/>
  <c r="CM4804" i="2"/>
  <c r="CL4804" i="2"/>
  <c r="CJ4804" i="2"/>
  <c r="CI4804" i="2"/>
  <c r="CM4803" i="2"/>
  <c r="CL4803" i="2"/>
  <c r="CJ4803" i="2"/>
  <c r="CI4803" i="2"/>
  <c r="CM4802" i="2"/>
  <c r="CL4802" i="2"/>
  <c r="CJ4802" i="2"/>
  <c r="CI4802" i="2"/>
  <c r="CM4801" i="2"/>
  <c r="CL4801" i="2"/>
  <c r="CJ4801" i="2"/>
  <c r="CI4801" i="2"/>
  <c r="CM4800" i="2"/>
  <c r="CL4800" i="2"/>
  <c r="CJ4800" i="2"/>
  <c r="CI4800" i="2"/>
  <c r="CM4799" i="2"/>
  <c r="CL4799" i="2"/>
  <c r="CJ4799" i="2"/>
  <c r="CI4799" i="2"/>
  <c r="CM4798" i="2"/>
  <c r="CL4798" i="2"/>
  <c r="CJ4798" i="2"/>
  <c r="CI4798" i="2"/>
  <c r="CM4797" i="2"/>
  <c r="CL4797" i="2"/>
  <c r="CJ4797" i="2"/>
  <c r="CI4797" i="2"/>
  <c r="CM4796" i="2"/>
  <c r="CL4796" i="2"/>
  <c r="CJ4796" i="2"/>
  <c r="CI4796" i="2"/>
  <c r="CM4795" i="2"/>
  <c r="CL4795" i="2"/>
  <c r="CJ4795" i="2"/>
  <c r="CI4795" i="2"/>
  <c r="CM4794" i="2"/>
  <c r="CL4794" i="2"/>
  <c r="CJ4794" i="2"/>
  <c r="CI4794" i="2"/>
  <c r="CM4793" i="2"/>
  <c r="CL4793" i="2"/>
  <c r="CJ4793" i="2"/>
  <c r="CI4793" i="2"/>
  <c r="CM4792" i="2"/>
  <c r="CL4792" i="2"/>
  <c r="CJ4792" i="2"/>
  <c r="CI4792" i="2"/>
  <c r="CM4791" i="2"/>
  <c r="CL4791" i="2"/>
  <c r="CJ4791" i="2"/>
  <c r="CI4791" i="2"/>
  <c r="CM4790" i="2"/>
  <c r="CL4790" i="2"/>
  <c r="CJ4790" i="2"/>
  <c r="CI4790" i="2"/>
  <c r="CM4789" i="2"/>
  <c r="CL4789" i="2"/>
  <c r="CJ4789" i="2"/>
  <c r="CI4789" i="2"/>
  <c r="CM4788" i="2"/>
  <c r="CL4788" i="2"/>
  <c r="CJ4788" i="2"/>
  <c r="CI4788" i="2"/>
  <c r="CM4787" i="2"/>
  <c r="CL4787" i="2"/>
  <c r="CJ4787" i="2"/>
  <c r="CI4787" i="2"/>
  <c r="CM4786" i="2"/>
  <c r="CL4786" i="2"/>
  <c r="CJ4786" i="2"/>
  <c r="CI4786" i="2"/>
  <c r="CM4785" i="2"/>
  <c r="CL4785" i="2"/>
  <c r="CJ4785" i="2"/>
  <c r="CI4785" i="2"/>
  <c r="CM4784" i="2"/>
  <c r="CL4784" i="2"/>
  <c r="CJ4784" i="2"/>
  <c r="CI4784" i="2"/>
  <c r="CM4783" i="2"/>
  <c r="CL4783" i="2"/>
  <c r="CJ4783" i="2"/>
  <c r="CI4783" i="2"/>
  <c r="CM4782" i="2"/>
  <c r="CL4782" i="2"/>
  <c r="CJ4782" i="2"/>
  <c r="CI4782" i="2"/>
  <c r="CM4781" i="2"/>
  <c r="CL4781" i="2"/>
  <c r="CJ4781" i="2"/>
  <c r="CI4781" i="2"/>
  <c r="CM4780" i="2"/>
  <c r="CL4780" i="2"/>
  <c r="CJ4780" i="2"/>
  <c r="CI4780" i="2"/>
  <c r="CM4779" i="2"/>
  <c r="CL4779" i="2"/>
  <c r="CJ4779" i="2"/>
  <c r="CI4779" i="2"/>
  <c r="CM4778" i="2"/>
  <c r="CL4778" i="2"/>
  <c r="CJ4778" i="2"/>
  <c r="CI4778" i="2"/>
  <c r="CM4777" i="2"/>
  <c r="CL4777" i="2"/>
  <c r="CJ4777" i="2"/>
  <c r="CI4777" i="2"/>
  <c r="CM4776" i="2"/>
  <c r="CL4776" i="2"/>
  <c r="CJ4776" i="2"/>
  <c r="CI4776" i="2"/>
  <c r="CM4775" i="2"/>
  <c r="CL4775" i="2"/>
  <c r="CJ4775" i="2"/>
  <c r="CI4775" i="2"/>
  <c r="CM4774" i="2"/>
  <c r="CL4774" i="2"/>
  <c r="CJ4774" i="2"/>
  <c r="CI4774" i="2"/>
  <c r="CM4773" i="2"/>
  <c r="CL4773" i="2"/>
  <c r="CJ4773" i="2"/>
  <c r="CI4773" i="2"/>
  <c r="CM4772" i="2"/>
  <c r="CL4772" i="2"/>
  <c r="CJ4772" i="2"/>
  <c r="CI4772" i="2"/>
  <c r="CM4771" i="2"/>
  <c r="CL4771" i="2"/>
  <c r="CJ4771" i="2"/>
  <c r="CI4771" i="2"/>
  <c r="CM4770" i="2"/>
  <c r="CL4770" i="2"/>
  <c r="CJ4770" i="2"/>
  <c r="CI4770" i="2"/>
  <c r="CM4769" i="2"/>
  <c r="CL4769" i="2"/>
  <c r="CJ4769" i="2"/>
  <c r="CI4769" i="2"/>
  <c r="CM4768" i="2"/>
  <c r="CL4768" i="2"/>
  <c r="CJ4768" i="2"/>
  <c r="CI4768" i="2"/>
  <c r="CM4767" i="2"/>
  <c r="CL4767" i="2"/>
  <c r="CJ4767" i="2"/>
  <c r="CI4767" i="2"/>
  <c r="CM4766" i="2"/>
  <c r="CL4766" i="2"/>
  <c r="CJ4766" i="2"/>
  <c r="CI4766" i="2"/>
  <c r="CM4765" i="2"/>
  <c r="CL4765" i="2"/>
  <c r="CJ4765" i="2"/>
  <c r="CI4765" i="2"/>
  <c r="CM4764" i="2"/>
  <c r="CL4764" i="2"/>
  <c r="CJ4764" i="2"/>
  <c r="CI4764" i="2"/>
  <c r="CM4763" i="2"/>
  <c r="CL4763" i="2"/>
  <c r="CJ4763" i="2"/>
  <c r="CI4763" i="2"/>
  <c r="CM4762" i="2"/>
  <c r="CL4762" i="2"/>
  <c r="CJ4762" i="2"/>
  <c r="CI4762" i="2"/>
  <c r="CM4761" i="2"/>
  <c r="CL4761" i="2"/>
  <c r="CJ4761" i="2"/>
  <c r="CI4761" i="2"/>
  <c r="CM4760" i="2"/>
  <c r="CL4760" i="2"/>
  <c r="CJ4760" i="2"/>
  <c r="CI4760" i="2"/>
  <c r="CM4759" i="2"/>
  <c r="CL4759" i="2"/>
  <c r="CJ4759" i="2"/>
  <c r="CI4759" i="2"/>
  <c r="CM4758" i="2"/>
  <c r="CL4758" i="2"/>
  <c r="CJ4758" i="2"/>
  <c r="CI4758" i="2"/>
  <c r="CM4757" i="2"/>
  <c r="CL4757" i="2"/>
  <c r="CJ4757" i="2"/>
  <c r="CI4757" i="2"/>
  <c r="CM4756" i="2"/>
  <c r="CL4756" i="2"/>
  <c r="CJ4756" i="2"/>
  <c r="CI4756" i="2"/>
  <c r="CM4755" i="2"/>
  <c r="CL4755" i="2"/>
  <c r="CJ4755" i="2"/>
  <c r="CI4755" i="2"/>
  <c r="CM4754" i="2"/>
  <c r="CL4754" i="2"/>
  <c r="CJ4754" i="2"/>
  <c r="CI4754" i="2"/>
  <c r="CM4753" i="2"/>
  <c r="CL4753" i="2"/>
  <c r="CJ4753" i="2"/>
  <c r="CI4753" i="2"/>
  <c r="CM4752" i="2"/>
  <c r="CL4752" i="2"/>
  <c r="CJ4752" i="2"/>
  <c r="CI4752" i="2"/>
  <c r="CM4751" i="2"/>
  <c r="CL4751" i="2"/>
  <c r="CJ4751" i="2"/>
  <c r="CI4751" i="2"/>
  <c r="CM4750" i="2"/>
  <c r="CL4750" i="2"/>
  <c r="CJ4750" i="2"/>
  <c r="CI4750" i="2"/>
  <c r="CM4749" i="2"/>
  <c r="CL4749" i="2"/>
  <c r="CJ4749" i="2"/>
  <c r="CI4749" i="2"/>
  <c r="CM4748" i="2"/>
  <c r="CL4748" i="2"/>
  <c r="CJ4748" i="2"/>
  <c r="CI4748" i="2"/>
  <c r="CM4747" i="2"/>
  <c r="CL4747" i="2"/>
  <c r="CJ4747" i="2"/>
  <c r="CI4747" i="2"/>
  <c r="CM4746" i="2"/>
  <c r="CL4746" i="2"/>
  <c r="CJ4746" i="2"/>
  <c r="CI4746" i="2"/>
  <c r="CM4745" i="2"/>
  <c r="CL4745" i="2"/>
  <c r="CJ4745" i="2"/>
  <c r="CI4745" i="2"/>
  <c r="CM4744" i="2"/>
  <c r="CL4744" i="2"/>
  <c r="CJ4744" i="2"/>
  <c r="CI4744" i="2"/>
  <c r="CM4743" i="2"/>
  <c r="CL4743" i="2"/>
  <c r="CJ4743" i="2"/>
  <c r="CI4743" i="2"/>
  <c r="CM4742" i="2"/>
  <c r="CL4742" i="2"/>
  <c r="CJ4742" i="2"/>
  <c r="CI4742" i="2"/>
  <c r="CM4741" i="2"/>
  <c r="CL4741" i="2"/>
  <c r="CJ4741" i="2"/>
  <c r="CI4741" i="2"/>
  <c r="CM4740" i="2"/>
  <c r="CL4740" i="2"/>
  <c r="CJ4740" i="2"/>
  <c r="CI4740" i="2"/>
  <c r="CM4739" i="2"/>
  <c r="CL4739" i="2"/>
  <c r="CJ4739" i="2"/>
  <c r="CI4739" i="2"/>
  <c r="CM4738" i="2"/>
  <c r="CL4738" i="2"/>
  <c r="CJ4738" i="2"/>
  <c r="CI4738" i="2"/>
  <c r="CM4737" i="2"/>
  <c r="CL4737" i="2"/>
  <c r="CJ4737" i="2"/>
  <c r="CI4737" i="2"/>
  <c r="CM4736" i="2"/>
  <c r="CL4736" i="2"/>
  <c r="CJ4736" i="2"/>
  <c r="CI4736" i="2"/>
  <c r="CM4735" i="2"/>
  <c r="CL4735" i="2"/>
  <c r="CJ4735" i="2"/>
  <c r="CI4735" i="2"/>
  <c r="CM4734" i="2"/>
  <c r="CL4734" i="2"/>
  <c r="CJ4734" i="2"/>
  <c r="CI4734" i="2"/>
  <c r="CM4733" i="2"/>
  <c r="CL4733" i="2"/>
  <c r="CJ4733" i="2"/>
  <c r="CI4733" i="2"/>
  <c r="CM4732" i="2"/>
  <c r="CL4732" i="2"/>
  <c r="CJ4732" i="2"/>
  <c r="CI4732" i="2"/>
  <c r="CM4731" i="2"/>
  <c r="CL4731" i="2"/>
  <c r="CJ4731" i="2"/>
  <c r="CI4731" i="2"/>
  <c r="CM4730" i="2"/>
  <c r="CL4730" i="2"/>
  <c r="CJ4730" i="2"/>
  <c r="CI4730" i="2"/>
  <c r="CM4729" i="2"/>
  <c r="CL4729" i="2"/>
  <c r="CJ4729" i="2"/>
  <c r="CI4729" i="2"/>
  <c r="CM4728" i="2"/>
  <c r="CL4728" i="2"/>
  <c r="CJ4728" i="2"/>
  <c r="CI4728" i="2"/>
  <c r="CM4727" i="2"/>
  <c r="CL4727" i="2"/>
  <c r="CJ4727" i="2"/>
  <c r="CI4727" i="2"/>
  <c r="CM4726" i="2"/>
  <c r="CL4726" i="2"/>
  <c r="CJ4726" i="2"/>
  <c r="CI4726" i="2"/>
  <c r="CM4725" i="2"/>
  <c r="CL4725" i="2"/>
  <c r="CJ4725" i="2"/>
  <c r="CI4725" i="2"/>
  <c r="CM4724" i="2"/>
  <c r="CL4724" i="2"/>
  <c r="CJ4724" i="2"/>
  <c r="CI4724" i="2"/>
  <c r="CM4723" i="2"/>
  <c r="CL4723" i="2"/>
  <c r="CJ4723" i="2"/>
  <c r="CI4723" i="2"/>
  <c r="CM4722" i="2"/>
  <c r="CL4722" i="2"/>
  <c r="CJ4722" i="2"/>
  <c r="CI4722" i="2"/>
  <c r="CM4721" i="2"/>
  <c r="CL4721" i="2"/>
  <c r="CJ4721" i="2"/>
  <c r="CI4721" i="2"/>
  <c r="CM4720" i="2"/>
  <c r="CL4720" i="2"/>
  <c r="CJ4720" i="2"/>
  <c r="CI4720" i="2"/>
  <c r="CM4719" i="2"/>
  <c r="CL4719" i="2"/>
  <c r="CJ4719" i="2"/>
  <c r="CI4719" i="2"/>
  <c r="CM4718" i="2"/>
  <c r="CL4718" i="2"/>
  <c r="CJ4718" i="2"/>
  <c r="CI4718" i="2"/>
  <c r="CM4717" i="2"/>
  <c r="CL4717" i="2"/>
  <c r="CJ4717" i="2"/>
  <c r="CI4717" i="2"/>
  <c r="CM4716" i="2"/>
  <c r="CL4716" i="2"/>
  <c r="CJ4716" i="2"/>
  <c r="CI4716" i="2"/>
  <c r="CM4715" i="2"/>
  <c r="CL4715" i="2"/>
  <c r="CJ4715" i="2"/>
  <c r="CI4715" i="2"/>
  <c r="CM4714" i="2"/>
  <c r="CL4714" i="2"/>
  <c r="CJ4714" i="2"/>
  <c r="CI4714" i="2"/>
  <c r="CM4713" i="2"/>
  <c r="CL4713" i="2"/>
  <c r="CJ4713" i="2"/>
  <c r="CI4713" i="2"/>
  <c r="CM4712" i="2"/>
  <c r="CL4712" i="2"/>
  <c r="CJ4712" i="2"/>
  <c r="CI4712" i="2"/>
  <c r="CM4711" i="2"/>
  <c r="CL4711" i="2"/>
  <c r="CJ4711" i="2"/>
  <c r="CI4711" i="2"/>
  <c r="CM4710" i="2"/>
  <c r="CL4710" i="2"/>
  <c r="CJ4710" i="2"/>
  <c r="CI4710" i="2"/>
  <c r="CM4709" i="2"/>
  <c r="CL4709" i="2"/>
  <c r="CJ4709" i="2"/>
  <c r="CI4709" i="2"/>
  <c r="CM4708" i="2"/>
  <c r="CL4708" i="2"/>
  <c r="CJ4708" i="2"/>
  <c r="CI4708" i="2"/>
  <c r="CM4707" i="2"/>
  <c r="CL4707" i="2"/>
  <c r="CJ4707" i="2"/>
  <c r="CI4707" i="2"/>
  <c r="CM4706" i="2"/>
  <c r="CL4706" i="2"/>
  <c r="CJ4706" i="2"/>
  <c r="CI4706" i="2"/>
  <c r="CM4705" i="2"/>
  <c r="CL4705" i="2"/>
  <c r="CJ4705" i="2"/>
  <c r="CI4705" i="2"/>
  <c r="CM4704" i="2"/>
  <c r="CL4704" i="2"/>
  <c r="CJ4704" i="2"/>
  <c r="CI4704" i="2"/>
  <c r="CM4703" i="2"/>
  <c r="CL4703" i="2"/>
  <c r="CJ4703" i="2"/>
  <c r="CI4703" i="2"/>
  <c r="CM4702" i="2"/>
  <c r="CL4702" i="2"/>
  <c r="CJ4702" i="2"/>
  <c r="CI4702" i="2"/>
  <c r="CM4701" i="2"/>
  <c r="CL4701" i="2"/>
  <c r="CJ4701" i="2"/>
  <c r="CI4701" i="2"/>
  <c r="CM4700" i="2"/>
  <c r="CL4700" i="2"/>
  <c r="CJ4700" i="2"/>
  <c r="CI4700" i="2"/>
  <c r="CM4699" i="2"/>
  <c r="CL4699" i="2"/>
  <c r="CJ4699" i="2"/>
  <c r="CI4699" i="2"/>
  <c r="CM4698" i="2"/>
  <c r="CL4698" i="2"/>
  <c r="CJ4698" i="2"/>
  <c r="CI4698" i="2"/>
  <c r="CM4697" i="2"/>
  <c r="CL4697" i="2"/>
  <c r="CJ4697" i="2"/>
  <c r="CI4697" i="2"/>
  <c r="CM4696" i="2"/>
  <c r="CL4696" i="2"/>
  <c r="CJ4696" i="2"/>
  <c r="CI4696" i="2"/>
  <c r="CM4695" i="2"/>
  <c r="CL4695" i="2"/>
  <c r="CJ4695" i="2"/>
  <c r="CI4695" i="2"/>
  <c r="CM4694" i="2"/>
  <c r="CL4694" i="2"/>
  <c r="CJ4694" i="2"/>
  <c r="CI4694" i="2"/>
  <c r="CM4693" i="2"/>
  <c r="CL4693" i="2"/>
  <c r="CJ4693" i="2"/>
  <c r="CI4693" i="2"/>
  <c r="CM4692" i="2"/>
  <c r="CL4692" i="2"/>
  <c r="CJ4692" i="2"/>
  <c r="CI4692" i="2"/>
  <c r="CM4691" i="2"/>
  <c r="CL4691" i="2"/>
  <c r="CJ4691" i="2"/>
  <c r="CI4691" i="2"/>
  <c r="CM4690" i="2"/>
  <c r="CL4690" i="2"/>
  <c r="CJ4690" i="2"/>
  <c r="CI4690" i="2"/>
  <c r="CM4689" i="2"/>
  <c r="CL4689" i="2"/>
  <c r="CJ4689" i="2"/>
  <c r="CI4689" i="2"/>
  <c r="CM4688" i="2"/>
  <c r="CL4688" i="2"/>
  <c r="CJ4688" i="2"/>
  <c r="CI4688" i="2"/>
  <c r="CM4687" i="2"/>
  <c r="CL4687" i="2"/>
  <c r="CJ4687" i="2"/>
  <c r="CI4687" i="2"/>
  <c r="CM4686" i="2"/>
  <c r="CL4686" i="2"/>
  <c r="CJ4686" i="2"/>
  <c r="CI4686" i="2"/>
  <c r="CM4685" i="2"/>
  <c r="CL4685" i="2"/>
  <c r="CJ4685" i="2"/>
  <c r="CI4685" i="2"/>
  <c r="CM4684" i="2"/>
  <c r="CL4684" i="2"/>
  <c r="CJ4684" i="2"/>
  <c r="CI4684" i="2"/>
  <c r="CM4683" i="2"/>
  <c r="CL4683" i="2"/>
  <c r="CJ4683" i="2"/>
  <c r="CI4683" i="2"/>
  <c r="CM4682" i="2"/>
  <c r="CL4682" i="2"/>
  <c r="CJ4682" i="2"/>
  <c r="CI4682" i="2"/>
  <c r="CM4681" i="2"/>
  <c r="CL4681" i="2"/>
  <c r="CJ4681" i="2"/>
  <c r="CI4681" i="2"/>
  <c r="CM4680" i="2"/>
  <c r="CL4680" i="2"/>
  <c r="CJ4680" i="2"/>
  <c r="CI4680" i="2"/>
  <c r="CM4679" i="2"/>
  <c r="CL4679" i="2"/>
  <c r="CJ4679" i="2"/>
  <c r="CI4679" i="2"/>
  <c r="CM4678" i="2"/>
  <c r="CL4678" i="2"/>
  <c r="CJ4678" i="2"/>
  <c r="CI4678" i="2"/>
  <c r="CM4677" i="2"/>
  <c r="CL4677" i="2"/>
  <c r="CJ4677" i="2"/>
  <c r="CI4677" i="2"/>
  <c r="CM4676" i="2"/>
  <c r="CL4676" i="2"/>
  <c r="CJ4676" i="2"/>
  <c r="CI4676" i="2"/>
  <c r="CM4675" i="2"/>
  <c r="CL4675" i="2"/>
  <c r="CJ4675" i="2"/>
  <c r="CI4675" i="2"/>
  <c r="CM4674" i="2"/>
  <c r="CL4674" i="2"/>
  <c r="CJ4674" i="2"/>
  <c r="CI4674" i="2"/>
  <c r="CM4673" i="2"/>
  <c r="CL4673" i="2"/>
  <c r="CJ4673" i="2"/>
  <c r="CI4673" i="2"/>
  <c r="CM4672" i="2"/>
  <c r="CL4672" i="2"/>
  <c r="CJ4672" i="2"/>
  <c r="CI4672" i="2"/>
  <c r="CM4671" i="2"/>
  <c r="CL4671" i="2"/>
  <c r="CJ4671" i="2"/>
  <c r="CI4671" i="2"/>
  <c r="CM4670" i="2"/>
  <c r="CL4670" i="2"/>
  <c r="CJ4670" i="2"/>
  <c r="CI4670" i="2"/>
  <c r="CM4669" i="2"/>
  <c r="CL4669" i="2"/>
  <c r="CJ4669" i="2"/>
  <c r="CI4669" i="2"/>
  <c r="CM4668" i="2"/>
  <c r="CL4668" i="2"/>
  <c r="CJ4668" i="2"/>
  <c r="CI4668" i="2"/>
  <c r="CM4667" i="2"/>
  <c r="CL4667" i="2"/>
  <c r="CJ4667" i="2"/>
  <c r="CI4667" i="2"/>
  <c r="CM4666" i="2"/>
  <c r="CL4666" i="2"/>
  <c r="CJ4666" i="2"/>
  <c r="CI4666" i="2"/>
  <c r="CM4665" i="2"/>
  <c r="CL4665" i="2"/>
  <c r="CJ4665" i="2"/>
  <c r="CI4665" i="2"/>
  <c r="CM4664" i="2"/>
  <c r="CL4664" i="2"/>
  <c r="CJ4664" i="2"/>
  <c r="CI4664" i="2"/>
  <c r="CM4663" i="2"/>
  <c r="CL4663" i="2"/>
  <c r="CJ4663" i="2"/>
  <c r="CI4663" i="2"/>
  <c r="CM4662" i="2"/>
  <c r="CL4662" i="2"/>
  <c r="CJ4662" i="2"/>
  <c r="CI4662" i="2"/>
  <c r="CM4661" i="2"/>
  <c r="CL4661" i="2"/>
  <c r="CJ4661" i="2"/>
  <c r="CI4661" i="2"/>
  <c r="CM4660" i="2"/>
  <c r="CL4660" i="2"/>
  <c r="CJ4660" i="2"/>
  <c r="CI4660" i="2"/>
  <c r="CM4659" i="2"/>
  <c r="CL4659" i="2"/>
  <c r="CJ4659" i="2"/>
  <c r="CI4659" i="2"/>
  <c r="CM4658" i="2"/>
  <c r="CL4658" i="2"/>
  <c r="CJ4658" i="2"/>
  <c r="CI4658" i="2"/>
  <c r="CM4657" i="2"/>
  <c r="CL4657" i="2"/>
  <c r="CJ4657" i="2"/>
  <c r="CI4657" i="2"/>
  <c r="CM4656" i="2"/>
  <c r="CL4656" i="2"/>
  <c r="CJ4656" i="2"/>
  <c r="CI4656" i="2"/>
  <c r="CM4655" i="2"/>
  <c r="CL4655" i="2"/>
  <c r="CJ4655" i="2"/>
  <c r="CI4655" i="2"/>
  <c r="CM4654" i="2"/>
  <c r="CL4654" i="2"/>
  <c r="CJ4654" i="2"/>
  <c r="CI4654" i="2"/>
  <c r="CM4653" i="2"/>
  <c r="CL4653" i="2"/>
  <c r="CJ4653" i="2"/>
  <c r="CI4653" i="2"/>
  <c r="CM4652" i="2"/>
  <c r="CL4652" i="2"/>
  <c r="CJ4652" i="2"/>
  <c r="CI4652" i="2"/>
  <c r="CM4651" i="2"/>
  <c r="CL4651" i="2"/>
  <c r="CJ4651" i="2"/>
  <c r="CI4651" i="2"/>
  <c r="CM4650" i="2"/>
  <c r="CL4650" i="2"/>
  <c r="CJ4650" i="2"/>
  <c r="CI4650" i="2"/>
  <c r="CM4649" i="2"/>
  <c r="CL4649" i="2"/>
  <c r="CJ4649" i="2"/>
  <c r="CI4649" i="2"/>
  <c r="CM4648" i="2"/>
  <c r="CL4648" i="2"/>
  <c r="CJ4648" i="2"/>
  <c r="CI4648" i="2"/>
  <c r="CM4647" i="2"/>
  <c r="CL4647" i="2"/>
  <c r="CJ4647" i="2"/>
  <c r="CI4647" i="2"/>
  <c r="CM4646" i="2"/>
  <c r="CL4646" i="2"/>
  <c r="CJ4646" i="2"/>
  <c r="CI4646" i="2"/>
  <c r="CM4645" i="2"/>
  <c r="CL4645" i="2"/>
  <c r="CJ4645" i="2"/>
  <c r="CI4645" i="2"/>
  <c r="CM4644" i="2"/>
  <c r="CL4644" i="2"/>
  <c r="CJ4644" i="2"/>
  <c r="CI4644" i="2"/>
  <c r="CM4643" i="2"/>
  <c r="CL4643" i="2"/>
  <c r="CJ4643" i="2"/>
  <c r="CI4643" i="2"/>
  <c r="CM4642" i="2"/>
  <c r="CL4642" i="2"/>
  <c r="CJ4642" i="2"/>
  <c r="CI4642" i="2"/>
  <c r="CM4641" i="2"/>
  <c r="CL4641" i="2"/>
  <c r="CJ4641" i="2"/>
  <c r="CI4641" i="2"/>
  <c r="CM4640" i="2"/>
  <c r="CL4640" i="2"/>
  <c r="CJ4640" i="2"/>
  <c r="CI4640" i="2"/>
  <c r="CM4639" i="2"/>
  <c r="CL4639" i="2"/>
  <c r="CJ4639" i="2"/>
  <c r="CI4639" i="2"/>
  <c r="CM4638" i="2"/>
  <c r="CL4638" i="2"/>
  <c r="CJ4638" i="2"/>
  <c r="CI4638" i="2"/>
  <c r="CM4637" i="2"/>
  <c r="CL4637" i="2"/>
  <c r="CJ4637" i="2"/>
  <c r="CI4637" i="2"/>
  <c r="CM4636" i="2"/>
  <c r="CL4636" i="2"/>
  <c r="CJ4636" i="2"/>
  <c r="CI4636" i="2"/>
  <c r="CM4635" i="2"/>
  <c r="CL4635" i="2"/>
  <c r="CJ4635" i="2"/>
  <c r="CI4635" i="2"/>
  <c r="CM4634" i="2"/>
  <c r="CL4634" i="2"/>
  <c r="CJ4634" i="2"/>
  <c r="CI4634" i="2"/>
  <c r="CM4633" i="2"/>
  <c r="CL4633" i="2"/>
  <c r="CJ4633" i="2"/>
  <c r="CI4633" i="2"/>
  <c r="CM4632" i="2"/>
  <c r="CL4632" i="2"/>
  <c r="CJ4632" i="2"/>
  <c r="CI4632" i="2"/>
  <c r="CM4631" i="2"/>
  <c r="CL4631" i="2"/>
  <c r="CJ4631" i="2"/>
  <c r="CI4631" i="2"/>
  <c r="CM4630" i="2"/>
  <c r="CL4630" i="2"/>
  <c r="CJ4630" i="2"/>
  <c r="CI4630" i="2"/>
  <c r="CM4629" i="2"/>
  <c r="CL4629" i="2"/>
  <c r="CJ4629" i="2"/>
  <c r="CI4629" i="2"/>
  <c r="CM4628" i="2"/>
  <c r="CL4628" i="2"/>
  <c r="CJ4628" i="2"/>
  <c r="CI4628" i="2"/>
  <c r="CM4627" i="2"/>
  <c r="CL4627" i="2"/>
  <c r="CJ4627" i="2"/>
  <c r="CI4627" i="2"/>
  <c r="CM4626" i="2"/>
  <c r="CL4626" i="2"/>
  <c r="CJ4626" i="2"/>
  <c r="CI4626" i="2"/>
  <c r="CM4625" i="2"/>
  <c r="CL4625" i="2"/>
  <c r="CJ4625" i="2"/>
  <c r="CI4625" i="2"/>
  <c r="CM4624" i="2"/>
  <c r="CL4624" i="2"/>
  <c r="CJ4624" i="2"/>
  <c r="CI4624" i="2"/>
  <c r="CM4623" i="2"/>
  <c r="CL4623" i="2"/>
  <c r="CJ4623" i="2"/>
  <c r="CI4623" i="2"/>
  <c r="CM4622" i="2"/>
  <c r="CL4622" i="2"/>
  <c r="CJ4622" i="2"/>
  <c r="CI4622" i="2"/>
  <c r="CM4621" i="2"/>
  <c r="CL4621" i="2"/>
  <c r="CJ4621" i="2"/>
  <c r="CI4621" i="2"/>
  <c r="CM4620" i="2"/>
  <c r="CL4620" i="2"/>
  <c r="CJ4620" i="2"/>
  <c r="CI4620" i="2"/>
  <c r="CM4619" i="2"/>
  <c r="CL4619" i="2"/>
  <c r="CJ4619" i="2"/>
  <c r="CI4619" i="2"/>
  <c r="CM4618" i="2"/>
  <c r="CL4618" i="2"/>
  <c r="CJ4618" i="2"/>
  <c r="CI4618" i="2"/>
  <c r="CM4617" i="2"/>
  <c r="CL4617" i="2"/>
  <c r="CJ4617" i="2"/>
  <c r="CI4617" i="2"/>
  <c r="CM4616" i="2"/>
  <c r="CL4616" i="2"/>
  <c r="CJ4616" i="2"/>
  <c r="CI4616" i="2"/>
  <c r="CM4615" i="2"/>
  <c r="CL4615" i="2"/>
  <c r="CJ4615" i="2"/>
  <c r="CI4615" i="2"/>
  <c r="CM4614" i="2"/>
  <c r="CL4614" i="2"/>
  <c r="CJ4614" i="2"/>
  <c r="CI4614" i="2"/>
  <c r="CM4613" i="2"/>
  <c r="CL4613" i="2"/>
  <c r="CJ4613" i="2"/>
  <c r="CI4613" i="2"/>
  <c r="CM4612" i="2"/>
  <c r="CL4612" i="2"/>
  <c r="CJ4612" i="2"/>
  <c r="CI4612" i="2"/>
  <c r="CM4611" i="2"/>
  <c r="CL4611" i="2"/>
  <c r="CJ4611" i="2"/>
  <c r="CI4611" i="2"/>
  <c r="CM4610" i="2"/>
  <c r="CL4610" i="2"/>
  <c r="CJ4610" i="2"/>
  <c r="CI4610" i="2"/>
  <c r="CM4609" i="2"/>
  <c r="CL4609" i="2"/>
  <c r="CJ4609" i="2"/>
  <c r="CI4609" i="2"/>
  <c r="CM4608" i="2"/>
  <c r="CL4608" i="2"/>
  <c r="CJ4608" i="2"/>
  <c r="CI4608" i="2"/>
  <c r="CM4607" i="2"/>
  <c r="CL4607" i="2"/>
  <c r="CJ4607" i="2"/>
  <c r="CI4607" i="2"/>
  <c r="CM4606" i="2"/>
  <c r="CL4606" i="2"/>
  <c r="CJ4606" i="2"/>
  <c r="CI4606" i="2"/>
  <c r="CM4605" i="2"/>
  <c r="CL4605" i="2"/>
  <c r="CJ4605" i="2"/>
  <c r="CI4605" i="2"/>
  <c r="CM4604" i="2"/>
  <c r="CL4604" i="2"/>
  <c r="CJ4604" i="2"/>
  <c r="CI4604" i="2"/>
  <c r="CM4603" i="2"/>
  <c r="CL4603" i="2"/>
  <c r="CJ4603" i="2"/>
  <c r="CI4603" i="2"/>
  <c r="CM4602" i="2"/>
  <c r="CL4602" i="2"/>
  <c r="CJ4602" i="2"/>
  <c r="CI4602" i="2"/>
  <c r="CM4601" i="2"/>
  <c r="CL4601" i="2"/>
  <c r="CJ4601" i="2"/>
  <c r="CI4601" i="2"/>
  <c r="CM4600" i="2"/>
  <c r="CL4600" i="2"/>
  <c r="CJ4600" i="2"/>
  <c r="CI4600" i="2"/>
  <c r="CM4599" i="2"/>
  <c r="CL4599" i="2"/>
  <c r="CJ4599" i="2"/>
  <c r="CI4599" i="2"/>
  <c r="CM4598" i="2"/>
  <c r="CL4598" i="2"/>
  <c r="CJ4598" i="2"/>
  <c r="CI4598" i="2"/>
  <c r="CM4597" i="2"/>
  <c r="CL4597" i="2"/>
  <c r="CJ4597" i="2"/>
  <c r="CI4597" i="2"/>
  <c r="CM4596" i="2"/>
  <c r="CL4596" i="2"/>
  <c r="CJ4596" i="2"/>
  <c r="CI4596" i="2"/>
  <c r="CM4595" i="2"/>
  <c r="CL4595" i="2"/>
  <c r="CJ4595" i="2"/>
  <c r="CI4595" i="2"/>
  <c r="CM4594" i="2"/>
  <c r="CL4594" i="2"/>
  <c r="CJ4594" i="2"/>
  <c r="CI4594" i="2"/>
  <c r="CM4593" i="2"/>
  <c r="CL4593" i="2"/>
  <c r="CJ4593" i="2"/>
  <c r="CI4593" i="2"/>
  <c r="CM4592" i="2"/>
  <c r="CL4592" i="2"/>
  <c r="CJ4592" i="2"/>
  <c r="CI4592" i="2"/>
  <c r="CM4591" i="2"/>
  <c r="CL4591" i="2"/>
  <c r="CJ4591" i="2"/>
  <c r="CI4591" i="2"/>
  <c r="CM4590" i="2"/>
  <c r="CL4590" i="2"/>
  <c r="CJ4590" i="2"/>
  <c r="CI4590" i="2"/>
  <c r="CM4589" i="2"/>
  <c r="CL4589" i="2"/>
  <c r="CJ4589" i="2"/>
  <c r="CI4589" i="2"/>
  <c r="CM4588" i="2"/>
  <c r="CL4588" i="2"/>
  <c r="CJ4588" i="2"/>
  <c r="CI4588" i="2"/>
  <c r="CM4587" i="2"/>
  <c r="CL4587" i="2"/>
  <c r="CJ4587" i="2"/>
  <c r="CI4587" i="2"/>
  <c r="CM4586" i="2"/>
  <c r="CL4586" i="2"/>
  <c r="CJ4586" i="2"/>
  <c r="CI4586" i="2"/>
  <c r="CM4585" i="2"/>
  <c r="CL4585" i="2"/>
  <c r="CJ4585" i="2"/>
  <c r="CI4585" i="2"/>
  <c r="CM4584" i="2"/>
  <c r="CL4584" i="2"/>
  <c r="CJ4584" i="2"/>
  <c r="CI4584" i="2"/>
  <c r="CM4583" i="2"/>
  <c r="CL4583" i="2"/>
  <c r="CJ4583" i="2"/>
  <c r="CI4583" i="2"/>
  <c r="CM4582" i="2"/>
  <c r="CL4582" i="2"/>
  <c r="CJ4582" i="2"/>
  <c r="CI4582" i="2"/>
  <c r="CM4581" i="2"/>
  <c r="CL4581" i="2"/>
  <c r="CJ4581" i="2"/>
  <c r="CI4581" i="2"/>
  <c r="CM4580" i="2"/>
  <c r="CL4580" i="2"/>
  <c r="CJ4580" i="2"/>
  <c r="CI4580" i="2"/>
  <c r="CM4579" i="2"/>
  <c r="CL4579" i="2"/>
  <c r="CJ4579" i="2"/>
  <c r="CI4579" i="2"/>
  <c r="CM4578" i="2"/>
  <c r="CL4578" i="2"/>
  <c r="CJ4578" i="2"/>
  <c r="CI4578" i="2"/>
  <c r="CM4577" i="2"/>
  <c r="CL4577" i="2"/>
  <c r="CJ4577" i="2"/>
  <c r="CI4577" i="2"/>
  <c r="CM4576" i="2"/>
  <c r="CL4576" i="2"/>
  <c r="CJ4576" i="2"/>
  <c r="CI4576" i="2"/>
  <c r="CM4575" i="2"/>
  <c r="CL4575" i="2"/>
  <c r="CJ4575" i="2"/>
  <c r="CI4575" i="2"/>
  <c r="CM4574" i="2"/>
  <c r="CL4574" i="2"/>
  <c r="CJ4574" i="2"/>
  <c r="CI4574" i="2"/>
  <c r="CM4573" i="2"/>
  <c r="CL4573" i="2"/>
  <c r="CJ4573" i="2"/>
  <c r="CI4573" i="2"/>
  <c r="CM4572" i="2"/>
  <c r="CL4572" i="2"/>
  <c r="CJ4572" i="2"/>
  <c r="CI4572" i="2"/>
  <c r="CM4571" i="2"/>
  <c r="CL4571" i="2"/>
  <c r="CJ4571" i="2"/>
  <c r="CI4571" i="2"/>
  <c r="CM4570" i="2"/>
  <c r="CL4570" i="2"/>
  <c r="CJ4570" i="2"/>
  <c r="CI4570" i="2"/>
  <c r="CM4569" i="2"/>
  <c r="CL4569" i="2"/>
  <c r="CJ4569" i="2"/>
  <c r="CI4569" i="2"/>
  <c r="CM4568" i="2"/>
  <c r="CL4568" i="2"/>
  <c r="CJ4568" i="2"/>
  <c r="CI4568" i="2"/>
  <c r="CM4567" i="2"/>
  <c r="CL4567" i="2"/>
  <c r="CJ4567" i="2"/>
  <c r="CI4567" i="2"/>
  <c r="CM4566" i="2"/>
  <c r="CL4566" i="2"/>
  <c r="CJ4566" i="2"/>
  <c r="CI4566" i="2"/>
  <c r="CM4565" i="2"/>
  <c r="CL4565" i="2"/>
  <c r="CJ4565" i="2"/>
  <c r="CI4565" i="2"/>
  <c r="CM4564" i="2"/>
  <c r="CL4564" i="2"/>
  <c r="CJ4564" i="2"/>
  <c r="CI4564" i="2"/>
  <c r="CM4563" i="2"/>
  <c r="CL4563" i="2"/>
  <c r="CJ4563" i="2"/>
  <c r="CI4563" i="2"/>
  <c r="CM4562" i="2"/>
  <c r="CL4562" i="2"/>
  <c r="CJ4562" i="2"/>
  <c r="CI4562" i="2"/>
  <c r="CM4561" i="2"/>
  <c r="CL4561" i="2"/>
  <c r="CJ4561" i="2"/>
  <c r="CI4561" i="2"/>
  <c r="CM4560" i="2"/>
  <c r="CL4560" i="2"/>
  <c r="CJ4560" i="2"/>
  <c r="CI4560" i="2"/>
  <c r="CM4559" i="2"/>
  <c r="CL4559" i="2"/>
  <c r="CJ4559" i="2"/>
  <c r="CI4559" i="2"/>
  <c r="CM4558" i="2"/>
  <c r="CL4558" i="2"/>
  <c r="CJ4558" i="2"/>
  <c r="CI4558" i="2"/>
  <c r="CM4557" i="2"/>
  <c r="CL4557" i="2"/>
  <c r="CJ4557" i="2"/>
  <c r="CI4557" i="2"/>
  <c r="CM4556" i="2"/>
  <c r="CL4556" i="2"/>
  <c r="CJ4556" i="2"/>
  <c r="CI4556" i="2"/>
  <c r="CM4555" i="2"/>
  <c r="CL4555" i="2"/>
  <c r="CJ4555" i="2"/>
  <c r="CI4555" i="2"/>
  <c r="CM4554" i="2"/>
  <c r="CL4554" i="2"/>
  <c r="CJ4554" i="2"/>
  <c r="CI4554" i="2"/>
  <c r="CM4553" i="2"/>
  <c r="CL4553" i="2"/>
  <c r="CJ4553" i="2"/>
  <c r="CI4553" i="2"/>
  <c r="CM4552" i="2"/>
  <c r="CL4552" i="2"/>
  <c r="CJ4552" i="2"/>
  <c r="CI4552" i="2"/>
  <c r="CM4551" i="2"/>
  <c r="CL4551" i="2"/>
  <c r="CJ4551" i="2"/>
  <c r="CI4551" i="2"/>
  <c r="CM4550" i="2"/>
  <c r="CL4550" i="2"/>
  <c r="CJ4550" i="2"/>
  <c r="CI4550" i="2"/>
  <c r="CM4549" i="2"/>
  <c r="CL4549" i="2"/>
  <c r="CJ4549" i="2"/>
  <c r="CI4549" i="2"/>
  <c r="CM4548" i="2"/>
  <c r="CL4548" i="2"/>
  <c r="CJ4548" i="2"/>
  <c r="CI4548" i="2"/>
  <c r="CM4547" i="2"/>
  <c r="CL4547" i="2"/>
  <c r="CJ4547" i="2"/>
  <c r="CI4547" i="2"/>
  <c r="CM4546" i="2"/>
  <c r="CL4546" i="2"/>
  <c r="CJ4546" i="2"/>
  <c r="CI4546" i="2"/>
  <c r="CM4545" i="2"/>
  <c r="CL4545" i="2"/>
  <c r="CJ4545" i="2"/>
  <c r="CI4545" i="2"/>
  <c r="CM4544" i="2"/>
  <c r="CL4544" i="2"/>
  <c r="CJ4544" i="2"/>
  <c r="CI4544" i="2"/>
  <c r="CM4543" i="2"/>
  <c r="CL4543" i="2"/>
  <c r="CJ4543" i="2"/>
  <c r="CI4543" i="2"/>
  <c r="CM4542" i="2"/>
  <c r="CL4542" i="2"/>
  <c r="CJ4542" i="2"/>
  <c r="CI4542" i="2"/>
  <c r="CM4541" i="2"/>
  <c r="CL4541" i="2"/>
  <c r="CJ4541" i="2"/>
  <c r="CI4541" i="2"/>
  <c r="CM4540" i="2"/>
  <c r="CL4540" i="2"/>
  <c r="CJ4540" i="2"/>
  <c r="CI4540" i="2"/>
  <c r="CM4539" i="2"/>
  <c r="CL4539" i="2"/>
  <c r="CJ4539" i="2"/>
  <c r="CI4539" i="2"/>
  <c r="CM4538" i="2"/>
  <c r="CL4538" i="2"/>
  <c r="CJ4538" i="2"/>
  <c r="CI4538" i="2"/>
  <c r="CM4537" i="2"/>
  <c r="CL4537" i="2"/>
  <c r="CJ4537" i="2"/>
  <c r="CI4537" i="2"/>
  <c r="CM4536" i="2"/>
  <c r="CL4536" i="2"/>
  <c r="CJ4536" i="2"/>
  <c r="CI4536" i="2"/>
  <c r="CM4535" i="2"/>
  <c r="CL4535" i="2"/>
  <c r="CJ4535" i="2"/>
  <c r="CI4535" i="2"/>
  <c r="CM4534" i="2"/>
  <c r="CL4534" i="2"/>
  <c r="CJ4534" i="2"/>
  <c r="CI4534" i="2"/>
  <c r="CM4533" i="2"/>
  <c r="CL4533" i="2"/>
  <c r="CJ4533" i="2"/>
  <c r="CI4533" i="2"/>
  <c r="CM4532" i="2"/>
  <c r="CL4532" i="2"/>
  <c r="CJ4532" i="2"/>
  <c r="CI4532" i="2"/>
  <c r="CM4531" i="2"/>
  <c r="CL4531" i="2"/>
  <c r="CJ4531" i="2"/>
  <c r="CI4531" i="2"/>
  <c r="CM4530" i="2"/>
  <c r="CL4530" i="2"/>
  <c r="CJ4530" i="2"/>
  <c r="CI4530" i="2"/>
  <c r="CM4529" i="2"/>
  <c r="CL4529" i="2"/>
  <c r="CJ4529" i="2"/>
  <c r="CI4529" i="2"/>
  <c r="CM4528" i="2"/>
  <c r="CL4528" i="2"/>
  <c r="CJ4528" i="2"/>
  <c r="CI4528" i="2"/>
  <c r="CM4527" i="2"/>
  <c r="CL4527" i="2"/>
  <c r="CJ4527" i="2"/>
  <c r="CI4527" i="2"/>
  <c r="CM4526" i="2"/>
  <c r="CL4526" i="2"/>
  <c r="CJ4526" i="2"/>
  <c r="CI4526" i="2"/>
  <c r="CM4525" i="2"/>
  <c r="CL4525" i="2"/>
  <c r="CJ4525" i="2"/>
  <c r="CI4525" i="2"/>
  <c r="CM4524" i="2"/>
  <c r="CL4524" i="2"/>
  <c r="CJ4524" i="2"/>
  <c r="CI4524" i="2"/>
  <c r="CM4523" i="2"/>
  <c r="CL4523" i="2"/>
  <c r="CJ4523" i="2"/>
  <c r="CI4523" i="2"/>
  <c r="CM4522" i="2"/>
  <c r="CL4522" i="2"/>
  <c r="CJ4522" i="2"/>
  <c r="CI4522" i="2"/>
  <c r="CM4521" i="2"/>
  <c r="CL4521" i="2"/>
  <c r="CJ4521" i="2"/>
  <c r="CI4521" i="2"/>
  <c r="CM4520" i="2"/>
  <c r="CL4520" i="2"/>
  <c r="CJ4520" i="2"/>
  <c r="CI4520" i="2"/>
  <c r="CM4519" i="2"/>
  <c r="CL4519" i="2"/>
  <c r="CJ4519" i="2"/>
  <c r="CI4519" i="2"/>
  <c r="CM4518" i="2"/>
  <c r="CL4518" i="2"/>
  <c r="CJ4518" i="2"/>
  <c r="CI4518" i="2"/>
  <c r="CM4517" i="2"/>
  <c r="CL4517" i="2"/>
  <c r="CJ4517" i="2"/>
  <c r="CI4517" i="2"/>
  <c r="CM4516" i="2"/>
  <c r="CL4516" i="2"/>
  <c r="CJ4516" i="2"/>
  <c r="CI4516" i="2"/>
  <c r="CM4515" i="2"/>
  <c r="CL4515" i="2"/>
  <c r="CJ4515" i="2"/>
  <c r="CI4515" i="2"/>
  <c r="CM4514" i="2"/>
  <c r="CL4514" i="2"/>
  <c r="CJ4514" i="2"/>
  <c r="CI4514" i="2"/>
  <c r="CM4513" i="2"/>
  <c r="CL4513" i="2"/>
  <c r="CJ4513" i="2"/>
  <c r="CI4513" i="2"/>
  <c r="CM4512" i="2"/>
  <c r="CL4512" i="2"/>
  <c r="CJ4512" i="2"/>
  <c r="CI4512" i="2"/>
  <c r="CM4511" i="2"/>
  <c r="CL4511" i="2"/>
  <c r="CJ4511" i="2"/>
  <c r="CI4511" i="2"/>
  <c r="CM4510" i="2"/>
  <c r="CL4510" i="2"/>
  <c r="CJ4510" i="2"/>
  <c r="CI4510" i="2"/>
  <c r="CM4509" i="2"/>
  <c r="CL4509" i="2"/>
  <c r="CJ4509" i="2"/>
  <c r="CI4509" i="2"/>
  <c r="CM4508" i="2"/>
  <c r="CL4508" i="2"/>
  <c r="CJ4508" i="2"/>
  <c r="CI4508" i="2"/>
  <c r="CM4507" i="2"/>
  <c r="CL4507" i="2"/>
  <c r="CJ4507" i="2"/>
  <c r="CI4507" i="2"/>
  <c r="CM4506" i="2"/>
  <c r="CL4506" i="2"/>
  <c r="CJ4506" i="2"/>
  <c r="CI4506" i="2"/>
  <c r="CM4505" i="2"/>
  <c r="CL4505" i="2"/>
  <c r="CJ4505" i="2"/>
  <c r="CI4505" i="2"/>
  <c r="CM4504" i="2"/>
  <c r="CL4504" i="2"/>
  <c r="CJ4504" i="2"/>
  <c r="CI4504" i="2"/>
  <c r="CM4503" i="2"/>
  <c r="CL4503" i="2"/>
  <c r="CJ4503" i="2"/>
  <c r="CI4503" i="2"/>
  <c r="CM4502" i="2"/>
  <c r="CL4502" i="2"/>
  <c r="CJ4502" i="2"/>
  <c r="CI4502" i="2"/>
  <c r="CM4501" i="2"/>
  <c r="CL4501" i="2"/>
  <c r="CJ4501" i="2"/>
  <c r="CI4501" i="2"/>
  <c r="CM4500" i="2"/>
  <c r="CL4500" i="2"/>
  <c r="CJ4500" i="2"/>
  <c r="CI4500" i="2"/>
  <c r="CM4499" i="2"/>
  <c r="CL4499" i="2"/>
  <c r="CJ4499" i="2"/>
  <c r="CI4499" i="2"/>
  <c r="CM4498" i="2"/>
  <c r="CL4498" i="2"/>
  <c r="CJ4498" i="2"/>
  <c r="CI4498" i="2"/>
  <c r="CM4497" i="2"/>
  <c r="CL4497" i="2"/>
  <c r="CJ4497" i="2"/>
  <c r="CI4497" i="2"/>
  <c r="CM4496" i="2"/>
  <c r="CL4496" i="2"/>
  <c r="CJ4496" i="2"/>
  <c r="CI4496" i="2"/>
  <c r="CM4495" i="2"/>
  <c r="CL4495" i="2"/>
  <c r="CJ4495" i="2"/>
  <c r="CI4495" i="2"/>
  <c r="CM4494" i="2"/>
  <c r="CL4494" i="2"/>
  <c r="CJ4494" i="2"/>
  <c r="CI4494" i="2"/>
  <c r="CM4493" i="2"/>
  <c r="CL4493" i="2"/>
  <c r="CJ4493" i="2"/>
  <c r="CI4493" i="2"/>
  <c r="CM4492" i="2"/>
  <c r="CL4492" i="2"/>
  <c r="CJ4492" i="2"/>
  <c r="CI4492" i="2"/>
  <c r="CM4491" i="2"/>
  <c r="CL4491" i="2"/>
  <c r="CJ4491" i="2"/>
  <c r="CI4491" i="2"/>
  <c r="CM4490" i="2"/>
  <c r="CL4490" i="2"/>
  <c r="CJ4490" i="2"/>
  <c r="CI4490" i="2"/>
  <c r="CM4489" i="2"/>
  <c r="CL4489" i="2"/>
  <c r="CJ4489" i="2"/>
  <c r="CI4489" i="2"/>
  <c r="CM4488" i="2"/>
  <c r="CL4488" i="2"/>
  <c r="CJ4488" i="2"/>
  <c r="CI4488" i="2"/>
  <c r="CM4487" i="2"/>
  <c r="CL4487" i="2"/>
  <c r="CJ4487" i="2"/>
  <c r="CI4487" i="2"/>
  <c r="CM4486" i="2"/>
  <c r="CL4486" i="2"/>
  <c r="CJ4486" i="2"/>
  <c r="CI4486" i="2"/>
  <c r="CM4485" i="2"/>
  <c r="CL4485" i="2"/>
  <c r="CJ4485" i="2"/>
  <c r="CI4485" i="2"/>
  <c r="CM4484" i="2"/>
  <c r="CL4484" i="2"/>
  <c r="CJ4484" i="2"/>
  <c r="CI4484" i="2"/>
  <c r="CM4483" i="2"/>
  <c r="CL4483" i="2"/>
  <c r="CJ4483" i="2"/>
  <c r="CI4483" i="2"/>
  <c r="CM4482" i="2"/>
  <c r="CL4482" i="2"/>
  <c r="CJ4482" i="2"/>
  <c r="CI4482" i="2"/>
  <c r="CM4481" i="2"/>
  <c r="CL4481" i="2"/>
  <c r="CJ4481" i="2"/>
  <c r="CI4481" i="2"/>
  <c r="CM4480" i="2"/>
  <c r="CL4480" i="2"/>
  <c r="CJ4480" i="2"/>
  <c r="CI4480" i="2"/>
  <c r="CM4479" i="2"/>
  <c r="CL4479" i="2"/>
  <c r="CJ4479" i="2"/>
  <c r="CI4479" i="2"/>
  <c r="CM4478" i="2"/>
  <c r="CL4478" i="2"/>
  <c r="CJ4478" i="2"/>
  <c r="CI4478" i="2"/>
  <c r="CM4477" i="2"/>
  <c r="CL4477" i="2"/>
  <c r="CJ4477" i="2"/>
  <c r="CI4477" i="2"/>
  <c r="CM4476" i="2"/>
  <c r="CL4476" i="2"/>
  <c r="CJ4476" i="2"/>
  <c r="CI4476" i="2"/>
  <c r="CM4475" i="2"/>
  <c r="CL4475" i="2"/>
  <c r="CJ4475" i="2"/>
  <c r="CI4475" i="2"/>
  <c r="CM4474" i="2"/>
  <c r="CL4474" i="2"/>
  <c r="CJ4474" i="2"/>
  <c r="CI4474" i="2"/>
  <c r="CM4473" i="2"/>
  <c r="CL4473" i="2"/>
  <c r="CJ4473" i="2"/>
  <c r="CI4473" i="2"/>
  <c r="CM4472" i="2"/>
  <c r="CL4472" i="2"/>
  <c r="CJ4472" i="2"/>
  <c r="CI4472" i="2"/>
  <c r="CM4471" i="2"/>
  <c r="CL4471" i="2"/>
  <c r="CJ4471" i="2"/>
  <c r="CI4471" i="2"/>
  <c r="CM4470" i="2"/>
  <c r="CL4470" i="2"/>
  <c r="CJ4470" i="2"/>
  <c r="CI4470" i="2"/>
  <c r="CM4469" i="2"/>
  <c r="CL4469" i="2"/>
  <c r="CJ4469" i="2"/>
  <c r="CI4469" i="2"/>
  <c r="CM4468" i="2"/>
  <c r="CL4468" i="2"/>
  <c r="CJ4468" i="2"/>
  <c r="CI4468" i="2"/>
  <c r="CM4467" i="2"/>
  <c r="CL4467" i="2"/>
  <c r="CJ4467" i="2"/>
  <c r="CI4467" i="2"/>
  <c r="CM4466" i="2"/>
  <c r="CL4466" i="2"/>
  <c r="CJ4466" i="2"/>
  <c r="CI4466" i="2"/>
  <c r="CM4465" i="2"/>
  <c r="CL4465" i="2"/>
  <c r="CJ4465" i="2"/>
  <c r="CI4465" i="2"/>
  <c r="CM4464" i="2"/>
  <c r="CL4464" i="2"/>
  <c r="CJ4464" i="2"/>
  <c r="CI4464" i="2"/>
  <c r="CM4463" i="2"/>
  <c r="CL4463" i="2"/>
  <c r="CJ4463" i="2"/>
  <c r="CI4463" i="2"/>
  <c r="CM4462" i="2"/>
  <c r="CL4462" i="2"/>
  <c r="CJ4462" i="2"/>
  <c r="CI4462" i="2"/>
  <c r="CM4461" i="2"/>
  <c r="CL4461" i="2"/>
  <c r="CJ4461" i="2"/>
  <c r="CI4461" i="2"/>
  <c r="CM4460" i="2"/>
  <c r="CL4460" i="2"/>
  <c r="CJ4460" i="2"/>
  <c r="CI4460" i="2"/>
  <c r="CM4459" i="2"/>
  <c r="CL4459" i="2"/>
  <c r="CJ4459" i="2"/>
  <c r="CI4459" i="2"/>
  <c r="CM4458" i="2"/>
  <c r="CL4458" i="2"/>
  <c r="CJ4458" i="2"/>
  <c r="CI4458" i="2"/>
  <c r="CM4457" i="2"/>
  <c r="CL4457" i="2"/>
  <c r="CJ4457" i="2"/>
  <c r="CI4457" i="2"/>
  <c r="CM4456" i="2"/>
  <c r="CL4456" i="2"/>
  <c r="CJ4456" i="2"/>
  <c r="CI4456" i="2"/>
  <c r="CM4455" i="2"/>
  <c r="CL4455" i="2"/>
  <c r="CJ4455" i="2"/>
  <c r="CI4455" i="2"/>
  <c r="CM4454" i="2"/>
  <c r="CL4454" i="2"/>
  <c r="CJ4454" i="2"/>
  <c r="CI4454" i="2"/>
  <c r="CM4453" i="2"/>
  <c r="CL4453" i="2"/>
  <c r="CJ4453" i="2"/>
  <c r="CI4453" i="2"/>
  <c r="CM4452" i="2"/>
  <c r="CL4452" i="2"/>
  <c r="CJ4452" i="2"/>
  <c r="CI4452" i="2"/>
  <c r="CM4451" i="2"/>
  <c r="CL4451" i="2"/>
  <c r="CJ4451" i="2"/>
  <c r="CI4451" i="2"/>
  <c r="CM4450" i="2"/>
  <c r="CL4450" i="2"/>
  <c r="CJ4450" i="2"/>
  <c r="CI4450" i="2"/>
  <c r="CM4449" i="2"/>
  <c r="CL4449" i="2"/>
  <c r="CJ4449" i="2"/>
  <c r="CI4449" i="2"/>
  <c r="CM4448" i="2"/>
  <c r="CL4448" i="2"/>
  <c r="CJ4448" i="2"/>
  <c r="CI4448" i="2"/>
  <c r="CM4447" i="2"/>
  <c r="CL4447" i="2"/>
  <c r="CJ4447" i="2"/>
  <c r="CI4447" i="2"/>
  <c r="CM4446" i="2"/>
  <c r="CL4446" i="2"/>
  <c r="CJ4446" i="2"/>
  <c r="CI4446" i="2"/>
  <c r="CM4445" i="2"/>
  <c r="CL4445" i="2"/>
  <c r="CJ4445" i="2"/>
  <c r="CI4445" i="2"/>
  <c r="CM4444" i="2"/>
  <c r="CL4444" i="2"/>
  <c r="CJ4444" i="2"/>
  <c r="CI4444" i="2"/>
  <c r="CM4443" i="2"/>
  <c r="CL4443" i="2"/>
  <c r="CJ4443" i="2"/>
  <c r="CI4443" i="2"/>
  <c r="CM4442" i="2"/>
  <c r="CL4442" i="2"/>
  <c r="CJ4442" i="2"/>
  <c r="CI4442" i="2"/>
  <c r="CM4441" i="2"/>
  <c r="CL4441" i="2"/>
  <c r="CJ4441" i="2"/>
  <c r="CI4441" i="2"/>
  <c r="CM4440" i="2"/>
  <c r="CL4440" i="2"/>
  <c r="CJ4440" i="2"/>
  <c r="CI4440" i="2"/>
  <c r="CM4439" i="2"/>
  <c r="CL4439" i="2"/>
  <c r="CJ4439" i="2"/>
  <c r="CI4439" i="2"/>
  <c r="CM4438" i="2"/>
  <c r="CL4438" i="2"/>
  <c r="CJ4438" i="2"/>
  <c r="CI4438" i="2"/>
  <c r="CM4437" i="2"/>
  <c r="CL4437" i="2"/>
  <c r="CJ4437" i="2"/>
  <c r="CI4437" i="2"/>
  <c r="CM4436" i="2"/>
  <c r="CL4436" i="2"/>
  <c r="CJ4436" i="2"/>
  <c r="CI4436" i="2"/>
  <c r="CM4435" i="2"/>
  <c r="CL4435" i="2"/>
  <c r="CJ4435" i="2"/>
  <c r="CI4435" i="2"/>
  <c r="CM4434" i="2"/>
  <c r="CL4434" i="2"/>
  <c r="CJ4434" i="2"/>
  <c r="CI4434" i="2"/>
  <c r="CM4433" i="2"/>
  <c r="CL4433" i="2"/>
  <c r="CJ4433" i="2"/>
  <c r="CI4433" i="2"/>
  <c r="CM4432" i="2"/>
  <c r="CL4432" i="2"/>
  <c r="CJ4432" i="2"/>
  <c r="CI4432" i="2"/>
  <c r="CM4431" i="2"/>
  <c r="CL4431" i="2"/>
  <c r="CJ4431" i="2"/>
  <c r="CI4431" i="2"/>
  <c r="CM4430" i="2"/>
  <c r="CL4430" i="2"/>
  <c r="CJ4430" i="2"/>
  <c r="CI4430" i="2"/>
  <c r="CM4429" i="2"/>
  <c r="CL4429" i="2"/>
  <c r="CJ4429" i="2"/>
  <c r="CI4429" i="2"/>
  <c r="CM4428" i="2"/>
  <c r="CL4428" i="2"/>
  <c r="CJ4428" i="2"/>
  <c r="CI4428" i="2"/>
  <c r="CM4427" i="2"/>
  <c r="CL4427" i="2"/>
  <c r="CJ4427" i="2"/>
  <c r="CI4427" i="2"/>
  <c r="CM4426" i="2"/>
  <c r="CL4426" i="2"/>
  <c r="CJ4426" i="2"/>
  <c r="CI4426" i="2"/>
  <c r="CM4425" i="2"/>
  <c r="CL4425" i="2"/>
  <c r="CJ4425" i="2"/>
  <c r="CI4425" i="2"/>
  <c r="CM4424" i="2"/>
  <c r="CL4424" i="2"/>
  <c r="CJ4424" i="2"/>
  <c r="CI4424" i="2"/>
  <c r="CM4423" i="2"/>
  <c r="CL4423" i="2"/>
  <c r="CJ4423" i="2"/>
  <c r="CI4423" i="2"/>
  <c r="CM4422" i="2"/>
  <c r="CL4422" i="2"/>
  <c r="CJ4422" i="2"/>
  <c r="CI4422" i="2"/>
  <c r="CM4421" i="2"/>
  <c r="CL4421" i="2"/>
  <c r="CJ4421" i="2"/>
  <c r="CI4421" i="2"/>
  <c r="CM4420" i="2"/>
  <c r="CL4420" i="2"/>
  <c r="CJ4420" i="2"/>
  <c r="CI4420" i="2"/>
  <c r="CM4419" i="2"/>
  <c r="CL4419" i="2"/>
  <c r="CJ4419" i="2"/>
  <c r="CI4419" i="2"/>
  <c r="CM4418" i="2"/>
  <c r="CL4418" i="2"/>
  <c r="CJ4418" i="2"/>
  <c r="CI4418" i="2"/>
  <c r="CM4417" i="2"/>
  <c r="CL4417" i="2"/>
  <c r="CJ4417" i="2"/>
  <c r="CI4417" i="2"/>
  <c r="CM4416" i="2"/>
  <c r="CL4416" i="2"/>
  <c r="CJ4416" i="2"/>
  <c r="CI4416" i="2"/>
  <c r="CM4415" i="2"/>
  <c r="CL4415" i="2"/>
  <c r="CJ4415" i="2"/>
  <c r="CI4415" i="2"/>
  <c r="CM4414" i="2"/>
  <c r="CL4414" i="2"/>
  <c r="CJ4414" i="2"/>
  <c r="CI4414" i="2"/>
  <c r="CM4413" i="2"/>
  <c r="CL4413" i="2"/>
  <c r="CJ4413" i="2"/>
  <c r="CI4413" i="2"/>
  <c r="CM4412" i="2"/>
  <c r="CL4412" i="2"/>
  <c r="CJ4412" i="2"/>
  <c r="CI4412" i="2"/>
  <c r="CM4411" i="2"/>
  <c r="CL4411" i="2"/>
  <c r="CJ4411" i="2"/>
  <c r="CI4411" i="2"/>
  <c r="CM4410" i="2"/>
  <c r="CL4410" i="2"/>
  <c r="CJ4410" i="2"/>
  <c r="CI4410" i="2"/>
  <c r="CM4409" i="2"/>
  <c r="CL4409" i="2"/>
  <c r="CJ4409" i="2"/>
  <c r="CI4409" i="2"/>
  <c r="CM4408" i="2"/>
  <c r="CL4408" i="2"/>
  <c r="CJ4408" i="2"/>
  <c r="CI4408" i="2"/>
  <c r="CM4407" i="2"/>
  <c r="CL4407" i="2"/>
  <c r="CJ4407" i="2"/>
  <c r="CI4407" i="2"/>
  <c r="CM4406" i="2"/>
  <c r="CL4406" i="2"/>
  <c r="CJ4406" i="2"/>
  <c r="CI4406" i="2"/>
  <c r="CM4405" i="2"/>
  <c r="CL4405" i="2"/>
  <c r="CJ4405" i="2"/>
  <c r="CI4405" i="2"/>
  <c r="CM4404" i="2"/>
  <c r="CL4404" i="2"/>
  <c r="CJ4404" i="2"/>
  <c r="CI4404" i="2"/>
  <c r="CM4403" i="2"/>
  <c r="CL4403" i="2"/>
  <c r="CJ4403" i="2"/>
  <c r="CI4403" i="2"/>
  <c r="CM4402" i="2"/>
  <c r="CL4402" i="2"/>
  <c r="CJ4402" i="2"/>
  <c r="CI4402" i="2"/>
  <c r="CM4401" i="2"/>
  <c r="CL4401" i="2"/>
  <c r="CJ4401" i="2"/>
  <c r="CI4401" i="2"/>
  <c r="CM4400" i="2"/>
  <c r="CL4400" i="2"/>
  <c r="CJ4400" i="2"/>
  <c r="CI4400" i="2"/>
  <c r="CM4399" i="2"/>
  <c r="CL4399" i="2"/>
  <c r="CJ4399" i="2"/>
  <c r="CI4399" i="2"/>
  <c r="CM4398" i="2"/>
  <c r="CL4398" i="2"/>
  <c r="CJ4398" i="2"/>
  <c r="CI4398" i="2"/>
  <c r="CM4397" i="2"/>
  <c r="CL4397" i="2"/>
  <c r="CJ4397" i="2"/>
  <c r="CI4397" i="2"/>
  <c r="CM4396" i="2"/>
  <c r="CL4396" i="2"/>
  <c r="CJ4396" i="2"/>
  <c r="CI4396" i="2"/>
  <c r="CM4395" i="2"/>
  <c r="CL4395" i="2"/>
  <c r="CJ4395" i="2"/>
  <c r="CI4395" i="2"/>
  <c r="CM4394" i="2"/>
  <c r="CL4394" i="2"/>
  <c r="CJ4394" i="2"/>
  <c r="CI4394" i="2"/>
  <c r="CM4393" i="2"/>
  <c r="CL4393" i="2"/>
  <c r="CJ4393" i="2"/>
  <c r="CI4393" i="2"/>
  <c r="CM4392" i="2"/>
  <c r="CL4392" i="2"/>
  <c r="CJ4392" i="2"/>
  <c r="CI4392" i="2"/>
  <c r="CM4391" i="2"/>
  <c r="CL4391" i="2"/>
  <c r="CJ4391" i="2"/>
  <c r="CI4391" i="2"/>
  <c r="CM4390" i="2"/>
  <c r="CL4390" i="2"/>
  <c r="CJ4390" i="2"/>
  <c r="CI4390" i="2"/>
  <c r="CM4389" i="2"/>
  <c r="CL4389" i="2"/>
  <c r="CJ4389" i="2"/>
  <c r="CI4389" i="2"/>
  <c r="CM4388" i="2"/>
  <c r="CL4388" i="2"/>
  <c r="CJ4388" i="2"/>
  <c r="CI4388" i="2"/>
  <c r="CM4387" i="2"/>
  <c r="CL4387" i="2"/>
  <c r="CJ4387" i="2"/>
  <c r="CI4387" i="2"/>
  <c r="CM4386" i="2"/>
  <c r="CL4386" i="2"/>
  <c r="CJ4386" i="2"/>
  <c r="CI4386" i="2"/>
  <c r="CM4385" i="2"/>
  <c r="CL4385" i="2"/>
  <c r="CJ4385" i="2"/>
  <c r="CI4385" i="2"/>
  <c r="CM4384" i="2"/>
  <c r="CL4384" i="2"/>
  <c r="CJ4384" i="2"/>
  <c r="CI4384" i="2"/>
  <c r="CM4383" i="2"/>
  <c r="CL4383" i="2"/>
  <c r="CJ4383" i="2"/>
  <c r="CI4383" i="2"/>
  <c r="CM4382" i="2"/>
  <c r="CL4382" i="2"/>
  <c r="CJ4382" i="2"/>
  <c r="CI4382" i="2"/>
  <c r="CM4381" i="2"/>
  <c r="CL4381" i="2"/>
  <c r="CJ4381" i="2"/>
  <c r="CI4381" i="2"/>
  <c r="CM4380" i="2"/>
  <c r="CL4380" i="2"/>
  <c r="CJ4380" i="2"/>
  <c r="CI4380" i="2"/>
  <c r="CM4379" i="2"/>
  <c r="CL4379" i="2"/>
  <c r="CJ4379" i="2"/>
  <c r="CI4379" i="2"/>
  <c r="CM4378" i="2"/>
  <c r="CL4378" i="2"/>
  <c r="CJ4378" i="2"/>
  <c r="CI4378" i="2"/>
  <c r="CM4377" i="2"/>
  <c r="CL4377" i="2"/>
  <c r="CJ4377" i="2"/>
  <c r="CI4377" i="2"/>
  <c r="CM4376" i="2"/>
  <c r="CL4376" i="2"/>
  <c r="CJ4376" i="2"/>
  <c r="CI4376" i="2"/>
  <c r="CM4375" i="2"/>
  <c r="CL4375" i="2"/>
  <c r="CJ4375" i="2"/>
  <c r="CI4375" i="2"/>
  <c r="CM4374" i="2"/>
  <c r="CL4374" i="2"/>
  <c r="CJ4374" i="2"/>
  <c r="CI4374" i="2"/>
  <c r="CM4373" i="2"/>
  <c r="CL4373" i="2"/>
  <c r="CJ4373" i="2"/>
  <c r="CI4373" i="2"/>
  <c r="CM4372" i="2"/>
  <c r="CL4372" i="2"/>
  <c r="CJ4372" i="2"/>
  <c r="CI4372" i="2"/>
  <c r="CM4371" i="2"/>
  <c r="CL4371" i="2"/>
  <c r="CJ4371" i="2"/>
  <c r="CI4371" i="2"/>
  <c r="CM4370" i="2"/>
  <c r="CL4370" i="2"/>
  <c r="CJ4370" i="2"/>
  <c r="CI4370" i="2"/>
  <c r="CM4369" i="2"/>
  <c r="CL4369" i="2"/>
  <c r="CJ4369" i="2"/>
  <c r="CI4369" i="2"/>
  <c r="CM4368" i="2"/>
  <c r="CL4368" i="2"/>
  <c r="CJ4368" i="2"/>
  <c r="CI4368" i="2"/>
  <c r="CM4367" i="2"/>
  <c r="CL4367" i="2"/>
  <c r="CJ4367" i="2"/>
  <c r="CI4367" i="2"/>
  <c r="CM4366" i="2"/>
  <c r="CL4366" i="2"/>
  <c r="CJ4366" i="2"/>
  <c r="CI4366" i="2"/>
  <c r="CM4365" i="2"/>
  <c r="CL4365" i="2"/>
  <c r="CJ4365" i="2"/>
  <c r="CI4365" i="2"/>
  <c r="CM4364" i="2"/>
  <c r="CL4364" i="2"/>
  <c r="CJ4364" i="2"/>
  <c r="CI4364" i="2"/>
  <c r="CM4363" i="2"/>
  <c r="CL4363" i="2"/>
  <c r="CJ4363" i="2"/>
  <c r="CI4363" i="2"/>
  <c r="CM4362" i="2"/>
  <c r="CL4362" i="2"/>
  <c r="CJ4362" i="2"/>
  <c r="CI4362" i="2"/>
  <c r="CM4361" i="2"/>
  <c r="CL4361" i="2"/>
  <c r="CJ4361" i="2"/>
  <c r="CI4361" i="2"/>
  <c r="CM4360" i="2"/>
  <c r="CL4360" i="2"/>
  <c r="CJ4360" i="2"/>
  <c r="CI4360" i="2"/>
  <c r="CM4359" i="2"/>
  <c r="CL4359" i="2"/>
  <c r="CJ4359" i="2"/>
  <c r="CI4359" i="2"/>
  <c r="CM4358" i="2"/>
  <c r="CL4358" i="2"/>
  <c r="CJ4358" i="2"/>
  <c r="CI4358" i="2"/>
  <c r="CM4357" i="2"/>
  <c r="CL4357" i="2"/>
  <c r="CJ4357" i="2"/>
  <c r="CI4357" i="2"/>
  <c r="CM4356" i="2"/>
  <c r="CL4356" i="2"/>
  <c r="CJ4356" i="2"/>
  <c r="CI4356" i="2"/>
  <c r="CM4355" i="2"/>
  <c r="CL4355" i="2"/>
  <c r="CJ4355" i="2"/>
  <c r="CI4355" i="2"/>
  <c r="CM4354" i="2"/>
  <c r="CL4354" i="2"/>
  <c r="CJ4354" i="2"/>
  <c r="CI4354" i="2"/>
  <c r="CM4353" i="2"/>
  <c r="CL4353" i="2"/>
  <c r="CJ4353" i="2"/>
  <c r="CI4353" i="2"/>
  <c r="CM4352" i="2"/>
  <c r="CL4352" i="2"/>
  <c r="CJ4352" i="2"/>
  <c r="CI4352" i="2"/>
  <c r="CM4351" i="2"/>
  <c r="CL4351" i="2"/>
  <c r="CJ4351" i="2"/>
  <c r="CI4351" i="2"/>
  <c r="CM4350" i="2"/>
  <c r="CL4350" i="2"/>
  <c r="CJ4350" i="2"/>
  <c r="CI4350" i="2"/>
  <c r="CM4349" i="2"/>
  <c r="CL4349" i="2"/>
  <c r="CJ4349" i="2"/>
  <c r="CI4349" i="2"/>
  <c r="CM4348" i="2"/>
  <c r="CL4348" i="2"/>
  <c r="CJ4348" i="2"/>
  <c r="CI4348" i="2"/>
  <c r="CM4347" i="2"/>
  <c r="CL4347" i="2"/>
  <c r="CJ4347" i="2"/>
  <c r="CI4347" i="2"/>
  <c r="CM4346" i="2"/>
  <c r="CL4346" i="2"/>
  <c r="CJ4346" i="2"/>
  <c r="CI4346" i="2"/>
  <c r="CM4345" i="2"/>
  <c r="CL4345" i="2"/>
  <c r="CJ4345" i="2"/>
  <c r="CI4345" i="2"/>
  <c r="CM4344" i="2"/>
  <c r="CL4344" i="2"/>
  <c r="CJ4344" i="2"/>
  <c r="CI4344" i="2"/>
  <c r="CM4343" i="2"/>
  <c r="CL4343" i="2"/>
  <c r="CJ4343" i="2"/>
  <c r="CI4343" i="2"/>
  <c r="CM4342" i="2"/>
  <c r="CL4342" i="2"/>
  <c r="CJ4342" i="2"/>
  <c r="CI4342" i="2"/>
  <c r="CM4341" i="2"/>
  <c r="CL4341" i="2"/>
  <c r="CJ4341" i="2"/>
  <c r="CI4341" i="2"/>
  <c r="CM4340" i="2"/>
  <c r="CL4340" i="2"/>
  <c r="CJ4340" i="2"/>
  <c r="CI4340" i="2"/>
  <c r="CM4339" i="2"/>
  <c r="CL4339" i="2"/>
  <c r="CJ4339" i="2"/>
  <c r="CI4339" i="2"/>
  <c r="CM4338" i="2"/>
  <c r="CL4338" i="2"/>
  <c r="CJ4338" i="2"/>
  <c r="CI4338" i="2"/>
  <c r="CM4337" i="2"/>
  <c r="CL4337" i="2"/>
  <c r="CJ4337" i="2"/>
  <c r="CI4337" i="2"/>
  <c r="CM4336" i="2"/>
  <c r="CL4336" i="2"/>
  <c r="CJ4336" i="2"/>
  <c r="CI4336" i="2"/>
  <c r="CM4335" i="2"/>
  <c r="CL4335" i="2"/>
  <c r="CJ4335" i="2"/>
  <c r="CI4335" i="2"/>
  <c r="CM4334" i="2"/>
  <c r="CL4334" i="2"/>
  <c r="CJ4334" i="2"/>
  <c r="CI4334" i="2"/>
  <c r="CM4333" i="2"/>
  <c r="CL4333" i="2"/>
  <c r="CJ4333" i="2"/>
  <c r="CI4333" i="2"/>
  <c r="CM4332" i="2"/>
  <c r="CL4332" i="2"/>
  <c r="CJ4332" i="2"/>
  <c r="CI4332" i="2"/>
  <c r="CM4331" i="2"/>
  <c r="CL4331" i="2"/>
  <c r="CJ4331" i="2"/>
  <c r="CI4331" i="2"/>
  <c r="CM4330" i="2"/>
  <c r="CL4330" i="2"/>
  <c r="CJ4330" i="2"/>
  <c r="CI4330" i="2"/>
  <c r="CM4329" i="2"/>
  <c r="CL4329" i="2"/>
  <c r="CJ4329" i="2"/>
  <c r="CI4329" i="2"/>
  <c r="CM4328" i="2"/>
  <c r="CL4328" i="2"/>
  <c r="CJ4328" i="2"/>
  <c r="CI4328" i="2"/>
  <c r="CM4327" i="2"/>
  <c r="CL4327" i="2"/>
  <c r="CJ4327" i="2"/>
  <c r="CI4327" i="2"/>
  <c r="CM4326" i="2"/>
  <c r="CL4326" i="2"/>
  <c r="CJ4326" i="2"/>
  <c r="CI4326" i="2"/>
  <c r="CM4325" i="2"/>
  <c r="CL4325" i="2"/>
  <c r="CJ4325" i="2"/>
  <c r="CI4325" i="2"/>
  <c r="CM4324" i="2"/>
  <c r="CL4324" i="2"/>
  <c r="CJ4324" i="2"/>
  <c r="CI4324" i="2"/>
  <c r="CM4323" i="2"/>
  <c r="CL4323" i="2"/>
  <c r="CJ4323" i="2"/>
  <c r="CI4323" i="2"/>
  <c r="CM4322" i="2"/>
  <c r="CL4322" i="2"/>
  <c r="CJ4322" i="2"/>
  <c r="CI4322" i="2"/>
  <c r="CM4321" i="2"/>
  <c r="CL4321" i="2"/>
  <c r="CJ4321" i="2"/>
  <c r="CI4321" i="2"/>
  <c r="CM4320" i="2"/>
  <c r="CL4320" i="2"/>
  <c r="CJ4320" i="2"/>
  <c r="CI4320" i="2"/>
  <c r="CM4319" i="2"/>
  <c r="CL4319" i="2"/>
  <c r="CJ4319" i="2"/>
  <c r="CI4319" i="2"/>
  <c r="CM4318" i="2"/>
  <c r="CL4318" i="2"/>
  <c r="CJ4318" i="2"/>
  <c r="CI4318" i="2"/>
  <c r="CM4317" i="2"/>
  <c r="CL4317" i="2"/>
  <c r="CJ4317" i="2"/>
  <c r="CI4317" i="2"/>
  <c r="CM4316" i="2"/>
  <c r="CL4316" i="2"/>
  <c r="CJ4316" i="2"/>
  <c r="CI4316" i="2"/>
  <c r="CM4315" i="2"/>
  <c r="CL4315" i="2"/>
  <c r="CJ4315" i="2"/>
  <c r="CI4315" i="2"/>
  <c r="CM4314" i="2"/>
  <c r="CL4314" i="2"/>
  <c r="CJ4314" i="2"/>
  <c r="CI4314" i="2"/>
  <c r="CM4313" i="2"/>
  <c r="CL4313" i="2"/>
  <c r="CJ4313" i="2"/>
  <c r="CI4313" i="2"/>
  <c r="CM4312" i="2"/>
  <c r="CL4312" i="2"/>
  <c r="CJ4312" i="2"/>
  <c r="CI4312" i="2"/>
  <c r="CM4311" i="2"/>
  <c r="CL4311" i="2"/>
  <c r="CJ4311" i="2"/>
  <c r="CI4311" i="2"/>
  <c r="CM4310" i="2"/>
  <c r="CL4310" i="2"/>
  <c r="CJ4310" i="2"/>
  <c r="CI4310" i="2"/>
  <c r="CM4309" i="2"/>
  <c r="CL4309" i="2"/>
  <c r="CJ4309" i="2"/>
  <c r="CI4309" i="2"/>
  <c r="CM4308" i="2"/>
  <c r="CL4308" i="2"/>
  <c r="CJ4308" i="2"/>
  <c r="CI4308" i="2"/>
  <c r="CM4307" i="2"/>
  <c r="CL4307" i="2"/>
  <c r="CJ4307" i="2"/>
  <c r="CI4307" i="2"/>
  <c r="CM4306" i="2"/>
  <c r="CL4306" i="2"/>
  <c r="CJ4306" i="2"/>
  <c r="CI4306" i="2"/>
  <c r="CM4305" i="2"/>
  <c r="CL4305" i="2"/>
  <c r="CJ4305" i="2"/>
  <c r="CI4305" i="2"/>
  <c r="CM4304" i="2"/>
  <c r="CL4304" i="2"/>
  <c r="CJ4304" i="2"/>
  <c r="CI4304" i="2"/>
  <c r="CM4303" i="2"/>
  <c r="CL4303" i="2"/>
  <c r="CJ4303" i="2"/>
  <c r="CI4303" i="2"/>
  <c r="CM4302" i="2"/>
  <c r="CL4302" i="2"/>
  <c r="CJ4302" i="2"/>
  <c r="CI4302" i="2"/>
  <c r="CM4301" i="2"/>
  <c r="CL4301" i="2"/>
  <c r="CJ4301" i="2"/>
  <c r="CI4301" i="2"/>
  <c r="CM4300" i="2"/>
  <c r="CL4300" i="2"/>
  <c r="CJ4300" i="2"/>
  <c r="CI4300" i="2"/>
  <c r="CM4299" i="2"/>
  <c r="CL4299" i="2"/>
  <c r="CJ4299" i="2"/>
  <c r="CI4299" i="2"/>
  <c r="CM4298" i="2"/>
  <c r="CL4298" i="2"/>
  <c r="CJ4298" i="2"/>
  <c r="CI4298" i="2"/>
  <c r="CM4297" i="2"/>
  <c r="CL4297" i="2"/>
  <c r="CJ4297" i="2"/>
  <c r="CI4297" i="2"/>
  <c r="CM4296" i="2"/>
  <c r="CL4296" i="2"/>
  <c r="CJ4296" i="2"/>
  <c r="CI4296" i="2"/>
  <c r="CM4295" i="2"/>
  <c r="CL4295" i="2"/>
  <c r="CJ4295" i="2"/>
  <c r="CI4295" i="2"/>
  <c r="CM4294" i="2"/>
  <c r="CL4294" i="2"/>
  <c r="CJ4294" i="2"/>
  <c r="CI4294" i="2"/>
  <c r="CM4293" i="2"/>
  <c r="CL4293" i="2"/>
  <c r="CJ4293" i="2"/>
  <c r="CI4293" i="2"/>
  <c r="CM4292" i="2"/>
  <c r="CL4292" i="2"/>
  <c r="CJ4292" i="2"/>
  <c r="CI4292" i="2"/>
  <c r="CM4291" i="2"/>
  <c r="CL4291" i="2"/>
  <c r="CJ4291" i="2"/>
  <c r="CI4291" i="2"/>
  <c r="CM4290" i="2"/>
  <c r="CL4290" i="2"/>
  <c r="CJ4290" i="2"/>
  <c r="CI4290" i="2"/>
  <c r="CM4289" i="2"/>
  <c r="CL4289" i="2"/>
  <c r="CJ4289" i="2"/>
  <c r="CI4289" i="2"/>
  <c r="CM4288" i="2"/>
  <c r="CL4288" i="2"/>
  <c r="CJ4288" i="2"/>
  <c r="CI4288" i="2"/>
  <c r="CM4287" i="2"/>
  <c r="CL4287" i="2"/>
  <c r="CJ4287" i="2"/>
  <c r="CI4287" i="2"/>
  <c r="CM4286" i="2"/>
  <c r="CL4286" i="2"/>
  <c r="CJ4286" i="2"/>
  <c r="CI4286" i="2"/>
  <c r="CM4285" i="2"/>
  <c r="CL4285" i="2"/>
  <c r="CJ4285" i="2"/>
  <c r="CI4285" i="2"/>
  <c r="CM4284" i="2"/>
  <c r="CL4284" i="2"/>
  <c r="CJ4284" i="2"/>
  <c r="CI4284" i="2"/>
  <c r="CM4283" i="2"/>
  <c r="CL4283" i="2"/>
  <c r="CJ4283" i="2"/>
  <c r="CI4283" i="2"/>
  <c r="CM4282" i="2"/>
  <c r="CL4282" i="2"/>
  <c r="CJ4282" i="2"/>
  <c r="CI4282" i="2"/>
  <c r="CM4281" i="2"/>
  <c r="CL4281" i="2"/>
  <c r="CJ4281" i="2"/>
  <c r="CI4281" i="2"/>
  <c r="CM4280" i="2"/>
  <c r="CL4280" i="2"/>
  <c r="CJ4280" i="2"/>
  <c r="CI4280" i="2"/>
  <c r="CM4279" i="2"/>
  <c r="CL4279" i="2"/>
  <c r="CJ4279" i="2"/>
  <c r="CI4279" i="2"/>
  <c r="CM4278" i="2"/>
  <c r="CL4278" i="2"/>
  <c r="CJ4278" i="2"/>
  <c r="CI4278" i="2"/>
  <c r="CM4277" i="2"/>
  <c r="CL4277" i="2"/>
  <c r="CJ4277" i="2"/>
  <c r="CI4277" i="2"/>
  <c r="CM4276" i="2"/>
  <c r="CL4276" i="2"/>
  <c r="CJ4276" i="2"/>
  <c r="CI4276" i="2"/>
  <c r="CM4275" i="2"/>
  <c r="CL4275" i="2"/>
  <c r="CJ4275" i="2"/>
  <c r="CI4275" i="2"/>
  <c r="CM4274" i="2"/>
  <c r="CL4274" i="2"/>
  <c r="CJ4274" i="2"/>
  <c r="CI4274" i="2"/>
  <c r="CM4273" i="2"/>
  <c r="CL4273" i="2"/>
  <c r="CJ4273" i="2"/>
  <c r="CI4273" i="2"/>
  <c r="CM4272" i="2"/>
  <c r="CL4272" i="2"/>
  <c r="CJ4272" i="2"/>
  <c r="CI4272" i="2"/>
  <c r="CM4271" i="2"/>
  <c r="CL4271" i="2"/>
  <c r="CJ4271" i="2"/>
  <c r="CI4271" i="2"/>
  <c r="CM4270" i="2"/>
  <c r="CL4270" i="2"/>
  <c r="CJ4270" i="2"/>
  <c r="CI4270" i="2"/>
  <c r="CM4269" i="2"/>
  <c r="CL4269" i="2"/>
  <c r="CJ4269" i="2"/>
  <c r="CI4269" i="2"/>
  <c r="CM4268" i="2"/>
  <c r="CL4268" i="2"/>
  <c r="CJ4268" i="2"/>
  <c r="CI4268" i="2"/>
  <c r="CM4267" i="2"/>
  <c r="CL4267" i="2"/>
  <c r="CJ4267" i="2"/>
  <c r="CI4267" i="2"/>
  <c r="CM4266" i="2"/>
  <c r="CL4266" i="2"/>
  <c r="CJ4266" i="2"/>
  <c r="CI4266" i="2"/>
  <c r="CM4265" i="2"/>
  <c r="CL4265" i="2"/>
  <c r="CJ4265" i="2"/>
  <c r="CI4265" i="2"/>
  <c r="CM4264" i="2"/>
  <c r="CL4264" i="2"/>
  <c r="CJ4264" i="2"/>
  <c r="CI4264" i="2"/>
  <c r="CM4263" i="2"/>
  <c r="CL4263" i="2"/>
  <c r="CJ4263" i="2"/>
  <c r="CI4263" i="2"/>
  <c r="CM4262" i="2"/>
  <c r="CL4262" i="2"/>
  <c r="CJ4262" i="2"/>
  <c r="CI4262" i="2"/>
  <c r="CM4261" i="2"/>
  <c r="CL4261" i="2"/>
  <c r="CJ4261" i="2"/>
  <c r="CI4261" i="2"/>
  <c r="CM4260" i="2"/>
  <c r="CL4260" i="2"/>
  <c r="CJ4260" i="2"/>
  <c r="CI4260" i="2"/>
  <c r="CM4259" i="2"/>
  <c r="CL4259" i="2"/>
  <c r="CJ4259" i="2"/>
  <c r="CI4259" i="2"/>
  <c r="CM4258" i="2"/>
  <c r="CL4258" i="2"/>
  <c r="CJ4258" i="2"/>
  <c r="CI4258" i="2"/>
  <c r="CM4257" i="2"/>
  <c r="CL4257" i="2"/>
  <c r="CJ4257" i="2"/>
  <c r="CI4257" i="2"/>
  <c r="CM4256" i="2"/>
  <c r="CL4256" i="2"/>
  <c r="CJ4256" i="2"/>
  <c r="CI4256" i="2"/>
  <c r="CM4255" i="2"/>
  <c r="CL4255" i="2"/>
  <c r="CJ4255" i="2"/>
  <c r="CI4255" i="2"/>
  <c r="CM4254" i="2"/>
  <c r="CL4254" i="2"/>
  <c r="CJ4254" i="2"/>
  <c r="CI4254" i="2"/>
  <c r="CM4253" i="2"/>
  <c r="CL4253" i="2"/>
  <c r="CJ4253" i="2"/>
  <c r="CI4253" i="2"/>
  <c r="CM4252" i="2"/>
  <c r="CL4252" i="2"/>
  <c r="CJ4252" i="2"/>
  <c r="CI4252" i="2"/>
  <c r="CM4251" i="2"/>
  <c r="CL4251" i="2"/>
  <c r="CJ4251" i="2"/>
  <c r="CI4251" i="2"/>
  <c r="CM4250" i="2"/>
  <c r="CL4250" i="2"/>
  <c r="CJ4250" i="2"/>
  <c r="CI4250" i="2"/>
  <c r="CM4249" i="2"/>
  <c r="CL4249" i="2"/>
  <c r="CJ4249" i="2"/>
  <c r="CI4249" i="2"/>
  <c r="CM4248" i="2"/>
  <c r="CL4248" i="2"/>
  <c r="CJ4248" i="2"/>
  <c r="CI4248" i="2"/>
  <c r="CM4247" i="2"/>
  <c r="CL4247" i="2"/>
  <c r="CJ4247" i="2"/>
  <c r="CI4247" i="2"/>
  <c r="CM4246" i="2"/>
  <c r="CL4246" i="2"/>
  <c r="CJ4246" i="2"/>
  <c r="CI4246" i="2"/>
  <c r="CM4245" i="2"/>
  <c r="CL4245" i="2"/>
  <c r="CJ4245" i="2"/>
  <c r="CI4245" i="2"/>
  <c r="CM4244" i="2"/>
  <c r="CL4244" i="2"/>
  <c r="CJ4244" i="2"/>
  <c r="CI4244" i="2"/>
  <c r="CM4243" i="2"/>
  <c r="CL4243" i="2"/>
  <c r="CJ4243" i="2"/>
  <c r="CI4243" i="2"/>
  <c r="CM4242" i="2"/>
  <c r="CL4242" i="2"/>
  <c r="CJ4242" i="2"/>
  <c r="CI4242" i="2"/>
  <c r="CM4241" i="2"/>
  <c r="CL4241" i="2"/>
  <c r="CJ4241" i="2"/>
  <c r="CI4241" i="2"/>
  <c r="CM4240" i="2"/>
  <c r="CL4240" i="2"/>
  <c r="CJ4240" i="2"/>
  <c r="CI4240" i="2"/>
  <c r="CM4239" i="2"/>
  <c r="CL4239" i="2"/>
  <c r="CJ4239" i="2"/>
  <c r="CI4239" i="2"/>
  <c r="CM4238" i="2"/>
  <c r="CL4238" i="2"/>
  <c r="CJ4238" i="2"/>
  <c r="CI4238" i="2"/>
  <c r="CM4237" i="2"/>
  <c r="CL4237" i="2"/>
  <c r="CJ4237" i="2"/>
  <c r="CI4237" i="2"/>
  <c r="CM4236" i="2"/>
  <c r="CL4236" i="2"/>
  <c r="CJ4236" i="2"/>
  <c r="CI4236" i="2"/>
  <c r="CM4235" i="2"/>
  <c r="CL4235" i="2"/>
  <c r="CJ4235" i="2"/>
  <c r="CI4235" i="2"/>
  <c r="CM4234" i="2"/>
  <c r="CL4234" i="2"/>
  <c r="CJ4234" i="2"/>
  <c r="CI4234" i="2"/>
  <c r="CM4233" i="2"/>
  <c r="CL4233" i="2"/>
  <c r="CJ4233" i="2"/>
  <c r="CI4233" i="2"/>
  <c r="CM4232" i="2"/>
  <c r="CL4232" i="2"/>
  <c r="CJ4232" i="2"/>
  <c r="CI4232" i="2"/>
  <c r="CM4231" i="2"/>
  <c r="CL4231" i="2"/>
  <c r="CJ4231" i="2"/>
  <c r="CI4231" i="2"/>
  <c r="CM4230" i="2"/>
  <c r="CL4230" i="2"/>
  <c r="CJ4230" i="2"/>
  <c r="CI4230" i="2"/>
  <c r="CM4229" i="2"/>
  <c r="CL4229" i="2"/>
  <c r="CJ4229" i="2"/>
  <c r="CI4229" i="2"/>
  <c r="CM4228" i="2"/>
  <c r="CL4228" i="2"/>
  <c r="CJ4228" i="2"/>
  <c r="CI4228" i="2"/>
  <c r="CM4227" i="2"/>
  <c r="CL4227" i="2"/>
  <c r="CJ4227" i="2"/>
  <c r="CI4227" i="2"/>
  <c r="CM4226" i="2"/>
  <c r="CL4226" i="2"/>
  <c r="CJ4226" i="2"/>
  <c r="CI4226" i="2"/>
  <c r="CM4225" i="2"/>
  <c r="CL4225" i="2"/>
  <c r="CJ4225" i="2"/>
  <c r="CI4225" i="2"/>
  <c r="CM4224" i="2"/>
  <c r="CL4224" i="2"/>
  <c r="CJ4224" i="2"/>
  <c r="CI4224" i="2"/>
  <c r="CM4223" i="2"/>
  <c r="CL4223" i="2"/>
  <c r="CJ4223" i="2"/>
  <c r="CI4223" i="2"/>
  <c r="CM4222" i="2"/>
  <c r="CL4222" i="2"/>
  <c r="CJ4222" i="2"/>
  <c r="CI4222" i="2"/>
  <c r="CM4221" i="2"/>
  <c r="CL4221" i="2"/>
  <c r="CJ4221" i="2"/>
  <c r="CI4221" i="2"/>
  <c r="CM4220" i="2"/>
  <c r="CL4220" i="2"/>
  <c r="CJ4220" i="2"/>
  <c r="CI4220" i="2"/>
  <c r="CM4219" i="2"/>
  <c r="CL4219" i="2"/>
  <c r="CJ4219" i="2"/>
  <c r="CI4219" i="2"/>
  <c r="CM4218" i="2"/>
  <c r="CL4218" i="2"/>
  <c r="CJ4218" i="2"/>
  <c r="CI4218" i="2"/>
  <c r="CM4217" i="2"/>
  <c r="CL4217" i="2"/>
  <c r="CJ4217" i="2"/>
  <c r="CI4217" i="2"/>
  <c r="CM4216" i="2"/>
  <c r="CL4216" i="2"/>
  <c r="CJ4216" i="2"/>
  <c r="CI4216" i="2"/>
  <c r="CM4215" i="2"/>
  <c r="CL4215" i="2"/>
  <c r="CJ4215" i="2"/>
  <c r="CI4215" i="2"/>
  <c r="CM4214" i="2"/>
  <c r="CL4214" i="2"/>
  <c r="CJ4214" i="2"/>
  <c r="CI4214" i="2"/>
  <c r="CM4213" i="2"/>
  <c r="CL4213" i="2"/>
  <c r="CJ4213" i="2"/>
  <c r="CI4213" i="2"/>
  <c r="CM4212" i="2"/>
  <c r="CL4212" i="2"/>
  <c r="CJ4212" i="2"/>
  <c r="CI4212" i="2"/>
  <c r="CM4211" i="2"/>
  <c r="CL4211" i="2"/>
  <c r="CJ4211" i="2"/>
  <c r="CI4211" i="2"/>
  <c r="CM4210" i="2"/>
  <c r="CL4210" i="2"/>
  <c r="CJ4210" i="2"/>
  <c r="CI4210" i="2"/>
  <c r="CM4209" i="2"/>
  <c r="CL4209" i="2"/>
  <c r="CJ4209" i="2"/>
  <c r="CI4209" i="2"/>
  <c r="CM4208" i="2"/>
  <c r="CL4208" i="2"/>
  <c r="CJ4208" i="2"/>
  <c r="CI4208" i="2"/>
  <c r="CM4207" i="2"/>
  <c r="CL4207" i="2"/>
  <c r="CJ4207" i="2"/>
  <c r="CI4207" i="2"/>
  <c r="CM4206" i="2"/>
  <c r="CL4206" i="2"/>
  <c r="CJ4206" i="2"/>
  <c r="CI4206" i="2"/>
  <c r="CM4205" i="2"/>
  <c r="CL4205" i="2"/>
  <c r="CJ4205" i="2"/>
  <c r="CI4205" i="2"/>
  <c r="CM4204" i="2"/>
  <c r="CL4204" i="2"/>
  <c r="CJ4204" i="2"/>
  <c r="CI4204" i="2"/>
  <c r="CM4203" i="2"/>
  <c r="CL4203" i="2"/>
  <c r="CJ4203" i="2"/>
  <c r="CI4203" i="2"/>
  <c r="CM4202" i="2"/>
  <c r="CL4202" i="2"/>
  <c r="CJ4202" i="2"/>
  <c r="CI4202" i="2"/>
  <c r="CM4201" i="2"/>
  <c r="CL4201" i="2"/>
  <c r="CJ4201" i="2"/>
  <c r="CI4201" i="2"/>
  <c r="CM4200" i="2"/>
  <c r="CL4200" i="2"/>
  <c r="CJ4200" i="2"/>
  <c r="CI4200" i="2"/>
  <c r="CM4199" i="2"/>
  <c r="CL4199" i="2"/>
  <c r="CJ4199" i="2"/>
  <c r="CI4199" i="2"/>
  <c r="CM4198" i="2"/>
  <c r="CL4198" i="2"/>
  <c r="CJ4198" i="2"/>
  <c r="CI4198" i="2"/>
  <c r="CM4197" i="2"/>
  <c r="CL4197" i="2"/>
  <c r="CJ4197" i="2"/>
  <c r="CI4197" i="2"/>
  <c r="CM4196" i="2"/>
  <c r="CL4196" i="2"/>
  <c r="CJ4196" i="2"/>
  <c r="CI4196" i="2"/>
  <c r="CM4195" i="2"/>
  <c r="CL4195" i="2"/>
  <c r="CJ4195" i="2"/>
  <c r="CI4195" i="2"/>
  <c r="CM4194" i="2"/>
  <c r="CL4194" i="2"/>
  <c r="CJ4194" i="2"/>
  <c r="CI4194" i="2"/>
  <c r="CM4193" i="2"/>
  <c r="CL4193" i="2"/>
  <c r="CJ4193" i="2"/>
  <c r="CI4193" i="2"/>
  <c r="CM4192" i="2"/>
  <c r="CL4192" i="2"/>
  <c r="CJ4192" i="2"/>
  <c r="CI4192" i="2"/>
  <c r="CM4191" i="2"/>
  <c r="CL4191" i="2"/>
  <c r="CJ4191" i="2"/>
  <c r="CI4191" i="2"/>
  <c r="CM4190" i="2"/>
  <c r="CL4190" i="2"/>
  <c r="CJ4190" i="2"/>
  <c r="CI4190" i="2"/>
  <c r="CM4189" i="2"/>
  <c r="CL4189" i="2"/>
  <c r="CJ4189" i="2"/>
  <c r="CI4189" i="2"/>
  <c r="CM4188" i="2"/>
  <c r="CL4188" i="2"/>
  <c r="CJ4188" i="2"/>
  <c r="CI4188" i="2"/>
  <c r="CM4187" i="2"/>
  <c r="CL4187" i="2"/>
  <c r="CJ4187" i="2"/>
  <c r="CI4187" i="2"/>
  <c r="CM4186" i="2"/>
  <c r="CL4186" i="2"/>
  <c r="CJ4186" i="2"/>
  <c r="CI4186" i="2"/>
  <c r="CM4185" i="2"/>
  <c r="CL4185" i="2"/>
  <c r="CJ4185" i="2"/>
  <c r="CI4185" i="2"/>
  <c r="CM4184" i="2"/>
  <c r="CL4184" i="2"/>
  <c r="CJ4184" i="2"/>
  <c r="CI4184" i="2"/>
  <c r="CM4183" i="2"/>
  <c r="CL4183" i="2"/>
  <c r="CJ4183" i="2"/>
  <c r="CI4183" i="2"/>
  <c r="CM4182" i="2"/>
  <c r="CL4182" i="2"/>
  <c r="CJ4182" i="2"/>
  <c r="CI4182" i="2"/>
  <c r="CM4181" i="2"/>
  <c r="CL4181" i="2"/>
  <c r="CJ4181" i="2"/>
  <c r="CI4181" i="2"/>
  <c r="CM4180" i="2"/>
  <c r="CL4180" i="2"/>
  <c r="CJ4180" i="2"/>
  <c r="CI4180" i="2"/>
  <c r="CM4179" i="2"/>
  <c r="CL4179" i="2"/>
  <c r="CJ4179" i="2"/>
  <c r="CI4179" i="2"/>
  <c r="CM4178" i="2"/>
  <c r="CL4178" i="2"/>
  <c r="CJ4178" i="2"/>
  <c r="CI4178" i="2"/>
  <c r="CM4177" i="2"/>
  <c r="CL4177" i="2"/>
  <c r="CJ4177" i="2"/>
  <c r="CI4177" i="2"/>
  <c r="CM4176" i="2"/>
  <c r="CL4176" i="2"/>
  <c r="CJ4176" i="2"/>
  <c r="CI4176" i="2"/>
  <c r="CM4175" i="2"/>
  <c r="CL4175" i="2"/>
  <c r="CJ4175" i="2"/>
  <c r="CI4175" i="2"/>
  <c r="CM4174" i="2"/>
  <c r="CL4174" i="2"/>
  <c r="CJ4174" i="2"/>
  <c r="CI4174" i="2"/>
  <c r="CM4173" i="2"/>
  <c r="CL4173" i="2"/>
  <c r="CJ4173" i="2"/>
  <c r="CI4173" i="2"/>
  <c r="CM4172" i="2"/>
  <c r="CL4172" i="2"/>
  <c r="CJ4172" i="2"/>
  <c r="CI4172" i="2"/>
  <c r="CM4171" i="2"/>
  <c r="CL4171" i="2"/>
  <c r="CJ4171" i="2"/>
  <c r="CI4171" i="2"/>
  <c r="CM4170" i="2"/>
  <c r="CL4170" i="2"/>
  <c r="CJ4170" i="2"/>
  <c r="CI4170" i="2"/>
  <c r="CM4169" i="2"/>
  <c r="CL4169" i="2"/>
  <c r="CJ4169" i="2"/>
  <c r="CI4169" i="2"/>
  <c r="CM4168" i="2"/>
  <c r="CL4168" i="2"/>
  <c r="CJ4168" i="2"/>
  <c r="CI4168" i="2"/>
  <c r="CM4167" i="2"/>
  <c r="CL4167" i="2"/>
  <c r="CJ4167" i="2"/>
  <c r="CI4167" i="2"/>
  <c r="CM4166" i="2"/>
  <c r="CL4166" i="2"/>
  <c r="CJ4166" i="2"/>
  <c r="CI4166" i="2"/>
  <c r="CM4165" i="2"/>
  <c r="CL4165" i="2"/>
  <c r="CJ4165" i="2"/>
  <c r="CI4165" i="2"/>
  <c r="CM4164" i="2"/>
  <c r="CL4164" i="2"/>
  <c r="CJ4164" i="2"/>
  <c r="CI4164" i="2"/>
  <c r="CM4163" i="2"/>
  <c r="CL4163" i="2"/>
  <c r="CJ4163" i="2"/>
  <c r="CI4163" i="2"/>
  <c r="CM4162" i="2"/>
  <c r="CL4162" i="2"/>
  <c r="CJ4162" i="2"/>
  <c r="CI4162" i="2"/>
  <c r="CM4161" i="2"/>
  <c r="CL4161" i="2"/>
  <c r="CJ4161" i="2"/>
  <c r="CI4161" i="2"/>
  <c r="CM4160" i="2"/>
  <c r="CL4160" i="2"/>
  <c r="CJ4160" i="2"/>
  <c r="CI4160" i="2"/>
  <c r="CM4159" i="2"/>
  <c r="CL4159" i="2"/>
  <c r="CJ4159" i="2"/>
  <c r="CI4159" i="2"/>
  <c r="CM4158" i="2"/>
  <c r="CL4158" i="2"/>
  <c r="CJ4158" i="2"/>
  <c r="CI4158" i="2"/>
  <c r="CM4157" i="2"/>
  <c r="CL4157" i="2"/>
  <c r="CJ4157" i="2"/>
  <c r="CI4157" i="2"/>
  <c r="CM4156" i="2"/>
  <c r="CL4156" i="2"/>
  <c r="CJ4156" i="2"/>
  <c r="CI4156" i="2"/>
  <c r="CM4155" i="2"/>
  <c r="CL4155" i="2"/>
  <c r="CJ4155" i="2"/>
  <c r="CI4155" i="2"/>
  <c r="CM4154" i="2"/>
  <c r="CL4154" i="2"/>
  <c r="CJ4154" i="2"/>
  <c r="CI4154" i="2"/>
  <c r="CM4153" i="2"/>
  <c r="CL4153" i="2"/>
  <c r="CJ4153" i="2"/>
  <c r="CI4153" i="2"/>
  <c r="CM4152" i="2"/>
  <c r="CL4152" i="2"/>
  <c r="CJ4152" i="2"/>
  <c r="CI4152" i="2"/>
  <c r="CM4151" i="2"/>
  <c r="CL4151" i="2"/>
  <c r="CJ4151" i="2"/>
  <c r="CI4151" i="2"/>
  <c r="CM4150" i="2"/>
  <c r="CL4150" i="2"/>
  <c r="CJ4150" i="2"/>
  <c r="CI4150" i="2"/>
  <c r="CM4149" i="2"/>
  <c r="CL4149" i="2"/>
  <c r="CJ4149" i="2"/>
  <c r="CI4149" i="2"/>
  <c r="CM4148" i="2"/>
  <c r="CL4148" i="2"/>
  <c r="CJ4148" i="2"/>
  <c r="CI4148" i="2"/>
  <c r="CM4147" i="2"/>
  <c r="CL4147" i="2"/>
  <c r="CJ4147" i="2"/>
  <c r="CI4147" i="2"/>
  <c r="CM4146" i="2"/>
  <c r="CL4146" i="2"/>
  <c r="CJ4146" i="2"/>
  <c r="CI4146" i="2"/>
  <c r="CM4145" i="2"/>
  <c r="CL4145" i="2"/>
  <c r="CJ4145" i="2"/>
  <c r="CI4145" i="2"/>
  <c r="CM4144" i="2"/>
  <c r="CL4144" i="2"/>
  <c r="CJ4144" i="2"/>
  <c r="CI4144" i="2"/>
  <c r="CM4143" i="2"/>
  <c r="CL4143" i="2"/>
  <c r="CJ4143" i="2"/>
  <c r="CI4143" i="2"/>
  <c r="CM4142" i="2"/>
  <c r="CL4142" i="2"/>
  <c r="CJ4142" i="2"/>
  <c r="CI4142" i="2"/>
  <c r="CM4141" i="2"/>
  <c r="CL4141" i="2"/>
  <c r="CJ4141" i="2"/>
  <c r="CI4141" i="2"/>
  <c r="CM4140" i="2"/>
  <c r="CL4140" i="2"/>
  <c r="CJ4140" i="2"/>
  <c r="CI4140" i="2"/>
  <c r="CM4139" i="2"/>
  <c r="CL4139" i="2"/>
  <c r="CJ4139" i="2"/>
  <c r="CI4139" i="2"/>
  <c r="CM4138" i="2"/>
  <c r="CL4138" i="2"/>
  <c r="CJ4138" i="2"/>
  <c r="CI4138" i="2"/>
  <c r="CM4137" i="2"/>
  <c r="CL4137" i="2"/>
  <c r="CJ4137" i="2"/>
  <c r="CI4137" i="2"/>
  <c r="CM4136" i="2"/>
  <c r="CL4136" i="2"/>
  <c r="CJ4136" i="2"/>
  <c r="CI4136" i="2"/>
  <c r="CM4135" i="2"/>
  <c r="CL4135" i="2"/>
  <c r="CJ4135" i="2"/>
  <c r="CI4135" i="2"/>
  <c r="CM4134" i="2"/>
  <c r="CL4134" i="2"/>
  <c r="CJ4134" i="2"/>
  <c r="CI4134" i="2"/>
  <c r="CM4133" i="2"/>
  <c r="CL4133" i="2"/>
  <c r="CJ4133" i="2"/>
  <c r="CI4133" i="2"/>
  <c r="CM4132" i="2"/>
  <c r="CL4132" i="2"/>
  <c r="CJ4132" i="2"/>
  <c r="CI4132" i="2"/>
  <c r="CM4131" i="2"/>
  <c r="CL4131" i="2"/>
  <c r="CJ4131" i="2"/>
  <c r="CI4131" i="2"/>
  <c r="CM4130" i="2"/>
  <c r="CL4130" i="2"/>
  <c r="CJ4130" i="2"/>
  <c r="CI4130" i="2"/>
  <c r="CM4129" i="2"/>
  <c r="CL4129" i="2"/>
  <c r="CJ4129" i="2"/>
  <c r="CI4129" i="2"/>
  <c r="CM4128" i="2"/>
  <c r="CL4128" i="2"/>
  <c r="CJ4128" i="2"/>
  <c r="CI4128" i="2"/>
  <c r="CM4127" i="2"/>
  <c r="CL4127" i="2"/>
  <c r="CJ4127" i="2"/>
  <c r="CI4127" i="2"/>
  <c r="CM4126" i="2"/>
  <c r="CL4126" i="2"/>
  <c r="CJ4126" i="2"/>
  <c r="CI4126" i="2"/>
  <c r="CM4125" i="2"/>
  <c r="CL4125" i="2"/>
  <c r="CJ4125" i="2"/>
  <c r="CI4125" i="2"/>
  <c r="CM4124" i="2"/>
  <c r="CL4124" i="2"/>
  <c r="CJ4124" i="2"/>
  <c r="CI4124" i="2"/>
  <c r="CM4123" i="2"/>
  <c r="CL4123" i="2"/>
  <c r="CJ4123" i="2"/>
  <c r="CI4123" i="2"/>
  <c r="CM4122" i="2"/>
  <c r="CL4122" i="2"/>
  <c r="CJ4122" i="2"/>
  <c r="CI4122" i="2"/>
  <c r="CM4121" i="2"/>
  <c r="CL4121" i="2"/>
  <c r="CJ4121" i="2"/>
  <c r="CI4121" i="2"/>
  <c r="CM4120" i="2"/>
  <c r="CL4120" i="2"/>
  <c r="CJ4120" i="2"/>
  <c r="CI4120" i="2"/>
  <c r="CM4119" i="2"/>
  <c r="CL4119" i="2"/>
  <c r="CJ4119" i="2"/>
  <c r="CI4119" i="2"/>
  <c r="CM4118" i="2"/>
  <c r="CL4118" i="2"/>
  <c r="CJ4118" i="2"/>
  <c r="CI4118" i="2"/>
  <c r="CM4117" i="2"/>
  <c r="CL4117" i="2"/>
  <c r="CJ4117" i="2"/>
  <c r="CI4117" i="2"/>
  <c r="CM4116" i="2"/>
  <c r="CL4116" i="2"/>
  <c r="CJ4116" i="2"/>
  <c r="CI4116" i="2"/>
  <c r="CM4115" i="2"/>
  <c r="CL4115" i="2"/>
  <c r="CJ4115" i="2"/>
  <c r="CI4115" i="2"/>
  <c r="CM4114" i="2"/>
  <c r="CL4114" i="2"/>
  <c r="CJ4114" i="2"/>
  <c r="CI4114" i="2"/>
  <c r="CM4113" i="2"/>
  <c r="CL4113" i="2"/>
  <c r="CJ4113" i="2"/>
  <c r="CI4113" i="2"/>
  <c r="CM4112" i="2"/>
  <c r="CL4112" i="2"/>
  <c r="CJ4112" i="2"/>
  <c r="CI4112" i="2"/>
  <c r="CM4111" i="2"/>
  <c r="CL4111" i="2"/>
  <c r="CJ4111" i="2"/>
  <c r="CI4111" i="2"/>
  <c r="CM4110" i="2"/>
  <c r="CL4110" i="2"/>
  <c r="CJ4110" i="2"/>
  <c r="CI4110" i="2"/>
  <c r="CM4109" i="2"/>
  <c r="CL4109" i="2"/>
  <c r="CJ4109" i="2"/>
  <c r="CI4109" i="2"/>
  <c r="CM4108" i="2"/>
  <c r="CL4108" i="2"/>
  <c r="CJ4108" i="2"/>
  <c r="CI4108" i="2"/>
  <c r="CM4107" i="2"/>
  <c r="CL4107" i="2"/>
  <c r="CJ4107" i="2"/>
  <c r="CI4107" i="2"/>
  <c r="CM4106" i="2"/>
  <c r="CL4106" i="2"/>
  <c r="CJ4106" i="2"/>
  <c r="CI4106" i="2"/>
  <c r="CM4105" i="2"/>
  <c r="CL4105" i="2"/>
  <c r="CJ4105" i="2"/>
  <c r="CI4105" i="2"/>
  <c r="CM4104" i="2"/>
  <c r="CL4104" i="2"/>
  <c r="CJ4104" i="2"/>
  <c r="CI4104" i="2"/>
  <c r="CM4103" i="2"/>
  <c r="CL4103" i="2"/>
  <c r="CJ4103" i="2"/>
  <c r="CI4103" i="2"/>
  <c r="CM4102" i="2"/>
  <c r="CL4102" i="2"/>
  <c r="CJ4102" i="2"/>
  <c r="CI4102" i="2"/>
  <c r="CM4101" i="2"/>
  <c r="CL4101" i="2"/>
  <c r="CJ4101" i="2"/>
  <c r="CI4101" i="2"/>
  <c r="CM4100" i="2"/>
  <c r="CL4100" i="2"/>
  <c r="CJ4100" i="2"/>
  <c r="CI4100" i="2"/>
  <c r="CM4099" i="2"/>
  <c r="CL4099" i="2"/>
  <c r="CJ4099" i="2"/>
  <c r="CI4099" i="2"/>
  <c r="CM4098" i="2"/>
  <c r="CL4098" i="2"/>
  <c r="CJ4098" i="2"/>
  <c r="CI4098" i="2"/>
  <c r="CM4097" i="2"/>
  <c r="CL4097" i="2"/>
  <c r="CJ4097" i="2"/>
  <c r="CI4097" i="2"/>
  <c r="CM4096" i="2"/>
  <c r="CL4096" i="2"/>
  <c r="CJ4096" i="2"/>
  <c r="CI4096" i="2"/>
  <c r="CM4095" i="2"/>
  <c r="CL4095" i="2"/>
  <c r="CJ4095" i="2"/>
  <c r="CI4095" i="2"/>
  <c r="CM4094" i="2"/>
  <c r="CL4094" i="2"/>
  <c r="CJ4094" i="2"/>
  <c r="CI4094" i="2"/>
  <c r="CM4093" i="2"/>
  <c r="CL4093" i="2"/>
  <c r="CJ4093" i="2"/>
  <c r="CI4093" i="2"/>
  <c r="CM4092" i="2"/>
  <c r="CL4092" i="2"/>
  <c r="CJ4092" i="2"/>
  <c r="CI4092" i="2"/>
  <c r="CM4091" i="2"/>
  <c r="CL4091" i="2"/>
  <c r="CJ4091" i="2"/>
  <c r="CI4091" i="2"/>
  <c r="CM4090" i="2"/>
  <c r="CL4090" i="2"/>
  <c r="CJ4090" i="2"/>
  <c r="CI4090" i="2"/>
  <c r="CM4089" i="2"/>
  <c r="CL4089" i="2"/>
  <c r="CJ4089" i="2"/>
  <c r="CI4089" i="2"/>
  <c r="CM4088" i="2"/>
  <c r="CL4088" i="2"/>
  <c r="CJ4088" i="2"/>
  <c r="CI4088" i="2"/>
  <c r="CM4087" i="2"/>
  <c r="CL4087" i="2"/>
  <c r="CJ4087" i="2"/>
  <c r="CI4087" i="2"/>
  <c r="CM4086" i="2"/>
  <c r="CL4086" i="2"/>
  <c r="CJ4086" i="2"/>
  <c r="CI4086" i="2"/>
  <c r="CM4085" i="2"/>
  <c r="CL4085" i="2"/>
  <c r="CJ4085" i="2"/>
  <c r="CI4085" i="2"/>
  <c r="CM4084" i="2"/>
  <c r="CL4084" i="2"/>
  <c r="CJ4084" i="2"/>
  <c r="CI4084" i="2"/>
  <c r="CM4083" i="2"/>
  <c r="CL4083" i="2"/>
  <c r="CJ4083" i="2"/>
  <c r="CI4083" i="2"/>
  <c r="CM4082" i="2"/>
  <c r="CL4082" i="2"/>
  <c r="CJ4082" i="2"/>
  <c r="CI4082" i="2"/>
  <c r="CM4081" i="2"/>
  <c r="CL4081" i="2"/>
  <c r="CJ4081" i="2"/>
  <c r="CI4081" i="2"/>
  <c r="CM4080" i="2"/>
  <c r="CL4080" i="2"/>
  <c r="CJ4080" i="2"/>
  <c r="CI4080" i="2"/>
  <c r="CM4079" i="2"/>
  <c r="CL4079" i="2"/>
  <c r="CJ4079" i="2"/>
  <c r="CI4079" i="2"/>
  <c r="CM4078" i="2"/>
  <c r="CL4078" i="2"/>
  <c r="CJ4078" i="2"/>
  <c r="CI4078" i="2"/>
  <c r="CM4077" i="2"/>
  <c r="CL4077" i="2"/>
  <c r="CJ4077" i="2"/>
  <c r="CI4077" i="2"/>
  <c r="CM4076" i="2"/>
  <c r="CL4076" i="2"/>
  <c r="CJ4076" i="2"/>
  <c r="CI4076" i="2"/>
  <c r="CM4075" i="2"/>
  <c r="CL4075" i="2"/>
  <c r="CJ4075" i="2"/>
  <c r="CI4075" i="2"/>
  <c r="CM4074" i="2"/>
  <c r="CL4074" i="2"/>
  <c r="CJ4074" i="2"/>
  <c r="CI4074" i="2"/>
  <c r="CM4073" i="2"/>
  <c r="CL4073" i="2"/>
  <c r="CJ4073" i="2"/>
  <c r="CI4073" i="2"/>
  <c r="CM4072" i="2"/>
  <c r="CL4072" i="2"/>
  <c r="CJ4072" i="2"/>
  <c r="CI4072" i="2"/>
  <c r="CM4071" i="2"/>
  <c r="CL4071" i="2"/>
  <c r="CJ4071" i="2"/>
  <c r="CI4071" i="2"/>
  <c r="CM4070" i="2"/>
  <c r="CL4070" i="2"/>
  <c r="CJ4070" i="2"/>
  <c r="CI4070" i="2"/>
  <c r="CM4069" i="2"/>
  <c r="CL4069" i="2"/>
  <c r="CJ4069" i="2"/>
  <c r="CI4069" i="2"/>
  <c r="CM4068" i="2"/>
  <c r="CL4068" i="2"/>
  <c r="CJ4068" i="2"/>
  <c r="CI4068" i="2"/>
  <c r="CM4067" i="2"/>
  <c r="CL4067" i="2"/>
  <c r="CJ4067" i="2"/>
  <c r="CI4067" i="2"/>
  <c r="CM4066" i="2"/>
  <c r="CL4066" i="2"/>
  <c r="CJ4066" i="2"/>
  <c r="CI4066" i="2"/>
  <c r="CM4065" i="2"/>
  <c r="CL4065" i="2"/>
  <c r="CJ4065" i="2"/>
  <c r="CI4065" i="2"/>
  <c r="CM4064" i="2"/>
  <c r="CL4064" i="2"/>
  <c r="CJ4064" i="2"/>
  <c r="CI4064" i="2"/>
  <c r="CM4063" i="2"/>
  <c r="CL4063" i="2"/>
  <c r="CJ4063" i="2"/>
  <c r="CI4063" i="2"/>
  <c r="CM4062" i="2"/>
  <c r="CL4062" i="2"/>
  <c r="CJ4062" i="2"/>
  <c r="CI4062" i="2"/>
  <c r="CM4061" i="2"/>
  <c r="CL4061" i="2"/>
  <c r="CJ4061" i="2"/>
  <c r="CI4061" i="2"/>
  <c r="CM4060" i="2"/>
  <c r="CL4060" i="2"/>
  <c r="CJ4060" i="2"/>
  <c r="CI4060" i="2"/>
  <c r="CM4059" i="2"/>
  <c r="CL4059" i="2"/>
  <c r="CJ4059" i="2"/>
  <c r="CI4059" i="2"/>
  <c r="CM4058" i="2"/>
  <c r="CL4058" i="2"/>
  <c r="CJ4058" i="2"/>
  <c r="CI4058" i="2"/>
  <c r="CM4057" i="2"/>
  <c r="CL4057" i="2"/>
  <c r="CJ4057" i="2"/>
  <c r="CI4057" i="2"/>
  <c r="CM4056" i="2"/>
  <c r="CL4056" i="2"/>
  <c r="CJ4056" i="2"/>
  <c r="CI4056" i="2"/>
  <c r="CM4055" i="2"/>
  <c r="CL4055" i="2"/>
  <c r="CJ4055" i="2"/>
  <c r="CI4055" i="2"/>
  <c r="CM4054" i="2"/>
  <c r="CL4054" i="2"/>
  <c r="CJ4054" i="2"/>
  <c r="CI4054" i="2"/>
  <c r="CM4053" i="2"/>
  <c r="CL4053" i="2"/>
  <c r="CJ4053" i="2"/>
  <c r="CI4053" i="2"/>
  <c r="CM4052" i="2"/>
  <c r="CL4052" i="2"/>
  <c r="CJ4052" i="2"/>
  <c r="CI4052" i="2"/>
  <c r="CM4051" i="2"/>
  <c r="CL4051" i="2"/>
  <c r="CJ4051" i="2"/>
  <c r="CI4051" i="2"/>
  <c r="CM4050" i="2"/>
  <c r="CL4050" i="2"/>
  <c r="CJ4050" i="2"/>
  <c r="CI4050" i="2"/>
  <c r="CM4049" i="2"/>
  <c r="CL4049" i="2"/>
  <c r="CJ4049" i="2"/>
  <c r="CI4049" i="2"/>
  <c r="CM4048" i="2"/>
  <c r="CL4048" i="2"/>
  <c r="CJ4048" i="2"/>
  <c r="CI4048" i="2"/>
  <c r="CM4047" i="2"/>
  <c r="CL4047" i="2"/>
  <c r="CJ4047" i="2"/>
  <c r="CI4047" i="2"/>
  <c r="CM4046" i="2"/>
  <c r="CL4046" i="2"/>
  <c r="CJ4046" i="2"/>
  <c r="CI4046" i="2"/>
  <c r="CM4045" i="2"/>
  <c r="CL4045" i="2"/>
  <c r="CJ4045" i="2"/>
  <c r="CI4045" i="2"/>
  <c r="CM4044" i="2"/>
  <c r="CL4044" i="2"/>
  <c r="CJ4044" i="2"/>
  <c r="CI4044" i="2"/>
  <c r="CM4043" i="2"/>
  <c r="CL4043" i="2"/>
  <c r="CJ4043" i="2"/>
  <c r="CI4043" i="2"/>
  <c r="CM4042" i="2"/>
  <c r="CL4042" i="2"/>
  <c r="CJ4042" i="2"/>
  <c r="CI4042" i="2"/>
  <c r="CM4041" i="2"/>
  <c r="CL4041" i="2"/>
  <c r="CJ4041" i="2"/>
  <c r="CI4041" i="2"/>
  <c r="CM4040" i="2"/>
  <c r="CL4040" i="2"/>
  <c r="CJ4040" i="2"/>
  <c r="CI4040" i="2"/>
  <c r="CM4039" i="2"/>
  <c r="CL4039" i="2"/>
  <c r="CJ4039" i="2"/>
  <c r="CI4039" i="2"/>
  <c r="CM4038" i="2"/>
  <c r="CL4038" i="2"/>
  <c r="CJ4038" i="2"/>
  <c r="CI4038" i="2"/>
  <c r="CM4037" i="2"/>
  <c r="CL4037" i="2"/>
  <c r="CJ4037" i="2"/>
  <c r="CI4037" i="2"/>
  <c r="CM4036" i="2"/>
  <c r="CL4036" i="2"/>
  <c r="CJ4036" i="2"/>
  <c r="CI4036" i="2"/>
  <c r="CM4035" i="2"/>
  <c r="CL4035" i="2"/>
  <c r="CJ4035" i="2"/>
  <c r="CI4035" i="2"/>
  <c r="CM4034" i="2"/>
  <c r="CL4034" i="2"/>
  <c r="CJ4034" i="2"/>
  <c r="CI4034" i="2"/>
  <c r="CM4033" i="2"/>
  <c r="CL4033" i="2"/>
  <c r="CJ4033" i="2"/>
  <c r="CI4033" i="2"/>
  <c r="CM4032" i="2"/>
  <c r="CL4032" i="2"/>
  <c r="CJ4032" i="2"/>
  <c r="CI4032" i="2"/>
  <c r="CM4031" i="2"/>
  <c r="CL4031" i="2"/>
  <c r="CJ4031" i="2"/>
  <c r="CI4031" i="2"/>
  <c r="CM4030" i="2"/>
  <c r="CL4030" i="2"/>
  <c r="CJ4030" i="2"/>
  <c r="CI4030" i="2"/>
  <c r="CM4029" i="2"/>
  <c r="CL4029" i="2"/>
  <c r="CJ4029" i="2"/>
  <c r="CI4029" i="2"/>
  <c r="CM4028" i="2"/>
  <c r="CL4028" i="2"/>
  <c r="CJ4028" i="2"/>
  <c r="CI4028" i="2"/>
  <c r="CM4027" i="2"/>
  <c r="CL4027" i="2"/>
  <c r="CJ4027" i="2"/>
  <c r="CI4027" i="2"/>
  <c r="CM4026" i="2"/>
  <c r="CL4026" i="2"/>
  <c r="CJ4026" i="2"/>
  <c r="CI4026" i="2"/>
  <c r="CM4025" i="2"/>
  <c r="CL4025" i="2"/>
  <c r="CJ4025" i="2"/>
  <c r="CI4025" i="2"/>
  <c r="CM4024" i="2"/>
  <c r="CL4024" i="2"/>
  <c r="CJ4024" i="2"/>
  <c r="CI4024" i="2"/>
  <c r="CM4023" i="2"/>
  <c r="CL4023" i="2"/>
  <c r="CJ4023" i="2"/>
  <c r="CI4023" i="2"/>
  <c r="CM4022" i="2"/>
  <c r="CL4022" i="2"/>
  <c r="CJ4022" i="2"/>
  <c r="CI4022" i="2"/>
  <c r="CM4021" i="2"/>
  <c r="CL4021" i="2"/>
  <c r="CJ4021" i="2"/>
  <c r="CI4021" i="2"/>
  <c r="CM4020" i="2"/>
  <c r="CL4020" i="2"/>
  <c r="CJ4020" i="2"/>
  <c r="CI4020" i="2"/>
  <c r="CM4019" i="2"/>
  <c r="CL4019" i="2"/>
  <c r="CJ4019" i="2"/>
  <c r="CI4019" i="2"/>
  <c r="CM4018" i="2"/>
  <c r="CL4018" i="2"/>
  <c r="CJ4018" i="2"/>
  <c r="CI4018" i="2"/>
  <c r="CM4017" i="2"/>
  <c r="CL4017" i="2"/>
  <c r="CJ4017" i="2"/>
  <c r="CI4017" i="2"/>
  <c r="CM4016" i="2"/>
  <c r="CL4016" i="2"/>
  <c r="CJ4016" i="2"/>
  <c r="CI4016" i="2"/>
  <c r="CM4015" i="2"/>
  <c r="CL4015" i="2"/>
  <c r="CJ4015" i="2"/>
  <c r="CI4015" i="2"/>
  <c r="CM4014" i="2"/>
  <c r="CL4014" i="2"/>
  <c r="CJ4014" i="2"/>
  <c r="CI4014" i="2"/>
  <c r="CM4013" i="2"/>
  <c r="CL4013" i="2"/>
  <c r="CJ4013" i="2"/>
  <c r="CI4013" i="2"/>
  <c r="CM4012" i="2"/>
  <c r="CL4012" i="2"/>
  <c r="CJ4012" i="2"/>
  <c r="CI4012" i="2"/>
  <c r="CM4011" i="2"/>
  <c r="CL4011" i="2"/>
  <c r="CJ4011" i="2"/>
  <c r="CI4011" i="2"/>
  <c r="CM4010" i="2"/>
  <c r="CL4010" i="2"/>
  <c r="CJ4010" i="2"/>
  <c r="CI4010" i="2"/>
  <c r="CM4009" i="2"/>
  <c r="CL4009" i="2"/>
  <c r="CJ4009" i="2"/>
  <c r="CI4009" i="2"/>
  <c r="CM4008" i="2"/>
  <c r="CL4008" i="2"/>
  <c r="CJ4008" i="2"/>
  <c r="CI4008" i="2"/>
  <c r="CM4007" i="2"/>
  <c r="CL4007" i="2"/>
  <c r="CJ4007" i="2"/>
  <c r="CI4007" i="2"/>
  <c r="CM4006" i="2"/>
  <c r="CL4006" i="2"/>
  <c r="CJ4006" i="2"/>
  <c r="CI4006" i="2"/>
  <c r="CM4005" i="2"/>
  <c r="CL4005" i="2"/>
  <c r="CJ4005" i="2"/>
  <c r="CI4005" i="2"/>
  <c r="CM4004" i="2"/>
  <c r="CL4004" i="2"/>
  <c r="CJ4004" i="2"/>
  <c r="CI4004" i="2"/>
  <c r="CM4003" i="2"/>
  <c r="CL4003" i="2"/>
  <c r="CJ4003" i="2"/>
  <c r="CI4003" i="2"/>
  <c r="CM4002" i="2"/>
  <c r="CL4002" i="2"/>
  <c r="CJ4002" i="2"/>
  <c r="CI4002" i="2"/>
  <c r="CM4001" i="2"/>
  <c r="CL4001" i="2"/>
  <c r="CJ4001" i="2"/>
  <c r="CI4001" i="2"/>
  <c r="CM4000" i="2"/>
  <c r="CL4000" i="2"/>
  <c r="CJ4000" i="2"/>
  <c r="CI4000" i="2"/>
  <c r="CM3999" i="2"/>
  <c r="CL3999" i="2"/>
  <c r="CJ3999" i="2"/>
  <c r="CI3999" i="2"/>
  <c r="CM3998" i="2"/>
  <c r="CL3998" i="2"/>
  <c r="CJ3998" i="2"/>
  <c r="CI3998" i="2"/>
  <c r="CM3997" i="2"/>
  <c r="CL3997" i="2"/>
  <c r="CJ3997" i="2"/>
  <c r="CI3997" i="2"/>
  <c r="CM3996" i="2"/>
  <c r="CL3996" i="2"/>
  <c r="CJ3996" i="2"/>
  <c r="CI3996" i="2"/>
  <c r="CM3995" i="2"/>
  <c r="CL3995" i="2"/>
  <c r="CJ3995" i="2"/>
  <c r="CI3995" i="2"/>
  <c r="CM3994" i="2"/>
  <c r="CL3994" i="2"/>
  <c r="CJ3994" i="2"/>
  <c r="CI3994" i="2"/>
  <c r="CM3993" i="2"/>
  <c r="CL3993" i="2"/>
  <c r="CJ3993" i="2"/>
  <c r="CI3993" i="2"/>
  <c r="CM3992" i="2"/>
  <c r="CL3992" i="2"/>
  <c r="CJ3992" i="2"/>
  <c r="CI3992" i="2"/>
  <c r="CM3991" i="2"/>
  <c r="CL3991" i="2"/>
  <c r="CJ3991" i="2"/>
  <c r="CI3991" i="2"/>
  <c r="CM3990" i="2"/>
  <c r="CL3990" i="2"/>
  <c r="CJ3990" i="2"/>
  <c r="CI3990" i="2"/>
  <c r="CM3989" i="2"/>
  <c r="CL3989" i="2"/>
  <c r="CJ3989" i="2"/>
  <c r="CI3989" i="2"/>
  <c r="CM3988" i="2"/>
  <c r="CL3988" i="2"/>
  <c r="CJ3988" i="2"/>
  <c r="CI3988" i="2"/>
  <c r="CM3987" i="2"/>
  <c r="CL3987" i="2"/>
  <c r="CJ3987" i="2"/>
  <c r="CI3987" i="2"/>
  <c r="CM3986" i="2"/>
  <c r="CL3986" i="2"/>
  <c r="CJ3986" i="2"/>
  <c r="CI3986" i="2"/>
  <c r="CM3985" i="2"/>
  <c r="CL3985" i="2"/>
  <c r="CJ3985" i="2"/>
  <c r="CI3985" i="2"/>
  <c r="CM3984" i="2"/>
  <c r="CL3984" i="2"/>
  <c r="CJ3984" i="2"/>
  <c r="CI3984" i="2"/>
  <c r="CM3983" i="2"/>
  <c r="CL3983" i="2"/>
  <c r="CJ3983" i="2"/>
  <c r="CI3983" i="2"/>
  <c r="CM3982" i="2"/>
  <c r="CL3982" i="2"/>
  <c r="CJ3982" i="2"/>
  <c r="CI3982" i="2"/>
  <c r="CM3981" i="2"/>
  <c r="CL3981" i="2"/>
  <c r="CJ3981" i="2"/>
  <c r="CI3981" i="2"/>
  <c r="CM3980" i="2"/>
  <c r="CL3980" i="2"/>
  <c r="CJ3980" i="2"/>
  <c r="CI3980" i="2"/>
  <c r="CM3979" i="2"/>
  <c r="CL3979" i="2"/>
  <c r="CJ3979" i="2"/>
  <c r="CI3979" i="2"/>
  <c r="CM3978" i="2"/>
  <c r="CL3978" i="2"/>
  <c r="CJ3978" i="2"/>
  <c r="CI3978" i="2"/>
  <c r="CM3977" i="2"/>
  <c r="CL3977" i="2"/>
  <c r="CJ3977" i="2"/>
  <c r="CI3977" i="2"/>
  <c r="CM3976" i="2"/>
  <c r="CL3976" i="2"/>
  <c r="CJ3976" i="2"/>
  <c r="CI3976" i="2"/>
  <c r="CM3975" i="2"/>
  <c r="CL3975" i="2"/>
  <c r="CJ3975" i="2"/>
  <c r="CI3975" i="2"/>
  <c r="CM3974" i="2"/>
  <c r="CL3974" i="2"/>
  <c r="CJ3974" i="2"/>
  <c r="CI3974" i="2"/>
  <c r="CM3973" i="2"/>
  <c r="CL3973" i="2"/>
  <c r="CJ3973" i="2"/>
  <c r="CI3973" i="2"/>
  <c r="CM3972" i="2"/>
  <c r="CL3972" i="2"/>
  <c r="CJ3972" i="2"/>
  <c r="CI3972" i="2"/>
  <c r="CM3971" i="2"/>
  <c r="CL3971" i="2"/>
  <c r="CJ3971" i="2"/>
  <c r="CI3971" i="2"/>
  <c r="CM3970" i="2"/>
  <c r="CL3970" i="2"/>
  <c r="CJ3970" i="2"/>
  <c r="CI3970" i="2"/>
  <c r="CM3969" i="2"/>
  <c r="CL3969" i="2"/>
  <c r="CJ3969" i="2"/>
  <c r="CI3969" i="2"/>
  <c r="CM3968" i="2"/>
  <c r="CL3968" i="2"/>
  <c r="CJ3968" i="2"/>
  <c r="CI3968" i="2"/>
  <c r="CM3967" i="2"/>
  <c r="CL3967" i="2"/>
  <c r="CJ3967" i="2"/>
  <c r="CI3967" i="2"/>
  <c r="CM3966" i="2"/>
  <c r="CL3966" i="2"/>
  <c r="CJ3966" i="2"/>
  <c r="CI3966" i="2"/>
  <c r="CM3965" i="2"/>
  <c r="CL3965" i="2"/>
  <c r="CJ3965" i="2"/>
  <c r="CI3965" i="2"/>
  <c r="CM3964" i="2"/>
  <c r="CL3964" i="2"/>
  <c r="CJ3964" i="2"/>
  <c r="CI3964" i="2"/>
  <c r="CM3963" i="2"/>
  <c r="CL3963" i="2"/>
  <c r="CJ3963" i="2"/>
  <c r="CI3963" i="2"/>
  <c r="CM3962" i="2"/>
  <c r="CL3962" i="2"/>
  <c r="CJ3962" i="2"/>
  <c r="CI3962" i="2"/>
  <c r="CM3961" i="2"/>
  <c r="CL3961" i="2"/>
  <c r="CJ3961" i="2"/>
  <c r="CI3961" i="2"/>
  <c r="CM3960" i="2"/>
  <c r="CL3960" i="2"/>
  <c r="CJ3960" i="2"/>
  <c r="CI3960" i="2"/>
  <c r="CM3959" i="2"/>
  <c r="CL3959" i="2"/>
  <c r="CJ3959" i="2"/>
  <c r="CI3959" i="2"/>
  <c r="CM3958" i="2"/>
  <c r="CL3958" i="2"/>
  <c r="CJ3958" i="2"/>
  <c r="CI3958" i="2"/>
  <c r="CM3957" i="2"/>
  <c r="CL3957" i="2"/>
  <c r="CJ3957" i="2"/>
  <c r="CI3957" i="2"/>
  <c r="CM3956" i="2"/>
  <c r="CL3956" i="2"/>
  <c r="CJ3956" i="2"/>
  <c r="CI3956" i="2"/>
  <c r="CM3955" i="2"/>
  <c r="CL3955" i="2"/>
  <c r="CJ3955" i="2"/>
  <c r="CI3955" i="2"/>
  <c r="CM3954" i="2"/>
  <c r="CL3954" i="2"/>
  <c r="CJ3954" i="2"/>
  <c r="CI3954" i="2"/>
  <c r="CM3953" i="2"/>
  <c r="CL3953" i="2"/>
  <c r="CJ3953" i="2"/>
  <c r="CI3953" i="2"/>
  <c r="CM3952" i="2"/>
  <c r="CL3952" i="2"/>
  <c r="CJ3952" i="2"/>
  <c r="CI3952" i="2"/>
  <c r="CM3951" i="2"/>
  <c r="CL3951" i="2"/>
  <c r="CJ3951" i="2"/>
  <c r="CI3951" i="2"/>
  <c r="CM3950" i="2"/>
  <c r="CL3950" i="2"/>
  <c r="CJ3950" i="2"/>
  <c r="CI3950" i="2"/>
  <c r="CM3949" i="2"/>
  <c r="CL3949" i="2"/>
  <c r="CJ3949" i="2"/>
  <c r="CI3949" i="2"/>
  <c r="CM3948" i="2"/>
  <c r="CL3948" i="2"/>
  <c r="CJ3948" i="2"/>
  <c r="CI3948" i="2"/>
  <c r="CM3947" i="2"/>
  <c r="CL3947" i="2"/>
  <c r="CJ3947" i="2"/>
  <c r="CI3947" i="2"/>
  <c r="CM3946" i="2"/>
  <c r="CL3946" i="2"/>
  <c r="CJ3946" i="2"/>
  <c r="CI3946" i="2"/>
  <c r="CM3945" i="2"/>
  <c r="CL3945" i="2"/>
  <c r="CJ3945" i="2"/>
  <c r="CI3945" i="2"/>
  <c r="CM3944" i="2"/>
  <c r="CL3944" i="2"/>
  <c r="CJ3944" i="2"/>
  <c r="CI3944" i="2"/>
  <c r="CM3943" i="2"/>
  <c r="CL3943" i="2"/>
  <c r="CJ3943" i="2"/>
  <c r="CI3943" i="2"/>
  <c r="CM3942" i="2"/>
  <c r="CL3942" i="2"/>
  <c r="CJ3942" i="2"/>
  <c r="CI3942" i="2"/>
  <c r="CM3941" i="2"/>
  <c r="CL3941" i="2"/>
  <c r="CJ3941" i="2"/>
  <c r="CI3941" i="2"/>
  <c r="CM3940" i="2"/>
  <c r="CL3940" i="2"/>
  <c r="CJ3940" i="2"/>
  <c r="CI3940" i="2"/>
  <c r="CM3939" i="2"/>
  <c r="CL3939" i="2"/>
  <c r="CJ3939" i="2"/>
  <c r="CI3939" i="2"/>
  <c r="CM3938" i="2"/>
  <c r="CL3938" i="2"/>
  <c r="CJ3938" i="2"/>
  <c r="CI3938" i="2"/>
  <c r="CM3937" i="2"/>
  <c r="CL3937" i="2"/>
  <c r="CJ3937" i="2"/>
  <c r="CI3937" i="2"/>
  <c r="CM3936" i="2"/>
  <c r="CL3936" i="2"/>
  <c r="CJ3936" i="2"/>
  <c r="CI3936" i="2"/>
  <c r="CM3935" i="2"/>
  <c r="CL3935" i="2"/>
  <c r="CJ3935" i="2"/>
  <c r="CI3935" i="2"/>
  <c r="CM3934" i="2"/>
  <c r="CL3934" i="2"/>
  <c r="CJ3934" i="2"/>
  <c r="CI3934" i="2"/>
  <c r="CM3933" i="2"/>
  <c r="CL3933" i="2"/>
  <c r="CJ3933" i="2"/>
  <c r="CI3933" i="2"/>
  <c r="CM3932" i="2"/>
  <c r="CL3932" i="2"/>
  <c r="CJ3932" i="2"/>
  <c r="CI3932" i="2"/>
  <c r="CM3931" i="2"/>
  <c r="CL3931" i="2"/>
  <c r="CJ3931" i="2"/>
  <c r="CI3931" i="2"/>
  <c r="CM3930" i="2"/>
  <c r="CL3930" i="2"/>
  <c r="CJ3930" i="2"/>
  <c r="CI3930" i="2"/>
  <c r="CM3929" i="2"/>
  <c r="CL3929" i="2"/>
  <c r="CJ3929" i="2"/>
  <c r="CI3929" i="2"/>
  <c r="CM3928" i="2"/>
  <c r="CL3928" i="2"/>
  <c r="CJ3928" i="2"/>
  <c r="CI3928" i="2"/>
  <c r="CM3927" i="2"/>
  <c r="CL3927" i="2"/>
  <c r="CJ3927" i="2"/>
  <c r="CI3927" i="2"/>
  <c r="CM3926" i="2"/>
  <c r="CL3926" i="2"/>
  <c r="CJ3926" i="2"/>
  <c r="CI3926" i="2"/>
  <c r="CM3925" i="2"/>
  <c r="CL3925" i="2"/>
  <c r="CJ3925" i="2"/>
  <c r="CI3925" i="2"/>
  <c r="CM3924" i="2"/>
  <c r="CL3924" i="2"/>
  <c r="CJ3924" i="2"/>
  <c r="CI3924" i="2"/>
  <c r="CM3923" i="2"/>
  <c r="CL3923" i="2"/>
  <c r="CJ3923" i="2"/>
  <c r="CI3923" i="2"/>
  <c r="CM3922" i="2"/>
  <c r="CL3922" i="2"/>
  <c r="CJ3922" i="2"/>
  <c r="CI3922" i="2"/>
  <c r="CM3921" i="2"/>
  <c r="CL3921" i="2"/>
  <c r="CJ3921" i="2"/>
  <c r="CI3921" i="2"/>
  <c r="CM3920" i="2"/>
  <c r="CL3920" i="2"/>
  <c r="CJ3920" i="2"/>
  <c r="CI3920" i="2"/>
  <c r="CM3919" i="2"/>
  <c r="CL3919" i="2"/>
  <c r="CJ3919" i="2"/>
  <c r="CI3919" i="2"/>
  <c r="CM3918" i="2"/>
  <c r="CL3918" i="2"/>
  <c r="CJ3918" i="2"/>
  <c r="CI3918" i="2"/>
  <c r="CM3917" i="2"/>
  <c r="CL3917" i="2"/>
  <c r="CJ3917" i="2"/>
  <c r="CI3917" i="2"/>
  <c r="CM3916" i="2"/>
  <c r="CL3916" i="2"/>
  <c r="CJ3916" i="2"/>
  <c r="CI3916" i="2"/>
  <c r="CM3915" i="2"/>
  <c r="CL3915" i="2"/>
  <c r="CJ3915" i="2"/>
  <c r="CI3915" i="2"/>
  <c r="CM3914" i="2"/>
  <c r="CL3914" i="2"/>
  <c r="CJ3914" i="2"/>
  <c r="CI3914" i="2"/>
  <c r="CM3913" i="2"/>
  <c r="CL3913" i="2"/>
  <c r="CJ3913" i="2"/>
  <c r="CI3913" i="2"/>
  <c r="CM3912" i="2"/>
  <c r="CL3912" i="2"/>
  <c r="CJ3912" i="2"/>
  <c r="CI3912" i="2"/>
  <c r="CM3911" i="2"/>
  <c r="CL3911" i="2"/>
  <c r="CJ3911" i="2"/>
  <c r="CI3911" i="2"/>
  <c r="CM3910" i="2"/>
  <c r="CL3910" i="2"/>
  <c r="CJ3910" i="2"/>
  <c r="CI3910" i="2"/>
  <c r="CM3909" i="2"/>
  <c r="CL3909" i="2"/>
  <c r="CJ3909" i="2"/>
  <c r="CI3909" i="2"/>
  <c r="CM3908" i="2"/>
  <c r="CL3908" i="2"/>
  <c r="CJ3908" i="2"/>
  <c r="CI3908" i="2"/>
  <c r="CM3907" i="2"/>
  <c r="CL3907" i="2"/>
  <c r="CJ3907" i="2"/>
  <c r="CI3907" i="2"/>
  <c r="CM3906" i="2"/>
  <c r="CL3906" i="2"/>
  <c r="CJ3906" i="2"/>
  <c r="CI3906" i="2"/>
  <c r="CM3905" i="2"/>
  <c r="CL3905" i="2"/>
  <c r="CJ3905" i="2"/>
  <c r="CI3905" i="2"/>
  <c r="CM3904" i="2"/>
  <c r="CL3904" i="2"/>
  <c r="CJ3904" i="2"/>
  <c r="CI3904" i="2"/>
  <c r="CM3903" i="2"/>
  <c r="CL3903" i="2"/>
  <c r="CJ3903" i="2"/>
  <c r="CI3903" i="2"/>
  <c r="CM3902" i="2"/>
  <c r="CL3902" i="2"/>
  <c r="CJ3902" i="2"/>
  <c r="CI3902" i="2"/>
  <c r="CM3901" i="2"/>
  <c r="CL3901" i="2"/>
  <c r="CJ3901" i="2"/>
  <c r="CI3901" i="2"/>
  <c r="CM3900" i="2"/>
  <c r="CL3900" i="2"/>
  <c r="CJ3900" i="2"/>
  <c r="CI3900" i="2"/>
  <c r="CM3899" i="2"/>
  <c r="CL3899" i="2"/>
  <c r="CJ3899" i="2"/>
  <c r="CI3899" i="2"/>
  <c r="CM3898" i="2"/>
  <c r="CL3898" i="2"/>
  <c r="CJ3898" i="2"/>
  <c r="CI3898" i="2"/>
  <c r="CM3897" i="2"/>
  <c r="CL3897" i="2"/>
  <c r="CJ3897" i="2"/>
  <c r="CI3897" i="2"/>
  <c r="CM3896" i="2"/>
  <c r="CL3896" i="2"/>
  <c r="CJ3896" i="2"/>
  <c r="CI3896" i="2"/>
  <c r="CM3895" i="2"/>
  <c r="CL3895" i="2"/>
  <c r="CJ3895" i="2"/>
  <c r="CI3895" i="2"/>
  <c r="CM3894" i="2"/>
  <c r="CL3894" i="2"/>
  <c r="CJ3894" i="2"/>
  <c r="CI3894" i="2"/>
  <c r="CM3893" i="2"/>
  <c r="CL3893" i="2"/>
  <c r="CJ3893" i="2"/>
  <c r="CI3893" i="2"/>
  <c r="CM3892" i="2"/>
  <c r="CL3892" i="2"/>
  <c r="CJ3892" i="2"/>
  <c r="CI3892" i="2"/>
  <c r="CM3891" i="2"/>
  <c r="CL3891" i="2"/>
  <c r="CJ3891" i="2"/>
  <c r="CI3891" i="2"/>
  <c r="CM3890" i="2"/>
  <c r="CL3890" i="2"/>
  <c r="CJ3890" i="2"/>
  <c r="CI3890" i="2"/>
  <c r="CM3889" i="2"/>
  <c r="CL3889" i="2"/>
  <c r="CJ3889" i="2"/>
  <c r="CI3889" i="2"/>
  <c r="CM3888" i="2"/>
  <c r="CL3888" i="2"/>
  <c r="CJ3888" i="2"/>
  <c r="CI3888" i="2"/>
  <c r="CM3887" i="2"/>
  <c r="CL3887" i="2"/>
  <c r="CJ3887" i="2"/>
  <c r="CI3887" i="2"/>
  <c r="CM3886" i="2"/>
  <c r="CL3886" i="2"/>
  <c r="CJ3886" i="2"/>
  <c r="CI3886" i="2"/>
  <c r="CM3885" i="2"/>
  <c r="CL3885" i="2"/>
  <c r="CJ3885" i="2"/>
  <c r="CI3885" i="2"/>
  <c r="CM3884" i="2"/>
  <c r="CL3884" i="2"/>
  <c r="CJ3884" i="2"/>
  <c r="CI3884" i="2"/>
  <c r="CM3883" i="2"/>
  <c r="CL3883" i="2"/>
  <c r="CJ3883" i="2"/>
  <c r="CI3883" i="2"/>
  <c r="CM3882" i="2"/>
  <c r="CL3882" i="2"/>
  <c r="CJ3882" i="2"/>
  <c r="CI3882" i="2"/>
  <c r="CM3881" i="2"/>
  <c r="CL3881" i="2"/>
  <c r="CJ3881" i="2"/>
  <c r="CI3881" i="2"/>
  <c r="CM3880" i="2"/>
  <c r="CL3880" i="2"/>
  <c r="CJ3880" i="2"/>
  <c r="CI3880" i="2"/>
  <c r="CM3879" i="2"/>
  <c r="CL3879" i="2"/>
  <c r="CJ3879" i="2"/>
  <c r="CI3879" i="2"/>
  <c r="CM3878" i="2"/>
  <c r="CL3878" i="2"/>
  <c r="CJ3878" i="2"/>
  <c r="CI3878" i="2"/>
  <c r="CM3877" i="2"/>
  <c r="CL3877" i="2"/>
  <c r="CJ3877" i="2"/>
  <c r="CI3877" i="2"/>
  <c r="CM3876" i="2"/>
  <c r="CL3876" i="2"/>
  <c r="CJ3876" i="2"/>
  <c r="CI3876" i="2"/>
  <c r="CM3875" i="2"/>
  <c r="CL3875" i="2"/>
  <c r="CJ3875" i="2"/>
  <c r="CI3875" i="2"/>
  <c r="CM3874" i="2"/>
  <c r="CL3874" i="2"/>
  <c r="CJ3874" i="2"/>
  <c r="CI3874" i="2"/>
  <c r="CM3873" i="2"/>
  <c r="CL3873" i="2"/>
  <c r="CJ3873" i="2"/>
  <c r="CI3873" i="2"/>
  <c r="CM3872" i="2"/>
  <c r="CL3872" i="2"/>
  <c r="CJ3872" i="2"/>
  <c r="CI3872" i="2"/>
  <c r="CM3871" i="2"/>
  <c r="CL3871" i="2"/>
  <c r="CJ3871" i="2"/>
  <c r="CI3871" i="2"/>
  <c r="CM3870" i="2"/>
  <c r="CL3870" i="2"/>
  <c r="CJ3870" i="2"/>
  <c r="CI3870" i="2"/>
  <c r="CM3869" i="2"/>
  <c r="CL3869" i="2"/>
  <c r="CJ3869" i="2"/>
  <c r="CI3869" i="2"/>
  <c r="CM3868" i="2"/>
  <c r="CL3868" i="2"/>
  <c r="CJ3868" i="2"/>
  <c r="CI3868" i="2"/>
  <c r="CM3867" i="2"/>
  <c r="CL3867" i="2"/>
  <c r="CJ3867" i="2"/>
  <c r="CI3867" i="2"/>
  <c r="CM3866" i="2"/>
  <c r="CL3866" i="2"/>
  <c r="CJ3866" i="2"/>
  <c r="CI3866" i="2"/>
  <c r="CM3865" i="2"/>
  <c r="CL3865" i="2"/>
  <c r="CJ3865" i="2"/>
  <c r="CI3865" i="2"/>
  <c r="CM3864" i="2"/>
  <c r="CL3864" i="2"/>
  <c r="CJ3864" i="2"/>
  <c r="CI3864" i="2"/>
  <c r="CM3863" i="2"/>
  <c r="CL3863" i="2"/>
  <c r="CJ3863" i="2"/>
  <c r="CI3863" i="2"/>
  <c r="CM3862" i="2"/>
  <c r="CL3862" i="2"/>
  <c r="CJ3862" i="2"/>
  <c r="CI3862" i="2"/>
  <c r="CM3861" i="2"/>
  <c r="CL3861" i="2"/>
  <c r="CJ3861" i="2"/>
  <c r="CI3861" i="2"/>
  <c r="CM3860" i="2"/>
  <c r="CL3860" i="2"/>
  <c r="CJ3860" i="2"/>
  <c r="CI3860" i="2"/>
  <c r="CM3859" i="2"/>
  <c r="CL3859" i="2"/>
  <c r="CJ3859" i="2"/>
  <c r="CI3859" i="2"/>
  <c r="CM3858" i="2"/>
  <c r="CL3858" i="2"/>
  <c r="CJ3858" i="2"/>
  <c r="CI3858" i="2"/>
  <c r="CM3857" i="2"/>
  <c r="CL3857" i="2"/>
  <c r="CJ3857" i="2"/>
  <c r="CI3857" i="2"/>
  <c r="CM3856" i="2"/>
  <c r="CL3856" i="2"/>
  <c r="CJ3856" i="2"/>
  <c r="CI3856" i="2"/>
  <c r="CM3855" i="2"/>
  <c r="CL3855" i="2"/>
  <c r="CJ3855" i="2"/>
  <c r="CI3855" i="2"/>
  <c r="CM3854" i="2"/>
  <c r="CL3854" i="2"/>
  <c r="CJ3854" i="2"/>
  <c r="CI3854" i="2"/>
  <c r="CM3853" i="2"/>
  <c r="CL3853" i="2"/>
  <c r="CJ3853" i="2"/>
  <c r="CI3853" i="2"/>
  <c r="CM3852" i="2"/>
  <c r="CL3852" i="2"/>
  <c r="CJ3852" i="2"/>
  <c r="CI3852" i="2"/>
  <c r="CM3851" i="2"/>
  <c r="CL3851" i="2"/>
  <c r="CJ3851" i="2"/>
  <c r="CI3851" i="2"/>
  <c r="CM3850" i="2"/>
  <c r="CL3850" i="2"/>
  <c r="CJ3850" i="2"/>
  <c r="CI3850" i="2"/>
  <c r="CM3849" i="2"/>
  <c r="CL3849" i="2"/>
  <c r="CJ3849" i="2"/>
  <c r="CI3849" i="2"/>
  <c r="CM3848" i="2"/>
  <c r="CL3848" i="2"/>
  <c r="CJ3848" i="2"/>
  <c r="CI3848" i="2"/>
  <c r="CM3847" i="2"/>
  <c r="CL3847" i="2"/>
  <c r="CJ3847" i="2"/>
  <c r="CI3847" i="2"/>
  <c r="CM3846" i="2"/>
  <c r="CL3846" i="2"/>
  <c r="CJ3846" i="2"/>
  <c r="CI3846" i="2"/>
  <c r="CM3845" i="2"/>
  <c r="CL3845" i="2"/>
  <c r="CJ3845" i="2"/>
  <c r="CI3845" i="2"/>
  <c r="CM3844" i="2"/>
  <c r="CL3844" i="2"/>
  <c r="CJ3844" i="2"/>
  <c r="CI3844" i="2"/>
  <c r="CM3843" i="2"/>
  <c r="CL3843" i="2"/>
  <c r="CJ3843" i="2"/>
  <c r="CI3843" i="2"/>
  <c r="CM3842" i="2"/>
  <c r="CL3842" i="2"/>
  <c r="CJ3842" i="2"/>
  <c r="CI3842" i="2"/>
  <c r="CM3841" i="2"/>
  <c r="CL3841" i="2"/>
  <c r="CJ3841" i="2"/>
  <c r="CI3841" i="2"/>
  <c r="CM3840" i="2"/>
  <c r="CL3840" i="2"/>
  <c r="CJ3840" i="2"/>
  <c r="CI3840" i="2"/>
  <c r="CM3839" i="2"/>
  <c r="CL3839" i="2"/>
  <c r="CJ3839" i="2"/>
  <c r="CI3839" i="2"/>
  <c r="CM3838" i="2"/>
  <c r="CL3838" i="2"/>
  <c r="CJ3838" i="2"/>
  <c r="CI3838" i="2"/>
  <c r="CM3837" i="2"/>
  <c r="CL3837" i="2"/>
  <c r="CJ3837" i="2"/>
  <c r="CI3837" i="2"/>
  <c r="CM3836" i="2"/>
  <c r="CL3836" i="2"/>
  <c r="CJ3836" i="2"/>
  <c r="CI3836" i="2"/>
  <c r="CM3835" i="2"/>
  <c r="CL3835" i="2"/>
  <c r="CJ3835" i="2"/>
  <c r="CI3835" i="2"/>
  <c r="CM3834" i="2"/>
  <c r="CL3834" i="2"/>
  <c r="CJ3834" i="2"/>
  <c r="CI3834" i="2"/>
  <c r="CM3833" i="2"/>
  <c r="CL3833" i="2"/>
  <c r="CJ3833" i="2"/>
  <c r="CI3833" i="2"/>
  <c r="CM3832" i="2"/>
  <c r="CL3832" i="2"/>
  <c r="CJ3832" i="2"/>
  <c r="CI3832" i="2"/>
  <c r="CM3831" i="2"/>
  <c r="CL3831" i="2"/>
  <c r="CJ3831" i="2"/>
  <c r="CI3831" i="2"/>
  <c r="CM3830" i="2"/>
  <c r="CL3830" i="2"/>
  <c r="CJ3830" i="2"/>
  <c r="CI3830" i="2"/>
  <c r="CM3829" i="2"/>
  <c r="CL3829" i="2"/>
  <c r="CJ3829" i="2"/>
  <c r="CI3829" i="2"/>
  <c r="CM3828" i="2"/>
  <c r="CL3828" i="2"/>
  <c r="CJ3828" i="2"/>
  <c r="CI3828" i="2"/>
  <c r="CM3827" i="2"/>
  <c r="CL3827" i="2"/>
  <c r="CJ3827" i="2"/>
  <c r="CI3827" i="2"/>
  <c r="CM3826" i="2"/>
  <c r="CL3826" i="2"/>
  <c r="CJ3826" i="2"/>
  <c r="CI3826" i="2"/>
  <c r="CM3825" i="2"/>
  <c r="CL3825" i="2"/>
  <c r="CJ3825" i="2"/>
  <c r="CI3825" i="2"/>
  <c r="CM3824" i="2"/>
  <c r="CL3824" i="2"/>
  <c r="CJ3824" i="2"/>
  <c r="CI3824" i="2"/>
  <c r="CM3823" i="2"/>
  <c r="CL3823" i="2"/>
  <c r="CJ3823" i="2"/>
  <c r="CI3823" i="2"/>
  <c r="CM3822" i="2"/>
  <c r="CL3822" i="2"/>
  <c r="CJ3822" i="2"/>
  <c r="CI3822" i="2"/>
  <c r="CM3821" i="2"/>
  <c r="CL3821" i="2"/>
  <c r="CJ3821" i="2"/>
  <c r="CI3821" i="2"/>
  <c r="CM3820" i="2"/>
  <c r="CL3820" i="2"/>
  <c r="CJ3820" i="2"/>
  <c r="CI3820" i="2"/>
  <c r="CM3819" i="2"/>
  <c r="CL3819" i="2"/>
  <c r="CJ3819" i="2"/>
  <c r="CI3819" i="2"/>
  <c r="CM3818" i="2"/>
  <c r="CL3818" i="2"/>
  <c r="CJ3818" i="2"/>
  <c r="CI3818" i="2"/>
  <c r="CM3817" i="2"/>
  <c r="CL3817" i="2"/>
  <c r="CJ3817" i="2"/>
  <c r="CI3817" i="2"/>
  <c r="CM3816" i="2"/>
  <c r="CL3816" i="2"/>
  <c r="CJ3816" i="2"/>
  <c r="CI3816" i="2"/>
  <c r="CM3815" i="2"/>
  <c r="CL3815" i="2"/>
  <c r="CJ3815" i="2"/>
  <c r="CI3815" i="2"/>
  <c r="CM3814" i="2"/>
  <c r="CL3814" i="2"/>
  <c r="CJ3814" i="2"/>
  <c r="CI3814" i="2"/>
  <c r="CM3813" i="2"/>
  <c r="CL3813" i="2"/>
  <c r="CJ3813" i="2"/>
  <c r="CI3813" i="2"/>
  <c r="CM3812" i="2"/>
  <c r="CL3812" i="2"/>
  <c r="CJ3812" i="2"/>
  <c r="CI3812" i="2"/>
  <c r="CM3811" i="2"/>
  <c r="CL3811" i="2"/>
  <c r="CJ3811" i="2"/>
  <c r="CI3811" i="2"/>
  <c r="CM3810" i="2"/>
  <c r="CL3810" i="2"/>
  <c r="CJ3810" i="2"/>
  <c r="CI3810" i="2"/>
  <c r="CM3809" i="2"/>
  <c r="CL3809" i="2"/>
  <c r="CJ3809" i="2"/>
  <c r="CI3809" i="2"/>
  <c r="CM3808" i="2"/>
  <c r="CL3808" i="2"/>
  <c r="CJ3808" i="2"/>
  <c r="CI3808" i="2"/>
  <c r="CM3807" i="2"/>
  <c r="CL3807" i="2"/>
  <c r="CJ3807" i="2"/>
  <c r="CI3807" i="2"/>
  <c r="CM3806" i="2"/>
  <c r="CL3806" i="2"/>
  <c r="CJ3806" i="2"/>
  <c r="CI3806" i="2"/>
  <c r="CM3805" i="2"/>
  <c r="CL3805" i="2"/>
  <c r="CJ3805" i="2"/>
  <c r="CI3805" i="2"/>
  <c r="CM3804" i="2"/>
  <c r="CL3804" i="2"/>
  <c r="CJ3804" i="2"/>
  <c r="CI3804" i="2"/>
  <c r="CM3803" i="2"/>
  <c r="CL3803" i="2"/>
  <c r="CJ3803" i="2"/>
  <c r="CI3803" i="2"/>
  <c r="CM3802" i="2"/>
  <c r="CL3802" i="2"/>
  <c r="CJ3802" i="2"/>
  <c r="CI3802" i="2"/>
  <c r="CM3801" i="2"/>
  <c r="CL3801" i="2"/>
  <c r="CJ3801" i="2"/>
  <c r="CI3801" i="2"/>
  <c r="CM3800" i="2"/>
  <c r="CL3800" i="2"/>
  <c r="CJ3800" i="2"/>
  <c r="CI3800" i="2"/>
  <c r="CM3799" i="2"/>
  <c r="CL3799" i="2"/>
  <c r="CJ3799" i="2"/>
  <c r="CI3799" i="2"/>
  <c r="CM3798" i="2"/>
  <c r="CL3798" i="2"/>
  <c r="CJ3798" i="2"/>
  <c r="CI3798" i="2"/>
  <c r="CM3797" i="2"/>
  <c r="CL3797" i="2"/>
  <c r="CJ3797" i="2"/>
  <c r="CI3797" i="2"/>
  <c r="CM3796" i="2"/>
  <c r="CL3796" i="2"/>
  <c r="CJ3796" i="2"/>
  <c r="CI3796" i="2"/>
  <c r="CM3795" i="2"/>
  <c r="CL3795" i="2"/>
  <c r="CJ3795" i="2"/>
  <c r="CI3795" i="2"/>
  <c r="CM3794" i="2"/>
  <c r="CL3794" i="2"/>
  <c r="CJ3794" i="2"/>
  <c r="CI3794" i="2"/>
  <c r="CM3793" i="2"/>
  <c r="CL3793" i="2"/>
  <c r="CJ3793" i="2"/>
  <c r="CI3793" i="2"/>
  <c r="CM3792" i="2"/>
  <c r="CL3792" i="2"/>
  <c r="CJ3792" i="2"/>
  <c r="CI3792" i="2"/>
  <c r="CM3791" i="2"/>
  <c r="CL3791" i="2"/>
  <c r="CJ3791" i="2"/>
  <c r="CI3791" i="2"/>
  <c r="CM3790" i="2"/>
  <c r="CL3790" i="2"/>
  <c r="CJ3790" i="2"/>
  <c r="CI3790" i="2"/>
  <c r="CM3789" i="2"/>
  <c r="CL3789" i="2"/>
  <c r="CJ3789" i="2"/>
  <c r="CI3789" i="2"/>
  <c r="CM3788" i="2"/>
  <c r="CL3788" i="2"/>
  <c r="CJ3788" i="2"/>
  <c r="CI3788" i="2"/>
  <c r="CM3787" i="2"/>
  <c r="CL3787" i="2"/>
  <c r="CJ3787" i="2"/>
  <c r="CI3787" i="2"/>
  <c r="CM3786" i="2"/>
  <c r="CL3786" i="2"/>
  <c r="CJ3786" i="2"/>
  <c r="CI3786" i="2"/>
  <c r="CM3785" i="2"/>
  <c r="CL3785" i="2"/>
  <c r="CJ3785" i="2"/>
  <c r="CI3785" i="2"/>
  <c r="CM3784" i="2"/>
  <c r="CL3784" i="2"/>
  <c r="CJ3784" i="2"/>
  <c r="CI3784" i="2"/>
  <c r="CM3783" i="2"/>
  <c r="CL3783" i="2"/>
  <c r="CJ3783" i="2"/>
  <c r="CI3783" i="2"/>
  <c r="CM3782" i="2"/>
  <c r="CL3782" i="2"/>
  <c r="CJ3782" i="2"/>
  <c r="CI3782" i="2"/>
  <c r="CM3781" i="2"/>
  <c r="CL3781" i="2"/>
  <c r="CJ3781" i="2"/>
  <c r="CI3781" i="2"/>
  <c r="CM3780" i="2"/>
  <c r="CL3780" i="2"/>
  <c r="CJ3780" i="2"/>
  <c r="CI3780" i="2"/>
  <c r="CM3779" i="2"/>
  <c r="CL3779" i="2"/>
  <c r="CJ3779" i="2"/>
  <c r="CI3779" i="2"/>
  <c r="CM3778" i="2"/>
  <c r="CL3778" i="2"/>
  <c r="CJ3778" i="2"/>
  <c r="CI3778" i="2"/>
  <c r="CM3777" i="2"/>
  <c r="CL3777" i="2"/>
  <c r="CJ3777" i="2"/>
  <c r="CI3777" i="2"/>
  <c r="CM3776" i="2"/>
  <c r="CL3776" i="2"/>
  <c r="CJ3776" i="2"/>
  <c r="CI3776" i="2"/>
  <c r="CM3775" i="2"/>
  <c r="CL3775" i="2"/>
  <c r="CJ3775" i="2"/>
  <c r="CI3775" i="2"/>
  <c r="CM3774" i="2"/>
  <c r="CL3774" i="2"/>
  <c r="CJ3774" i="2"/>
  <c r="CI3774" i="2"/>
  <c r="CM3773" i="2"/>
  <c r="CL3773" i="2"/>
  <c r="CJ3773" i="2"/>
  <c r="CI3773" i="2"/>
  <c r="CM3772" i="2"/>
  <c r="CL3772" i="2"/>
  <c r="CJ3772" i="2"/>
  <c r="CI3772" i="2"/>
  <c r="CM3771" i="2"/>
  <c r="CL3771" i="2"/>
  <c r="CJ3771" i="2"/>
  <c r="CI3771" i="2"/>
  <c r="CM3770" i="2"/>
  <c r="CL3770" i="2"/>
  <c r="CJ3770" i="2"/>
  <c r="CI3770" i="2"/>
  <c r="CM3769" i="2"/>
  <c r="CL3769" i="2"/>
  <c r="CJ3769" i="2"/>
  <c r="CI3769" i="2"/>
  <c r="CM3768" i="2"/>
  <c r="CL3768" i="2"/>
  <c r="CJ3768" i="2"/>
  <c r="CI3768" i="2"/>
  <c r="CM3767" i="2"/>
  <c r="CL3767" i="2"/>
  <c r="CJ3767" i="2"/>
  <c r="CI3767" i="2"/>
  <c r="CM3766" i="2"/>
  <c r="CL3766" i="2"/>
  <c r="CJ3766" i="2"/>
  <c r="CI3766" i="2"/>
  <c r="CM3765" i="2"/>
  <c r="CL3765" i="2"/>
  <c r="CJ3765" i="2"/>
  <c r="CI3765" i="2"/>
  <c r="CM3764" i="2"/>
  <c r="CL3764" i="2"/>
  <c r="CJ3764" i="2"/>
  <c r="CI3764" i="2"/>
  <c r="CM3763" i="2"/>
  <c r="CL3763" i="2"/>
  <c r="CJ3763" i="2"/>
  <c r="CI3763" i="2"/>
  <c r="CM3762" i="2"/>
  <c r="CL3762" i="2"/>
  <c r="CJ3762" i="2"/>
  <c r="CI3762" i="2"/>
  <c r="CM3761" i="2"/>
  <c r="CL3761" i="2"/>
  <c r="CJ3761" i="2"/>
  <c r="CI3761" i="2"/>
  <c r="CM3760" i="2"/>
  <c r="CL3760" i="2"/>
  <c r="CJ3760" i="2"/>
  <c r="CI3760" i="2"/>
  <c r="CM3759" i="2"/>
  <c r="CL3759" i="2"/>
  <c r="CJ3759" i="2"/>
  <c r="CI3759" i="2"/>
  <c r="CM3758" i="2"/>
  <c r="CL3758" i="2"/>
  <c r="CJ3758" i="2"/>
  <c r="CI3758" i="2"/>
  <c r="CM3757" i="2"/>
  <c r="CL3757" i="2"/>
  <c r="CJ3757" i="2"/>
  <c r="CI3757" i="2"/>
  <c r="CM3756" i="2"/>
  <c r="CL3756" i="2"/>
  <c r="CJ3756" i="2"/>
  <c r="CI3756" i="2"/>
  <c r="CM3755" i="2"/>
  <c r="CL3755" i="2"/>
  <c r="CJ3755" i="2"/>
  <c r="CI3755" i="2"/>
  <c r="CM3754" i="2"/>
  <c r="CL3754" i="2"/>
  <c r="CJ3754" i="2"/>
  <c r="CI3754" i="2"/>
  <c r="CM3753" i="2"/>
  <c r="CL3753" i="2"/>
  <c r="CJ3753" i="2"/>
  <c r="CI3753" i="2"/>
  <c r="CM3752" i="2"/>
  <c r="CL3752" i="2"/>
  <c r="CJ3752" i="2"/>
  <c r="CI3752" i="2"/>
  <c r="CM3751" i="2"/>
  <c r="CL3751" i="2"/>
  <c r="CJ3751" i="2"/>
  <c r="CI3751" i="2"/>
  <c r="CM3750" i="2"/>
  <c r="CL3750" i="2"/>
  <c r="CJ3750" i="2"/>
  <c r="CI3750" i="2"/>
  <c r="CM3749" i="2"/>
  <c r="CL3749" i="2"/>
  <c r="CJ3749" i="2"/>
  <c r="CI3749" i="2"/>
  <c r="CM3748" i="2"/>
  <c r="CL3748" i="2"/>
  <c r="CJ3748" i="2"/>
  <c r="CI3748" i="2"/>
  <c r="CM3747" i="2"/>
  <c r="CL3747" i="2"/>
  <c r="CJ3747" i="2"/>
  <c r="CI3747" i="2"/>
  <c r="CM3746" i="2"/>
  <c r="CL3746" i="2"/>
  <c r="CJ3746" i="2"/>
  <c r="CI3746" i="2"/>
  <c r="CM3745" i="2"/>
  <c r="CL3745" i="2"/>
  <c r="CJ3745" i="2"/>
  <c r="CI3745" i="2"/>
  <c r="CM3744" i="2"/>
  <c r="CL3744" i="2"/>
  <c r="CJ3744" i="2"/>
  <c r="CI3744" i="2"/>
  <c r="CM3743" i="2"/>
  <c r="CL3743" i="2"/>
  <c r="CJ3743" i="2"/>
  <c r="CI3743" i="2"/>
  <c r="CM3742" i="2"/>
  <c r="CL3742" i="2"/>
  <c r="CJ3742" i="2"/>
  <c r="CI3742" i="2"/>
  <c r="CM3741" i="2"/>
  <c r="CL3741" i="2"/>
  <c r="CJ3741" i="2"/>
  <c r="CI3741" i="2"/>
  <c r="CM3740" i="2"/>
  <c r="CL3740" i="2"/>
  <c r="CJ3740" i="2"/>
  <c r="CI3740" i="2"/>
  <c r="CM3739" i="2"/>
  <c r="CL3739" i="2"/>
  <c r="CJ3739" i="2"/>
  <c r="CI3739" i="2"/>
  <c r="CM3738" i="2"/>
  <c r="CL3738" i="2"/>
  <c r="CJ3738" i="2"/>
  <c r="CI3738" i="2"/>
  <c r="CM3737" i="2"/>
  <c r="CL3737" i="2"/>
  <c r="CJ3737" i="2"/>
  <c r="CI3737" i="2"/>
  <c r="CM3736" i="2"/>
  <c r="CL3736" i="2"/>
  <c r="CJ3736" i="2"/>
  <c r="CI3736" i="2"/>
  <c r="CM3735" i="2"/>
  <c r="CL3735" i="2"/>
  <c r="CJ3735" i="2"/>
  <c r="CI3735" i="2"/>
  <c r="CM3734" i="2"/>
  <c r="CL3734" i="2"/>
  <c r="CJ3734" i="2"/>
  <c r="CI3734" i="2"/>
  <c r="CM3733" i="2"/>
  <c r="CL3733" i="2"/>
  <c r="CJ3733" i="2"/>
  <c r="CI3733" i="2"/>
  <c r="CM3732" i="2"/>
  <c r="CL3732" i="2"/>
  <c r="CJ3732" i="2"/>
  <c r="CI3732" i="2"/>
  <c r="CM3731" i="2"/>
  <c r="CL3731" i="2"/>
  <c r="CJ3731" i="2"/>
  <c r="CI3731" i="2"/>
  <c r="CM3730" i="2"/>
  <c r="CL3730" i="2"/>
  <c r="CJ3730" i="2"/>
  <c r="CI3730" i="2"/>
  <c r="CM3729" i="2"/>
  <c r="CL3729" i="2"/>
  <c r="CJ3729" i="2"/>
  <c r="CI3729" i="2"/>
  <c r="CM3728" i="2"/>
  <c r="CL3728" i="2"/>
  <c r="CJ3728" i="2"/>
  <c r="CI3728" i="2"/>
  <c r="CM3727" i="2"/>
  <c r="CL3727" i="2"/>
  <c r="CJ3727" i="2"/>
  <c r="CI3727" i="2"/>
  <c r="CM3726" i="2"/>
  <c r="CL3726" i="2"/>
  <c r="CJ3726" i="2"/>
  <c r="CI3726" i="2"/>
  <c r="CM3725" i="2"/>
  <c r="CL3725" i="2"/>
  <c r="CJ3725" i="2"/>
  <c r="CI3725" i="2"/>
  <c r="CM3724" i="2"/>
  <c r="CL3724" i="2"/>
  <c r="CJ3724" i="2"/>
  <c r="CI3724" i="2"/>
  <c r="CM3723" i="2"/>
  <c r="CL3723" i="2"/>
  <c r="CJ3723" i="2"/>
  <c r="CI3723" i="2"/>
  <c r="CM3722" i="2"/>
  <c r="CL3722" i="2"/>
  <c r="CJ3722" i="2"/>
  <c r="CI3722" i="2"/>
  <c r="CM3721" i="2"/>
  <c r="CL3721" i="2"/>
  <c r="CJ3721" i="2"/>
  <c r="CI3721" i="2"/>
  <c r="CM3720" i="2"/>
  <c r="CL3720" i="2"/>
  <c r="CJ3720" i="2"/>
  <c r="CI3720" i="2"/>
  <c r="CM3719" i="2"/>
  <c r="CL3719" i="2"/>
  <c r="CJ3719" i="2"/>
  <c r="CI3719" i="2"/>
  <c r="CM3718" i="2"/>
  <c r="CL3718" i="2"/>
  <c r="CJ3718" i="2"/>
  <c r="CI3718" i="2"/>
  <c r="CM3717" i="2"/>
  <c r="CL3717" i="2"/>
  <c r="CJ3717" i="2"/>
  <c r="CI3717" i="2"/>
  <c r="CM3716" i="2"/>
  <c r="CL3716" i="2"/>
  <c r="CJ3716" i="2"/>
  <c r="CI3716" i="2"/>
  <c r="CM3715" i="2"/>
  <c r="CL3715" i="2"/>
  <c r="CJ3715" i="2"/>
  <c r="CI3715" i="2"/>
  <c r="CM3714" i="2"/>
  <c r="CL3714" i="2"/>
  <c r="CJ3714" i="2"/>
  <c r="CI3714" i="2"/>
  <c r="CM3713" i="2"/>
  <c r="CL3713" i="2"/>
  <c r="CJ3713" i="2"/>
  <c r="CI3713" i="2"/>
  <c r="CM3712" i="2"/>
  <c r="CL3712" i="2"/>
  <c r="CJ3712" i="2"/>
  <c r="CI3712" i="2"/>
  <c r="CM3711" i="2"/>
  <c r="CL3711" i="2"/>
  <c r="CJ3711" i="2"/>
  <c r="CI3711" i="2"/>
  <c r="CM3710" i="2"/>
  <c r="CL3710" i="2"/>
  <c r="CJ3710" i="2"/>
  <c r="CI3710" i="2"/>
  <c r="CM3709" i="2"/>
  <c r="CL3709" i="2"/>
  <c r="CJ3709" i="2"/>
  <c r="CI3709" i="2"/>
  <c r="CM3708" i="2"/>
  <c r="CL3708" i="2"/>
  <c r="CJ3708" i="2"/>
  <c r="CI3708" i="2"/>
  <c r="CM3707" i="2"/>
  <c r="CL3707" i="2"/>
  <c r="CJ3707" i="2"/>
  <c r="CI3707" i="2"/>
  <c r="CM3706" i="2"/>
  <c r="CL3706" i="2"/>
  <c r="CJ3706" i="2"/>
  <c r="CI3706" i="2"/>
  <c r="CM3705" i="2"/>
  <c r="CL3705" i="2"/>
  <c r="CJ3705" i="2"/>
  <c r="CI3705" i="2"/>
  <c r="CM3704" i="2"/>
  <c r="CL3704" i="2"/>
  <c r="CJ3704" i="2"/>
  <c r="CI3704" i="2"/>
  <c r="CM3703" i="2"/>
  <c r="CL3703" i="2"/>
  <c r="CJ3703" i="2"/>
  <c r="CI3703" i="2"/>
  <c r="CM3702" i="2"/>
  <c r="CL3702" i="2"/>
  <c r="CJ3702" i="2"/>
  <c r="CI3702" i="2"/>
  <c r="CM3701" i="2"/>
  <c r="CL3701" i="2"/>
  <c r="CJ3701" i="2"/>
  <c r="CI3701" i="2"/>
  <c r="CM3700" i="2"/>
  <c r="CL3700" i="2"/>
  <c r="CJ3700" i="2"/>
  <c r="CI3700" i="2"/>
  <c r="CM3699" i="2"/>
  <c r="CL3699" i="2"/>
  <c r="CJ3699" i="2"/>
  <c r="CI3699" i="2"/>
  <c r="CM3698" i="2"/>
  <c r="CL3698" i="2"/>
  <c r="CJ3698" i="2"/>
  <c r="CI3698" i="2"/>
  <c r="CM3697" i="2"/>
  <c r="CL3697" i="2"/>
  <c r="CJ3697" i="2"/>
  <c r="CI3697" i="2"/>
  <c r="CM3696" i="2"/>
  <c r="CL3696" i="2"/>
  <c r="CJ3696" i="2"/>
  <c r="CI3696" i="2"/>
  <c r="CM3695" i="2"/>
  <c r="CL3695" i="2"/>
  <c r="CJ3695" i="2"/>
  <c r="CI3695" i="2"/>
  <c r="CM3694" i="2"/>
  <c r="CL3694" i="2"/>
  <c r="CJ3694" i="2"/>
  <c r="CI3694" i="2"/>
  <c r="CM3693" i="2"/>
  <c r="CL3693" i="2"/>
  <c r="CJ3693" i="2"/>
  <c r="CI3693" i="2"/>
  <c r="CM3692" i="2"/>
  <c r="CL3692" i="2"/>
  <c r="CJ3692" i="2"/>
  <c r="CI3692" i="2"/>
  <c r="CM3691" i="2"/>
  <c r="CL3691" i="2"/>
  <c r="CJ3691" i="2"/>
  <c r="CI3691" i="2"/>
  <c r="CM3690" i="2"/>
  <c r="CL3690" i="2"/>
  <c r="CJ3690" i="2"/>
  <c r="CI3690" i="2"/>
  <c r="CM3689" i="2"/>
  <c r="CL3689" i="2"/>
  <c r="CJ3689" i="2"/>
  <c r="CI3689" i="2"/>
  <c r="CM3688" i="2"/>
  <c r="CL3688" i="2"/>
  <c r="CJ3688" i="2"/>
  <c r="CI3688" i="2"/>
  <c r="CM3687" i="2"/>
  <c r="CL3687" i="2"/>
  <c r="CJ3687" i="2"/>
  <c r="CI3687" i="2"/>
  <c r="CM3686" i="2"/>
  <c r="CL3686" i="2"/>
  <c r="CJ3686" i="2"/>
  <c r="CI3686" i="2"/>
  <c r="CM3685" i="2"/>
  <c r="CL3685" i="2"/>
  <c r="CJ3685" i="2"/>
  <c r="CI3685" i="2"/>
  <c r="CM3684" i="2"/>
  <c r="CL3684" i="2"/>
  <c r="CJ3684" i="2"/>
  <c r="CI3684" i="2"/>
  <c r="CM3683" i="2"/>
  <c r="CL3683" i="2"/>
  <c r="CJ3683" i="2"/>
  <c r="CI3683" i="2"/>
  <c r="CM3682" i="2"/>
  <c r="CL3682" i="2"/>
  <c r="CJ3682" i="2"/>
  <c r="CI3682" i="2"/>
  <c r="CM3681" i="2"/>
  <c r="CL3681" i="2"/>
  <c r="CJ3681" i="2"/>
  <c r="CI3681" i="2"/>
  <c r="CM3680" i="2"/>
  <c r="CL3680" i="2"/>
  <c r="CJ3680" i="2"/>
  <c r="CI3680" i="2"/>
  <c r="CM3679" i="2"/>
  <c r="CL3679" i="2"/>
  <c r="CJ3679" i="2"/>
  <c r="CI3679" i="2"/>
  <c r="CM3678" i="2"/>
  <c r="CL3678" i="2"/>
  <c r="CJ3678" i="2"/>
  <c r="CI3678" i="2"/>
  <c r="CM3677" i="2"/>
  <c r="CL3677" i="2"/>
  <c r="CJ3677" i="2"/>
  <c r="CI3677" i="2"/>
  <c r="CM3676" i="2"/>
  <c r="CL3676" i="2"/>
  <c r="CJ3676" i="2"/>
  <c r="CI3676" i="2"/>
  <c r="CM3675" i="2"/>
  <c r="CL3675" i="2"/>
  <c r="CJ3675" i="2"/>
  <c r="CI3675" i="2"/>
  <c r="CM3674" i="2"/>
  <c r="CL3674" i="2"/>
  <c r="CJ3674" i="2"/>
  <c r="CI3674" i="2"/>
  <c r="CM3673" i="2"/>
  <c r="CL3673" i="2"/>
  <c r="CJ3673" i="2"/>
  <c r="CI3673" i="2"/>
  <c r="CM3672" i="2"/>
  <c r="CL3672" i="2"/>
  <c r="CJ3672" i="2"/>
  <c r="CI3672" i="2"/>
  <c r="CM3671" i="2"/>
  <c r="CL3671" i="2"/>
  <c r="CJ3671" i="2"/>
  <c r="CI3671" i="2"/>
  <c r="CM3670" i="2"/>
  <c r="CL3670" i="2"/>
  <c r="CJ3670" i="2"/>
  <c r="CI3670" i="2"/>
  <c r="CM3669" i="2"/>
  <c r="CL3669" i="2"/>
  <c r="CJ3669" i="2"/>
  <c r="CI3669" i="2"/>
  <c r="CM3668" i="2"/>
  <c r="CL3668" i="2"/>
  <c r="CJ3668" i="2"/>
  <c r="CI3668" i="2"/>
  <c r="CM3667" i="2"/>
  <c r="CL3667" i="2"/>
  <c r="CJ3667" i="2"/>
  <c r="CI3667" i="2"/>
  <c r="CM3666" i="2"/>
  <c r="CL3666" i="2"/>
  <c r="CJ3666" i="2"/>
  <c r="CI3666" i="2"/>
  <c r="CM3665" i="2"/>
  <c r="CL3665" i="2"/>
  <c r="CJ3665" i="2"/>
  <c r="CI3665" i="2"/>
  <c r="CM3664" i="2"/>
  <c r="CL3664" i="2"/>
  <c r="CJ3664" i="2"/>
  <c r="CI3664" i="2"/>
  <c r="CM3663" i="2"/>
  <c r="CL3663" i="2"/>
  <c r="CJ3663" i="2"/>
  <c r="CI3663" i="2"/>
  <c r="CM3662" i="2"/>
  <c r="CL3662" i="2"/>
  <c r="CJ3662" i="2"/>
  <c r="CI3662" i="2"/>
  <c r="CM3661" i="2"/>
  <c r="CL3661" i="2"/>
  <c r="CJ3661" i="2"/>
  <c r="CI3661" i="2"/>
  <c r="CM3660" i="2"/>
  <c r="CL3660" i="2"/>
  <c r="CJ3660" i="2"/>
  <c r="CI3660" i="2"/>
  <c r="CM3659" i="2"/>
  <c r="CL3659" i="2"/>
  <c r="CJ3659" i="2"/>
  <c r="CI3659" i="2"/>
  <c r="CM3658" i="2"/>
  <c r="CL3658" i="2"/>
  <c r="CJ3658" i="2"/>
  <c r="CI3658" i="2"/>
  <c r="CM3657" i="2"/>
  <c r="CL3657" i="2"/>
  <c r="CJ3657" i="2"/>
  <c r="CI3657" i="2"/>
  <c r="CM3656" i="2"/>
  <c r="CL3656" i="2"/>
  <c r="CJ3656" i="2"/>
  <c r="CI3656" i="2"/>
  <c r="CM3655" i="2"/>
  <c r="CL3655" i="2"/>
  <c r="CJ3655" i="2"/>
  <c r="CI3655" i="2"/>
  <c r="CM3654" i="2"/>
  <c r="CL3654" i="2"/>
  <c r="CJ3654" i="2"/>
  <c r="CI3654" i="2"/>
  <c r="CM3653" i="2"/>
  <c r="CL3653" i="2"/>
  <c r="CJ3653" i="2"/>
  <c r="CI3653" i="2"/>
  <c r="CM3652" i="2"/>
  <c r="CL3652" i="2"/>
  <c r="CJ3652" i="2"/>
  <c r="CI3652" i="2"/>
  <c r="CM3651" i="2"/>
  <c r="CL3651" i="2"/>
  <c r="CJ3651" i="2"/>
  <c r="CI3651" i="2"/>
  <c r="CM3650" i="2"/>
  <c r="CL3650" i="2"/>
  <c r="CJ3650" i="2"/>
  <c r="CI3650" i="2"/>
  <c r="CM3649" i="2"/>
  <c r="CL3649" i="2"/>
  <c r="CJ3649" i="2"/>
  <c r="CI3649" i="2"/>
  <c r="CM3648" i="2"/>
  <c r="CL3648" i="2"/>
  <c r="CJ3648" i="2"/>
  <c r="CI3648" i="2"/>
  <c r="CM3647" i="2"/>
  <c r="CL3647" i="2"/>
  <c r="CJ3647" i="2"/>
  <c r="CI3647" i="2"/>
  <c r="CM3646" i="2"/>
  <c r="CL3646" i="2"/>
  <c r="CJ3646" i="2"/>
  <c r="CI3646" i="2"/>
  <c r="CM3645" i="2"/>
  <c r="CL3645" i="2"/>
  <c r="CJ3645" i="2"/>
  <c r="CI3645" i="2"/>
  <c r="CM3644" i="2"/>
  <c r="CL3644" i="2"/>
  <c r="CJ3644" i="2"/>
  <c r="CI3644" i="2"/>
  <c r="CM3643" i="2"/>
  <c r="CL3643" i="2"/>
  <c r="CJ3643" i="2"/>
  <c r="CI3643" i="2"/>
  <c r="CM3642" i="2"/>
  <c r="CL3642" i="2"/>
  <c r="CJ3642" i="2"/>
  <c r="CI3642" i="2"/>
  <c r="CM3641" i="2"/>
  <c r="CL3641" i="2"/>
  <c r="CJ3641" i="2"/>
  <c r="CI3641" i="2"/>
  <c r="CM3640" i="2"/>
  <c r="CL3640" i="2"/>
  <c r="CJ3640" i="2"/>
  <c r="CI3640" i="2"/>
  <c r="CM3639" i="2"/>
  <c r="CL3639" i="2"/>
  <c r="CJ3639" i="2"/>
  <c r="CI3639" i="2"/>
  <c r="CM3638" i="2"/>
  <c r="CL3638" i="2"/>
  <c r="CJ3638" i="2"/>
  <c r="CI3638" i="2"/>
  <c r="CM3637" i="2"/>
  <c r="CL3637" i="2"/>
  <c r="CJ3637" i="2"/>
  <c r="CI3637" i="2"/>
  <c r="CM3636" i="2"/>
  <c r="CL3636" i="2"/>
  <c r="CJ3636" i="2"/>
  <c r="CI3636" i="2"/>
  <c r="CM3635" i="2"/>
  <c r="CL3635" i="2"/>
  <c r="CJ3635" i="2"/>
  <c r="CI3635" i="2"/>
  <c r="CM3634" i="2"/>
  <c r="CL3634" i="2"/>
  <c r="CJ3634" i="2"/>
  <c r="CI3634" i="2"/>
  <c r="CM3633" i="2"/>
  <c r="CL3633" i="2"/>
  <c r="CJ3633" i="2"/>
  <c r="CI3633" i="2"/>
  <c r="CM3632" i="2"/>
  <c r="CL3632" i="2"/>
  <c r="CJ3632" i="2"/>
  <c r="CI3632" i="2"/>
  <c r="CM3631" i="2"/>
  <c r="CL3631" i="2"/>
  <c r="CJ3631" i="2"/>
  <c r="CI3631" i="2"/>
  <c r="CM3630" i="2"/>
  <c r="CL3630" i="2"/>
  <c r="CJ3630" i="2"/>
  <c r="CI3630" i="2"/>
  <c r="CM3629" i="2"/>
  <c r="CL3629" i="2"/>
  <c r="CJ3629" i="2"/>
  <c r="CI3629" i="2"/>
  <c r="CM3628" i="2"/>
  <c r="CL3628" i="2"/>
  <c r="CJ3628" i="2"/>
  <c r="CI3628" i="2"/>
  <c r="CM3627" i="2"/>
  <c r="CL3627" i="2"/>
  <c r="CJ3627" i="2"/>
  <c r="CI3627" i="2"/>
  <c r="CM3626" i="2"/>
  <c r="CL3626" i="2"/>
  <c r="CJ3626" i="2"/>
  <c r="CI3626" i="2"/>
  <c r="CM3625" i="2"/>
  <c r="CL3625" i="2"/>
  <c r="CJ3625" i="2"/>
  <c r="CI3625" i="2"/>
  <c r="CM3624" i="2"/>
  <c r="CL3624" i="2"/>
  <c r="CJ3624" i="2"/>
  <c r="CI3624" i="2"/>
  <c r="CM3623" i="2"/>
  <c r="CL3623" i="2"/>
  <c r="CJ3623" i="2"/>
  <c r="CI3623" i="2"/>
  <c r="CM3622" i="2"/>
  <c r="CL3622" i="2"/>
  <c r="CJ3622" i="2"/>
  <c r="CI3622" i="2"/>
  <c r="CM3621" i="2"/>
  <c r="CL3621" i="2"/>
  <c r="CJ3621" i="2"/>
  <c r="CI3621" i="2"/>
  <c r="CM3620" i="2"/>
  <c r="CL3620" i="2"/>
  <c r="CJ3620" i="2"/>
  <c r="CI3620" i="2"/>
  <c r="CM3619" i="2"/>
  <c r="CL3619" i="2"/>
  <c r="CJ3619" i="2"/>
  <c r="CI3619" i="2"/>
  <c r="CM3618" i="2"/>
  <c r="CL3618" i="2"/>
  <c r="CJ3618" i="2"/>
  <c r="CI3618" i="2"/>
  <c r="CM3617" i="2"/>
  <c r="CL3617" i="2"/>
  <c r="CJ3617" i="2"/>
  <c r="CI3617" i="2"/>
  <c r="CM3616" i="2"/>
  <c r="CL3616" i="2"/>
  <c r="CJ3616" i="2"/>
  <c r="CI3616" i="2"/>
  <c r="CM3615" i="2"/>
  <c r="CL3615" i="2"/>
  <c r="CJ3615" i="2"/>
  <c r="CI3615" i="2"/>
  <c r="CM3614" i="2"/>
  <c r="CL3614" i="2"/>
  <c r="CJ3614" i="2"/>
  <c r="CI3614" i="2"/>
  <c r="CM3613" i="2"/>
  <c r="CL3613" i="2"/>
  <c r="CJ3613" i="2"/>
  <c r="CI3613" i="2"/>
  <c r="CM3612" i="2"/>
  <c r="CL3612" i="2"/>
  <c r="CJ3612" i="2"/>
  <c r="CI3612" i="2"/>
  <c r="CM3611" i="2"/>
  <c r="CL3611" i="2"/>
  <c r="CJ3611" i="2"/>
  <c r="CI3611" i="2"/>
  <c r="CM3610" i="2"/>
  <c r="CL3610" i="2"/>
  <c r="CJ3610" i="2"/>
  <c r="CI3610" i="2"/>
  <c r="CM3609" i="2"/>
  <c r="CL3609" i="2"/>
  <c r="CJ3609" i="2"/>
  <c r="CI3609" i="2"/>
  <c r="CM3608" i="2"/>
  <c r="CL3608" i="2"/>
  <c r="CJ3608" i="2"/>
  <c r="CI3608" i="2"/>
  <c r="CM3607" i="2"/>
  <c r="CL3607" i="2"/>
  <c r="CJ3607" i="2"/>
  <c r="CI3607" i="2"/>
  <c r="CM3606" i="2"/>
  <c r="CL3606" i="2"/>
  <c r="CJ3606" i="2"/>
  <c r="CI3606" i="2"/>
  <c r="CM3605" i="2"/>
  <c r="CL3605" i="2"/>
  <c r="CJ3605" i="2"/>
  <c r="CI3605" i="2"/>
  <c r="CM3604" i="2"/>
  <c r="CL3604" i="2"/>
  <c r="CJ3604" i="2"/>
  <c r="CI3604" i="2"/>
  <c r="CM3603" i="2"/>
  <c r="CL3603" i="2"/>
  <c r="CJ3603" i="2"/>
  <c r="CI3603" i="2"/>
  <c r="CM3602" i="2"/>
  <c r="CL3602" i="2"/>
  <c r="CJ3602" i="2"/>
  <c r="CI3602" i="2"/>
  <c r="CM3601" i="2"/>
  <c r="CL3601" i="2"/>
  <c r="CJ3601" i="2"/>
  <c r="CI3601" i="2"/>
  <c r="CM3600" i="2"/>
  <c r="CL3600" i="2"/>
  <c r="CJ3600" i="2"/>
  <c r="CI3600" i="2"/>
  <c r="CM3599" i="2"/>
  <c r="CL3599" i="2"/>
  <c r="CJ3599" i="2"/>
  <c r="CI3599" i="2"/>
  <c r="CM3598" i="2"/>
  <c r="CL3598" i="2"/>
  <c r="CJ3598" i="2"/>
  <c r="CI3598" i="2"/>
  <c r="CM3597" i="2"/>
  <c r="CL3597" i="2"/>
  <c r="CJ3597" i="2"/>
  <c r="CI3597" i="2"/>
  <c r="CM3596" i="2"/>
  <c r="CL3596" i="2"/>
  <c r="CJ3596" i="2"/>
  <c r="CI3596" i="2"/>
  <c r="CM3595" i="2"/>
  <c r="CL3595" i="2"/>
  <c r="CJ3595" i="2"/>
  <c r="CI3595" i="2"/>
  <c r="CM3594" i="2"/>
  <c r="CL3594" i="2"/>
  <c r="CJ3594" i="2"/>
  <c r="CI3594" i="2"/>
  <c r="CM3593" i="2"/>
  <c r="CL3593" i="2"/>
  <c r="CJ3593" i="2"/>
  <c r="CI3593" i="2"/>
  <c r="CM3592" i="2"/>
  <c r="CL3592" i="2"/>
  <c r="CJ3592" i="2"/>
  <c r="CI3592" i="2"/>
  <c r="CM3591" i="2"/>
  <c r="CL3591" i="2"/>
  <c r="CJ3591" i="2"/>
  <c r="CI3591" i="2"/>
  <c r="CM3590" i="2"/>
  <c r="CL3590" i="2"/>
  <c r="CJ3590" i="2"/>
  <c r="CI3590" i="2"/>
  <c r="CM3589" i="2"/>
  <c r="CL3589" i="2"/>
  <c r="CJ3589" i="2"/>
  <c r="CI3589" i="2"/>
  <c r="CM3588" i="2"/>
  <c r="CL3588" i="2"/>
  <c r="CJ3588" i="2"/>
  <c r="CI3588" i="2"/>
  <c r="CM3587" i="2"/>
  <c r="CL3587" i="2"/>
  <c r="CJ3587" i="2"/>
  <c r="CI3587" i="2"/>
  <c r="CM3586" i="2"/>
  <c r="CL3586" i="2"/>
  <c r="CJ3586" i="2"/>
  <c r="CI3586" i="2"/>
  <c r="CM3585" i="2"/>
  <c r="CL3585" i="2"/>
  <c r="CJ3585" i="2"/>
  <c r="CI3585" i="2"/>
  <c r="CM3584" i="2"/>
  <c r="CL3584" i="2"/>
  <c r="CJ3584" i="2"/>
  <c r="CI3584" i="2"/>
  <c r="CM3583" i="2"/>
  <c r="CL3583" i="2"/>
  <c r="CJ3583" i="2"/>
  <c r="CI3583" i="2"/>
  <c r="CM3582" i="2"/>
  <c r="CL3582" i="2"/>
  <c r="CJ3582" i="2"/>
  <c r="CI3582" i="2"/>
  <c r="CM3581" i="2"/>
  <c r="CL3581" i="2"/>
  <c r="CJ3581" i="2"/>
  <c r="CI3581" i="2"/>
  <c r="CM3580" i="2"/>
  <c r="CL3580" i="2"/>
  <c r="CJ3580" i="2"/>
  <c r="CI3580" i="2"/>
  <c r="CM3579" i="2"/>
  <c r="CL3579" i="2"/>
  <c r="CJ3579" i="2"/>
  <c r="CI3579" i="2"/>
  <c r="CM3578" i="2"/>
  <c r="CL3578" i="2"/>
  <c r="CJ3578" i="2"/>
  <c r="CI3578" i="2"/>
  <c r="CM3577" i="2"/>
  <c r="CL3577" i="2"/>
  <c r="CJ3577" i="2"/>
  <c r="CI3577" i="2"/>
  <c r="CM3576" i="2"/>
  <c r="CL3576" i="2"/>
  <c r="CJ3576" i="2"/>
  <c r="CI3576" i="2"/>
  <c r="CM3575" i="2"/>
  <c r="CL3575" i="2"/>
  <c r="CJ3575" i="2"/>
  <c r="CI3575" i="2"/>
  <c r="CM3574" i="2"/>
  <c r="CL3574" i="2"/>
  <c r="CJ3574" i="2"/>
  <c r="CI3574" i="2"/>
  <c r="CM3573" i="2"/>
  <c r="CL3573" i="2"/>
  <c r="CJ3573" i="2"/>
  <c r="CI3573" i="2"/>
  <c r="CM3572" i="2"/>
  <c r="CL3572" i="2"/>
  <c r="CJ3572" i="2"/>
  <c r="CI3572" i="2"/>
  <c r="CM3571" i="2"/>
  <c r="CL3571" i="2"/>
  <c r="CJ3571" i="2"/>
  <c r="CI3571" i="2"/>
  <c r="CM3570" i="2"/>
  <c r="CL3570" i="2"/>
  <c r="CJ3570" i="2"/>
  <c r="CI3570" i="2"/>
  <c r="CM3569" i="2"/>
  <c r="CL3569" i="2"/>
  <c r="CJ3569" i="2"/>
  <c r="CI3569" i="2"/>
  <c r="CM3568" i="2"/>
  <c r="CL3568" i="2"/>
  <c r="CJ3568" i="2"/>
  <c r="CI3568" i="2"/>
  <c r="CM3567" i="2"/>
  <c r="CL3567" i="2"/>
  <c r="CJ3567" i="2"/>
  <c r="CI3567" i="2"/>
  <c r="CM3566" i="2"/>
  <c r="CL3566" i="2"/>
  <c r="CJ3566" i="2"/>
  <c r="CI3566" i="2"/>
  <c r="CM3565" i="2"/>
  <c r="CL3565" i="2"/>
  <c r="CJ3565" i="2"/>
  <c r="CI3565" i="2"/>
  <c r="CM3564" i="2"/>
  <c r="CL3564" i="2"/>
  <c r="CJ3564" i="2"/>
  <c r="CI3564" i="2"/>
  <c r="CM3563" i="2"/>
  <c r="CL3563" i="2"/>
  <c r="CJ3563" i="2"/>
  <c r="CI3563" i="2"/>
  <c r="CM3562" i="2"/>
  <c r="CL3562" i="2"/>
  <c r="CJ3562" i="2"/>
  <c r="CI3562" i="2"/>
  <c r="CM3561" i="2"/>
  <c r="CL3561" i="2"/>
  <c r="CJ3561" i="2"/>
  <c r="CI3561" i="2"/>
  <c r="CM3560" i="2"/>
  <c r="CL3560" i="2"/>
  <c r="CJ3560" i="2"/>
  <c r="CI3560" i="2"/>
  <c r="CM3559" i="2"/>
  <c r="CL3559" i="2"/>
  <c r="CJ3559" i="2"/>
  <c r="CI3559" i="2"/>
  <c r="CM3558" i="2"/>
  <c r="CL3558" i="2"/>
  <c r="CJ3558" i="2"/>
  <c r="CI3558" i="2"/>
  <c r="CM3557" i="2"/>
  <c r="CL3557" i="2"/>
  <c r="CJ3557" i="2"/>
  <c r="CI3557" i="2"/>
  <c r="CM3556" i="2"/>
  <c r="CL3556" i="2"/>
  <c r="CJ3556" i="2"/>
  <c r="CI3556" i="2"/>
  <c r="CM3555" i="2"/>
  <c r="CL3555" i="2"/>
  <c r="CJ3555" i="2"/>
  <c r="CI3555" i="2"/>
  <c r="CM3554" i="2"/>
  <c r="CL3554" i="2"/>
  <c r="CJ3554" i="2"/>
  <c r="CI3554" i="2"/>
  <c r="CM3553" i="2"/>
  <c r="CL3553" i="2"/>
  <c r="CJ3553" i="2"/>
  <c r="CI3553" i="2"/>
  <c r="CM3552" i="2"/>
  <c r="CL3552" i="2"/>
  <c r="CJ3552" i="2"/>
  <c r="CI3552" i="2"/>
  <c r="CM3551" i="2"/>
  <c r="CL3551" i="2"/>
  <c r="CJ3551" i="2"/>
  <c r="CI3551" i="2"/>
  <c r="CM3550" i="2"/>
  <c r="CL3550" i="2"/>
  <c r="CJ3550" i="2"/>
  <c r="CI3550" i="2"/>
  <c r="CM3549" i="2"/>
  <c r="CL3549" i="2"/>
  <c r="CJ3549" i="2"/>
  <c r="CI3549" i="2"/>
  <c r="CM3548" i="2"/>
  <c r="CL3548" i="2"/>
  <c r="CJ3548" i="2"/>
  <c r="CI3548" i="2"/>
  <c r="CM3547" i="2"/>
  <c r="CL3547" i="2"/>
  <c r="CJ3547" i="2"/>
  <c r="CI3547" i="2"/>
  <c r="CM3546" i="2"/>
  <c r="CL3546" i="2"/>
  <c r="CJ3546" i="2"/>
  <c r="CI3546" i="2"/>
  <c r="CM3545" i="2"/>
  <c r="CL3545" i="2"/>
  <c r="CJ3545" i="2"/>
  <c r="CI3545" i="2"/>
  <c r="CM3544" i="2"/>
  <c r="CL3544" i="2"/>
  <c r="CJ3544" i="2"/>
  <c r="CI3544" i="2"/>
  <c r="CM3543" i="2"/>
  <c r="CL3543" i="2"/>
  <c r="CJ3543" i="2"/>
  <c r="CI3543" i="2"/>
  <c r="CM3542" i="2"/>
  <c r="CL3542" i="2"/>
  <c r="CJ3542" i="2"/>
  <c r="CI3542" i="2"/>
  <c r="CM3541" i="2"/>
  <c r="CL3541" i="2"/>
  <c r="CJ3541" i="2"/>
  <c r="CI3541" i="2"/>
  <c r="CM3540" i="2"/>
  <c r="CL3540" i="2"/>
  <c r="CJ3540" i="2"/>
  <c r="CI3540" i="2"/>
  <c r="CM3539" i="2"/>
  <c r="CL3539" i="2"/>
  <c r="CJ3539" i="2"/>
  <c r="CI3539" i="2"/>
  <c r="CM3538" i="2"/>
  <c r="CL3538" i="2"/>
  <c r="CJ3538" i="2"/>
  <c r="CI3538" i="2"/>
  <c r="CM3537" i="2"/>
  <c r="CL3537" i="2"/>
  <c r="CJ3537" i="2"/>
  <c r="CI3537" i="2"/>
  <c r="CM3536" i="2"/>
  <c r="CL3536" i="2"/>
  <c r="CJ3536" i="2"/>
  <c r="CI3536" i="2"/>
  <c r="CM3535" i="2"/>
  <c r="CL3535" i="2"/>
  <c r="CJ3535" i="2"/>
  <c r="CI3535" i="2"/>
  <c r="CM3534" i="2"/>
  <c r="CL3534" i="2"/>
  <c r="CJ3534" i="2"/>
  <c r="CI3534" i="2"/>
  <c r="CM3533" i="2"/>
  <c r="CL3533" i="2"/>
  <c r="CJ3533" i="2"/>
  <c r="CI3533" i="2"/>
  <c r="CM3532" i="2"/>
  <c r="CL3532" i="2"/>
  <c r="CJ3532" i="2"/>
  <c r="CI3532" i="2"/>
  <c r="CM3531" i="2"/>
  <c r="CL3531" i="2"/>
  <c r="CJ3531" i="2"/>
  <c r="CI3531" i="2"/>
  <c r="CM3530" i="2"/>
  <c r="CL3530" i="2"/>
  <c r="CJ3530" i="2"/>
  <c r="CI3530" i="2"/>
  <c r="CM3529" i="2"/>
  <c r="CL3529" i="2"/>
  <c r="CJ3529" i="2"/>
  <c r="CI3529" i="2"/>
  <c r="CM3528" i="2"/>
  <c r="CL3528" i="2"/>
  <c r="CJ3528" i="2"/>
  <c r="CI3528" i="2"/>
  <c r="CM3527" i="2"/>
  <c r="CL3527" i="2"/>
  <c r="CJ3527" i="2"/>
  <c r="CI3527" i="2"/>
  <c r="CM3526" i="2"/>
  <c r="CL3526" i="2"/>
  <c r="CJ3526" i="2"/>
  <c r="CI3526" i="2"/>
  <c r="CM3525" i="2"/>
  <c r="CL3525" i="2"/>
  <c r="CJ3525" i="2"/>
  <c r="CI3525" i="2"/>
  <c r="CM3524" i="2"/>
  <c r="CL3524" i="2"/>
  <c r="CJ3524" i="2"/>
  <c r="CI3524" i="2"/>
  <c r="CM3523" i="2"/>
  <c r="CL3523" i="2"/>
  <c r="CJ3523" i="2"/>
  <c r="CI3523" i="2"/>
  <c r="CM3522" i="2"/>
  <c r="CL3522" i="2"/>
  <c r="CJ3522" i="2"/>
  <c r="CI3522" i="2"/>
  <c r="CM3521" i="2"/>
  <c r="CL3521" i="2"/>
  <c r="CJ3521" i="2"/>
  <c r="CI3521" i="2"/>
  <c r="CM3520" i="2"/>
  <c r="CL3520" i="2"/>
  <c r="CJ3520" i="2"/>
  <c r="CI3520" i="2"/>
  <c r="CM3519" i="2"/>
  <c r="CL3519" i="2"/>
  <c r="CJ3519" i="2"/>
  <c r="CI3519" i="2"/>
  <c r="CM3518" i="2"/>
  <c r="CL3518" i="2"/>
  <c r="CJ3518" i="2"/>
  <c r="CI3518" i="2"/>
  <c r="CM3517" i="2"/>
  <c r="CL3517" i="2"/>
  <c r="CJ3517" i="2"/>
  <c r="CI3517" i="2"/>
  <c r="CM3516" i="2"/>
  <c r="CL3516" i="2"/>
  <c r="CJ3516" i="2"/>
  <c r="CI3516" i="2"/>
  <c r="CM3515" i="2"/>
  <c r="CL3515" i="2"/>
  <c r="CJ3515" i="2"/>
  <c r="CI3515" i="2"/>
  <c r="CM3514" i="2"/>
  <c r="CL3514" i="2"/>
  <c r="CJ3514" i="2"/>
  <c r="CI3514" i="2"/>
  <c r="CM3513" i="2"/>
  <c r="CL3513" i="2"/>
  <c r="CJ3513" i="2"/>
  <c r="CI3513" i="2"/>
  <c r="CM3512" i="2"/>
  <c r="CL3512" i="2"/>
  <c r="CJ3512" i="2"/>
  <c r="CI3512" i="2"/>
  <c r="CM3511" i="2"/>
  <c r="CL3511" i="2"/>
  <c r="CJ3511" i="2"/>
  <c r="CI3511" i="2"/>
  <c r="CM3510" i="2"/>
  <c r="CL3510" i="2"/>
  <c r="CJ3510" i="2"/>
  <c r="CI3510" i="2"/>
  <c r="CM3509" i="2"/>
  <c r="CL3509" i="2"/>
  <c r="CJ3509" i="2"/>
  <c r="CI3509" i="2"/>
  <c r="CM3508" i="2"/>
  <c r="CL3508" i="2"/>
  <c r="CJ3508" i="2"/>
  <c r="CI3508" i="2"/>
  <c r="CM3507" i="2"/>
  <c r="CL3507" i="2"/>
  <c r="CJ3507" i="2"/>
  <c r="CI3507" i="2"/>
  <c r="CM3506" i="2"/>
  <c r="CL3506" i="2"/>
  <c r="CJ3506" i="2"/>
  <c r="CI3506" i="2"/>
  <c r="CM3505" i="2"/>
  <c r="CL3505" i="2"/>
  <c r="CJ3505" i="2"/>
  <c r="CI3505" i="2"/>
  <c r="CM3504" i="2"/>
  <c r="CL3504" i="2"/>
  <c r="CJ3504" i="2"/>
  <c r="CI3504" i="2"/>
  <c r="CM3503" i="2"/>
  <c r="CL3503" i="2"/>
  <c r="CJ3503" i="2"/>
  <c r="CI3503" i="2"/>
  <c r="CM3502" i="2"/>
  <c r="CL3502" i="2"/>
  <c r="CJ3502" i="2"/>
  <c r="CI3502" i="2"/>
  <c r="CM3501" i="2"/>
  <c r="CL3501" i="2"/>
  <c r="CJ3501" i="2"/>
  <c r="CI3501" i="2"/>
  <c r="CM3500" i="2"/>
  <c r="CL3500" i="2"/>
  <c r="CJ3500" i="2"/>
  <c r="CI3500" i="2"/>
  <c r="CM3499" i="2"/>
  <c r="CL3499" i="2"/>
  <c r="CJ3499" i="2"/>
  <c r="CI3499" i="2"/>
  <c r="CM3498" i="2"/>
  <c r="CL3498" i="2"/>
  <c r="CJ3498" i="2"/>
  <c r="CI3498" i="2"/>
  <c r="CM3497" i="2"/>
  <c r="CL3497" i="2"/>
  <c r="CJ3497" i="2"/>
  <c r="CI3497" i="2"/>
  <c r="CM3496" i="2"/>
  <c r="CL3496" i="2"/>
  <c r="CJ3496" i="2"/>
  <c r="CI3496" i="2"/>
  <c r="CM3495" i="2"/>
  <c r="CL3495" i="2"/>
  <c r="CJ3495" i="2"/>
  <c r="CI3495" i="2"/>
  <c r="CM3494" i="2"/>
  <c r="CL3494" i="2"/>
  <c r="CJ3494" i="2"/>
  <c r="CI3494" i="2"/>
  <c r="CM3493" i="2"/>
  <c r="CL3493" i="2"/>
  <c r="CJ3493" i="2"/>
  <c r="CI3493" i="2"/>
  <c r="CM3492" i="2"/>
  <c r="CL3492" i="2"/>
  <c r="CJ3492" i="2"/>
  <c r="CI3492" i="2"/>
  <c r="CM3491" i="2"/>
  <c r="CL3491" i="2"/>
  <c r="CJ3491" i="2"/>
  <c r="CI3491" i="2"/>
  <c r="CM3490" i="2"/>
  <c r="CL3490" i="2"/>
  <c r="CJ3490" i="2"/>
  <c r="CI3490" i="2"/>
  <c r="CM3489" i="2"/>
  <c r="CL3489" i="2"/>
  <c r="CJ3489" i="2"/>
  <c r="CI3489" i="2"/>
  <c r="CM3488" i="2"/>
  <c r="CL3488" i="2"/>
  <c r="CJ3488" i="2"/>
  <c r="CI3488" i="2"/>
  <c r="CM3487" i="2"/>
  <c r="CL3487" i="2"/>
  <c r="CJ3487" i="2"/>
  <c r="CI3487" i="2"/>
  <c r="CM3486" i="2"/>
  <c r="CL3486" i="2"/>
  <c r="CJ3486" i="2"/>
  <c r="CI3486" i="2"/>
  <c r="CM3485" i="2"/>
  <c r="CL3485" i="2"/>
  <c r="CJ3485" i="2"/>
  <c r="CI3485" i="2"/>
  <c r="CM3484" i="2"/>
  <c r="CL3484" i="2"/>
  <c r="CJ3484" i="2"/>
  <c r="CI3484" i="2"/>
  <c r="CM3483" i="2"/>
  <c r="CL3483" i="2"/>
  <c r="CJ3483" i="2"/>
  <c r="CI3483" i="2"/>
  <c r="CM3482" i="2"/>
  <c r="CL3482" i="2"/>
  <c r="CJ3482" i="2"/>
  <c r="CI3482" i="2"/>
  <c r="CM3481" i="2"/>
  <c r="CL3481" i="2"/>
  <c r="CJ3481" i="2"/>
  <c r="CI3481" i="2"/>
  <c r="CM3480" i="2"/>
  <c r="CL3480" i="2"/>
  <c r="CJ3480" i="2"/>
  <c r="CI3480" i="2"/>
  <c r="CM3479" i="2"/>
  <c r="CL3479" i="2"/>
  <c r="CJ3479" i="2"/>
  <c r="CI3479" i="2"/>
  <c r="CM3478" i="2"/>
  <c r="CL3478" i="2"/>
  <c r="CJ3478" i="2"/>
  <c r="CI3478" i="2"/>
  <c r="CM3477" i="2"/>
  <c r="CL3477" i="2"/>
  <c r="CJ3477" i="2"/>
  <c r="CI3477" i="2"/>
  <c r="CM3476" i="2"/>
  <c r="CL3476" i="2"/>
  <c r="CJ3476" i="2"/>
  <c r="CI3476" i="2"/>
  <c r="CM3475" i="2"/>
  <c r="CL3475" i="2"/>
  <c r="CJ3475" i="2"/>
  <c r="CI3475" i="2"/>
  <c r="CM3474" i="2"/>
  <c r="CL3474" i="2"/>
  <c r="CJ3474" i="2"/>
  <c r="CI3474" i="2"/>
  <c r="CM3473" i="2"/>
  <c r="CL3473" i="2"/>
  <c r="CJ3473" i="2"/>
  <c r="CI3473" i="2"/>
  <c r="CM3472" i="2"/>
  <c r="CL3472" i="2"/>
  <c r="CJ3472" i="2"/>
  <c r="CI3472" i="2"/>
  <c r="CM3471" i="2"/>
  <c r="CL3471" i="2"/>
  <c r="CJ3471" i="2"/>
  <c r="CI3471" i="2"/>
  <c r="CM3470" i="2"/>
  <c r="CL3470" i="2"/>
  <c r="CJ3470" i="2"/>
  <c r="CI3470" i="2"/>
  <c r="CM3469" i="2"/>
  <c r="CL3469" i="2"/>
  <c r="CJ3469" i="2"/>
  <c r="CI3469" i="2"/>
  <c r="CM3468" i="2"/>
  <c r="CL3468" i="2"/>
  <c r="CJ3468" i="2"/>
  <c r="CI3468" i="2"/>
  <c r="CM3467" i="2"/>
  <c r="CL3467" i="2"/>
  <c r="CJ3467" i="2"/>
  <c r="CI3467" i="2"/>
  <c r="CM3466" i="2"/>
  <c r="CL3466" i="2"/>
  <c r="CJ3466" i="2"/>
  <c r="CI3466" i="2"/>
  <c r="CM3465" i="2"/>
  <c r="CL3465" i="2"/>
  <c r="CJ3465" i="2"/>
  <c r="CI3465" i="2"/>
  <c r="CM3464" i="2"/>
  <c r="CL3464" i="2"/>
  <c r="CJ3464" i="2"/>
  <c r="CI3464" i="2"/>
  <c r="CM3463" i="2"/>
  <c r="CL3463" i="2"/>
  <c r="CJ3463" i="2"/>
  <c r="CI3463" i="2"/>
  <c r="CM3462" i="2"/>
  <c r="CL3462" i="2"/>
  <c r="CJ3462" i="2"/>
  <c r="CI3462" i="2"/>
  <c r="CM3461" i="2"/>
  <c r="CL3461" i="2"/>
  <c r="CJ3461" i="2"/>
  <c r="CI3461" i="2"/>
  <c r="CM3460" i="2"/>
  <c r="CL3460" i="2"/>
  <c r="CJ3460" i="2"/>
  <c r="CI3460" i="2"/>
  <c r="CM3459" i="2"/>
  <c r="CL3459" i="2"/>
  <c r="CJ3459" i="2"/>
  <c r="CI3459" i="2"/>
  <c r="CM3458" i="2"/>
  <c r="CL3458" i="2"/>
  <c r="CJ3458" i="2"/>
  <c r="CI3458" i="2"/>
  <c r="CM3457" i="2"/>
  <c r="CL3457" i="2"/>
  <c r="CJ3457" i="2"/>
  <c r="CI3457" i="2"/>
  <c r="CM3456" i="2"/>
  <c r="CL3456" i="2"/>
  <c r="CJ3456" i="2"/>
  <c r="CI3456" i="2"/>
  <c r="CM3455" i="2"/>
  <c r="CL3455" i="2"/>
  <c r="CJ3455" i="2"/>
  <c r="CI3455" i="2"/>
  <c r="CM3454" i="2"/>
  <c r="CL3454" i="2"/>
  <c r="CJ3454" i="2"/>
  <c r="CI3454" i="2"/>
  <c r="CM3453" i="2"/>
  <c r="CL3453" i="2"/>
  <c r="CJ3453" i="2"/>
  <c r="CI3453" i="2"/>
  <c r="CM3452" i="2"/>
  <c r="CL3452" i="2"/>
  <c r="CJ3452" i="2"/>
  <c r="CI3452" i="2"/>
  <c r="CM3451" i="2"/>
  <c r="CL3451" i="2"/>
  <c r="CJ3451" i="2"/>
  <c r="CI3451" i="2"/>
  <c r="CM3450" i="2"/>
  <c r="CL3450" i="2"/>
  <c r="CJ3450" i="2"/>
  <c r="CI3450" i="2"/>
  <c r="CM3449" i="2"/>
  <c r="CL3449" i="2"/>
  <c r="CJ3449" i="2"/>
  <c r="CI3449" i="2"/>
  <c r="CM3448" i="2"/>
  <c r="CL3448" i="2"/>
  <c r="CJ3448" i="2"/>
  <c r="CI3448" i="2"/>
  <c r="CM3447" i="2"/>
  <c r="CL3447" i="2"/>
  <c r="CJ3447" i="2"/>
  <c r="CI3447" i="2"/>
  <c r="CM3446" i="2"/>
  <c r="CL3446" i="2"/>
  <c r="CJ3446" i="2"/>
  <c r="CI3446" i="2"/>
  <c r="CM3445" i="2"/>
  <c r="CL3445" i="2"/>
  <c r="CJ3445" i="2"/>
  <c r="CI3445" i="2"/>
  <c r="CM3444" i="2"/>
  <c r="CL3444" i="2"/>
  <c r="CJ3444" i="2"/>
  <c r="CI3444" i="2"/>
  <c r="CM3443" i="2"/>
  <c r="CL3443" i="2"/>
  <c r="CJ3443" i="2"/>
  <c r="CI3443" i="2"/>
  <c r="CM3442" i="2"/>
  <c r="CL3442" i="2"/>
  <c r="CJ3442" i="2"/>
  <c r="CI3442" i="2"/>
  <c r="CM3441" i="2"/>
  <c r="CL3441" i="2"/>
  <c r="CJ3441" i="2"/>
  <c r="CI3441" i="2"/>
  <c r="CM3440" i="2"/>
  <c r="CL3440" i="2"/>
  <c r="CJ3440" i="2"/>
  <c r="CI3440" i="2"/>
  <c r="CM3439" i="2"/>
  <c r="CL3439" i="2"/>
  <c r="CJ3439" i="2"/>
  <c r="CI3439" i="2"/>
  <c r="CM3438" i="2"/>
  <c r="CL3438" i="2"/>
  <c r="CJ3438" i="2"/>
  <c r="CI3438" i="2"/>
  <c r="CM3437" i="2"/>
  <c r="CL3437" i="2"/>
  <c r="CJ3437" i="2"/>
  <c r="CI3437" i="2"/>
  <c r="CM3436" i="2"/>
  <c r="CL3436" i="2"/>
  <c r="CJ3436" i="2"/>
  <c r="CI3436" i="2"/>
  <c r="CM3435" i="2"/>
  <c r="CL3435" i="2"/>
  <c r="CJ3435" i="2"/>
  <c r="CI3435" i="2"/>
  <c r="CM3434" i="2"/>
  <c r="CL3434" i="2"/>
  <c r="CJ3434" i="2"/>
  <c r="CI3434" i="2"/>
  <c r="CM3433" i="2"/>
  <c r="CL3433" i="2"/>
  <c r="CJ3433" i="2"/>
  <c r="CI3433" i="2"/>
  <c r="CM3432" i="2"/>
  <c r="CL3432" i="2"/>
  <c r="CJ3432" i="2"/>
  <c r="CI3432" i="2"/>
  <c r="CM3431" i="2"/>
  <c r="CL3431" i="2"/>
  <c r="CJ3431" i="2"/>
  <c r="CI3431" i="2"/>
  <c r="CM3430" i="2"/>
  <c r="CL3430" i="2"/>
  <c r="CJ3430" i="2"/>
  <c r="CI3430" i="2"/>
  <c r="CM3429" i="2"/>
  <c r="CL3429" i="2"/>
  <c r="CJ3429" i="2"/>
  <c r="CI3429" i="2"/>
  <c r="CM3428" i="2"/>
  <c r="CL3428" i="2"/>
  <c r="CJ3428" i="2"/>
  <c r="CI3428" i="2"/>
  <c r="CM3427" i="2"/>
  <c r="CL3427" i="2"/>
  <c r="CJ3427" i="2"/>
  <c r="CI3427" i="2"/>
  <c r="CM3426" i="2"/>
  <c r="CL3426" i="2"/>
  <c r="CJ3426" i="2"/>
  <c r="CI3426" i="2"/>
  <c r="CM3425" i="2"/>
  <c r="CL3425" i="2"/>
  <c r="CJ3425" i="2"/>
  <c r="CI3425" i="2"/>
  <c r="CM3424" i="2"/>
  <c r="CL3424" i="2"/>
  <c r="CJ3424" i="2"/>
  <c r="CI3424" i="2"/>
  <c r="CM3423" i="2"/>
  <c r="CL3423" i="2"/>
  <c r="CJ3423" i="2"/>
  <c r="CI3423" i="2"/>
  <c r="CM3422" i="2"/>
  <c r="CL3422" i="2"/>
  <c r="CJ3422" i="2"/>
  <c r="CI3422" i="2"/>
  <c r="CM3421" i="2"/>
  <c r="CL3421" i="2"/>
  <c r="CJ3421" i="2"/>
  <c r="CI3421" i="2"/>
  <c r="CM3420" i="2"/>
  <c r="CL3420" i="2"/>
  <c r="CJ3420" i="2"/>
  <c r="CI3420" i="2"/>
  <c r="CM3419" i="2"/>
  <c r="CL3419" i="2"/>
  <c r="CJ3419" i="2"/>
  <c r="CI3419" i="2"/>
  <c r="CM3418" i="2"/>
  <c r="CL3418" i="2"/>
  <c r="CJ3418" i="2"/>
  <c r="CI3418" i="2"/>
  <c r="CM3417" i="2"/>
  <c r="CL3417" i="2"/>
  <c r="CJ3417" i="2"/>
  <c r="CI3417" i="2"/>
  <c r="CM3416" i="2"/>
  <c r="CL3416" i="2"/>
  <c r="CJ3416" i="2"/>
  <c r="CI3416" i="2"/>
  <c r="CM3415" i="2"/>
  <c r="CL3415" i="2"/>
  <c r="CJ3415" i="2"/>
  <c r="CI3415" i="2"/>
  <c r="CM3414" i="2"/>
  <c r="CL3414" i="2"/>
  <c r="CJ3414" i="2"/>
  <c r="CI3414" i="2"/>
  <c r="CM3413" i="2"/>
  <c r="CL3413" i="2"/>
  <c r="CJ3413" i="2"/>
  <c r="CI3413" i="2"/>
  <c r="CM3412" i="2"/>
  <c r="CL3412" i="2"/>
  <c r="CJ3412" i="2"/>
  <c r="CI3412" i="2"/>
  <c r="CM3411" i="2"/>
  <c r="CL3411" i="2"/>
  <c r="CJ3411" i="2"/>
  <c r="CI3411" i="2"/>
  <c r="CM3410" i="2"/>
  <c r="CL3410" i="2"/>
  <c r="CJ3410" i="2"/>
  <c r="CI3410" i="2"/>
  <c r="CM3409" i="2"/>
  <c r="CL3409" i="2"/>
  <c r="CJ3409" i="2"/>
  <c r="CI3409" i="2"/>
  <c r="CM3408" i="2"/>
  <c r="CL3408" i="2"/>
  <c r="CJ3408" i="2"/>
  <c r="CI3408" i="2"/>
  <c r="CM3407" i="2"/>
  <c r="CL3407" i="2"/>
  <c r="CJ3407" i="2"/>
  <c r="CI3407" i="2"/>
  <c r="CM3406" i="2"/>
  <c r="CL3406" i="2"/>
  <c r="CJ3406" i="2"/>
  <c r="CI3406" i="2"/>
  <c r="CM3405" i="2"/>
  <c r="CL3405" i="2"/>
  <c r="CJ3405" i="2"/>
  <c r="CI3405" i="2"/>
  <c r="CM3404" i="2"/>
  <c r="CL3404" i="2"/>
  <c r="CJ3404" i="2"/>
  <c r="CI3404" i="2"/>
  <c r="CM3403" i="2"/>
  <c r="CL3403" i="2"/>
  <c r="CJ3403" i="2"/>
  <c r="CI3403" i="2"/>
  <c r="CM3402" i="2"/>
  <c r="CL3402" i="2"/>
  <c r="CJ3402" i="2"/>
  <c r="CI3402" i="2"/>
  <c r="CM3401" i="2"/>
  <c r="CL3401" i="2"/>
  <c r="CJ3401" i="2"/>
  <c r="CI3401" i="2"/>
  <c r="CM3400" i="2"/>
  <c r="CL3400" i="2"/>
  <c r="CJ3400" i="2"/>
  <c r="CI3400" i="2"/>
  <c r="CM3399" i="2"/>
  <c r="CL3399" i="2"/>
  <c r="CJ3399" i="2"/>
  <c r="CI3399" i="2"/>
  <c r="CM3398" i="2"/>
  <c r="CL3398" i="2"/>
  <c r="CJ3398" i="2"/>
  <c r="CI3398" i="2"/>
  <c r="CM3397" i="2"/>
  <c r="CL3397" i="2"/>
  <c r="CJ3397" i="2"/>
  <c r="CI3397" i="2"/>
  <c r="CM3396" i="2"/>
  <c r="CL3396" i="2"/>
  <c r="CJ3396" i="2"/>
  <c r="CI3396" i="2"/>
  <c r="CM3395" i="2"/>
  <c r="CL3395" i="2"/>
  <c r="CJ3395" i="2"/>
  <c r="CI3395" i="2"/>
  <c r="CM3394" i="2"/>
  <c r="CL3394" i="2"/>
  <c r="CJ3394" i="2"/>
  <c r="CI3394" i="2"/>
  <c r="CM3393" i="2"/>
  <c r="CL3393" i="2"/>
  <c r="CJ3393" i="2"/>
  <c r="CI3393" i="2"/>
  <c r="CM3392" i="2"/>
  <c r="CL3392" i="2"/>
  <c r="CJ3392" i="2"/>
  <c r="CI3392" i="2"/>
  <c r="CM3391" i="2"/>
  <c r="CL3391" i="2"/>
  <c r="CJ3391" i="2"/>
  <c r="CI3391" i="2"/>
  <c r="CM3390" i="2"/>
  <c r="CL3390" i="2"/>
  <c r="CJ3390" i="2"/>
  <c r="CI3390" i="2"/>
  <c r="CM3389" i="2"/>
  <c r="CL3389" i="2"/>
  <c r="CJ3389" i="2"/>
  <c r="CI3389" i="2"/>
  <c r="CM3388" i="2"/>
  <c r="CL3388" i="2"/>
  <c r="CJ3388" i="2"/>
  <c r="CI3388" i="2"/>
  <c r="CM3387" i="2"/>
  <c r="CL3387" i="2"/>
  <c r="CJ3387" i="2"/>
  <c r="CI3387" i="2"/>
  <c r="CM3386" i="2"/>
  <c r="CL3386" i="2"/>
  <c r="CJ3386" i="2"/>
  <c r="CI3386" i="2"/>
  <c r="CM3385" i="2"/>
  <c r="CL3385" i="2"/>
  <c r="CJ3385" i="2"/>
  <c r="CI3385" i="2"/>
  <c r="CM3384" i="2"/>
  <c r="CL3384" i="2"/>
  <c r="CJ3384" i="2"/>
  <c r="CI3384" i="2"/>
  <c r="CM3383" i="2"/>
  <c r="CL3383" i="2"/>
  <c r="CJ3383" i="2"/>
  <c r="CI3383" i="2"/>
  <c r="CM3382" i="2"/>
  <c r="CL3382" i="2"/>
  <c r="CJ3382" i="2"/>
  <c r="CI3382" i="2"/>
  <c r="CM3381" i="2"/>
  <c r="CL3381" i="2"/>
  <c r="CJ3381" i="2"/>
  <c r="CI3381" i="2"/>
  <c r="CM3380" i="2"/>
  <c r="CL3380" i="2"/>
  <c r="CJ3380" i="2"/>
  <c r="CI3380" i="2"/>
  <c r="CM3379" i="2"/>
  <c r="CL3379" i="2"/>
  <c r="CJ3379" i="2"/>
  <c r="CI3379" i="2"/>
  <c r="CM3378" i="2"/>
  <c r="CL3378" i="2"/>
  <c r="CJ3378" i="2"/>
  <c r="CI3378" i="2"/>
  <c r="CM3377" i="2"/>
  <c r="CL3377" i="2"/>
  <c r="CJ3377" i="2"/>
  <c r="CI3377" i="2"/>
  <c r="CM3376" i="2"/>
  <c r="CL3376" i="2"/>
  <c r="CJ3376" i="2"/>
  <c r="CI3376" i="2"/>
  <c r="CM3375" i="2"/>
  <c r="CL3375" i="2"/>
  <c r="CJ3375" i="2"/>
  <c r="CI3375" i="2"/>
  <c r="CM3374" i="2"/>
  <c r="CL3374" i="2"/>
  <c r="CJ3374" i="2"/>
  <c r="CI3374" i="2"/>
  <c r="CM3373" i="2"/>
  <c r="CL3373" i="2"/>
  <c r="CJ3373" i="2"/>
  <c r="CI3373" i="2"/>
  <c r="CM3372" i="2"/>
  <c r="CL3372" i="2"/>
  <c r="CJ3372" i="2"/>
  <c r="CI3372" i="2"/>
  <c r="CM3371" i="2"/>
  <c r="CL3371" i="2"/>
  <c r="CJ3371" i="2"/>
  <c r="CI3371" i="2"/>
  <c r="CM3370" i="2"/>
  <c r="CL3370" i="2"/>
  <c r="CJ3370" i="2"/>
  <c r="CI3370" i="2"/>
  <c r="CM3369" i="2"/>
  <c r="CL3369" i="2"/>
  <c r="CJ3369" i="2"/>
  <c r="CI3369" i="2"/>
  <c r="CM3368" i="2"/>
  <c r="CL3368" i="2"/>
  <c r="CJ3368" i="2"/>
  <c r="CI3368" i="2"/>
  <c r="CM3367" i="2"/>
  <c r="CL3367" i="2"/>
  <c r="CJ3367" i="2"/>
  <c r="CI3367" i="2"/>
  <c r="CM3366" i="2"/>
  <c r="CL3366" i="2"/>
  <c r="CJ3366" i="2"/>
  <c r="CI3366" i="2"/>
  <c r="CM3365" i="2"/>
  <c r="CL3365" i="2"/>
  <c r="CJ3365" i="2"/>
  <c r="CI3365" i="2"/>
  <c r="CM3364" i="2"/>
  <c r="CL3364" i="2"/>
  <c r="CJ3364" i="2"/>
  <c r="CI3364" i="2"/>
  <c r="CM3363" i="2"/>
  <c r="CL3363" i="2"/>
  <c r="CJ3363" i="2"/>
  <c r="CI3363" i="2"/>
  <c r="CM3362" i="2"/>
  <c r="CL3362" i="2"/>
  <c r="CJ3362" i="2"/>
  <c r="CI3362" i="2"/>
  <c r="CM3361" i="2"/>
  <c r="CL3361" i="2"/>
  <c r="CJ3361" i="2"/>
  <c r="CI3361" i="2"/>
  <c r="CM3360" i="2"/>
  <c r="CL3360" i="2"/>
  <c r="CJ3360" i="2"/>
  <c r="CI3360" i="2"/>
  <c r="CM3359" i="2"/>
  <c r="CL3359" i="2"/>
  <c r="CJ3359" i="2"/>
  <c r="CI3359" i="2"/>
  <c r="CM3358" i="2"/>
  <c r="CL3358" i="2"/>
  <c r="CJ3358" i="2"/>
  <c r="CI3358" i="2"/>
  <c r="CM3357" i="2"/>
  <c r="CL3357" i="2"/>
  <c r="CJ3357" i="2"/>
  <c r="CI3357" i="2"/>
  <c r="CM3356" i="2"/>
  <c r="CL3356" i="2"/>
  <c r="CJ3356" i="2"/>
  <c r="CI3356" i="2"/>
  <c r="CM3355" i="2"/>
  <c r="CL3355" i="2"/>
  <c r="CJ3355" i="2"/>
  <c r="CI3355" i="2"/>
  <c r="CM3354" i="2"/>
  <c r="CL3354" i="2"/>
  <c r="CJ3354" i="2"/>
  <c r="CI3354" i="2"/>
  <c r="CM3353" i="2"/>
  <c r="CL3353" i="2"/>
  <c r="CJ3353" i="2"/>
  <c r="CI3353" i="2"/>
  <c r="CM3352" i="2"/>
  <c r="CL3352" i="2"/>
  <c r="CJ3352" i="2"/>
  <c r="CI3352" i="2"/>
  <c r="CM3351" i="2"/>
  <c r="CL3351" i="2"/>
  <c r="CJ3351" i="2"/>
  <c r="CI3351" i="2"/>
  <c r="CM3350" i="2"/>
  <c r="CL3350" i="2"/>
  <c r="CJ3350" i="2"/>
  <c r="CI3350" i="2"/>
  <c r="CM3349" i="2"/>
  <c r="CL3349" i="2"/>
  <c r="CJ3349" i="2"/>
  <c r="CI3349" i="2"/>
  <c r="CM3348" i="2"/>
  <c r="CL3348" i="2"/>
  <c r="CJ3348" i="2"/>
  <c r="CI3348" i="2"/>
  <c r="CM3347" i="2"/>
  <c r="CL3347" i="2"/>
  <c r="CJ3347" i="2"/>
  <c r="CI3347" i="2"/>
  <c r="CM3346" i="2"/>
  <c r="CL3346" i="2"/>
  <c r="CJ3346" i="2"/>
  <c r="CI3346" i="2"/>
  <c r="CM3345" i="2"/>
  <c r="CL3345" i="2"/>
  <c r="CJ3345" i="2"/>
  <c r="CI3345" i="2"/>
  <c r="CM3344" i="2"/>
  <c r="CL3344" i="2"/>
  <c r="CJ3344" i="2"/>
  <c r="CI3344" i="2"/>
  <c r="CM3343" i="2"/>
  <c r="CL3343" i="2"/>
  <c r="CJ3343" i="2"/>
  <c r="CI3343" i="2"/>
  <c r="CM3342" i="2"/>
  <c r="CL3342" i="2"/>
  <c r="CJ3342" i="2"/>
  <c r="CI3342" i="2"/>
  <c r="CM3341" i="2"/>
  <c r="CL3341" i="2"/>
  <c r="CJ3341" i="2"/>
  <c r="CI3341" i="2"/>
  <c r="CM3340" i="2"/>
  <c r="CL3340" i="2"/>
  <c r="CJ3340" i="2"/>
  <c r="CI3340" i="2"/>
  <c r="CM3339" i="2"/>
  <c r="CL3339" i="2"/>
  <c r="CJ3339" i="2"/>
  <c r="CI3339" i="2"/>
  <c r="CM3338" i="2"/>
  <c r="CL3338" i="2"/>
  <c r="CJ3338" i="2"/>
  <c r="CI3338" i="2"/>
  <c r="CM3337" i="2"/>
  <c r="CL3337" i="2"/>
  <c r="CJ3337" i="2"/>
  <c r="CI3337" i="2"/>
  <c r="CM3336" i="2"/>
  <c r="CL3336" i="2"/>
  <c r="CJ3336" i="2"/>
  <c r="CI3336" i="2"/>
  <c r="CM3335" i="2"/>
  <c r="CL3335" i="2"/>
  <c r="CJ3335" i="2"/>
  <c r="CI3335" i="2"/>
  <c r="CM3334" i="2"/>
  <c r="CL3334" i="2"/>
  <c r="CJ3334" i="2"/>
  <c r="CI3334" i="2"/>
  <c r="CM3333" i="2"/>
  <c r="CL3333" i="2"/>
  <c r="CJ3333" i="2"/>
  <c r="CI3333" i="2"/>
  <c r="CM3332" i="2"/>
  <c r="CL3332" i="2"/>
  <c r="CJ3332" i="2"/>
  <c r="CI3332" i="2"/>
  <c r="CM3331" i="2"/>
  <c r="CL3331" i="2"/>
  <c r="CJ3331" i="2"/>
  <c r="CI3331" i="2"/>
  <c r="CM3330" i="2"/>
  <c r="CL3330" i="2"/>
  <c r="CJ3330" i="2"/>
  <c r="CI3330" i="2"/>
  <c r="CM3329" i="2"/>
  <c r="CL3329" i="2"/>
  <c r="CJ3329" i="2"/>
  <c r="CI3329" i="2"/>
  <c r="CM3328" i="2"/>
  <c r="CL3328" i="2"/>
  <c r="CJ3328" i="2"/>
  <c r="CI3328" i="2"/>
  <c r="CM3327" i="2"/>
  <c r="CL3327" i="2"/>
  <c r="CJ3327" i="2"/>
  <c r="CI3327" i="2"/>
  <c r="CM3326" i="2"/>
  <c r="CL3326" i="2"/>
  <c r="CJ3326" i="2"/>
  <c r="CI3326" i="2"/>
  <c r="CM3325" i="2"/>
  <c r="CL3325" i="2"/>
  <c r="CJ3325" i="2"/>
  <c r="CI3325" i="2"/>
  <c r="CM3324" i="2"/>
  <c r="CL3324" i="2"/>
  <c r="CJ3324" i="2"/>
  <c r="CI3324" i="2"/>
  <c r="CM3323" i="2"/>
  <c r="CL3323" i="2"/>
  <c r="CJ3323" i="2"/>
  <c r="CI3323" i="2"/>
  <c r="CM3322" i="2"/>
  <c r="CL3322" i="2"/>
  <c r="CJ3322" i="2"/>
  <c r="CI3322" i="2"/>
  <c r="CM3321" i="2"/>
  <c r="CL3321" i="2"/>
  <c r="CJ3321" i="2"/>
  <c r="CI3321" i="2"/>
  <c r="CM3320" i="2"/>
  <c r="CL3320" i="2"/>
  <c r="CJ3320" i="2"/>
  <c r="CI3320" i="2"/>
  <c r="CM3319" i="2"/>
  <c r="CL3319" i="2"/>
  <c r="CJ3319" i="2"/>
  <c r="CI3319" i="2"/>
  <c r="CM3318" i="2"/>
  <c r="CL3318" i="2"/>
  <c r="CJ3318" i="2"/>
  <c r="CI3318" i="2"/>
  <c r="CM3317" i="2"/>
  <c r="CL3317" i="2"/>
  <c r="CJ3317" i="2"/>
  <c r="CI3317" i="2"/>
  <c r="CM3316" i="2"/>
  <c r="CL3316" i="2"/>
  <c r="CJ3316" i="2"/>
  <c r="CI3316" i="2"/>
  <c r="CM3315" i="2"/>
  <c r="CL3315" i="2"/>
  <c r="CJ3315" i="2"/>
  <c r="CI3315" i="2"/>
  <c r="CM3314" i="2"/>
  <c r="CL3314" i="2"/>
  <c r="CJ3314" i="2"/>
  <c r="CI3314" i="2"/>
  <c r="CM3313" i="2"/>
  <c r="CL3313" i="2"/>
  <c r="CJ3313" i="2"/>
  <c r="CI3313" i="2"/>
  <c r="CM3312" i="2"/>
  <c r="CL3312" i="2"/>
  <c r="CJ3312" i="2"/>
  <c r="CI3312" i="2"/>
  <c r="CM3311" i="2"/>
  <c r="CL3311" i="2"/>
  <c r="CJ3311" i="2"/>
  <c r="CI3311" i="2"/>
  <c r="CM3310" i="2"/>
  <c r="CL3310" i="2"/>
  <c r="CJ3310" i="2"/>
  <c r="CI3310" i="2"/>
  <c r="CM3309" i="2"/>
  <c r="CL3309" i="2"/>
  <c r="CJ3309" i="2"/>
  <c r="CI3309" i="2"/>
  <c r="CM3308" i="2"/>
  <c r="CL3308" i="2"/>
  <c r="CJ3308" i="2"/>
  <c r="CI3308" i="2"/>
  <c r="CM3307" i="2"/>
  <c r="CL3307" i="2"/>
  <c r="CJ3307" i="2"/>
  <c r="CI3307" i="2"/>
  <c r="CM3306" i="2"/>
  <c r="CL3306" i="2"/>
  <c r="CJ3306" i="2"/>
  <c r="CI3306" i="2"/>
  <c r="CM3305" i="2"/>
  <c r="CL3305" i="2"/>
  <c r="CJ3305" i="2"/>
  <c r="CI3305" i="2"/>
  <c r="CM3304" i="2"/>
  <c r="CL3304" i="2"/>
  <c r="CJ3304" i="2"/>
  <c r="CI3304" i="2"/>
  <c r="CM3303" i="2"/>
  <c r="CL3303" i="2"/>
  <c r="CJ3303" i="2"/>
  <c r="CI3303" i="2"/>
  <c r="CM3302" i="2"/>
  <c r="CL3302" i="2"/>
  <c r="CJ3302" i="2"/>
  <c r="CI3302" i="2"/>
  <c r="CM3301" i="2"/>
  <c r="CL3301" i="2"/>
  <c r="CJ3301" i="2"/>
  <c r="CI3301" i="2"/>
  <c r="CM3300" i="2"/>
  <c r="CL3300" i="2"/>
  <c r="CJ3300" i="2"/>
  <c r="CI3300" i="2"/>
  <c r="CM3299" i="2"/>
  <c r="CL3299" i="2"/>
  <c r="CJ3299" i="2"/>
  <c r="CI3299" i="2"/>
  <c r="CM3298" i="2"/>
  <c r="CL3298" i="2"/>
  <c r="CJ3298" i="2"/>
  <c r="CI3298" i="2"/>
  <c r="CM3297" i="2"/>
  <c r="CL3297" i="2"/>
  <c r="CJ3297" i="2"/>
  <c r="CI3297" i="2"/>
  <c r="CM3296" i="2"/>
  <c r="CL3296" i="2"/>
  <c r="CJ3296" i="2"/>
  <c r="CI3296" i="2"/>
  <c r="CM3295" i="2"/>
  <c r="CL3295" i="2"/>
  <c r="CJ3295" i="2"/>
  <c r="CI3295" i="2"/>
  <c r="CM3294" i="2"/>
  <c r="CL3294" i="2"/>
  <c r="CJ3294" i="2"/>
  <c r="CI3294" i="2"/>
  <c r="CM3293" i="2"/>
  <c r="CL3293" i="2"/>
  <c r="CJ3293" i="2"/>
  <c r="CI3293" i="2"/>
  <c r="CM3292" i="2"/>
  <c r="CL3292" i="2"/>
  <c r="CJ3292" i="2"/>
  <c r="CI3292" i="2"/>
  <c r="CM3291" i="2"/>
  <c r="CL3291" i="2"/>
  <c r="CJ3291" i="2"/>
  <c r="CI3291" i="2"/>
  <c r="CM3290" i="2"/>
  <c r="CL3290" i="2"/>
  <c r="CJ3290" i="2"/>
  <c r="CI3290" i="2"/>
  <c r="CM3289" i="2"/>
  <c r="CL3289" i="2"/>
  <c r="CJ3289" i="2"/>
  <c r="CI3289" i="2"/>
  <c r="CM3288" i="2"/>
  <c r="CL3288" i="2"/>
  <c r="CJ3288" i="2"/>
  <c r="CI3288" i="2"/>
  <c r="CM3287" i="2"/>
  <c r="CL3287" i="2"/>
  <c r="CJ3287" i="2"/>
  <c r="CI3287" i="2"/>
  <c r="CM3286" i="2"/>
  <c r="CL3286" i="2"/>
  <c r="CJ3286" i="2"/>
  <c r="CI3286" i="2"/>
  <c r="CM3285" i="2"/>
  <c r="CL3285" i="2"/>
  <c r="CJ3285" i="2"/>
  <c r="CI3285" i="2"/>
  <c r="CM3284" i="2"/>
  <c r="CL3284" i="2"/>
  <c r="CJ3284" i="2"/>
  <c r="CI3284" i="2"/>
  <c r="CM3283" i="2"/>
  <c r="CL3283" i="2"/>
  <c r="CJ3283" i="2"/>
  <c r="CI3283" i="2"/>
  <c r="CM3282" i="2"/>
  <c r="CL3282" i="2"/>
  <c r="CJ3282" i="2"/>
  <c r="CI3282" i="2"/>
  <c r="CM3281" i="2"/>
  <c r="CL3281" i="2"/>
  <c r="CJ3281" i="2"/>
  <c r="CI3281" i="2"/>
  <c r="CM3280" i="2"/>
  <c r="CL3280" i="2"/>
  <c r="CJ3280" i="2"/>
  <c r="CI3280" i="2"/>
  <c r="CM3279" i="2"/>
  <c r="CL3279" i="2"/>
  <c r="CJ3279" i="2"/>
  <c r="CI3279" i="2"/>
  <c r="CM3278" i="2"/>
  <c r="CL3278" i="2"/>
  <c r="CJ3278" i="2"/>
  <c r="CI3278" i="2"/>
  <c r="CM3277" i="2"/>
  <c r="CL3277" i="2"/>
  <c r="CJ3277" i="2"/>
  <c r="CI3277" i="2"/>
  <c r="CM3276" i="2"/>
  <c r="CL3276" i="2"/>
  <c r="CJ3276" i="2"/>
  <c r="CI3276" i="2"/>
  <c r="CM3275" i="2"/>
  <c r="CL3275" i="2"/>
  <c r="CJ3275" i="2"/>
  <c r="CI3275" i="2"/>
  <c r="CM3274" i="2"/>
  <c r="CL3274" i="2"/>
  <c r="CJ3274" i="2"/>
  <c r="CI3274" i="2"/>
  <c r="CM3273" i="2"/>
  <c r="CL3273" i="2"/>
  <c r="CJ3273" i="2"/>
  <c r="CI3273" i="2"/>
  <c r="CM3272" i="2"/>
  <c r="CL3272" i="2"/>
  <c r="CJ3272" i="2"/>
  <c r="CI3272" i="2"/>
  <c r="CM3271" i="2"/>
  <c r="CL3271" i="2"/>
  <c r="CJ3271" i="2"/>
  <c r="CI3271" i="2"/>
  <c r="CM3270" i="2"/>
  <c r="CL3270" i="2"/>
  <c r="CJ3270" i="2"/>
  <c r="CI3270" i="2"/>
  <c r="CM3269" i="2"/>
  <c r="CL3269" i="2"/>
  <c r="CJ3269" i="2"/>
  <c r="CI3269" i="2"/>
  <c r="CM3268" i="2"/>
  <c r="CL3268" i="2"/>
  <c r="CJ3268" i="2"/>
  <c r="CI3268" i="2"/>
  <c r="CM3267" i="2"/>
  <c r="CL3267" i="2"/>
  <c r="CJ3267" i="2"/>
  <c r="CI3267" i="2"/>
  <c r="CM3266" i="2"/>
  <c r="CL3266" i="2"/>
  <c r="CJ3266" i="2"/>
  <c r="CI3266" i="2"/>
  <c r="CM3265" i="2"/>
  <c r="CL3265" i="2"/>
  <c r="CJ3265" i="2"/>
  <c r="CI3265" i="2"/>
  <c r="CM3264" i="2"/>
  <c r="CL3264" i="2"/>
  <c r="CJ3264" i="2"/>
  <c r="CI3264" i="2"/>
  <c r="CM3263" i="2"/>
  <c r="CL3263" i="2"/>
  <c r="CJ3263" i="2"/>
  <c r="CI3263" i="2"/>
  <c r="CM3262" i="2"/>
  <c r="CL3262" i="2"/>
  <c r="CJ3262" i="2"/>
  <c r="CI3262" i="2"/>
  <c r="CM3261" i="2"/>
  <c r="CL3261" i="2"/>
  <c r="CJ3261" i="2"/>
  <c r="CI3261" i="2"/>
  <c r="CM3260" i="2"/>
  <c r="CL3260" i="2"/>
  <c r="CJ3260" i="2"/>
  <c r="CI3260" i="2"/>
  <c r="CM3259" i="2"/>
  <c r="CL3259" i="2"/>
  <c r="CJ3259" i="2"/>
  <c r="CI3259" i="2"/>
  <c r="CM3258" i="2"/>
  <c r="CL3258" i="2"/>
  <c r="CJ3258" i="2"/>
  <c r="CI3258" i="2"/>
  <c r="CM3257" i="2"/>
  <c r="CL3257" i="2"/>
  <c r="CJ3257" i="2"/>
  <c r="CI3257" i="2"/>
  <c r="CM3256" i="2"/>
  <c r="CL3256" i="2"/>
  <c r="CJ3256" i="2"/>
  <c r="CI3256" i="2"/>
  <c r="CM3255" i="2"/>
  <c r="CL3255" i="2"/>
  <c r="CJ3255" i="2"/>
  <c r="CI3255" i="2"/>
  <c r="CM3254" i="2"/>
  <c r="CL3254" i="2"/>
  <c r="CJ3254" i="2"/>
  <c r="CI3254" i="2"/>
  <c r="CM3253" i="2"/>
  <c r="CL3253" i="2"/>
  <c r="CJ3253" i="2"/>
  <c r="CI3253" i="2"/>
  <c r="CM3252" i="2"/>
  <c r="CL3252" i="2"/>
  <c r="CJ3252" i="2"/>
  <c r="CI3252" i="2"/>
  <c r="CM3251" i="2"/>
  <c r="CL3251" i="2"/>
  <c r="CJ3251" i="2"/>
  <c r="CI3251" i="2"/>
  <c r="CM3250" i="2"/>
  <c r="CL3250" i="2"/>
  <c r="CJ3250" i="2"/>
  <c r="CI3250" i="2"/>
  <c r="CM3249" i="2"/>
  <c r="CL3249" i="2"/>
  <c r="CJ3249" i="2"/>
  <c r="CI3249" i="2"/>
  <c r="CM3248" i="2"/>
  <c r="CL3248" i="2"/>
  <c r="CJ3248" i="2"/>
  <c r="CI3248" i="2"/>
  <c r="CM3247" i="2"/>
  <c r="CL3247" i="2"/>
  <c r="CJ3247" i="2"/>
  <c r="CI3247" i="2"/>
  <c r="CM3246" i="2"/>
  <c r="CL3246" i="2"/>
  <c r="CJ3246" i="2"/>
  <c r="CI3246" i="2"/>
  <c r="CM3245" i="2"/>
  <c r="CL3245" i="2"/>
  <c r="CJ3245" i="2"/>
  <c r="CI3245" i="2"/>
  <c r="CM3244" i="2"/>
  <c r="CL3244" i="2"/>
  <c r="CJ3244" i="2"/>
  <c r="CI3244" i="2"/>
  <c r="CM3243" i="2"/>
  <c r="CL3243" i="2"/>
  <c r="CJ3243" i="2"/>
  <c r="CI3243" i="2"/>
  <c r="CM3242" i="2"/>
  <c r="CL3242" i="2"/>
  <c r="CJ3242" i="2"/>
  <c r="CI3242" i="2"/>
  <c r="CM3241" i="2"/>
  <c r="CL3241" i="2"/>
  <c r="CJ3241" i="2"/>
  <c r="CI3241" i="2"/>
  <c r="CM3240" i="2"/>
  <c r="CL3240" i="2"/>
  <c r="CJ3240" i="2"/>
  <c r="CI3240" i="2"/>
  <c r="CM3239" i="2"/>
  <c r="CL3239" i="2"/>
  <c r="CJ3239" i="2"/>
  <c r="CI3239" i="2"/>
  <c r="CM3238" i="2"/>
  <c r="CL3238" i="2"/>
  <c r="CJ3238" i="2"/>
  <c r="CI3238" i="2"/>
  <c r="CM3237" i="2"/>
  <c r="CL3237" i="2"/>
  <c r="CJ3237" i="2"/>
  <c r="CI3237" i="2"/>
  <c r="CM3236" i="2"/>
  <c r="CL3236" i="2"/>
  <c r="CJ3236" i="2"/>
  <c r="CI3236" i="2"/>
  <c r="CM3235" i="2"/>
  <c r="CL3235" i="2"/>
  <c r="CJ3235" i="2"/>
  <c r="CI3235" i="2"/>
  <c r="CM3234" i="2"/>
  <c r="CL3234" i="2"/>
  <c r="CJ3234" i="2"/>
  <c r="CI3234" i="2"/>
  <c r="CM3233" i="2"/>
  <c r="CL3233" i="2"/>
  <c r="CJ3233" i="2"/>
  <c r="CI3233" i="2"/>
  <c r="CM3232" i="2"/>
  <c r="CL3232" i="2"/>
  <c r="CJ3232" i="2"/>
  <c r="CI3232" i="2"/>
  <c r="CM3231" i="2"/>
  <c r="CL3231" i="2"/>
  <c r="CJ3231" i="2"/>
  <c r="CI3231" i="2"/>
  <c r="CM3230" i="2"/>
  <c r="CL3230" i="2"/>
  <c r="CJ3230" i="2"/>
  <c r="CI3230" i="2"/>
  <c r="CM3229" i="2"/>
  <c r="CL3229" i="2"/>
  <c r="CJ3229" i="2"/>
  <c r="CI3229" i="2"/>
  <c r="CM3228" i="2"/>
  <c r="CL3228" i="2"/>
  <c r="CJ3228" i="2"/>
  <c r="CI3228" i="2"/>
  <c r="CM3227" i="2"/>
  <c r="CL3227" i="2"/>
  <c r="CJ3227" i="2"/>
  <c r="CI3227" i="2"/>
  <c r="CM3226" i="2"/>
  <c r="CL3226" i="2"/>
  <c r="CJ3226" i="2"/>
  <c r="CI3226" i="2"/>
  <c r="CM3225" i="2"/>
  <c r="CL3225" i="2"/>
  <c r="CJ3225" i="2"/>
  <c r="CI3225" i="2"/>
  <c r="CM3224" i="2"/>
  <c r="CL3224" i="2"/>
  <c r="CJ3224" i="2"/>
  <c r="CI3224" i="2"/>
  <c r="CM3223" i="2"/>
  <c r="CL3223" i="2"/>
  <c r="CJ3223" i="2"/>
  <c r="CI3223" i="2"/>
  <c r="CM3222" i="2"/>
  <c r="CL3222" i="2"/>
  <c r="CJ3222" i="2"/>
  <c r="CI3222" i="2"/>
  <c r="CM3221" i="2"/>
  <c r="CL3221" i="2"/>
  <c r="CJ3221" i="2"/>
  <c r="CI3221" i="2"/>
  <c r="CM3220" i="2"/>
  <c r="CL3220" i="2"/>
  <c r="CJ3220" i="2"/>
  <c r="CI3220" i="2"/>
  <c r="CM3219" i="2"/>
  <c r="CL3219" i="2"/>
  <c r="CJ3219" i="2"/>
  <c r="CI3219" i="2"/>
  <c r="CM3218" i="2"/>
  <c r="CL3218" i="2"/>
  <c r="CJ3218" i="2"/>
  <c r="CI3218" i="2"/>
  <c r="CM3217" i="2"/>
  <c r="CL3217" i="2"/>
  <c r="CJ3217" i="2"/>
  <c r="CI3217" i="2"/>
  <c r="CM3216" i="2"/>
  <c r="CL3216" i="2"/>
  <c r="CJ3216" i="2"/>
  <c r="CI3216" i="2"/>
  <c r="CM3215" i="2"/>
  <c r="CL3215" i="2"/>
  <c r="CJ3215" i="2"/>
  <c r="CI3215" i="2"/>
  <c r="CM3214" i="2"/>
  <c r="CL3214" i="2"/>
  <c r="CJ3214" i="2"/>
  <c r="CI3214" i="2"/>
  <c r="CM3213" i="2"/>
  <c r="CL3213" i="2"/>
  <c r="CJ3213" i="2"/>
  <c r="CI3213" i="2"/>
  <c r="CM3212" i="2"/>
  <c r="CL3212" i="2"/>
  <c r="CJ3212" i="2"/>
  <c r="CI3212" i="2"/>
  <c r="CM3211" i="2"/>
  <c r="CL3211" i="2"/>
  <c r="CJ3211" i="2"/>
  <c r="CI3211" i="2"/>
  <c r="CM3210" i="2"/>
  <c r="CL3210" i="2"/>
  <c r="CJ3210" i="2"/>
  <c r="CI3210" i="2"/>
  <c r="CM3209" i="2"/>
  <c r="CL3209" i="2"/>
  <c r="CJ3209" i="2"/>
  <c r="CI3209" i="2"/>
  <c r="CM3208" i="2"/>
  <c r="CL3208" i="2"/>
  <c r="CJ3208" i="2"/>
  <c r="CI3208" i="2"/>
  <c r="CM3207" i="2"/>
  <c r="CL3207" i="2"/>
  <c r="CJ3207" i="2"/>
  <c r="CI3207" i="2"/>
  <c r="CM3206" i="2"/>
  <c r="CL3206" i="2"/>
  <c r="CJ3206" i="2"/>
  <c r="CI3206" i="2"/>
  <c r="CM3205" i="2"/>
  <c r="CL3205" i="2"/>
  <c r="CJ3205" i="2"/>
  <c r="CI3205" i="2"/>
  <c r="CM3204" i="2"/>
  <c r="CL3204" i="2"/>
  <c r="CJ3204" i="2"/>
  <c r="CI3204" i="2"/>
  <c r="CM3203" i="2"/>
  <c r="CL3203" i="2"/>
  <c r="CJ3203" i="2"/>
  <c r="CI3203" i="2"/>
  <c r="CM3202" i="2"/>
  <c r="CL3202" i="2"/>
  <c r="CJ3202" i="2"/>
  <c r="CI3202" i="2"/>
  <c r="CM3201" i="2"/>
  <c r="CL3201" i="2"/>
  <c r="CJ3201" i="2"/>
  <c r="CI3201" i="2"/>
  <c r="CM3200" i="2"/>
  <c r="CL3200" i="2"/>
  <c r="CJ3200" i="2"/>
  <c r="CI3200" i="2"/>
  <c r="CM3199" i="2"/>
  <c r="CL3199" i="2"/>
  <c r="CJ3199" i="2"/>
  <c r="CI3199" i="2"/>
  <c r="CM3198" i="2"/>
  <c r="CL3198" i="2"/>
  <c r="CJ3198" i="2"/>
  <c r="CI3198" i="2"/>
  <c r="CM3197" i="2"/>
  <c r="CL3197" i="2"/>
  <c r="CJ3197" i="2"/>
  <c r="CI3197" i="2"/>
  <c r="CM3196" i="2"/>
  <c r="CL3196" i="2"/>
  <c r="CJ3196" i="2"/>
  <c r="CI3196" i="2"/>
  <c r="CM3195" i="2"/>
  <c r="CL3195" i="2"/>
  <c r="CJ3195" i="2"/>
  <c r="CI3195" i="2"/>
  <c r="CM3194" i="2"/>
  <c r="CL3194" i="2"/>
  <c r="CJ3194" i="2"/>
  <c r="CI3194" i="2"/>
  <c r="CM3193" i="2"/>
  <c r="CL3193" i="2"/>
  <c r="CJ3193" i="2"/>
  <c r="CI3193" i="2"/>
  <c r="CM3192" i="2"/>
  <c r="CL3192" i="2"/>
  <c r="CJ3192" i="2"/>
  <c r="CI3192" i="2"/>
  <c r="CM3191" i="2"/>
  <c r="CL3191" i="2"/>
  <c r="CJ3191" i="2"/>
  <c r="CI3191" i="2"/>
  <c r="CM3190" i="2"/>
  <c r="CL3190" i="2"/>
  <c r="CJ3190" i="2"/>
  <c r="CI3190" i="2"/>
  <c r="CM3189" i="2"/>
  <c r="CL3189" i="2"/>
  <c r="CJ3189" i="2"/>
  <c r="CI3189" i="2"/>
  <c r="CM3188" i="2"/>
  <c r="CL3188" i="2"/>
  <c r="CJ3188" i="2"/>
  <c r="CI3188" i="2"/>
  <c r="CM3187" i="2"/>
  <c r="CL3187" i="2"/>
  <c r="CJ3187" i="2"/>
  <c r="CI3187" i="2"/>
  <c r="CM3186" i="2"/>
  <c r="CL3186" i="2"/>
  <c r="CJ3186" i="2"/>
  <c r="CI3186" i="2"/>
  <c r="CM3185" i="2"/>
  <c r="CL3185" i="2"/>
  <c r="CJ3185" i="2"/>
  <c r="CI3185" i="2"/>
  <c r="CM3184" i="2"/>
  <c r="CL3184" i="2"/>
  <c r="CJ3184" i="2"/>
  <c r="CI3184" i="2"/>
  <c r="CM3183" i="2"/>
  <c r="CL3183" i="2"/>
  <c r="CJ3183" i="2"/>
  <c r="CI3183" i="2"/>
  <c r="CM3182" i="2"/>
  <c r="CL3182" i="2"/>
  <c r="CJ3182" i="2"/>
  <c r="CI3182" i="2"/>
  <c r="CM3181" i="2"/>
  <c r="CL3181" i="2"/>
  <c r="CJ3181" i="2"/>
  <c r="CI3181" i="2"/>
  <c r="CM3180" i="2"/>
  <c r="CL3180" i="2"/>
  <c r="CJ3180" i="2"/>
  <c r="CI3180" i="2"/>
  <c r="CM3179" i="2"/>
  <c r="CL3179" i="2"/>
  <c r="CJ3179" i="2"/>
  <c r="CI3179" i="2"/>
  <c r="CM3178" i="2"/>
  <c r="CL3178" i="2"/>
  <c r="CJ3178" i="2"/>
  <c r="CI3178" i="2"/>
  <c r="CM3177" i="2"/>
  <c r="CL3177" i="2"/>
  <c r="CJ3177" i="2"/>
  <c r="CI3177" i="2"/>
  <c r="CM3176" i="2"/>
  <c r="CL3176" i="2"/>
  <c r="CJ3176" i="2"/>
  <c r="CI3176" i="2"/>
  <c r="CM3175" i="2"/>
  <c r="CL3175" i="2"/>
  <c r="CJ3175" i="2"/>
  <c r="CI3175" i="2"/>
  <c r="CM3174" i="2"/>
  <c r="CL3174" i="2"/>
  <c r="CJ3174" i="2"/>
  <c r="CI3174" i="2"/>
  <c r="CM3173" i="2"/>
  <c r="CL3173" i="2"/>
  <c r="CJ3173" i="2"/>
  <c r="CI3173" i="2"/>
  <c r="CM3172" i="2"/>
  <c r="CL3172" i="2"/>
  <c r="CJ3172" i="2"/>
  <c r="CI3172" i="2"/>
  <c r="CM3171" i="2"/>
  <c r="CL3171" i="2"/>
  <c r="CJ3171" i="2"/>
  <c r="CI3171" i="2"/>
  <c r="CM3170" i="2"/>
  <c r="CL3170" i="2"/>
  <c r="CJ3170" i="2"/>
  <c r="CI3170" i="2"/>
  <c r="CM3169" i="2"/>
  <c r="CL3169" i="2"/>
  <c r="CJ3169" i="2"/>
  <c r="CI3169" i="2"/>
  <c r="CM3168" i="2"/>
  <c r="CL3168" i="2"/>
  <c r="CJ3168" i="2"/>
  <c r="CI3168" i="2"/>
  <c r="CM3167" i="2"/>
  <c r="CL3167" i="2"/>
  <c r="CJ3167" i="2"/>
  <c r="CI3167" i="2"/>
  <c r="CM3166" i="2"/>
  <c r="CL3166" i="2"/>
  <c r="CJ3166" i="2"/>
  <c r="CI3166" i="2"/>
  <c r="CM3165" i="2"/>
  <c r="CL3165" i="2"/>
  <c r="CJ3165" i="2"/>
  <c r="CI3165" i="2"/>
  <c r="CM3164" i="2"/>
  <c r="CL3164" i="2"/>
  <c r="CJ3164" i="2"/>
  <c r="CI3164" i="2"/>
  <c r="CM3163" i="2"/>
  <c r="CL3163" i="2"/>
  <c r="CJ3163" i="2"/>
  <c r="CI3163" i="2"/>
  <c r="CM3162" i="2"/>
  <c r="CL3162" i="2"/>
  <c r="CJ3162" i="2"/>
  <c r="CI3162" i="2"/>
  <c r="CM3161" i="2"/>
  <c r="CL3161" i="2"/>
  <c r="CJ3161" i="2"/>
  <c r="CI3161" i="2"/>
  <c r="CM3160" i="2"/>
  <c r="CL3160" i="2"/>
  <c r="CJ3160" i="2"/>
  <c r="CI3160" i="2"/>
  <c r="CM3159" i="2"/>
  <c r="CL3159" i="2"/>
  <c r="CJ3159" i="2"/>
  <c r="CI3159" i="2"/>
  <c r="CM3158" i="2"/>
  <c r="CL3158" i="2"/>
  <c r="CJ3158" i="2"/>
  <c r="CI3158" i="2"/>
  <c r="CM3157" i="2"/>
  <c r="CL3157" i="2"/>
  <c r="CJ3157" i="2"/>
  <c r="CI3157" i="2"/>
  <c r="CM3156" i="2"/>
  <c r="CL3156" i="2"/>
  <c r="CJ3156" i="2"/>
  <c r="CI3156" i="2"/>
  <c r="CM3155" i="2"/>
  <c r="CL3155" i="2"/>
  <c r="CJ3155" i="2"/>
  <c r="CI3155" i="2"/>
  <c r="CM3154" i="2"/>
  <c r="CL3154" i="2"/>
  <c r="CJ3154" i="2"/>
  <c r="CI3154" i="2"/>
  <c r="CM3153" i="2"/>
  <c r="CL3153" i="2"/>
  <c r="CJ3153" i="2"/>
  <c r="CI3153" i="2"/>
  <c r="CM3152" i="2"/>
  <c r="CL3152" i="2"/>
  <c r="CJ3152" i="2"/>
  <c r="CI3152" i="2"/>
  <c r="CM3151" i="2"/>
  <c r="CL3151" i="2"/>
  <c r="CJ3151" i="2"/>
  <c r="CI3151" i="2"/>
  <c r="CM3150" i="2"/>
  <c r="CL3150" i="2"/>
  <c r="CJ3150" i="2"/>
  <c r="CI3150" i="2"/>
  <c r="CM3149" i="2"/>
  <c r="CL3149" i="2"/>
  <c r="CJ3149" i="2"/>
  <c r="CI3149" i="2"/>
  <c r="CM3148" i="2"/>
  <c r="CL3148" i="2"/>
  <c r="CJ3148" i="2"/>
  <c r="CI3148" i="2"/>
  <c r="CM3147" i="2"/>
  <c r="CL3147" i="2"/>
  <c r="CJ3147" i="2"/>
  <c r="CI3147" i="2"/>
  <c r="CM3146" i="2"/>
  <c r="CL3146" i="2"/>
  <c r="CJ3146" i="2"/>
  <c r="CI3146" i="2"/>
  <c r="CM3145" i="2"/>
  <c r="CL3145" i="2"/>
  <c r="CJ3145" i="2"/>
  <c r="CI3145" i="2"/>
  <c r="CM3144" i="2"/>
  <c r="CL3144" i="2"/>
  <c r="CJ3144" i="2"/>
  <c r="CI3144" i="2"/>
  <c r="CM3143" i="2"/>
  <c r="CL3143" i="2"/>
  <c r="CJ3143" i="2"/>
  <c r="CI3143" i="2"/>
  <c r="CM3142" i="2"/>
  <c r="CL3142" i="2"/>
  <c r="CJ3142" i="2"/>
  <c r="CI3142" i="2"/>
  <c r="CM3141" i="2"/>
  <c r="CL3141" i="2"/>
  <c r="CJ3141" i="2"/>
  <c r="CI3141" i="2"/>
  <c r="CM3140" i="2"/>
  <c r="CL3140" i="2"/>
  <c r="CJ3140" i="2"/>
  <c r="CI3140" i="2"/>
  <c r="CM3139" i="2"/>
  <c r="CL3139" i="2"/>
  <c r="CJ3139" i="2"/>
  <c r="CI3139" i="2"/>
  <c r="CM3138" i="2"/>
  <c r="CL3138" i="2"/>
  <c r="CJ3138" i="2"/>
  <c r="CI3138" i="2"/>
  <c r="CM3137" i="2"/>
  <c r="CL3137" i="2"/>
  <c r="CJ3137" i="2"/>
  <c r="CI3137" i="2"/>
  <c r="CM3136" i="2"/>
  <c r="CL3136" i="2"/>
  <c r="CJ3136" i="2"/>
  <c r="CI3136" i="2"/>
  <c r="CM3135" i="2"/>
  <c r="CL3135" i="2"/>
  <c r="CJ3135" i="2"/>
  <c r="CI3135" i="2"/>
  <c r="CM3134" i="2"/>
  <c r="CL3134" i="2"/>
  <c r="CJ3134" i="2"/>
  <c r="CI3134" i="2"/>
  <c r="CM3133" i="2"/>
  <c r="CL3133" i="2"/>
  <c r="CJ3133" i="2"/>
  <c r="CI3133" i="2"/>
  <c r="CM3132" i="2"/>
  <c r="CL3132" i="2"/>
  <c r="CJ3132" i="2"/>
  <c r="CI3132" i="2"/>
  <c r="CM3131" i="2"/>
  <c r="CL3131" i="2"/>
  <c r="CJ3131" i="2"/>
  <c r="CI3131" i="2"/>
  <c r="CM3130" i="2"/>
  <c r="CL3130" i="2"/>
  <c r="CJ3130" i="2"/>
  <c r="CI3130" i="2"/>
  <c r="CM3129" i="2"/>
  <c r="CL3129" i="2"/>
  <c r="CJ3129" i="2"/>
  <c r="CI3129" i="2"/>
  <c r="CM3128" i="2"/>
  <c r="CL3128" i="2"/>
  <c r="CJ3128" i="2"/>
  <c r="CI3128" i="2"/>
  <c r="CM3127" i="2"/>
  <c r="CL3127" i="2"/>
  <c r="CJ3127" i="2"/>
  <c r="CI3127" i="2"/>
  <c r="CM3126" i="2"/>
  <c r="CL3126" i="2"/>
  <c r="CJ3126" i="2"/>
  <c r="CI3126" i="2"/>
  <c r="CM3125" i="2"/>
  <c r="CL3125" i="2"/>
  <c r="CJ3125" i="2"/>
  <c r="CI3125" i="2"/>
  <c r="CM3124" i="2"/>
  <c r="CL3124" i="2"/>
  <c r="CJ3124" i="2"/>
  <c r="CI3124" i="2"/>
  <c r="CM3123" i="2"/>
  <c r="CL3123" i="2"/>
  <c r="CJ3123" i="2"/>
  <c r="CI3123" i="2"/>
  <c r="CM3122" i="2"/>
  <c r="CL3122" i="2"/>
  <c r="CJ3122" i="2"/>
  <c r="CI3122" i="2"/>
  <c r="CM3121" i="2"/>
  <c r="CL3121" i="2"/>
  <c r="CJ3121" i="2"/>
  <c r="CI3121" i="2"/>
  <c r="CM3120" i="2"/>
  <c r="CL3120" i="2"/>
  <c r="CJ3120" i="2"/>
  <c r="CI3120" i="2"/>
  <c r="CM3119" i="2"/>
  <c r="CL3119" i="2"/>
  <c r="CJ3119" i="2"/>
  <c r="CI3119" i="2"/>
  <c r="CM3118" i="2"/>
  <c r="CL3118" i="2"/>
  <c r="CJ3118" i="2"/>
  <c r="CI3118" i="2"/>
  <c r="CM3117" i="2"/>
  <c r="CL3117" i="2"/>
  <c r="CJ3117" i="2"/>
  <c r="CI3117" i="2"/>
  <c r="CM3116" i="2"/>
  <c r="CL3116" i="2"/>
  <c r="CJ3116" i="2"/>
  <c r="CI3116" i="2"/>
  <c r="CM3115" i="2"/>
  <c r="CL3115" i="2"/>
  <c r="CJ3115" i="2"/>
  <c r="CI3115" i="2"/>
  <c r="CM3114" i="2"/>
  <c r="CL3114" i="2"/>
  <c r="CJ3114" i="2"/>
  <c r="CI3114" i="2"/>
  <c r="CM3113" i="2"/>
  <c r="CL3113" i="2"/>
  <c r="CJ3113" i="2"/>
  <c r="CI3113" i="2"/>
  <c r="CM3112" i="2"/>
  <c r="CL3112" i="2"/>
  <c r="CJ3112" i="2"/>
  <c r="CI3112" i="2"/>
  <c r="CM3111" i="2"/>
  <c r="CL3111" i="2"/>
  <c r="CJ3111" i="2"/>
  <c r="CI3111" i="2"/>
  <c r="CM3110" i="2"/>
  <c r="CL3110" i="2"/>
  <c r="CJ3110" i="2"/>
  <c r="CI3110" i="2"/>
  <c r="CM3109" i="2"/>
  <c r="CL3109" i="2"/>
  <c r="CJ3109" i="2"/>
  <c r="CI3109" i="2"/>
  <c r="CM3108" i="2"/>
  <c r="CL3108" i="2"/>
  <c r="CJ3108" i="2"/>
  <c r="CI3108" i="2"/>
  <c r="CM3107" i="2"/>
  <c r="CL3107" i="2"/>
  <c r="CJ3107" i="2"/>
  <c r="CI3107" i="2"/>
  <c r="CM3106" i="2"/>
  <c r="CL3106" i="2"/>
  <c r="CJ3106" i="2"/>
  <c r="CI3106" i="2"/>
  <c r="CM3105" i="2"/>
  <c r="CL3105" i="2"/>
  <c r="CJ3105" i="2"/>
  <c r="CI3105" i="2"/>
  <c r="CM3104" i="2"/>
  <c r="CL3104" i="2"/>
  <c r="CJ3104" i="2"/>
  <c r="CI3104" i="2"/>
  <c r="CM3103" i="2"/>
  <c r="CL3103" i="2"/>
  <c r="CJ3103" i="2"/>
  <c r="CI3103" i="2"/>
  <c r="CM3102" i="2"/>
  <c r="CL3102" i="2"/>
  <c r="CJ3102" i="2"/>
  <c r="CI3102" i="2"/>
  <c r="CM3101" i="2"/>
  <c r="CL3101" i="2"/>
  <c r="CJ3101" i="2"/>
  <c r="CI3101" i="2"/>
  <c r="CM3100" i="2"/>
  <c r="CL3100" i="2"/>
  <c r="CJ3100" i="2"/>
  <c r="CI3100" i="2"/>
  <c r="CM3099" i="2"/>
  <c r="CL3099" i="2"/>
  <c r="CJ3099" i="2"/>
  <c r="CI3099" i="2"/>
  <c r="CM3098" i="2"/>
  <c r="CL3098" i="2"/>
  <c r="CJ3098" i="2"/>
  <c r="CI3098" i="2"/>
  <c r="CM3097" i="2"/>
  <c r="CL3097" i="2"/>
  <c r="CJ3097" i="2"/>
  <c r="CI3097" i="2"/>
  <c r="CM3096" i="2"/>
  <c r="CL3096" i="2"/>
  <c r="CJ3096" i="2"/>
  <c r="CI3096" i="2"/>
  <c r="CM3095" i="2"/>
  <c r="CL3095" i="2"/>
  <c r="CJ3095" i="2"/>
  <c r="CI3095" i="2"/>
  <c r="CM3094" i="2"/>
  <c r="CL3094" i="2"/>
  <c r="CJ3094" i="2"/>
  <c r="CI3094" i="2"/>
  <c r="CM3093" i="2"/>
  <c r="CL3093" i="2"/>
  <c r="CJ3093" i="2"/>
  <c r="CI3093" i="2"/>
  <c r="CM3092" i="2"/>
  <c r="CL3092" i="2"/>
  <c r="CJ3092" i="2"/>
  <c r="CI3092" i="2"/>
  <c r="CM3091" i="2"/>
  <c r="CL3091" i="2"/>
  <c r="CJ3091" i="2"/>
  <c r="CI3091" i="2"/>
  <c r="CM3090" i="2"/>
  <c r="CL3090" i="2"/>
  <c r="CJ3090" i="2"/>
  <c r="CI3090" i="2"/>
  <c r="CM3089" i="2"/>
  <c r="CL3089" i="2"/>
  <c r="CJ3089" i="2"/>
  <c r="CI3089" i="2"/>
  <c r="CM3088" i="2"/>
  <c r="CL3088" i="2"/>
  <c r="CJ3088" i="2"/>
  <c r="CI3088" i="2"/>
  <c r="CM3087" i="2"/>
  <c r="CL3087" i="2"/>
  <c r="CJ3087" i="2"/>
  <c r="CI3087" i="2"/>
  <c r="CM3086" i="2"/>
  <c r="CL3086" i="2"/>
  <c r="CJ3086" i="2"/>
  <c r="CI3086" i="2"/>
  <c r="CM3085" i="2"/>
  <c r="CL3085" i="2"/>
  <c r="CJ3085" i="2"/>
  <c r="CI3085" i="2"/>
  <c r="CM3084" i="2"/>
  <c r="CL3084" i="2"/>
  <c r="CJ3084" i="2"/>
  <c r="CI3084" i="2"/>
  <c r="CM3083" i="2"/>
  <c r="CL3083" i="2"/>
  <c r="CJ3083" i="2"/>
  <c r="CI3083" i="2"/>
  <c r="CM3082" i="2"/>
  <c r="CL3082" i="2"/>
  <c r="CJ3082" i="2"/>
  <c r="CI3082" i="2"/>
  <c r="CM3081" i="2"/>
  <c r="CL3081" i="2"/>
  <c r="CJ3081" i="2"/>
  <c r="CI3081" i="2"/>
  <c r="CM3080" i="2"/>
  <c r="CL3080" i="2"/>
  <c r="CJ3080" i="2"/>
  <c r="CI3080" i="2"/>
  <c r="CM3079" i="2"/>
  <c r="CL3079" i="2"/>
  <c r="CJ3079" i="2"/>
  <c r="CI3079" i="2"/>
  <c r="CM3078" i="2"/>
  <c r="CL3078" i="2"/>
  <c r="CJ3078" i="2"/>
  <c r="CI3078" i="2"/>
  <c r="CM3077" i="2"/>
  <c r="CL3077" i="2"/>
  <c r="CJ3077" i="2"/>
  <c r="CI3077" i="2"/>
  <c r="CM3076" i="2"/>
  <c r="CL3076" i="2"/>
  <c r="CJ3076" i="2"/>
  <c r="CI3076" i="2"/>
  <c r="CM3075" i="2"/>
  <c r="CL3075" i="2"/>
  <c r="CJ3075" i="2"/>
  <c r="CI3075" i="2"/>
  <c r="CM3074" i="2"/>
  <c r="CL3074" i="2"/>
  <c r="CJ3074" i="2"/>
  <c r="CI3074" i="2"/>
  <c r="CM3073" i="2"/>
  <c r="CL3073" i="2"/>
  <c r="CJ3073" i="2"/>
  <c r="CI3073" i="2"/>
  <c r="CM3072" i="2"/>
  <c r="CL3072" i="2"/>
  <c r="CJ3072" i="2"/>
  <c r="CI3072" i="2"/>
  <c r="CM3071" i="2"/>
  <c r="CL3071" i="2"/>
  <c r="CJ3071" i="2"/>
  <c r="CI3071" i="2"/>
  <c r="CM3070" i="2"/>
  <c r="CL3070" i="2"/>
  <c r="CJ3070" i="2"/>
  <c r="CI3070" i="2"/>
  <c r="CM3069" i="2"/>
  <c r="CL3069" i="2"/>
  <c r="CJ3069" i="2"/>
  <c r="CI3069" i="2"/>
  <c r="CM3068" i="2"/>
  <c r="CL3068" i="2"/>
  <c r="CJ3068" i="2"/>
  <c r="CI3068" i="2"/>
  <c r="CM3067" i="2"/>
  <c r="CL3067" i="2"/>
  <c r="CJ3067" i="2"/>
  <c r="CI3067" i="2"/>
  <c r="CM3066" i="2"/>
  <c r="CL3066" i="2"/>
  <c r="CJ3066" i="2"/>
  <c r="CI3066" i="2"/>
  <c r="CM3065" i="2"/>
  <c r="CL3065" i="2"/>
  <c r="CJ3065" i="2"/>
  <c r="CI3065" i="2"/>
  <c r="CM3064" i="2"/>
  <c r="CL3064" i="2"/>
  <c r="CJ3064" i="2"/>
  <c r="CI3064" i="2"/>
  <c r="CM3063" i="2"/>
  <c r="CL3063" i="2"/>
  <c r="CJ3063" i="2"/>
  <c r="CI3063" i="2"/>
  <c r="CM3062" i="2"/>
  <c r="CL3062" i="2"/>
  <c r="CJ3062" i="2"/>
  <c r="CI3062" i="2"/>
  <c r="CM3061" i="2"/>
  <c r="CL3061" i="2"/>
  <c r="CJ3061" i="2"/>
  <c r="CI3061" i="2"/>
  <c r="CM3060" i="2"/>
  <c r="CL3060" i="2"/>
  <c r="CJ3060" i="2"/>
  <c r="CI3060" i="2"/>
  <c r="CM3059" i="2"/>
  <c r="CL3059" i="2"/>
  <c r="CJ3059" i="2"/>
  <c r="CI3059" i="2"/>
  <c r="CM3058" i="2"/>
  <c r="CL3058" i="2"/>
  <c r="CJ3058" i="2"/>
  <c r="CI3058" i="2"/>
  <c r="CM3057" i="2"/>
  <c r="CL3057" i="2"/>
  <c r="CJ3057" i="2"/>
  <c r="CI3057" i="2"/>
  <c r="CM3056" i="2"/>
  <c r="CL3056" i="2"/>
  <c r="CJ3056" i="2"/>
  <c r="CI3056" i="2"/>
  <c r="CM3055" i="2"/>
  <c r="CL3055" i="2"/>
  <c r="CJ3055" i="2"/>
  <c r="CI3055" i="2"/>
  <c r="CM3054" i="2"/>
  <c r="CL3054" i="2"/>
  <c r="CJ3054" i="2"/>
  <c r="CI3054" i="2"/>
  <c r="CM3053" i="2"/>
  <c r="CL3053" i="2"/>
  <c r="CJ3053" i="2"/>
  <c r="CI3053" i="2"/>
  <c r="CM3052" i="2"/>
  <c r="CL3052" i="2"/>
  <c r="CJ3052" i="2"/>
  <c r="CI3052" i="2"/>
  <c r="CM3051" i="2"/>
  <c r="CL3051" i="2"/>
  <c r="CJ3051" i="2"/>
  <c r="CI3051" i="2"/>
  <c r="CM3050" i="2"/>
  <c r="CL3050" i="2"/>
  <c r="CJ3050" i="2"/>
  <c r="CI3050" i="2"/>
  <c r="CM3049" i="2"/>
  <c r="CL3049" i="2"/>
  <c r="CJ3049" i="2"/>
  <c r="CI3049" i="2"/>
  <c r="CM3048" i="2"/>
  <c r="CL3048" i="2"/>
  <c r="CJ3048" i="2"/>
  <c r="CI3048" i="2"/>
  <c r="CM3047" i="2"/>
  <c r="CL3047" i="2"/>
  <c r="CJ3047" i="2"/>
  <c r="CI3047" i="2"/>
  <c r="CM3046" i="2"/>
  <c r="CL3046" i="2"/>
  <c r="CJ3046" i="2"/>
  <c r="CI3046" i="2"/>
  <c r="CM3045" i="2"/>
  <c r="CL3045" i="2"/>
  <c r="CJ3045" i="2"/>
  <c r="CI3045" i="2"/>
  <c r="CM3044" i="2"/>
  <c r="CL3044" i="2"/>
  <c r="CJ3044" i="2"/>
  <c r="CI3044" i="2"/>
  <c r="CM3043" i="2"/>
  <c r="CL3043" i="2"/>
  <c r="CJ3043" i="2"/>
  <c r="CI3043" i="2"/>
  <c r="CM3042" i="2"/>
  <c r="CL3042" i="2"/>
  <c r="CJ3042" i="2"/>
  <c r="CI3042" i="2"/>
  <c r="CM3041" i="2"/>
  <c r="CL3041" i="2"/>
  <c r="CJ3041" i="2"/>
  <c r="CI3041" i="2"/>
  <c r="CM3040" i="2"/>
  <c r="CL3040" i="2"/>
  <c r="CJ3040" i="2"/>
  <c r="CI3040" i="2"/>
  <c r="CM3039" i="2"/>
  <c r="CL3039" i="2"/>
  <c r="CJ3039" i="2"/>
  <c r="CI3039" i="2"/>
  <c r="CM3038" i="2"/>
  <c r="CL3038" i="2"/>
  <c r="CJ3038" i="2"/>
  <c r="CI3038" i="2"/>
  <c r="CM3037" i="2"/>
  <c r="CL3037" i="2"/>
  <c r="CJ3037" i="2"/>
  <c r="CI3037" i="2"/>
  <c r="CM3036" i="2"/>
  <c r="CL3036" i="2"/>
  <c r="CJ3036" i="2"/>
  <c r="CI3036" i="2"/>
  <c r="CM3035" i="2"/>
  <c r="CL3035" i="2"/>
  <c r="CJ3035" i="2"/>
  <c r="CI3035" i="2"/>
  <c r="CM3034" i="2"/>
  <c r="CL3034" i="2"/>
  <c r="CJ3034" i="2"/>
  <c r="CI3034" i="2"/>
  <c r="CM3033" i="2"/>
  <c r="CL3033" i="2"/>
  <c r="CJ3033" i="2"/>
  <c r="CI3033" i="2"/>
  <c r="CM3032" i="2"/>
  <c r="CL3032" i="2"/>
  <c r="CJ3032" i="2"/>
  <c r="CI3032" i="2"/>
  <c r="CM3031" i="2"/>
  <c r="CL3031" i="2"/>
  <c r="CJ3031" i="2"/>
  <c r="CI3031" i="2"/>
  <c r="CM3030" i="2"/>
  <c r="CL3030" i="2"/>
  <c r="CJ3030" i="2"/>
  <c r="CI3030" i="2"/>
  <c r="CM3029" i="2"/>
  <c r="CL3029" i="2"/>
  <c r="CJ3029" i="2"/>
  <c r="CI3029" i="2"/>
  <c r="CM3028" i="2"/>
  <c r="CL3028" i="2"/>
  <c r="CJ3028" i="2"/>
  <c r="CI3028" i="2"/>
  <c r="CM3027" i="2"/>
  <c r="CL3027" i="2"/>
  <c r="CJ3027" i="2"/>
  <c r="CI3027" i="2"/>
  <c r="CM3026" i="2"/>
  <c r="CL3026" i="2"/>
  <c r="CJ3026" i="2"/>
  <c r="CI3026" i="2"/>
  <c r="CM3025" i="2"/>
  <c r="CL3025" i="2"/>
  <c r="CJ3025" i="2"/>
  <c r="CI3025" i="2"/>
  <c r="CM3024" i="2"/>
  <c r="CL3024" i="2"/>
  <c r="CJ3024" i="2"/>
  <c r="CI3024" i="2"/>
  <c r="CM3023" i="2"/>
  <c r="CL3023" i="2"/>
  <c r="CJ3023" i="2"/>
  <c r="CI3023" i="2"/>
  <c r="CM3022" i="2"/>
  <c r="CL3022" i="2"/>
  <c r="CJ3022" i="2"/>
  <c r="CI3022" i="2"/>
  <c r="CM3021" i="2"/>
  <c r="CL3021" i="2"/>
  <c r="CJ3021" i="2"/>
  <c r="CI3021" i="2"/>
  <c r="CM3020" i="2"/>
  <c r="CL3020" i="2"/>
  <c r="CJ3020" i="2"/>
  <c r="CI3020" i="2"/>
  <c r="CM3019" i="2"/>
  <c r="CL3019" i="2"/>
  <c r="CJ3019" i="2"/>
  <c r="CI3019" i="2"/>
  <c r="CM3018" i="2"/>
  <c r="CL3018" i="2"/>
  <c r="CJ3018" i="2"/>
  <c r="CI3018" i="2"/>
  <c r="CM3017" i="2"/>
  <c r="CL3017" i="2"/>
  <c r="CJ3017" i="2"/>
  <c r="CI3017" i="2"/>
  <c r="CM3016" i="2"/>
  <c r="CL3016" i="2"/>
  <c r="CJ3016" i="2"/>
  <c r="CI3016" i="2"/>
  <c r="CM3015" i="2"/>
  <c r="CL3015" i="2"/>
  <c r="CJ3015" i="2"/>
  <c r="CI3015" i="2"/>
  <c r="CM3014" i="2"/>
  <c r="CL3014" i="2"/>
  <c r="CJ3014" i="2"/>
  <c r="CI3014" i="2"/>
  <c r="CM3013" i="2"/>
  <c r="CL3013" i="2"/>
  <c r="CJ3013" i="2"/>
  <c r="CI3013" i="2"/>
  <c r="CM3012" i="2"/>
  <c r="CL3012" i="2"/>
  <c r="CJ3012" i="2"/>
  <c r="CI3012" i="2"/>
  <c r="CM3011" i="2"/>
  <c r="CL3011" i="2"/>
  <c r="CJ3011" i="2"/>
  <c r="CI3011" i="2"/>
  <c r="CM3010" i="2"/>
  <c r="CL3010" i="2"/>
  <c r="CJ3010" i="2"/>
  <c r="CI3010" i="2"/>
  <c r="CM3009" i="2"/>
  <c r="CL3009" i="2"/>
  <c r="CJ3009" i="2"/>
  <c r="CI3009" i="2"/>
  <c r="CM3008" i="2"/>
  <c r="CL3008" i="2"/>
  <c r="CJ3008" i="2"/>
  <c r="CI3008" i="2"/>
  <c r="CM3007" i="2"/>
  <c r="CL3007" i="2"/>
  <c r="CJ3007" i="2"/>
  <c r="CI3007" i="2"/>
  <c r="CM3006" i="2"/>
  <c r="CL3006" i="2"/>
  <c r="CJ3006" i="2"/>
  <c r="CI3006" i="2"/>
  <c r="CM3005" i="2"/>
  <c r="CL3005" i="2"/>
  <c r="CJ3005" i="2"/>
  <c r="CI3005" i="2"/>
  <c r="CM3004" i="2"/>
  <c r="CL3004" i="2"/>
  <c r="CJ3004" i="2"/>
  <c r="CI3004" i="2"/>
  <c r="CM3003" i="2"/>
  <c r="CL3003" i="2"/>
  <c r="CJ3003" i="2"/>
  <c r="CI3003" i="2"/>
  <c r="CM3002" i="2"/>
  <c r="CL3002" i="2"/>
  <c r="CJ3002" i="2"/>
  <c r="CI3002" i="2"/>
  <c r="CM3001" i="2"/>
  <c r="CL3001" i="2"/>
  <c r="CJ3001" i="2"/>
  <c r="CI3001" i="2"/>
  <c r="CM3000" i="2"/>
  <c r="CL3000" i="2"/>
  <c r="CJ3000" i="2"/>
  <c r="CI3000" i="2"/>
  <c r="CM2999" i="2"/>
  <c r="CL2999" i="2"/>
  <c r="CJ2999" i="2"/>
  <c r="CI2999" i="2"/>
  <c r="CM2998" i="2"/>
  <c r="CL2998" i="2"/>
  <c r="CJ2998" i="2"/>
  <c r="CI2998" i="2"/>
  <c r="CM2997" i="2"/>
  <c r="CL2997" i="2"/>
  <c r="CJ2997" i="2"/>
  <c r="CI2997" i="2"/>
  <c r="CM2996" i="2"/>
  <c r="CL2996" i="2"/>
  <c r="CJ2996" i="2"/>
  <c r="CI2996" i="2"/>
  <c r="CM2995" i="2"/>
  <c r="CL2995" i="2"/>
  <c r="CJ2995" i="2"/>
  <c r="CI2995" i="2"/>
  <c r="CM2994" i="2"/>
  <c r="CL2994" i="2"/>
  <c r="CJ2994" i="2"/>
  <c r="CI2994" i="2"/>
  <c r="CM2993" i="2"/>
  <c r="CL2993" i="2"/>
  <c r="CJ2993" i="2"/>
  <c r="CI2993" i="2"/>
  <c r="CM2992" i="2"/>
  <c r="CL2992" i="2"/>
  <c r="CJ2992" i="2"/>
  <c r="CI2992" i="2"/>
  <c r="CM2991" i="2"/>
  <c r="CL2991" i="2"/>
  <c r="CJ2991" i="2"/>
  <c r="CI2991" i="2"/>
  <c r="CM2990" i="2"/>
  <c r="CL2990" i="2"/>
  <c r="CJ2990" i="2"/>
  <c r="CI2990" i="2"/>
  <c r="CM2989" i="2"/>
  <c r="CL2989" i="2"/>
  <c r="CJ2989" i="2"/>
  <c r="CI2989" i="2"/>
  <c r="CM2988" i="2"/>
  <c r="CL2988" i="2"/>
  <c r="CJ2988" i="2"/>
  <c r="CI2988" i="2"/>
  <c r="CM2987" i="2"/>
  <c r="CL2987" i="2"/>
  <c r="CJ2987" i="2"/>
  <c r="CI2987" i="2"/>
  <c r="CM2986" i="2"/>
  <c r="CL2986" i="2"/>
  <c r="CJ2986" i="2"/>
  <c r="CI2986" i="2"/>
  <c r="CM2985" i="2"/>
  <c r="CL2985" i="2"/>
  <c r="CJ2985" i="2"/>
  <c r="CI2985" i="2"/>
  <c r="CM2984" i="2"/>
  <c r="CL2984" i="2"/>
  <c r="CJ2984" i="2"/>
  <c r="CI2984" i="2"/>
  <c r="CM2983" i="2"/>
  <c r="CL2983" i="2"/>
  <c r="CJ2983" i="2"/>
  <c r="CI2983" i="2"/>
  <c r="CM2982" i="2"/>
  <c r="CL2982" i="2"/>
  <c r="CJ2982" i="2"/>
  <c r="CI2982" i="2"/>
  <c r="CM2981" i="2"/>
  <c r="CL2981" i="2"/>
  <c r="CJ2981" i="2"/>
  <c r="CI2981" i="2"/>
  <c r="CM2980" i="2"/>
  <c r="CL2980" i="2"/>
  <c r="CJ2980" i="2"/>
  <c r="CI2980" i="2"/>
  <c r="CM2979" i="2"/>
  <c r="CL2979" i="2"/>
  <c r="CJ2979" i="2"/>
  <c r="CI2979" i="2"/>
  <c r="CM2978" i="2"/>
  <c r="CL2978" i="2"/>
  <c r="CJ2978" i="2"/>
  <c r="CI2978" i="2"/>
  <c r="CM2977" i="2"/>
  <c r="CL2977" i="2"/>
  <c r="CJ2977" i="2"/>
  <c r="CI2977" i="2"/>
  <c r="CM2976" i="2"/>
  <c r="CL2976" i="2"/>
  <c r="CJ2976" i="2"/>
  <c r="CI2976" i="2"/>
  <c r="CM2975" i="2"/>
  <c r="CL2975" i="2"/>
  <c r="CJ2975" i="2"/>
  <c r="CI2975" i="2"/>
  <c r="CM2974" i="2"/>
  <c r="CL2974" i="2"/>
  <c r="CJ2974" i="2"/>
  <c r="CI2974" i="2"/>
  <c r="CM2973" i="2"/>
  <c r="CL2973" i="2"/>
  <c r="CJ2973" i="2"/>
  <c r="CI2973" i="2"/>
  <c r="CM2972" i="2"/>
  <c r="CL2972" i="2"/>
  <c r="CJ2972" i="2"/>
  <c r="CI2972" i="2"/>
  <c r="CM2971" i="2"/>
  <c r="CL2971" i="2"/>
  <c r="CJ2971" i="2"/>
  <c r="CI2971" i="2"/>
  <c r="CM2970" i="2"/>
  <c r="CL2970" i="2"/>
  <c r="CJ2970" i="2"/>
  <c r="CI2970" i="2"/>
  <c r="CM2969" i="2"/>
  <c r="CL2969" i="2"/>
  <c r="CJ2969" i="2"/>
  <c r="CI2969" i="2"/>
  <c r="CM2968" i="2"/>
  <c r="CL2968" i="2"/>
  <c r="CJ2968" i="2"/>
  <c r="CI2968" i="2"/>
  <c r="CM2967" i="2"/>
  <c r="CL2967" i="2"/>
  <c r="CJ2967" i="2"/>
  <c r="CI2967" i="2"/>
  <c r="CM2966" i="2"/>
  <c r="CL2966" i="2"/>
  <c r="CJ2966" i="2"/>
  <c r="CI2966" i="2"/>
  <c r="CM2965" i="2"/>
  <c r="CL2965" i="2"/>
  <c r="CJ2965" i="2"/>
  <c r="CI2965" i="2"/>
  <c r="CM2964" i="2"/>
  <c r="CL2964" i="2"/>
  <c r="CJ2964" i="2"/>
  <c r="CI2964" i="2"/>
  <c r="CM2963" i="2"/>
  <c r="CL2963" i="2"/>
  <c r="CJ2963" i="2"/>
  <c r="CI2963" i="2"/>
  <c r="CM2962" i="2"/>
  <c r="CL2962" i="2"/>
  <c r="CJ2962" i="2"/>
  <c r="CI2962" i="2"/>
  <c r="CM2961" i="2"/>
  <c r="CL2961" i="2"/>
  <c r="CJ2961" i="2"/>
  <c r="CI2961" i="2"/>
  <c r="CM2960" i="2"/>
  <c r="CL2960" i="2"/>
  <c r="CJ2960" i="2"/>
  <c r="CI2960" i="2"/>
  <c r="CM2959" i="2"/>
  <c r="CL2959" i="2"/>
  <c r="CJ2959" i="2"/>
  <c r="CI2959" i="2"/>
  <c r="CM2958" i="2"/>
  <c r="CL2958" i="2"/>
  <c r="CJ2958" i="2"/>
  <c r="CI2958" i="2"/>
  <c r="CM2957" i="2"/>
  <c r="CL2957" i="2"/>
  <c r="CJ2957" i="2"/>
  <c r="CI2957" i="2"/>
  <c r="CM2956" i="2"/>
  <c r="CL2956" i="2"/>
  <c r="CJ2956" i="2"/>
  <c r="CI2956" i="2"/>
  <c r="CM2955" i="2"/>
  <c r="CL2955" i="2"/>
  <c r="CJ2955" i="2"/>
  <c r="CI2955" i="2"/>
  <c r="CM2954" i="2"/>
  <c r="CL2954" i="2"/>
  <c r="CJ2954" i="2"/>
  <c r="CI2954" i="2"/>
  <c r="CM2953" i="2"/>
  <c r="CL2953" i="2"/>
  <c r="CJ2953" i="2"/>
  <c r="CI2953" i="2"/>
  <c r="CM2952" i="2"/>
  <c r="CL2952" i="2"/>
  <c r="CJ2952" i="2"/>
  <c r="CI2952" i="2"/>
  <c r="CM2951" i="2"/>
  <c r="CL2951" i="2"/>
  <c r="CJ2951" i="2"/>
  <c r="CI2951" i="2"/>
  <c r="CM2950" i="2"/>
  <c r="CL2950" i="2"/>
  <c r="CJ2950" i="2"/>
  <c r="CI2950" i="2"/>
  <c r="CM2949" i="2"/>
  <c r="CL2949" i="2"/>
  <c r="CJ2949" i="2"/>
  <c r="CI2949" i="2"/>
  <c r="CM2948" i="2"/>
  <c r="CL2948" i="2"/>
  <c r="CJ2948" i="2"/>
  <c r="CI2948" i="2"/>
  <c r="CM2947" i="2"/>
  <c r="CL2947" i="2"/>
  <c r="CJ2947" i="2"/>
  <c r="CI2947" i="2"/>
  <c r="CM2946" i="2"/>
  <c r="CL2946" i="2"/>
  <c r="CJ2946" i="2"/>
  <c r="CI2946" i="2"/>
  <c r="CM2945" i="2"/>
  <c r="CL2945" i="2"/>
  <c r="CJ2945" i="2"/>
  <c r="CI2945" i="2"/>
  <c r="CM2944" i="2"/>
  <c r="CL2944" i="2"/>
  <c r="CJ2944" i="2"/>
  <c r="CI2944" i="2"/>
  <c r="CM2943" i="2"/>
  <c r="CL2943" i="2"/>
  <c r="CJ2943" i="2"/>
  <c r="CI2943" i="2"/>
  <c r="CM2942" i="2"/>
  <c r="CL2942" i="2"/>
  <c r="CJ2942" i="2"/>
  <c r="CI2942" i="2"/>
  <c r="CM2941" i="2"/>
  <c r="CL2941" i="2"/>
  <c r="CJ2941" i="2"/>
  <c r="CI2941" i="2"/>
  <c r="CM2940" i="2"/>
  <c r="CL2940" i="2"/>
  <c r="CJ2940" i="2"/>
  <c r="CI2940" i="2"/>
  <c r="CM2939" i="2"/>
  <c r="CL2939" i="2"/>
  <c r="CJ2939" i="2"/>
  <c r="CI2939" i="2"/>
  <c r="CM2938" i="2"/>
  <c r="CL2938" i="2"/>
  <c r="CJ2938" i="2"/>
  <c r="CI2938" i="2"/>
  <c r="CM2937" i="2"/>
  <c r="CL2937" i="2"/>
  <c r="CJ2937" i="2"/>
  <c r="CI2937" i="2"/>
  <c r="CM2936" i="2"/>
  <c r="CL2936" i="2"/>
  <c r="CJ2936" i="2"/>
  <c r="CI2936" i="2"/>
  <c r="CM2935" i="2"/>
  <c r="CL2935" i="2"/>
  <c r="CJ2935" i="2"/>
  <c r="CI2935" i="2"/>
  <c r="CM2934" i="2"/>
  <c r="CL2934" i="2"/>
  <c r="CJ2934" i="2"/>
  <c r="CI2934" i="2"/>
  <c r="CM2933" i="2"/>
  <c r="CL2933" i="2"/>
  <c r="CJ2933" i="2"/>
  <c r="CI2933" i="2"/>
  <c r="CM2932" i="2"/>
  <c r="CL2932" i="2"/>
  <c r="CJ2932" i="2"/>
  <c r="CI2932" i="2"/>
  <c r="CM2931" i="2"/>
  <c r="CL2931" i="2"/>
  <c r="CJ2931" i="2"/>
  <c r="CI2931" i="2"/>
  <c r="CM2930" i="2"/>
  <c r="CL2930" i="2"/>
  <c r="CJ2930" i="2"/>
  <c r="CI2930" i="2"/>
  <c r="CM2929" i="2"/>
  <c r="CL2929" i="2"/>
  <c r="CJ2929" i="2"/>
  <c r="CI2929" i="2"/>
  <c r="CM2928" i="2"/>
  <c r="CL2928" i="2"/>
  <c r="CJ2928" i="2"/>
  <c r="CI2928" i="2"/>
  <c r="CM2927" i="2"/>
  <c r="CL2927" i="2"/>
  <c r="CJ2927" i="2"/>
  <c r="CI2927" i="2"/>
  <c r="CM2926" i="2"/>
  <c r="CL2926" i="2"/>
  <c r="CJ2926" i="2"/>
  <c r="CI2926" i="2"/>
  <c r="CM2925" i="2"/>
  <c r="CL2925" i="2"/>
  <c r="CJ2925" i="2"/>
  <c r="CI2925" i="2"/>
  <c r="CM2924" i="2"/>
  <c r="CL2924" i="2"/>
  <c r="CJ2924" i="2"/>
  <c r="CI2924" i="2"/>
  <c r="CM2923" i="2"/>
  <c r="CL2923" i="2"/>
  <c r="CJ2923" i="2"/>
  <c r="CI2923" i="2"/>
  <c r="CM2922" i="2"/>
  <c r="CL2922" i="2"/>
  <c r="CJ2922" i="2"/>
  <c r="CI2922" i="2"/>
  <c r="CM2921" i="2"/>
  <c r="CL2921" i="2"/>
  <c r="CJ2921" i="2"/>
  <c r="CI2921" i="2"/>
  <c r="CM2920" i="2"/>
  <c r="CL2920" i="2"/>
  <c r="CJ2920" i="2"/>
  <c r="CI2920" i="2"/>
  <c r="CM2919" i="2"/>
  <c r="CL2919" i="2"/>
  <c r="CJ2919" i="2"/>
  <c r="CI2919" i="2"/>
  <c r="CM2918" i="2"/>
  <c r="CL2918" i="2"/>
  <c r="CJ2918" i="2"/>
  <c r="CI2918" i="2"/>
  <c r="CM2917" i="2"/>
  <c r="CL2917" i="2"/>
  <c r="CJ2917" i="2"/>
  <c r="CI2917" i="2"/>
  <c r="CM2916" i="2"/>
  <c r="CL2916" i="2"/>
  <c r="CJ2916" i="2"/>
  <c r="CI2916" i="2"/>
  <c r="CM2915" i="2"/>
  <c r="CL2915" i="2"/>
  <c r="CJ2915" i="2"/>
  <c r="CI2915" i="2"/>
  <c r="CM2914" i="2"/>
  <c r="CL2914" i="2"/>
  <c r="CJ2914" i="2"/>
  <c r="CI2914" i="2"/>
  <c r="CM2913" i="2"/>
  <c r="CL2913" i="2"/>
  <c r="CJ2913" i="2"/>
  <c r="CI2913" i="2"/>
  <c r="CM2912" i="2"/>
  <c r="CL2912" i="2"/>
  <c r="CJ2912" i="2"/>
  <c r="CI2912" i="2"/>
  <c r="CM2911" i="2"/>
  <c r="CL2911" i="2"/>
  <c r="CJ2911" i="2"/>
  <c r="CI2911" i="2"/>
  <c r="CM2910" i="2"/>
  <c r="CL2910" i="2"/>
  <c r="CJ2910" i="2"/>
  <c r="CI2910" i="2"/>
  <c r="CM2909" i="2"/>
  <c r="CL2909" i="2"/>
  <c r="CJ2909" i="2"/>
  <c r="CI2909" i="2"/>
  <c r="CM2908" i="2"/>
  <c r="CL2908" i="2"/>
  <c r="CJ2908" i="2"/>
  <c r="CI2908" i="2"/>
  <c r="CM2907" i="2"/>
  <c r="CL2907" i="2"/>
  <c r="CJ2907" i="2"/>
  <c r="CI2907" i="2"/>
  <c r="CM2906" i="2"/>
  <c r="CL2906" i="2"/>
  <c r="CJ2906" i="2"/>
  <c r="CI2906" i="2"/>
  <c r="CM2905" i="2"/>
  <c r="CL2905" i="2"/>
  <c r="CJ2905" i="2"/>
  <c r="CI2905" i="2"/>
  <c r="CM2904" i="2"/>
  <c r="CL2904" i="2"/>
  <c r="CJ2904" i="2"/>
  <c r="CI2904" i="2"/>
  <c r="CM2903" i="2"/>
  <c r="CL2903" i="2"/>
  <c r="CJ2903" i="2"/>
  <c r="CI2903" i="2"/>
  <c r="CM2902" i="2"/>
  <c r="CL2902" i="2"/>
  <c r="CJ2902" i="2"/>
  <c r="CI2902" i="2"/>
  <c r="CM2901" i="2"/>
  <c r="CL2901" i="2"/>
  <c r="CJ2901" i="2"/>
  <c r="CI2901" i="2"/>
  <c r="CM2900" i="2"/>
  <c r="CL2900" i="2"/>
  <c r="CJ2900" i="2"/>
  <c r="CI2900" i="2"/>
  <c r="CM2899" i="2"/>
  <c r="CL2899" i="2"/>
  <c r="CJ2899" i="2"/>
  <c r="CI2899" i="2"/>
  <c r="CM2898" i="2"/>
  <c r="CL2898" i="2"/>
  <c r="CJ2898" i="2"/>
  <c r="CI2898" i="2"/>
  <c r="CM2897" i="2"/>
  <c r="CL2897" i="2"/>
  <c r="CJ2897" i="2"/>
  <c r="CI2897" i="2"/>
  <c r="CM2896" i="2"/>
  <c r="CL2896" i="2"/>
  <c r="CJ2896" i="2"/>
  <c r="CI2896" i="2"/>
  <c r="CM2895" i="2"/>
  <c r="CL2895" i="2"/>
  <c r="CJ2895" i="2"/>
  <c r="CI2895" i="2"/>
  <c r="CM2894" i="2"/>
  <c r="CL2894" i="2"/>
  <c r="CJ2894" i="2"/>
  <c r="CI2894" i="2"/>
  <c r="CM2893" i="2"/>
  <c r="CL2893" i="2"/>
  <c r="CJ2893" i="2"/>
  <c r="CI2893" i="2"/>
  <c r="CM2892" i="2"/>
  <c r="CL2892" i="2"/>
  <c r="CJ2892" i="2"/>
  <c r="CI2892" i="2"/>
  <c r="CM2891" i="2"/>
  <c r="CL2891" i="2"/>
  <c r="CJ2891" i="2"/>
  <c r="CI2891" i="2"/>
  <c r="CM2890" i="2"/>
  <c r="CL2890" i="2"/>
  <c r="CJ2890" i="2"/>
  <c r="CI2890" i="2"/>
  <c r="CM2889" i="2"/>
  <c r="CL2889" i="2"/>
  <c r="CJ2889" i="2"/>
  <c r="CI2889" i="2"/>
  <c r="CM2888" i="2"/>
  <c r="CL2888" i="2"/>
  <c r="CJ2888" i="2"/>
  <c r="CI2888" i="2"/>
  <c r="CM2887" i="2"/>
  <c r="CL2887" i="2"/>
  <c r="CJ2887" i="2"/>
  <c r="CI2887" i="2"/>
  <c r="CM2886" i="2"/>
  <c r="CL2886" i="2"/>
  <c r="CJ2886" i="2"/>
  <c r="CI2886" i="2"/>
  <c r="CM2885" i="2"/>
  <c r="CL2885" i="2"/>
  <c r="CJ2885" i="2"/>
  <c r="CI2885" i="2"/>
  <c r="CM2884" i="2"/>
  <c r="CL2884" i="2"/>
  <c r="CJ2884" i="2"/>
  <c r="CI2884" i="2"/>
  <c r="CM2883" i="2"/>
  <c r="CL2883" i="2"/>
  <c r="CJ2883" i="2"/>
  <c r="CI2883" i="2"/>
  <c r="CM2882" i="2"/>
  <c r="CL2882" i="2"/>
  <c r="CJ2882" i="2"/>
  <c r="CI2882" i="2"/>
  <c r="CM2881" i="2"/>
  <c r="CL2881" i="2"/>
  <c r="CJ2881" i="2"/>
  <c r="CI2881" i="2"/>
  <c r="CM2880" i="2"/>
  <c r="CL2880" i="2"/>
  <c r="CJ2880" i="2"/>
  <c r="CI2880" i="2"/>
  <c r="CM2879" i="2"/>
  <c r="CL2879" i="2"/>
  <c r="CJ2879" i="2"/>
  <c r="CI2879" i="2"/>
  <c r="CM2878" i="2"/>
  <c r="CL2878" i="2"/>
  <c r="CJ2878" i="2"/>
  <c r="CI2878" i="2"/>
  <c r="CM2877" i="2"/>
  <c r="CL2877" i="2"/>
  <c r="CJ2877" i="2"/>
  <c r="CI2877" i="2"/>
  <c r="CM2876" i="2"/>
  <c r="CL2876" i="2"/>
  <c r="CJ2876" i="2"/>
  <c r="CI2876" i="2"/>
  <c r="CM2875" i="2"/>
  <c r="CL2875" i="2"/>
  <c r="CJ2875" i="2"/>
  <c r="CI2875" i="2"/>
  <c r="CM2874" i="2"/>
  <c r="CL2874" i="2"/>
  <c r="CJ2874" i="2"/>
  <c r="CI2874" i="2"/>
  <c r="CM2873" i="2"/>
  <c r="CL2873" i="2"/>
  <c r="CJ2873" i="2"/>
  <c r="CI2873" i="2"/>
  <c r="CM2872" i="2"/>
  <c r="CL2872" i="2"/>
  <c r="CJ2872" i="2"/>
  <c r="CI2872" i="2"/>
  <c r="CM2871" i="2"/>
  <c r="CL2871" i="2"/>
  <c r="CJ2871" i="2"/>
  <c r="CI2871" i="2"/>
  <c r="CM2870" i="2"/>
  <c r="CL2870" i="2"/>
  <c r="CJ2870" i="2"/>
  <c r="CI2870" i="2"/>
  <c r="CM2869" i="2"/>
  <c r="CL2869" i="2"/>
  <c r="CJ2869" i="2"/>
  <c r="CI2869" i="2"/>
  <c r="CM2868" i="2"/>
  <c r="CL2868" i="2"/>
  <c r="CJ2868" i="2"/>
  <c r="CI2868" i="2"/>
  <c r="CM2867" i="2"/>
  <c r="CL2867" i="2"/>
  <c r="CJ2867" i="2"/>
  <c r="CI2867" i="2"/>
  <c r="CM2866" i="2"/>
  <c r="CL2866" i="2"/>
  <c r="CJ2866" i="2"/>
  <c r="CI2866" i="2"/>
  <c r="CM2865" i="2"/>
  <c r="CL2865" i="2"/>
  <c r="CJ2865" i="2"/>
  <c r="CI2865" i="2"/>
  <c r="CM2864" i="2"/>
  <c r="CL2864" i="2"/>
  <c r="CJ2864" i="2"/>
  <c r="CI2864" i="2"/>
  <c r="CM2863" i="2"/>
  <c r="CL2863" i="2"/>
  <c r="CJ2863" i="2"/>
  <c r="CI2863" i="2"/>
  <c r="CM2862" i="2"/>
  <c r="CL2862" i="2"/>
  <c r="CJ2862" i="2"/>
  <c r="CI2862" i="2"/>
  <c r="CM2861" i="2"/>
  <c r="CL2861" i="2"/>
  <c r="CJ2861" i="2"/>
  <c r="CI2861" i="2"/>
  <c r="CM2860" i="2"/>
  <c r="CL2860" i="2"/>
  <c r="CJ2860" i="2"/>
  <c r="CI2860" i="2"/>
  <c r="CM2859" i="2"/>
  <c r="CL2859" i="2"/>
  <c r="CJ2859" i="2"/>
  <c r="CI2859" i="2"/>
  <c r="CM2858" i="2"/>
  <c r="CL2858" i="2"/>
  <c r="CJ2858" i="2"/>
  <c r="CI2858" i="2"/>
  <c r="CM2857" i="2"/>
  <c r="CL2857" i="2"/>
  <c r="CJ2857" i="2"/>
  <c r="CI2857" i="2"/>
  <c r="CM2856" i="2"/>
  <c r="CL2856" i="2"/>
  <c r="CJ2856" i="2"/>
  <c r="CI2856" i="2"/>
  <c r="CM2855" i="2"/>
  <c r="CL2855" i="2"/>
  <c r="CJ2855" i="2"/>
  <c r="CI2855" i="2"/>
  <c r="CM2854" i="2"/>
  <c r="CL2854" i="2"/>
  <c r="CJ2854" i="2"/>
  <c r="CI2854" i="2"/>
  <c r="CM2853" i="2"/>
  <c r="CL2853" i="2"/>
  <c r="CJ2853" i="2"/>
  <c r="CI2853" i="2"/>
  <c r="CM2852" i="2"/>
  <c r="CL2852" i="2"/>
  <c r="CJ2852" i="2"/>
  <c r="CI2852" i="2"/>
  <c r="CM2851" i="2"/>
  <c r="CL2851" i="2"/>
  <c r="CJ2851" i="2"/>
  <c r="CI2851" i="2"/>
  <c r="CM2850" i="2"/>
  <c r="CL2850" i="2"/>
  <c r="CJ2850" i="2"/>
  <c r="CI2850" i="2"/>
  <c r="CM2849" i="2"/>
  <c r="CL2849" i="2"/>
  <c r="CJ2849" i="2"/>
  <c r="CI2849" i="2"/>
  <c r="CM2848" i="2"/>
  <c r="CL2848" i="2"/>
  <c r="CJ2848" i="2"/>
  <c r="CI2848" i="2"/>
  <c r="CM2847" i="2"/>
  <c r="CL2847" i="2"/>
  <c r="CJ2847" i="2"/>
  <c r="CI2847" i="2"/>
  <c r="CM2846" i="2"/>
  <c r="CL2846" i="2"/>
  <c r="CJ2846" i="2"/>
  <c r="CI2846" i="2"/>
  <c r="CM2845" i="2"/>
  <c r="CL2845" i="2"/>
  <c r="CJ2845" i="2"/>
  <c r="CI2845" i="2"/>
  <c r="CM2844" i="2"/>
  <c r="CL2844" i="2"/>
  <c r="CJ2844" i="2"/>
  <c r="CI2844" i="2"/>
  <c r="CM2843" i="2"/>
  <c r="CL2843" i="2"/>
  <c r="CJ2843" i="2"/>
  <c r="CI2843" i="2"/>
  <c r="CM2842" i="2"/>
  <c r="CL2842" i="2"/>
  <c r="CJ2842" i="2"/>
  <c r="CI2842" i="2"/>
  <c r="CM2841" i="2"/>
  <c r="CL2841" i="2"/>
  <c r="CJ2841" i="2"/>
  <c r="CI2841" i="2"/>
  <c r="CM2840" i="2"/>
  <c r="CL2840" i="2"/>
  <c r="CJ2840" i="2"/>
  <c r="CI2840" i="2"/>
  <c r="CM2839" i="2"/>
  <c r="CL2839" i="2"/>
  <c r="CJ2839" i="2"/>
  <c r="CI2839" i="2"/>
  <c r="CM2838" i="2"/>
  <c r="CL2838" i="2"/>
  <c r="CJ2838" i="2"/>
  <c r="CI2838" i="2"/>
  <c r="CM2837" i="2"/>
  <c r="CL2837" i="2"/>
  <c r="CJ2837" i="2"/>
  <c r="CI2837" i="2"/>
  <c r="CM2836" i="2"/>
  <c r="CL2836" i="2"/>
  <c r="CJ2836" i="2"/>
  <c r="CI2836" i="2"/>
  <c r="CM2835" i="2"/>
  <c r="CL2835" i="2"/>
  <c r="CJ2835" i="2"/>
  <c r="CI2835" i="2"/>
  <c r="CM2834" i="2"/>
  <c r="CL2834" i="2"/>
  <c r="CJ2834" i="2"/>
  <c r="CI2834" i="2"/>
  <c r="CM2833" i="2"/>
  <c r="CL2833" i="2"/>
  <c r="CJ2833" i="2"/>
  <c r="CI2833" i="2"/>
  <c r="CM2832" i="2"/>
  <c r="CL2832" i="2"/>
  <c r="CJ2832" i="2"/>
  <c r="CI2832" i="2"/>
  <c r="CM2831" i="2"/>
  <c r="CL2831" i="2"/>
  <c r="CJ2831" i="2"/>
  <c r="CI2831" i="2"/>
  <c r="CM2830" i="2"/>
  <c r="CL2830" i="2"/>
  <c r="CJ2830" i="2"/>
  <c r="CI2830" i="2"/>
  <c r="CM2829" i="2"/>
  <c r="CL2829" i="2"/>
  <c r="CJ2829" i="2"/>
  <c r="CI2829" i="2"/>
  <c r="CM2828" i="2"/>
  <c r="CL2828" i="2"/>
  <c r="CJ2828" i="2"/>
  <c r="CI2828" i="2"/>
  <c r="CM2827" i="2"/>
  <c r="CL2827" i="2"/>
  <c r="CJ2827" i="2"/>
  <c r="CI2827" i="2"/>
  <c r="CM2826" i="2"/>
  <c r="CL2826" i="2"/>
  <c r="CJ2826" i="2"/>
  <c r="CI2826" i="2"/>
  <c r="CM2825" i="2"/>
  <c r="CL2825" i="2"/>
  <c r="CJ2825" i="2"/>
  <c r="CI2825" i="2"/>
  <c r="CM2824" i="2"/>
  <c r="CL2824" i="2"/>
  <c r="CJ2824" i="2"/>
  <c r="CI2824" i="2"/>
  <c r="CM2823" i="2"/>
  <c r="CL2823" i="2"/>
  <c r="CJ2823" i="2"/>
  <c r="CI2823" i="2"/>
  <c r="CM2822" i="2"/>
  <c r="CL2822" i="2"/>
  <c r="CJ2822" i="2"/>
  <c r="CI2822" i="2"/>
  <c r="CM2821" i="2"/>
  <c r="CL2821" i="2"/>
  <c r="CJ2821" i="2"/>
  <c r="CI2821" i="2"/>
  <c r="CM2820" i="2"/>
  <c r="CL2820" i="2"/>
  <c r="CJ2820" i="2"/>
  <c r="CI2820" i="2"/>
  <c r="CM2819" i="2"/>
  <c r="CL2819" i="2"/>
  <c r="CJ2819" i="2"/>
  <c r="CI2819" i="2"/>
  <c r="CM2818" i="2"/>
  <c r="CL2818" i="2"/>
  <c r="CJ2818" i="2"/>
  <c r="CI2818" i="2"/>
  <c r="CM2817" i="2"/>
  <c r="CL2817" i="2"/>
  <c r="CJ2817" i="2"/>
  <c r="CI2817" i="2"/>
  <c r="CM2816" i="2"/>
  <c r="CL2816" i="2"/>
  <c r="CJ2816" i="2"/>
  <c r="CI2816" i="2"/>
  <c r="CM2815" i="2"/>
  <c r="CL2815" i="2"/>
  <c r="CJ2815" i="2"/>
  <c r="CI2815" i="2"/>
  <c r="CM2814" i="2"/>
  <c r="CL2814" i="2"/>
  <c r="CJ2814" i="2"/>
  <c r="CI2814" i="2"/>
  <c r="CM2813" i="2"/>
  <c r="CL2813" i="2"/>
  <c r="CJ2813" i="2"/>
  <c r="CI2813" i="2"/>
  <c r="CM2812" i="2"/>
  <c r="CL2812" i="2"/>
  <c r="CJ2812" i="2"/>
  <c r="CI2812" i="2"/>
  <c r="CM2811" i="2"/>
  <c r="CL2811" i="2"/>
  <c r="CJ2811" i="2"/>
  <c r="CI2811" i="2"/>
  <c r="CM2810" i="2"/>
  <c r="CL2810" i="2"/>
  <c r="CJ2810" i="2"/>
  <c r="CI2810" i="2"/>
  <c r="CM2809" i="2"/>
  <c r="CL2809" i="2"/>
  <c r="CJ2809" i="2"/>
  <c r="CI2809" i="2"/>
  <c r="CM2808" i="2"/>
  <c r="CL2808" i="2"/>
  <c r="CJ2808" i="2"/>
  <c r="CI2808" i="2"/>
  <c r="CM2807" i="2"/>
  <c r="CL2807" i="2"/>
  <c r="CJ2807" i="2"/>
  <c r="CI2807" i="2"/>
  <c r="CM2806" i="2"/>
  <c r="CL2806" i="2"/>
  <c r="CJ2806" i="2"/>
  <c r="CI2806" i="2"/>
  <c r="CM2805" i="2"/>
  <c r="CL2805" i="2"/>
  <c r="CJ2805" i="2"/>
  <c r="CI2805" i="2"/>
  <c r="CM2804" i="2"/>
  <c r="CL2804" i="2"/>
  <c r="CJ2804" i="2"/>
  <c r="CI2804" i="2"/>
  <c r="CM2803" i="2"/>
  <c r="CL2803" i="2"/>
  <c r="CJ2803" i="2"/>
  <c r="CI2803" i="2"/>
  <c r="CM2802" i="2"/>
  <c r="CL2802" i="2"/>
  <c r="CJ2802" i="2"/>
  <c r="CI2802" i="2"/>
  <c r="CM2801" i="2"/>
  <c r="CL2801" i="2"/>
  <c r="CJ2801" i="2"/>
  <c r="CI2801" i="2"/>
  <c r="CM2800" i="2"/>
  <c r="CL2800" i="2"/>
  <c r="CJ2800" i="2"/>
  <c r="CI2800" i="2"/>
  <c r="CM2799" i="2"/>
  <c r="CL2799" i="2"/>
  <c r="CJ2799" i="2"/>
  <c r="CI2799" i="2"/>
  <c r="CM2798" i="2"/>
  <c r="CL2798" i="2"/>
  <c r="CJ2798" i="2"/>
  <c r="CI2798" i="2"/>
  <c r="CM2797" i="2"/>
  <c r="CL2797" i="2"/>
  <c r="CJ2797" i="2"/>
  <c r="CI2797" i="2"/>
  <c r="CM2796" i="2"/>
  <c r="CL2796" i="2"/>
  <c r="CJ2796" i="2"/>
  <c r="CI2796" i="2"/>
  <c r="CM2795" i="2"/>
  <c r="CL2795" i="2"/>
  <c r="CJ2795" i="2"/>
  <c r="CI2795" i="2"/>
  <c r="CM2794" i="2"/>
  <c r="CL2794" i="2"/>
  <c r="CJ2794" i="2"/>
  <c r="CI2794" i="2"/>
  <c r="CM2793" i="2"/>
  <c r="CL2793" i="2"/>
  <c r="CJ2793" i="2"/>
  <c r="CI2793" i="2"/>
  <c r="CM2792" i="2"/>
  <c r="CL2792" i="2"/>
  <c r="CJ2792" i="2"/>
  <c r="CI2792" i="2"/>
  <c r="CM2791" i="2"/>
  <c r="CL2791" i="2"/>
  <c r="CJ2791" i="2"/>
  <c r="CI2791" i="2"/>
  <c r="CM2790" i="2"/>
  <c r="CL2790" i="2"/>
  <c r="CJ2790" i="2"/>
  <c r="CI2790" i="2"/>
  <c r="CM2789" i="2"/>
  <c r="CL2789" i="2"/>
  <c r="CJ2789" i="2"/>
  <c r="CI2789" i="2"/>
  <c r="CM2788" i="2"/>
  <c r="CL2788" i="2"/>
  <c r="CJ2788" i="2"/>
  <c r="CI2788" i="2"/>
  <c r="CM2787" i="2"/>
  <c r="CL2787" i="2"/>
  <c r="CJ2787" i="2"/>
  <c r="CI2787" i="2"/>
  <c r="CM2786" i="2"/>
  <c r="CL2786" i="2"/>
  <c r="CJ2786" i="2"/>
  <c r="CI2786" i="2"/>
  <c r="CM2785" i="2"/>
  <c r="CL2785" i="2"/>
  <c r="CJ2785" i="2"/>
  <c r="CI2785" i="2"/>
  <c r="CM2784" i="2"/>
  <c r="CL2784" i="2"/>
  <c r="CJ2784" i="2"/>
  <c r="CI2784" i="2"/>
  <c r="CM2783" i="2"/>
  <c r="CL2783" i="2"/>
  <c r="CJ2783" i="2"/>
  <c r="CI2783" i="2"/>
  <c r="CM2782" i="2"/>
  <c r="CL2782" i="2"/>
  <c r="CJ2782" i="2"/>
  <c r="CI2782" i="2"/>
  <c r="CM2781" i="2"/>
  <c r="CL2781" i="2"/>
  <c r="CJ2781" i="2"/>
  <c r="CI2781" i="2"/>
  <c r="CM2780" i="2"/>
  <c r="CL2780" i="2"/>
  <c r="CJ2780" i="2"/>
  <c r="CI2780" i="2"/>
  <c r="CM2779" i="2"/>
  <c r="CL2779" i="2"/>
  <c r="CJ2779" i="2"/>
  <c r="CI2779" i="2"/>
  <c r="CM2778" i="2"/>
  <c r="CL2778" i="2"/>
  <c r="CJ2778" i="2"/>
  <c r="CI2778" i="2"/>
  <c r="CM2777" i="2"/>
  <c r="CL2777" i="2"/>
  <c r="CJ2777" i="2"/>
  <c r="CI2777" i="2"/>
  <c r="CM2776" i="2"/>
  <c r="CL2776" i="2"/>
  <c r="CJ2776" i="2"/>
  <c r="CI2776" i="2"/>
  <c r="CM2775" i="2"/>
  <c r="CL2775" i="2"/>
  <c r="CJ2775" i="2"/>
  <c r="CI2775" i="2"/>
  <c r="CM2774" i="2"/>
  <c r="CL2774" i="2"/>
  <c r="CJ2774" i="2"/>
  <c r="CI2774" i="2"/>
  <c r="CM2773" i="2"/>
  <c r="CL2773" i="2"/>
  <c r="CJ2773" i="2"/>
  <c r="CI2773" i="2"/>
  <c r="CM2772" i="2"/>
  <c r="CL2772" i="2"/>
  <c r="CJ2772" i="2"/>
  <c r="CI2772" i="2"/>
  <c r="CM2771" i="2"/>
  <c r="CL2771" i="2"/>
  <c r="CJ2771" i="2"/>
  <c r="CI2771" i="2"/>
  <c r="CM2770" i="2"/>
  <c r="CL2770" i="2"/>
  <c r="CJ2770" i="2"/>
  <c r="CI2770" i="2"/>
  <c r="CM2769" i="2"/>
  <c r="CL2769" i="2"/>
  <c r="CJ2769" i="2"/>
  <c r="CI2769" i="2"/>
  <c r="CM2768" i="2"/>
  <c r="CL2768" i="2"/>
  <c r="CJ2768" i="2"/>
  <c r="CI2768" i="2"/>
  <c r="CM2767" i="2"/>
  <c r="CL2767" i="2"/>
  <c r="CJ2767" i="2"/>
  <c r="CI2767" i="2"/>
  <c r="CM2766" i="2"/>
  <c r="CL2766" i="2"/>
  <c r="CJ2766" i="2"/>
  <c r="CI2766" i="2"/>
  <c r="CM2765" i="2"/>
  <c r="CL2765" i="2"/>
  <c r="CJ2765" i="2"/>
  <c r="CI2765" i="2"/>
  <c r="CM2764" i="2"/>
  <c r="CL2764" i="2"/>
  <c r="CJ2764" i="2"/>
  <c r="CI2764" i="2"/>
  <c r="CM2763" i="2"/>
  <c r="CL2763" i="2"/>
  <c r="CJ2763" i="2"/>
  <c r="CI2763" i="2"/>
  <c r="CM2762" i="2"/>
  <c r="CL2762" i="2"/>
  <c r="CJ2762" i="2"/>
  <c r="CI2762" i="2"/>
  <c r="CM2761" i="2"/>
  <c r="CL2761" i="2"/>
  <c r="CJ2761" i="2"/>
  <c r="CI2761" i="2"/>
  <c r="CM2760" i="2"/>
  <c r="CL2760" i="2"/>
  <c r="CJ2760" i="2"/>
  <c r="CI2760" i="2"/>
  <c r="CM2759" i="2"/>
  <c r="CL2759" i="2"/>
  <c r="CJ2759" i="2"/>
  <c r="CI2759" i="2"/>
  <c r="CM2758" i="2"/>
  <c r="CL2758" i="2"/>
  <c r="CJ2758" i="2"/>
  <c r="CI2758" i="2"/>
  <c r="CM2757" i="2"/>
  <c r="CL2757" i="2"/>
  <c r="CJ2757" i="2"/>
  <c r="CI2757" i="2"/>
  <c r="CM2756" i="2"/>
  <c r="CL2756" i="2"/>
  <c r="CJ2756" i="2"/>
  <c r="CI2756" i="2"/>
  <c r="CM2755" i="2"/>
  <c r="CL2755" i="2"/>
  <c r="CJ2755" i="2"/>
  <c r="CI2755" i="2"/>
  <c r="CM2754" i="2"/>
  <c r="CL2754" i="2"/>
  <c r="CJ2754" i="2"/>
  <c r="CI2754" i="2"/>
  <c r="CM2753" i="2"/>
  <c r="CL2753" i="2"/>
  <c r="CJ2753" i="2"/>
  <c r="CI2753" i="2"/>
  <c r="CM2752" i="2"/>
  <c r="CL2752" i="2"/>
  <c r="CJ2752" i="2"/>
  <c r="CI2752" i="2"/>
  <c r="CM2751" i="2"/>
  <c r="CL2751" i="2"/>
  <c r="CJ2751" i="2"/>
  <c r="CI2751" i="2"/>
  <c r="CM2750" i="2"/>
  <c r="CL2750" i="2"/>
  <c r="CJ2750" i="2"/>
  <c r="CI2750" i="2"/>
  <c r="CM2749" i="2"/>
  <c r="CL2749" i="2"/>
  <c r="CJ2749" i="2"/>
  <c r="CI2749" i="2"/>
  <c r="CM2748" i="2"/>
  <c r="CL2748" i="2"/>
  <c r="CJ2748" i="2"/>
  <c r="CI2748" i="2"/>
  <c r="CM2747" i="2"/>
  <c r="CL2747" i="2"/>
  <c r="CJ2747" i="2"/>
  <c r="CI2747" i="2"/>
  <c r="CM2746" i="2"/>
  <c r="CL2746" i="2"/>
  <c r="CJ2746" i="2"/>
  <c r="CI2746" i="2"/>
  <c r="CM2745" i="2"/>
  <c r="CL2745" i="2"/>
  <c r="CJ2745" i="2"/>
  <c r="CI2745" i="2"/>
  <c r="CM2744" i="2"/>
  <c r="CL2744" i="2"/>
  <c r="CJ2744" i="2"/>
  <c r="CI2744" i="2"/>
  <c r="CM2743" i="2"/>
  <c r="CL2743" i="2"/>
  <c r="CJ2743" i="2"/>
  <c r="CI2743" i="2"/>
  <c r="CM2742" i="2"/>
  <c r="CL2742" i="2"/>
  <c r="CJ2742" i="2"/>
  <c r="CI2742" i="2"/>
  <c r="CM2741" i="2"/>
  <c r="CL2741" i="2"/>
  <c r="CJ2741" i="2"/>
  <c r="CI2741" i="2"/>
  <c r="CM2740" i="2"/>
  <c r="CL2740" i="2"/>
  <c r="CJ2740" i="2"/>
  <c r="CI2740" i="2"/>
  <c r="CM2739" i="2"/>
  <c r="CL2739" i="2"/>
  <c r="CJ2739" i="2"/>
  <c r="CI2739" i="2"/>
  <c r="CM2738" i="2"/>
  <c r="CL2738" i="2"/>
  <c r="CJ2738" i="2"/>
  <c r="CI2738" i="2"/>
  <c r="CM2737" i="2"/>
  <c r="CL2737" i="2"/>
  <c r="CJ2737" i="2"/>
  <c r="CI2737" i="2"/>
  <c r="CM2736" i="2"/>
  <c r="CL2736" i="2"/>
  <c r="CJ2736" i="2"/>
  <c r="CI2736" i="2"/>
  <c r="CM2735" i="2"/>
  <c r="CL2735" i="2"/>
  <c r="CJ2735" i="2"/>
  <c r="CI2735" i="2"/>
  <c r="CM2734" i="2"/>
  <c r="CL2734" i="2"/>
  <c r="CJ2734" i="2"/>
  <c r="CI2734" i="2"/>
  <c r="CM2733" i="2"/>
  <c r="CL2733" i="2"/>
  <c r="CJ2733" i="2"/>
  <c r="CI2733" i="2"/>
  <c r="CM2732" i="2"/>
  <c r="CL2732" i="2"/>
  <c r="CJ2732" i="2"/>
  <c r="CI2732" i="2"/>
  <c r="CM2731" i="2"/>
  <c r="CL2731" i="2"/>
  <c r="CJ2731" i="2"/>
  <c r="CI2731" i="2"/>
  <c r="CM2730" i="2"/>
  <c r="CL2730" i="2"/>
  <c r="CJ2730" i="2"/>
  <c r="CI2730" i="2"/>
  <c r="CM2729" i="2"/>
  <c r="CL2729" i="2"/>
  <c r="CJ2729" i="2"/>
  <c r="CI2729" i="2"/>
  <c r="CM2728" i="2"/>
  <c r="CL2728" i="2"/>
  <c r="CJ2728" i="2"/>
  <c r="CI2728" i="2"/>
  <c r="CM2727" i="2"/>
  <c r="CL2727" i="2"/>
  <c r="CJ2727" i="2"/>
  <c r="CI2727" i="2"/>
  <c r="CM2726" i="2"/>
  <c r="CL2726" i="2"/>
  <c r="CJ2726" i="2"/>
  <c r="CI2726" i="2"/>
  <c r="CM2725" i="2"/>
  <c r="CL2725" i="2"/>
  <c r="CJ2725" i="2"/>
  <c r="CI2725" i="2"/>
  <c r="CM2724" i="2"/>
  <c r="CL2724" i="2"/>
  <c r="CJ2724" i="2"/>
  <c r="CI2724" i="2"/>
  <c r="CM2723" i="2"/>
  <c r="CL2723" i="2"/>
  <c r="CJ2723" i="2"/>
  <c r="CI2723" i="2"/>
  <c r="CM2722" i="2"/>
  <c r="CL2722" i="2"/>
  <c r="CJ2722" i="2"/>
  <c r="CI2722" i="2"/>
  <c r="CM2721" i="2"/>
  <c r="CL2721" i="2"/>
  <c r="CJ2721" i="2"/>
  <c r="CI2721" i="2"/>
  <c r="CM2720" i="2"/>
  <c r="CL2720" i="2"/>
  <c r="CJ2720" i="2"/>
  <c r="CI2720" i="2"/>
  <c r="CM2719" i="2"/>
  <c r="CL2719" i="2"/>
  <c r="CJ2719" i="2"/>
  <c r="CI2719" i="2"/>
  <c r="CM2718" i="2"/>
  <c r="CL2718" i="2"/>
  <c r="CJ2718" i="2"/>
  <c r="CI2718" i="2"/>
  <c r="CM2717" i="2"/>
  <c r="CL2717" i="2"/>
  <c r="CJ2717" i="2"/>
  <c r="CI2717" i="2"/>
  <c r="CM2716" i="2"/>
  <c r="CL2716" i="2"/>
  <c r="CJ2716" i="2"/>
  <c r="CI2716" i="2"/>
  <c r="CM2715" i="2"/>
  <c r="CL2715" i="2"/>
  <c r="CJ2715" i="2"/>
  <c r="CI2715" i="2"/>
  <c r="CM2714" i="2"/>
  <c r="CL2714" i="2"/>
  <c r="CJ2714" i="2"/>
  <c r="CI2714" i="2"/>
  <c r="CM2713" i="2"/>
  <c r="CL2713" i="2"/>
  <c r="CJ2713" i="2"/>
  <c r="CI2713" i="2"/>
  <c r="CM2712" i="2"/>
  <c r="CL2712" i="2"/>
  <c r="CJ2712" i="2"/>
  <c r="CI2712" i="2"/>
  <c r="CM2711" i="2"/>
  <c r="CL2711" i="2"/>
  <c r="CJ2711" i="2"/>
  <c r="CI2711" i="2"/>
  <c r="CM2710" i="2"/>
  <c r="CL2710" i="2"/>
  <c r="CJ2710" i="2"/>
  <c r="CI2710" i="2"/>
  <c r="CM2709" i="2"/>
  <c r="CL2709" i="2"/>
  <c r="CJ2709" i="2"/>
  <c r="CI2709" i="2"/>
  <c r="CM2708" i="2"/>
  <c r="CL2708" i="2"/>
  <c r="CJ2708" i="2"/>
  <c r="CI2708" i="2"/>
  <c r="CM2707" i="2"/>
  <c r="CL2707" i="2"/>
  <c r="CJ2707" i="2"/>
  <c r="CI2707" i="2"/>
  <c r="CM2706" i="2"/>
  <c r="CL2706" i="2"/>
  <c r="CJ2706" i="2"/>
  <c r="CI2706" i="2"/>
  <c r="CM2705" i="2"/>
  <c r="CL2705" i="2"/>
  <c r="CJ2705" i="2"/>
  <c r="CI2705" i="2"/>
  <c r="CM2704" i="2"/>
  <c r="CL2704" i="2"/>
  <c r="CJ2704" i="2"/>
  <c r="CI2704" i="2"/>
  <c r="CM2703" i="2"/>
  <c r="CL2703" i="2"/>
  <c r="CJ2703" i="2"/>
  <c r="CI2703" i="2"/>
  <c r="CM2702" i="2"/>
  <c r="CL2702" i="2"/>
  <c r="CJ2702" i="2"/>
  <c r="CI2702" i="2"/>
  <c r="CM2701" i="2"/>
  <c r="CL2701" i="2"/>
  <c r="CJ2701" i="2"/>
  <c r="CI2701" i="2"/>
  <c r="CM2700" i="2"/>
  <c r="CL2700" i="2"/>
  <c r="CJ2700" i="2"/>
  <c r="CI2700" i="2"/>
  <c r="CM2699" i="2"/>
  <c r="CL2699" i="2"/>
  <c r="CJ2699" i="2"/>
  <c r="CI2699" i="2"/>
  <c r="CM2698" i="2"/>
  <c r="CL2698" i="2"/>
  <c r="CJ2698" i="2"/>
  <c r="CI2698" i="2"/>
  <c r="CM2697" i="2"/>
  <c r="CL2697" i="2"/>
  <c r="CJ2697" i="2"/>
  <c r="CI2697" i="2"/>
  <c r="CM2696" i="2"/>
  <c r="CL2696" i="2"/>
  <c r="CJ2696" i="2"/>
  <c r="CI2696" i="2"/>
  <c r="CM2695" i="2"/>
  <c r="CL2695" i="2"/>
  <c r="CJ2695" i="2"/>
  <c r="CI2695" i="2"/>
  <c r="CM2694" i="2"/>
  <c r="CL2694" i="2"/>
  <c r="CJ2694" i="2"/>
  <c r="CI2694" i="2"/>
  <c r="CM2693" i="2"/>
  <c r="CL2693" i="2"/>
  <c r="CJ2693" i="2"/>
  <c r="CI2693" i="2"/>
  <c r="CM2692" i="2"/>
  <c r="CL2692" i="2"/>
  <c r="CJ2692" i="2"/>
  <c r="CI2692" i="2"/>
  <c r="CM2691" i="2"/>
  <c r="CL2691" i="2"/>
  <c r="CJ2691" i="2"/>
  <c r="CI2691" i="2"/>
  <c r="CM2690" i="2"/>
  <c r="CL2690" i="2"/>
  <c r="CJ2690" i="2"/>
  <c r="CI2690" i="2"/>
  <c r="CM2689" i="2"/>
  <c r="CL2689" i="2"/>
  <c r="CJ2689" i="2"/>
  <c r="CI2689" i="2"/>
  <c r="CM2688" i="2"/>
  <c r="CL2688" i="2"/>
  <c r="CJ2688" i="2"/>
  <c r="CI2688" i="2"/>
  <c r="CM2687" i="2"/>
  <c r="CL2687" i="2"/>
  <c r="CJ2687" i="2"/>
  <c r="CI2687" i="2"/>
  <c r="CM2686" i="2"/>
  <c r="CL2686" i="2"/>
  <c r="CJ2686" i="2"/>
  <c r="CI2686" i="2"/>
  <c r="CM2685" i="2"/>
  <c r="CL2685" i="2"/>
  <c r="CJ2685" i="2"/>
  <c r="CI2685" i="2"/>
  <c r="CM2684" i="2"/>
  <c r="CL2684" i="2"/>
  <c r="CJ2684" i="2"/>
  <c r="CI2684" i="2"/>
  <c r="CM2683" i="2"/>
  <c r="CL2683" i="2"/>
  <c r="CJ2683" i="2"/>
  <c r="CI2683" i="2"/>
  <c r="CM2682" i="2"/>
  <c r="CL2682" i="2"/>
  <c r="CJ2682" i="2"/>
  <c r="CI2682" i="2"/>
  <c r="CM2681" i="2"/>
  <c r="CL2681" i="2"/>
  <c r="CJ2681" i="2"/>
  <c r="CI2681" i="2"/>
  <c r="CM2680" i="2"/>
  <c r="CL2680" i="2"/>
  <c r="CJ2680" i="2"/>
  <c r="CI2680" i="2"/>
  <c r="CM2679" i="2"/>
  <c r="CL2679" i="2"/>
  <c r="CJ2679" i="2"/>
  <c r="CI2679" i="2"/>
  <c r="CM2678" i="2"/>
  <c r="CL2678" i="2"/>
  <c r="CJ2678" i="2"/>
  <c r="CI2678" i="2"/>
  <c r="CM2677" i="2"/>
  <c r="CL2677" i="2"/>
  <c r="CJ2677" i="2"/>
  <c r="CI2677" i="2"/>
  <c r="CM2676" i="2"/>
  <c r="CL2676" i="2"/>
  <c r="CJ2676" i="2"/>
  <c r="CI2676" i="2"/>
  <c r="CM2675" i="2"/>
  <c r="CL2675" i="2"/>
  <c r="CJ2675" i="2"/>
  <c r="CI2675" i="2"/>
  <c r="CM2674" i="2"/>
  <c r="CL2674" i="2"/>
  <c r="CJ2674" i="2"/>
  <c r="CI2674" i="2"/>
  <c r="CM2673" i="2"/>
  <c r="CL2673" i="2"/>
  <c r="CJ2673" i="2"/>
  <c r="CI2673" i="2"/>
  <c r="CM2672" i="2"/>
  <c r="CL2672" i="2"/>
  <c r="CJ2672" i="2"/>
  <c r="CI2672" i="2"/>
  <c r="CM2671" i="2"/>
  <c r="CL2671" i="2"/>
  <c r="CJ2671" i="2"/>
  <c r="CI2671" i="2"/>
  <c r="CM2670" i="2"/>
  <c r="CL2670" i="2"/>
  <c r="CJ2670" i="2"/>
  <c r="CI2670" i="2"/>
  <c r="CM2669" i="2"/>
  <c r="CL2669" i="2"/>
  <c r="CJ2669" i="2"/>
  <c r="CI2669" i="2"/>
  <c r="CM2668" i="2"/>
  <c r="CL2668" i="2"/>
  <c r="CJ2668" i="2"/>
  <c r="CI2668" i="2"/>
  <c r="CM2667" i="2"/>
  <c r="CL2667" i="2"/>
  <c r="CJ2667" i="2"/>
  <c r="CI2667" i="2"/>
  <c r="CM2666" i="2"/>
  <c r="CL2666" i="2"/>
  <c r="CJ2666" i="2"/>
  <c r="CI2666" i="2"/>
  <c r="CM2665" i="2"/>
  <c r="CL2665" i="2"/>
  <c r="CJ2665" i="2"/>
  <c r="CI2665" i="2"/>
  <c r="CM2664" i="2"/>
  <c r="CL2664" i="2"/>
  <c r="CJ2664" i="2"/>
  <c r="CI2664" i="2"/>
  <c r="CM2663" i="2"/>
  <c r="CL2663" i="2"/>
  <c r="CJ2663" i="2"/>
  <c r="CI2663" i="2"/>
  <c r="CM2662" i="2"/>
  <c r="CL2662" i="2"/>
  <c r="CJ2662" i="2"/>
  <c r="CI2662" i="2"/>
  <c r="CM2661" i="2"/>
  <c r="CL2661" i="2"/>
  <c r="CJ2661" i="2"/>
  <c r="CI2661" i="2"/>
  <c r="CM2660" i="2"/>
  <c r="CL2660" i="2"/>
  <c r="CJ2660" i="2"/>
  <c r="CI2660" i="2"/>
  <c r="CM2659" i="2"/>
  <c r="CL2659" i="2"/>
  <c r="CJ2659" i="2"/>
  <c r="CI2659" i="2"/>
  <c r="CM2658" i="2"/>
  <c r="CL2658" i="2"/>
  <c r="CJ2658" i="2"/>
  <c r="CI2658" i="2"/>
  <c r="CM2657" i="2"/>
  <c r="CL2657" i="2"/>
  <c r="CJ2657" i="2"/>
  <c r="CI2657" i="2"/>
  <c r="CM2656" i="2"/>
  <c r="CL2656" i="2"/>
  <c r="CJ2656" i="2"/>
  <c r="CI2656" i="2"/>
  <c r="CM2655" i="2"/>
  <c r="CL2655" i="2"/>
  <c r="CJ2655" i="2"/>
  <c r="CI2655" i="2"/>
  <c r="CM2654" i="2"/>
  <c r="CL2654" i="2"/>
  <c r="CJ2654" i="2"/>
  <c r="CI2654" i="2"/>
  <c r="CM2653" i="2"/>
  <c r="CL2653" i="2"/>
  <c r="CJ2653" i="2"/>
  <c r="CI2653" i="2"/>
  <c r="CM2652" i="2"/>
  <c r="CL2652" i="2"/>
  <c r="CJ2652" i="2"/>
  <c r="CI2652" i="2"/>
  <c r="CM2651" i="2"/>
  <c r="CL2651" i="2"/>
  <c r="CJ2651" i="2"/>
  <c r="CI2651" i="2"/>
  <c r="CM2650" i="2"/>
  <c r="CL2650" i="2"/>
  <c r="CJ2650" i="2"/>
  <c r="CI2650" i="2"/>
  <c r="CM2649" i="2"/>
  <c r="CL2649" i="2"/>
  <c r="CJ2649" i="2"/>
  <c r="CI2649" i="2"/>
  <c r="CM2648" i="2"/>
  <c r="CL2648" i="2"/>
  <c r="CJ2648" i="2"/>
  <c r="CI2648" i="2"/>
  <c r="CM2647" i="2"/>
  <c r="CL2647" i="2"/>
  <c r="CJ2647" i="2"/>
  <c r="CI2647" i="2"/>
  <c r="CM2646" i="2"/>
  <c r="CL2646" i="2"/>
  <c r="CJ2646" i="2"/>
  <c r="CI2646" i="2"/>
  <c r="CM2645" i="2"/>
  <c r="CL2645" i="2"/>
  <c r="CJ2645" i="2"/>
  <c r="CI2645" i="2"/>
  <c r="CM2644" i="2"/>
  <c r="CL2644" i="2"/>
  <c r="CJ2644" i="2"/>
  <c r="CI2644" i="2"/>
  <c r="CM2643" i="2"/>
  <c r="CL2643" i="2"/>
  <c r="CJ2643" i="2"/>
  <c r="CI2643" i="2"/>
  <c r="CM2642" i="2"/>
  <c r="CL2642" i="2"/>
  <c r="CJ2642" i="2"/>
  <c r="CI2642" i="2"/>
  <c r="CM2641" i="2"/>
  <c r="CL2641" i="2"/>
  <c r="CJ2641" i="2"/>
  <c r="CI2641" i="2"/>
  <c r="CM2640" i="2"/>
  <c r="CL2640" i="2"/>
  <c r="CJ2640" i="2"/>
  <c r="CI2640" i="2"/>
  <c r="CM2639" i="2"/>
  <c r="CL2639" i="2"/>
  <c r="CJ2639" i="2"/>
  <c r="CI2639" i="2"/>
  <c r="CM2638" i="2"/>
  <c r="CL2638" i="2"/>
  <c r="CJ2638" i="2"/>
  <c r="CI2638" i="2"/>
  <c r="CM2637" i="2"/>
  <c r="CL2637" i="2"/>
  <c r="CJ2637" i="2"/>
  <c r="CI2637" i="2"/>
  <c r="CM2636" i="2"/>
  <c r="CL2636" i="2"/>
  <c r="CJ2636" i="2"/>
  <c r="CI2636" i="2"/>
  <c r="CM2635" i="2"/>
  <c r="CL2635" i="2"/>
  <c r="CJ2635" i="2"/>
  <c r="CI2635" i="2"/>
  <c r="CM2634" i="2"/>
  <c r="CL2634" i="2"/>
  <c r="CJ2634" i="2"/>
  <c r="CI2634" i="2"/>
  <c r="CM2633" i="2"/>
  <c r="CL2633" i="2"/>
  <c r="CJ2633" i="2"/>
  <c r="CI2633" i="2"/>
  <c r="CM2632" i="2"/>
  <c r="CL2632" i="2"/>
  <c r="CJ2632" i="2"/>
  <c r="CI2632" i="2"/>
  <c r="CM2631" i="2"/>
  <c r="CL2631" i="2"/>
  <c r="CJ2631" i="2"/>
  <c r="CI2631" i="2"/>
  <c r="CM2630" i="2"/>
  <c r="CL2630" i="2"/>
  <c r="CJ2630" i="2"/>
  <c r="CI2630" i="2"/>
  <c r="CM2629" i="2"/>
  <c r="CL2629" i="2"/>
  <c r="CJ2629" i="2"/>
  <c r="CI2629" i="2"/>
  <c r="CM2628" i="2"/>
  <c r="CL2628" i="2"/>
  <c r="CJ2628" i="2"/>
  <c r="CI2628" i="2"/>
  <c r="CM2627" i="2"/>
  <c r="CL2627" i="2"/>
  <c r="CJ2627" i="2"/>
  <c r="CI2627" i="2"/>
  <c r="CM2626" i="2"/>
  <c r="CL2626" i="2"/>
  <c r="CJ2626" i="2"/>
  <c r="CI2626" i="2"/>
  <c r="CM2625" i="2"/>
  <c r="CL2625" i="2"/>
  <c r="CJ2625" i="2"/>
  <c r="CI2625" i="2"/>
  <c r="CM2624" i="2"/>
  <c r="CL2624" i="2"/>
  <c r="CJ2624" i="2"/>
  <c r="CI2624" i="2"/>
  <c r="CM2623" i="2"/>
  <c r="CL2623" i="2"/>
  <c r="CJ2623" i="2"/>
  <c r="CI2623" i="2"/>
  <c r="CM2622" i="2"/>
  <c r="CL2622" i="2"/>
  <c r="CJ2622" i="2"/>
  <c r="CI2622" i="2"/>
  <c r="CM2621" i="2"/>
  <c r="CL2621" i="2"/>
  <c r="CJ2621" i="2"/>
  <c r="CI2621" i="2"/>
  <c r="CM2620" i="2"/>
  <c r="CL2620" i="2"/>
  <c r="CJ2620" i="2"/>
  <c r="CI2620" i="2"/>
  <c r="CM2619" i="2"/>
  <c r="CL2619" i="2"/>
  <c r="CJ2619" i="2"/>
  <c r="CI2619" i="2"/>
  <c r="CM2618" i="2"/>
  <c r="CL2618" i="2"/>
  <c r="CJ2618" i="2"/>
  <c r="CI2618" i="2"/>
  <c r="CM2617" i="2"/>
  <c r="CL2617" i="2"/>
  <c r="CJ2617" i="2"/>
  <c r="CI2617" i="2"/>
  <c r="CM2616" i="2"/>
  <c r="CL2616" i="2"/>
  <c r="CJ2616" i="2"/>
  <c r="CI2616" i="2"/>
  <c r="CM2615" i="2"/>
  <c r="CL2615" i="2"/>
  <c r="CJ2615" i="2"/>
  <c r="CI2615" i="2"/>
  <c r="CM2614" i="2"/>
  <c r="CL2614" i="2"/>
  <c r="CJ2614" i="2"/>
  <c r="CI2614" i="2"/>
  <c r="CM2613" i="2"/>
  <c r="CL2613" i="2"/>
  <c r="CJ2613" i="2"/>
  <c r="CI2613" i="2"/>
  <c r="CM2612" i="2"/>
  <c r="CL2612" i="2"/>
  <c r="CJ2612" i="2"/>
  <c r="CI2612" i="2"/>
  <c r="CM2611" i="2"/>
  <c r="CL2611" i="2"/>
  <c r="CJ2611" i="2"/>
  <c r="CI2611" i="2"/>
  <c r="CM2610" i="2"/>
  <c r="CL2610" i="2"/>
  <c r="CJ2610" i="2"/>
  <c r="CI2610" i="2"/>
  <c r="CM2609" i="2"/>
  <c r="CL2609" i="2"/>
  <c r="CJ2609" i="2"/>
  <c r="CI2609" i="2"/>
  <c r="CM2608" i="2"/>
  <c r="CL2608" i="2"/>
  <c r="CJ2608" i="2"/>
  <c r="CI2608" i="2"/>
  <c r="CM2607" i="2"/>
  <c r="CL2607" i="2"/>
  <c r="CJ2607" i="2"/>
  <c r="CI2607" i="2"/>
  <c r="CM2606" i="2"/>
  <c r="CL2606" i="2"/>
  <c r="CJ2606" i="2"/>
  <c r="CI2606" i="2"/>
  <c r="CM2605" i="2"/>
  <c r="CL2605" i="2"/>
  <c r="CJ2605" i="2"/>
  <c r="CI2605" i="2"/>
  <c r="CM2604" i="2"/>
  <c r="CL2604" i="2"/>
  <c r="CJ2604" i="2"/>
  <c r="CI2604" i="2"/>
  <c r="CM2603" i="2"/>
  <c r="CL2603" i="2"/>
  <c r="CJ2603" i="2"/>
  <c r="CI2603" i="2"/>
  <c r="CM2602" i="2"/>
  <c r="CL2602" i="2"/>
  <c r="CJ2602" i="2"/>
  <c r="CI2602" i="2"/>
  <c r="CM2601" i="2"/>
  <c r="CL2601" i="2"/>
  <c r="CJ2601" i="2"/>
  <c r="CI2601" i="2"/>
  <c r="CM2600" i="2"/>
  <c r="CL2600" i="2"/>
  <c r="CJ2600" i="2"/>
  <c r="CI2600" i="2"/>
  <c r="CM2599" i="2"/>
  <c r="CL2599" i="2"/>
  <c r="CJ2599" i="2"/>
  <c r="CI2599" i="2"/>
  <c r="CM2598" i="2"/>
  <c r="CL2598" i="2"/>
  <c r="CJ2598" i="2"/>
  <c r="CI2598" i="2"/>
  <c r="CM2597" i="2"/>
  <c r="CL2597" i="2"/>
  <c r="CJ2597" i="2"/>
  <c r="CI2597" i="2"/>
  <c r="CM2596" i="2"/>
  <c r="CL2596" i="2"/>
  <c r="CJ2596" i="2"/>
  <c r="CI2596" i="2"/>
  <c r="CM2595" i="2"/>
  <c r="CL2595" i="2"/>
  <c r="CJ2595" i="2"/>
  <c r="CI2595" i="2"/>
  <c r="CM2594" i="2"/>
  <c r="CL2594" i="2"/>
  <c r="CJ2594" i="2"/>
  <c r="CI2594" i="2"/>
  <c r="CM2593" i="2"/>
  <c r="CL2593" i="2"/>
  <c r="CJ2593" i="2"/>
  <c r="CI2593" i="2"/>
  <c r="CM2592" i="2"/>
  <c r="CL2592" i="2"/>
  <c r="CJ2592" i="2"/>
  <c r="CI2592" i="2"/>
  <c r="CM2591" i="2"/>
  <c r="CL2591" i="2"/>
  <c r="CJ2591" i="2"/>
  <c r="CI2591" i="2"/>
  <c r="CM2590" i="2"/>
  <c r="CL2590" i="2"/>
  <c r="CJ2590" i="2"/>
  <c r="CI2590" i="2"/>
  <c r="CM2589" i="2"/>
  <c r="CL2589" i="2"/>
  <c r="CJ2589" i="2"/>
  <c r="CI2589" i="2"/>
  <c r="CM2588" i="2"/>
  <c r="CL2588" i="2"/>
  <c r="CJ2588" i="2"/>
  <c r="CI2588" i="2"/>
  <c r="CM2587" i="2"/>
  <c r="CL2587" i="2"/>
  <c r="CJ2587" i="2"/>
  <c r="CI2587" i="2"/>
  <c r="CM2586" i="2"/>
  <c r="CL2586" i="2"/>
  <c r="CJ2586" i="2"/>
  <c r="CI2586" i="2"/>
  <c r="CM2585" i="2"/>
  <c r="CL2585" i="2"/>
  <c r="CJ2585" i="2"/>
  <c r="CI2585" i="2"/>
  <c r="CM2584" i="2"/>
  <c r="CL2584" i="2"/>
  <c r="CJ2584" i="2"/>
  <c r="CI2584" i="2"/>
  <c r="CM2583" i="2"/>
  <c r="CL2583" i="2"/>
  <c r="CJ2583" i="2"/>
  <c r="CI2583" i="2"/>
  <c r="CM2582" i="2"/>
  <c r="CL2582" i="2"/>
  <c r="CJ2582" i="2"/>
  <c r="CI2582" i="2"/>
  <c r="CM2581" i="2"/>
  <c r="CL2581" i="2"/>
  <c r="CJ2581" i="2"/>
  <c r="CI2581" i="2"/>
  <c r="CM2580" i="2"/>
  <c r="CL2580" i="2"/>
  <c r="CJ2580" i="2"/>
  <c r="CI2580" i="2"/>
  <c r="CM2579" i="2"/>
  <c r="CL2579" i="2"/>
  <c r="CJ2579" i="2"/>
  <c r="CI2579" i="2"/>
  <c r="CM2578" i="2"/>
  <c r="CL2578" i="2"/>
  <c r="CJ2578" i="2"/>
  <c r="CI2578" i="2"/>
  <c r="CM2577" i="2"/>
  <c r="CL2577" i="2"/>
  <c r="CJ2577" i="2"/>
  <c r="CI2577" i="2"/>
  <c r="CM2576" i="2"/>
  <c r="CL2576" i="2"/>
  <c r="CJ2576" i="2"/>
  <c r="CI2576" i="2"/>
  <c r="CM2575" i="2"/>
  <c r="CL2575" i="2"/>
  <c r="CJ2575" i="2"/>
  <c r="CI2575" i="2"/>
  <c r="CM2574" i="2"/>
  <c r="CL2574" i="2"/>
  <c r="CJ2574" i="2"/>
  <c r="CI2574" i="2"/>
  <c r="CM2573" i="2"/>
  <c r="CL2573" i="2"/>
  <c r="CJ2573" i="2"/>
  <c r="CI2573" i="2"/>
  <c r="CM2572" i="2"/>
  <c r="CL2572" i="2"/>
  <c r="CJ2572" i="2"/>
  <c r="CI2572" i="2"/>
  <c r="CM2571" i="2"/>
  <c r="CL2571" i="2"/>
  <c r="CJ2571" i="2"/>
  <c r="CI2571" i="2"/>
  <c r="CM2570" i="2"/>
  <c r="CL2570" i="2"/>
  <c r="CJ2570" i="2"/>
  <c r="CI2570" i="2"/>
  <c r="CM2569" i="2"/>
  <c r="CL2569" i="2"/>
  <c r="CJ2569" i="2"/>
  <c r="CI2569" i="2"/>
  <c r="CM2568" i="2"/>
  <c r="CL2568" i="2"/>
  <c r="CJ2568" i="2"/>
  <c r="CI2568" i="2"/>
  <c r="CM2567" i="2"/>
  <c r="CL2567" i="2"/>
  <c r="CJ2567" i="2"/>
  <c r="CI2567" i="2"/>
  <c r="CM2566" i="2"/>
  <c r="CL2566" i="2"/>
  <c r="CJ2566" i="2"/>
  <c r="CI2566" i="2"/>
  <c r="CM2565" i="2"/>
  <c r="CL2565" i="2"/>
  <c r="CJ2565" i="2"/>
  <c r="CI2565" i="2"/>
  <c r="CM2564" i="2"/>
  <c r="CL2564" i="2"/>
  <c r="CJ2564" i="2"/>
  <c r="CI2564" i="2"/>
  <c r="CM2563" i="2"/>
  <c r="CL2563" i="2"/>
  <c r="CJ2563" i="2"/>
  <c r="CI2563" i="2"/>
  <c r="CM2562" i="2"/>
  <c r="CL2562" i="2"/>
  <c r="CJ2562" i="2"/>
  <c r="CI2562" i="2"/>
  <c r="CM2561" i="2"/>
  <c r="CL2561" i="2"/>
  <c r="CJ2561" i="2"/>
  <c r="CI2561" i="2"/>
  <c r="CM2560" i="2"/>
  <c r="CL2560" i="2"/>
  <c r="CJ2560" i="2"/>
  <c r="CI2560" i="2"/>
  <c r="CM2559" i="2"/>
  <c r="CL2559" i="2"/>
  <c r="CJ2559" i="2"/>
  <c r="CI2559" i="2"/>
  <c r="CM2558" i="2"/>
  <c r="CL2558" i="2"/>
  <c r="CJ2558" i="2"/>
  <c r="CI2558" i="2"/>
  <c r="CM2557" i="2"/>
  <c r="CL2557" i="2"/>
  <c r="CJ2557" i="2"/>
  <c r="CI2557" i="2"/>
  <c r="CM2556" i="2"/>
  <c r="CL2556" i="2"/>
  <c r="CJ2556" i="2"/>
  <c r="CI2556" i="2"/>
  <c r="CM2555" i="2"/>
  <c r="CL2555" i="2"/>
  <c r="CJ2555" i="2"/>
  <c r="CI2555" i="2"/>
  <c r="CM2554" i="2"/>
  <c r="CL2554" i="2"/>
  <c r="CJ2554" i="2"/>
  <c r="CI2554" i="2"/>
  <c r="CM2553" i="2"/>
  <c r="CL2553" i="2"/>
  <c r="CJ2553" i="2"/>
  <c r="CI2553" i="2"/>
  <c r="CM2552" i="2"/>
  <c r="CL2552" i="2"/>
  <c r="CJ2552" i="2"/>
  <c r="CI2552" i="2"/>
  <c r="CM2551" i="2"/>
  <c r="CL2551" i="2"/>
  <c r="CJ2551" i="2"/>
  <c r="CI2551" i="2"/>
  <c r="CM2550" i="2"/>
  <c r="CL2550" i="2"/>
  <c r="CJ2550" i="2"/>
  <c r="CI2550" i="2"/>
  <c r="CM2549" i="2"/>
  <c r="CL2549" i="2"/>
  <c r="CJ2549" i="2"/>
  <c r="CI2549" i="2"/>
  <c r="CM2548" i="2"/>
  <c r="CL2548" i="2"/>
  <c r="CJ2548" i="2"/>
  <c r="CI2548" i="2"/>
  <c r="CM2547" i="2"/>
  <c r="CL2547" i="2"/>
  <c r="CJ2547" i="2"/>
  <c r="CI2547" i="2"/>
  <c r="CM2546" i="2"/>
  <c r="CL2546" i="2"/>
  <c r="CJ2546" i="2"/>
  <c r="CI2546" i="2"/>
  <c r="CM2545" i="2"/>
  <c r="CL2545" i="2"/>
  <c r="CJ2545" i="2"/>
  <c r="CI2545" i="2"/>
  <c r="CM2544" i="2"/>
  <c r="CL2544" i="2"/>
  <c r="CJ2544" i="2"/>
  <c r="CI2544" i="2"/>
  <c r="CM2543" i="2"/>
  <c r="CL2543" i="2"/>
  <c r="CJ2543" i="2"/>
  <c r="CI2543" i="2"/>
  <c r="CM2542" i="2"/>
  <c r="CL2542" i="2"/>
  <c r="CJ2542" i="2"/>
  <c r="CI2542" i="2"/>
  <c r="CM2541" i="2"/>
  <c r="CL2541" i="2"/>
  <c r="CJ2541" i="2"/>
  <c r="CI2541" i="2"/>
  <c r="CM2540" i="2"/>
  <c r="CL2540" i="2"/>
  <c r="CJ2540" i="2"/>
  <c r="CI2540" i="2"/>
  <c r="CM2539" i="2"/>
  <c r="CL2539" i="2"/>
  <c r="CJ2539" i="2"/>
  <c r="CI2539" i="2"/>
  <c r="CM2538" i="2"/>
  <c r="CL2538" i="2"/>
  <c r="CJ2538" i="2"/>
  <c r="CI2538" i="2"/>
  <c r="CM2537" i="2"/>
  <c r="CL2537" i="2"/>
  <c r="CJ2537" i="2"/>
  <c r="CI2537" i="2"/>
  <c r="CM2536" i="2"/>
  <c r="CL2536" i="2"/>
  <c r="CJ2536" i="2"/>
  <c r="CI2536" i="2"/>
  <c r="CM2535" i="2"/>
  <c r="CL2535" i="2"/>
  <c r="CJ2535" i="2"/>
  <c r="CI2535" i="2"/>
  <c r="CM2534" i="2"/>
  <c r="CL2534" i="2"/>
  <c r="CJ2534" i="2"/>
  <c r="CI2534" i="2"/>
  <c r="CM2533" i="2"/>
  <c r="CL2533" i="2"/>
  <c r="CJ2533" i="2"/>
  <c r="CI2533" i="2"/>
  <c r="CM2532" i="2"/>
  <c r="CL2532" i="2"/>
  <c r="CJ2532" i="2"/>
  <c r="CI2532" i="2"/>
  <c r="CM2531" i="2"/>
  <c r="CL2531" i="2"/>
  <c r="CJ2531" i="2"/>
  <c r="CI2531" i="2"/>
  <c r="CM2530" i="2"/>
  <c r="CL2530" i="2"/>
  <c r="CJ2530" i="2"/>
  <c r="CI2530" i="2"/>
  <c r="CM2529" i="2"/>
  <c r="CL2529" i="2"/>
  <c r="CJ2529" i="2"/>
  <c r="CI2529" i="2"/>
  <c r="CM2528" i="2"/>
  <c r="CL2528" i="2"/>
  <c r="CJ2528" i="2"/>
  <c r="CI2528" i="2"/>
  <c r="CM2527" i="2"/>
  <c r="CL2527" i="2"/>
  <c r="CJ2527" i="2"/>
  <c r="CI2527" i="2"/>
  <c r="CM2526" i="2"/>
  <c r="CL2526" i="2"/>
  <c r="CJ2526" i="2"/>
  <c r="CI2526" i="2"/>
  <c r="CM2525" i="2"/>
  <c r="CL2525" i="2"/>
  <c r="CJ2525" i="2"/>
  <c r="CI2525" i="2"/>
  <c r="CM2524" i="2"/>
  <c r="CL2524" i="2"/>
  <c r="CJ2524" i="2"/>
  <c r="CI2524" i="2"/>
  <c r="CM2523" i="2"/>
  <c r="CL2523" i="2"/>
  <c r="CJ2523" i="2"/>
  <c r="CI2523" i="2"/>
  <c r="CM2522" i="2"/>
  <c r="CL2522" i="2"/>
  <c r="CJ2522" i="2"/>
  <c r="CI2522" i="2"/>
  <c r="CM2521" i="2"/>
  <c r="CL2521" i="2"/>
  <c r="CJ2521" i="2"/>
  <c r="CI2521" i="2"/>
  <c r="CM2520" i="2"/>
  <c r="CL2520" i="2"/>
  <c r="CJ2520" i="2"/>
  <c r="CI2520" i="2"/>
  <c r="CM2519" i="2"/>
  <c r="CL2519" i="2"/>
  <c r="CJ2519" i="2"/>
  <c r="CI2519" i="2"/>
  <c r="CM2518" i="2"/>
  <c r="CL2518" i="2"/>
  <c r="CJ2518" i="2"/>
  <c r="CI2518" i="2"/>
  <c r="CM2517" i="2"/>
  <c r="CL2517" i="2"/>
  <c r="CJ2517" i="2"/>
  <c r="CI2517" i="2"/>
  <c r="CM2516" i="2"/>
  <c r="CL2516" i="2"/>
  <c r="CJ2516" i="2"/>
  <c r="CI2516" i="2"/>
  <c r="CM2515" i="2"/>
  <c r="CL2515" i="2"/>
  <c r="CJ2515" i="2"/>
  <c r="CI2515" i="2"/>
  <c r="CM2514" i="2"/>
  <c r="CL2514" i="2"/>
  <c r="CJ2514" i="2"/>
  <c r="CI2514" i="2"/>
  <c r="CM2513" i="2"/>
  <c r="CL2513" i="2"/>
  <c r="CJ2513" i="2"/>
  <c r="CI2513" i="2"/>
  <c r="CM2512" i="2"/>
  <c r="CL2512" i="2"/>
  <c r="CJ2512" i="2"/>
  <c r="CI2512" i="2"/>
  <c r="CM2511" i="2"/>
  <c r="CL2511" i="2"/>
  <c r="CJ2511" i="2"/>
  <c r="CI2511" i="2"/>
  <c r="CM2510" i="2"/>
  <c r="CL2510" i="2"/>
  <c r="CJ2510" i="2"/>
  <c r="CI2510" i="2"/>
  <c r="CM2509" i="2"/>
  <c r="CL2509" i="2"/>
  <c r="CJ2509" i="2"/>
  <c r="CI2509" i="2"/>
  <c r="CM2508" i="2"/>
  <c r="CL2508" i="2"/>
  <c r="CJ2508" i="2"/>
  <c r="CI2508" i="2"/>
  <c r="CM2507" i="2"/>
  <c r="CL2507" i="2"/>
  <c r="CJ2507" i="2"/>
  <c r="CI2507" i="2"/>
  <c r="CM2506" i="2"/>
  <c r="CL2506" i="2"/>
  <c r="CJ2506" i="2"/>
  <c r="CI2506" i="2"/>
  <c r="CM2505" i="2"/>
  <c r="CL2505" i="2"/>
  <c r="CJ2505" i="2"/>
  <c r="CI2505" i="2"/>
  <c r="CM2504" i="2"/>
  <c r="CL2504" i="2"/>
  <c r="CJ2504" i="2"/>
  <c r="CI2504" i="2"/>
  <c r="CM2503" i="2"/>
  <c r="CL2503" i="2"/>
  <c r="CJ2503" i="2"/>
  <c r="CI2503" i="2"/>
  <c r="CM2502" i="2"/>
  <c r="CL2502" i="2"/>
  <c r="CJ2502" i="2"/>
  <c r="CI2502" i="2"/>
  <c r="CM2501" i="2"/>
  <c r="CL2501" i="2"/>
  <c r="CJ2501" i="2"/>
  <c r="CI2501" i="2"/>
  <c r="CM2500" i="2"/>
  <c r="CL2500" i="2"/>
  <c r="CJ2500" i="2"/>
  <c r="CI2500" i="2"/>
  <c r="CM2499" i="2"/>
  <c r="CL2499" i="2"/>
  <c r="CJ2499" i="2"/>
  <c r="CI2499" i="2"/>
  <c r="CM2498" i="2"/>
  <c r="CL2498" i="2"/>
  <c r="CJ2498" i="2"/>
  <c r="CI2498" i="2"/>
  <c r="CM2497" i="2"/>
  <c r="CL2497" i="2"/>
  <c r="CJ2497" i="2"/>
  <c r="CI2497" i="2"/>
  <c r="CM2496" i="2"/>
  <c r="CL2496" i="2"/>
  <c r="CJ2496" i="2"/>
  <c r="CI2496" i="2"/>
  <c r="CM2495" i="2"/>
  <c r="CL2495" i="2"/>
  <c r="CJ2495" i="2"/>
  <c r="CI2495" i="2"/>
  <c r="CM2494" i="2"/>
  <c r="CL2494" i="2"/>
  <c r="CJ2494" i="2"/>
  <c r="CI2494" i="2"/>
  <c r="CM2493" i="2"/>
  <c r="CL2493" i="2"/>
  <c r="CJ2493" i="2"/>
  <c r="CI2493" i="2"/>
  <c r="CM2492" i="2"/>
  <c r="CL2492" i="2"/>
  <c r="CJ2492" i="2"/>
  <c r="CI2492" i="2"/>
  <c r="CM2491" i="2"/>
  <c r="CL2491" i="2"/>
  <c r="CJ2491" i="2"/>
  <c r="CI2491" i="2"/>
  <c r="CM2490" i="2"/>
  <c r="CL2490" i="2"/>
  <c r="CJ2490" i="2"/>
  <c r="CI2490" i="2"/>
  <c r="CM2489" i="2"/>
  <c r="CL2489" i="2"/>
  <c r="CJ2489" i="2"/>
  <c r="CI2489" i="2"/>
  <c r="CM2488" i="2"/>
  <c r="CL2488" i="2"/>
  <c r="CJ2488" i="2"/>
  <c r="CI2488" i="2"/>
  <c r="CM2487" i="2"/>
  <c r="CL2487" i="2"/>
  <c r="CJ2487" i="2"/>
  <c r="CI2487" i="2"/>
  <c r="CM2486" i="2"/>
  <c r="CL2486" i="2"/>
  <c r="CJ2486" i="2"/>
  <c r="CI2486" i="2"/>
  <c r="CM2485" i="2"/>
  <c r="CL2485" i="2"/>
  <c r="CJ2485" i="2"/>
  <c r="CI2485" i="2"/>
  <c r="CM2484" i="2"/>
  <c r="CL2484" i="2"/>
  <c r="CJ2484" i="2"/>
  <c r="CI2484" i="2"/>
  <c r="CM2483" i="2"/>
  <c r="CL2483" i="2"/>
  <c r="CJ2483" i="2"/>
  <c r="CI2483" i="2"/>
  <c r="CM2482" i="2"/>
  <c r="CL2482" i="2"/>
  <c r="CJ2482" i="2"/>
  <c r="CI2482" i="2"/>
  <c r="CM2481" i="2"/>
  <c r="CL2481" i="2"/>
  <c r="CJ2481" i="2"/>
  <c r="CI2481" i="2"/>
  <c r="CM2480" i="2"/>
  <c r="CL2480" i="2"/>
  <c r="CJ2480" i="2"/>
  <c r="CI2480" i="2"/>
  <c r="CM2479" i="2"/>
  <c r="CL2479" i="2"/>
  <c r="CJ2479" i="2"/>
  <c r="CI2479" i="2"/>
  <c r="CM2478" i="2"/>
  <c r="CL2478" i="2"/>
  <c r="CJ2478" i="2"/>
  <c r="CI2478" i="2"/>
  <c r="CM2477" i="2"/>
  <c r="CL2477" i="2"/>
  <c r="CJ2477" i="2"/>
  <c r="CI2477" i="2"/>
  <c r="CM2476" i="2"/>
  <c r="CL2476" i="2"/>
  <c r="CJ2476" i="2"/>
  <c r="CI2476" i="2"/>
  <c r="CM2475" i="2"/>
  <c r="CL2475" i="2"/>
  <c r="CJ2475" i="2"/>
  <c r="CI2475" i="2"/>
  <c r="CM2474" i="2"/>
  <c r="CL2474" i="2"/>
  <c r="CJ2474" i="2"/>
  <c r="CI2474" i="2"/>
  <c r="CM2473" i="2"/>
  <c r="CL2473" i="2"/>
  <c r="CJ2473" i="2"/>
  <c r="CI2473" i="2"/>
  <c r="CM2472" i="2"/>
  <c r="CL2472" i="2"/>
  <c r="CJ2472" i="2"/>
  <c r="CI2472" i="2"/>
  <c r="CM2471" i="2"/>
  <c r="CL2471" i="2"/>
  <c r="CJ2471" i="2"/>
  <c r="CI2471" i="2"/>
  <c r="CM2470" i="2"/>
  <c r="CL2470" i="2"/>
  <c r="CJ2470" i="2"/>
  <c r="CI2470" i="2"/>
  <c r="CM2469" i="2"/>
  <c r="CL2469" i="2"/>
  <c r="CJ2469" i="2"/>
  <c r="CI2469" i="2"/>
  <c r="CM2468" i="2"/>
  <c r="CL2468" i="2"/>
  <c r="CJ2468" i="2"/>
  <c r="CI2468" i="2"/>
  <c r="CM2467" i="2"/>
  <c r="CL2467" i="2"/>
  <c r="CJ2467" i="2"/>
  <c r="CI2467" i="2"/>
  <c r="CM2466" i="2"/>
  <c r="CL2466" i="2"/>
  <c r="CJ2466" i="2"/>
  <c r="CI2466" i="2"/>
  <c r="CM2465" i="2"/>
  <c r="CL2465" i="2"/>
  <c r="CJ2465" i="2"/>
  <c r="CI2465" i="2"/>
  <c r="CM2464" i="2"/>
  <c r="CL2464" i="2"/>
  <c r="CJ2464" i="2"/>
  <c r="CI2464" i="2"/>
  <c r="CM2463" i="2"/>
  <c r="CL2463" i="2"/>
  <c r="CJ2463" i="2"/>
  <c r="CI2463" i="2"/>
  <c r="CM2462" i="2"/>
  <c r="CL2462" i="2"/>
  <c r="CJ2462" i="2"/>
  <c r="CI2462" i="2"/>
  <c r="CM2461" i="2"/>
  <c r="CL2461" i="2"/>
  <c r="CJ2461" i="2"/>
  <c r="CI2461" i="2"/>
  <c r="CM2460" i="2"/>
  <c r="CL2460" i="2"/>
  <c r="CJ2460" i="2"/>
  <c r="CI2460" i="2"/>
  <c r="CM2459" i="2"/>
  <c r="CL2459" i="2"/>
  <c r="CJ2459" i="2"/>
  <c r="CI2459" i="2"/>
  <c r="CM2458" i="2"/>
  <c r="CL2458" i="2"/>
  <c r="CJ2458" i="2"/>
  <c r="CI2458" i="2"/>
  <c r="CM2457" i="2"/>
  <c r="CL2457" i="2"/>
  <c r="CJ2457" i="2"/>
  <c r="CI2457" i="2"/>
  <c r="CM2456" i="2"/>
  <c r="CL2456" i="2"/>
  <c r="CJ2456" i="2"/>
  <c r="CI2456" i="2"/>
  <c r="CM2455" i="2"/>
  <c r="CL2455" i="2"/>
  <c r="CJ2455" i="2"/>
  <c r="CI2455" i="2"/>
  <c r="CM2454" i="2"/>
  <c r="CL2454" i="2"/>
  <c r="CJ2454" i="2"/>
  <c r="CI2454" i="2"/>
  <c r="CM2453" i="2"/>
  <c r="CL2453" i="2"/>
  <c r="CJ2453" i="2"/>
  <c r="CI2453" i="2"/>
  <c r="CM2452" i="2"/>
  <c r="CL2452" i="2"/>
  <c r="CJ2452" i="2"/>
  <c r="CI2452" i="2"/>
  <c r="CM2451" i="2"/>
  <c r="CL2451" i="2"/>
  <c r="CJ2451" i="2"/>
  <c r="CI2451" i="2"/>
  <c r="CM2450" i="2"/>
  <c r="CL2450" i="2"/>
  <c r="CJ2450" i="2"/>
  <c r="CI2450" i="2"/>
  <c r="CM2449" i="2"/>
  <c r="CL2449" i="2"/>
  <c r="CJ2449" i="2"/>
  <c r="CI2449" i="2"/>
  <c r="CM2448" i="2"/>
  <c r="CL2448" i="2"/>
  <c r="CJ2448" i="2"/>
  <c r="CI2448" i="2"/>
  <c r="CM2447" i="2"/>
  <c r="CL2447" i="2"/>
  <c r="CJ2447" i="2"/>
  <c r="CI2447" i="2"/>
  <c r="CM2446" i="2"/>
  <c r="CL2446" i="2"/>
  <c r="CJ2446" i="2"/>
  <c r="CI2446" i="2"/>
  <c r="CM2445" i="2"/>
  <c r="CL2445" i="2"/>
  <c r="CJ2445" i="2"/>
  <c r="CI2445" i="2"/>
  <c r="CM2444" i="2"/>
  <c r="CL2444" i="2"/>
  <c r="CJ2444" i="2"/>
  <c r="CI2444" i="2"/>
  <c r="CM2443" i="2"/>
  <c r="CL2443" i="2"/>
  <c r="CJ2443" i="2"/>
  <c r="CI2443" i="2"/>
  <c r="CM2442" i="2"/>
  <c r="CL2442" i="2"/>
  <c r="CJ2442" i="2"/>
  <c r="CI2442" i="2"/>
  <c r="CM2441" i="2"/>
  <c r="CL2441" i="2"/>
  <c r="CJ2441" i="2"/>
  <c r="CI2441" i="2"/>
  <c r="CM2440" i="2"/>
  <c r="CL2440" i="2"/>
  <c r="CJ2440" i="2"/>
  <c r="CI2440" i="2"/>
  <c r="CM2439" i="2"/>
  <c r="CL2439" i="2"/>
  <c r="CJ2439" i="2"/>
  <c r="CI2439" i="2"/>
  <c r="CM2438" i="2"/>
  <c r="CL2438" i="2"/>
  <c r="CJ2438" i="2"/>
  <c r="CI2438" i="2"/>
  <c r="CM2437" i="2"/>
  <c r="CL2437" i="2"/>
  <c r="CJ2437" i="2"/>
  <c r="CI2437" i="2"/>
  <c r="CM2436" i="2"/>
  <c r="CL2436" i="2"/>
  <c r="CJ2436" i="2"/>
  <c r="CI2436" i="2"/>
  <c r="CM2435" i="2"/>
  <c r="CL2435" i="2"/>
  <c r="CJ2435" i="2"/>
  <c r="CI2435" i="2"/>
  <c r="CM2434" i="2"/>
  <c r="CL2434" i="2"/>
  <c r="CJ2434" i="2"/>
  <c r="CI2434" i="2"/>
  <c r="CM2433" i="2"/>
  <c r="CL2433" i="2"/>
  <c r="CJ2433" i="2"/>
  <c r="CI2433" i="2"/>
  <c r="CM2432" i="2"/>
  <c r="CL2432" i="2"/>
  <c r="CJ2432" i="2"/>
  <c r="CI2432" i="2"/>
  <c r="CM2431" i="2"/>
  <c r="CL2431" i="2"/>
  <c r="CJ2431" i="2"/>
  <c r="CI2431" i="2"/>
  <c r="CM2430" i="2"/>
  <c r="CL2430" i="2"/>
  <c r="CJ2430" i="2"/>
  <c r="CI2430" i="2"/>
  <c r="CM2429" i="2"/>
  <c r="CL2429" i="2"/>
  <c r="CJ2429" i="2"/>
  <c r="CI2429" i="2"/>
  <c r="CM2428" i="2"/>
  <c r="CL2428" i="2"/>
  <c r="CJ2428" i="2"/>
  <c r="CI2428" i="2"/>
  <c r="CM2427" i="2"/>
  <c r="CL2427" i="2"/>
  <c r="CJ2427" i="2"/>
  <c r="CI2427" i="2"/>
  <c r="CM2426" i="2"/>
  <c r="CL2426" i="2"/>
  <c r="CJ2426" i="2"/>
  <c r="CI2426" i="2"/>
  <c r="CM2425" i="2"/>
  <c r="CL2425" i="2"/>
  <c r="CJ2425" i="2"/>
  <c r="CI2425" i="2"/>
  <c r="CM2424" i="2"/>
  <c r="CL2424" i="2"/>
  <c r="CJ2424" i="2"/>
  <c r="CI2424" i="2"/>
  <c r="CM2423" i="2"/>
  <c r="CL2423" i="2"/>
  <c r="CJ2423" i="2"/>
  <c r="CI2423" i="2"/>
  <c r="CM2422" i="2"/>
  <c r="CL2422" i="2"/>
  <c r="CJ2422" i="2"/>
  <c r="CI2422" i="2"/>
  <c r="CM2421" i="2"/>
  <c r="CL2421" i="2"/>
  <c r="CJ2421" i="2"/>
  <c r="CI2421" i="2"/>
  <c r="CM2420" i="2"/>
  <c r="CL2420" i="2"/>
  <c r="CJ2420" i="2"/>
  <c r="CI2420" i="2"/>
  <c r="CM2419" i="2"/>
  <c r="CL2419" i="2"/>
  <c r="CJ2419" i="2"/>
  <c r="CI2419" i="2"/>
  <c r="CM2418" i="2"/>
  <c r="CL2418" i="2"/>
  <c r="CJ2418" i="2"/>
  <c r="CI2418" i="2"/>
  <c r="CM2417" i="2"/>
  <c r="CL2417" i="2"/>
  <c r="CJ2417" i="2"/>
  <c r="CI2417" i="2"/>
  <c r="CM2416" i="2"/>
  <c r="CL2416" i="2"/>
  <c r="CJ2416" i="2"/>
  <c r="CI2416" i="2"/>
  <c r="CM2415" i="2"/>
  <c r="CL2415" i="2"/>
  <c r="CJ2415" i="2"/>
  <c r="CI2415" i="2"/>
  <c r="CM2414" i="2"/>
  <c r="CL2414" i="2"/>
  <c r="CJ2414" i="2"/>
  <c r="CI2414" i="2"/>
  <c r="CM2413" i="2"/>
  <c r="CL2413" i="2"/>
  <c r="CJ2413" i="2"/>
  <c r="CI2413" i="2"/>
  <c r="CM2412" i="2"/>
  <c r="CL2412" i="2"/>
  <c r="CJ2412" i="2"/>
  <c r="CI2412" i="2"/>
  <c r="CM2411" i="2"/>
  <c r="CL2411" i="2"/>
  <c r="CJ2411" i="2"/>
  <c r="CI2411" i="2"/>
  <c r="CM2410" i="2"/>
  <c r="CL2410" i="2"/>
  <c r="CJ2410" i="2"/>
  <c r="CI2410" i="2"/>
  <c r="CM2409" i="2"/>
  <c r="CL2409" i="2"/>
  <c r="CJ2409" i="2"/>
  <c r="CI2409" i="2"/>
  <c r="CM2408" i="2"/>
  <c r="CL2408" i="2"/>
  <c r="CJ2408" i="2"/>
  <c r="CI2408" i="2"/>
  <c r="CM2407" i="2"/>
  <c r="CL2407" i="2"/>
  <c r="CJ2407" i="2"/>
  <c r="CI2407" i="2"/>
  <c r="CM2406" i="2"/>
  <c r="CL2406" i="2"/>
  <c r="CJ2406" i="2"/>
  <c r="CI2406" i="2"/>
  <c r="CM2405" i="2"/>
  <c r="CL2405" i="2"/>
  <c r="CJ2405" i="2"/>
  <c r="CI2405" i="2"/>
  <c r="CM2404" i="2"/>
  <c r="CL2404" i="2"/>
  <c r="CJ2404" i="2"/>
  <c r="CI2404" i="2"/>
  <c r="CM2403" i="2"/>
  <c r="CL2403" i="2"/>
  <c r="CJ2403" i="2"/>
  <c r="CI2403" i="2"/>
  <c r="CM2402" i="2"/>
  <c r="CL2402" i="2"/>
  <c r="CJ2402" i="2"/>
  <c r="CI2402" i="2"/>
  <c r="CM2401" i="2"/>
  <c r="CL2401" i="2"/>
  <c r="CJ2401" i="2"/>
  <c r="CI2401" i="2"/>
  <c r="CM2400" i="2"/>
  <c r="CL2400" i="2"/>
  <c r="CJ2400" i="2"/>
  <c r="CI2400" i="2"/>
  <c r="CM2399" i="2"/>
  <c r="CL2399" i="2"/>
  <c r="CJ2399" i="2"/>
  <c r="CI2399" i="2"/>
  <c r="CM2398" i="2"/>
  <c r="CL2398" i="2"/>
  <c r="CJ2398" i="2"/>
  <c r="CI2398" i="2"/>
  <c r="CM2397" i="2"/>
  <c r="CL2397" i="2"/>
  <c r="CJ2397" i="2"/>
  <c r="CI2397" i="2"/>
  <c r="CM2396" i="2"/>
  <c r="CL2396" i="2"/>
  <c r="CJ2396" i="2"/>
  <c r="CI2396" i="2"/>
  <c r="CM2395" i="2"/>
  <c r="CL2395" i="2"/>
  <c r="CJ2395" i="2"/>
  <c r="CI2395" i="2"/>
  <c r="CM2394" i="2"/>
  <c r="CL2394" i="2"/>
  <c r="CJ2394" i="2"/>
  <c r="CI2394" i="2"/>
  <c r="CM2393" i="2"/>
  <c r="CL2393" i="2"/>
  <c r="CJ2393" i="2"/>
  <c r="CI2393" i="2"/>
  <c r="CM2392" i="2"/>
  <c r="CL2392" i="2"/>
  <c r="CJ2392" i="2"/>
  <c r="CI2392" i="2"/>
  <c r="CM2391" i="2"/>
  <c r="CL2391" i="2"/>
  <c r="CJ2391" i="2"/>
  <c r="CI2391" i="2"/>
  <c r="CM2390" i="2"/>
  <c r="CL2390" i="2"/>
  <c r="CJ2390" i="2"/>
  <c r="CI2390" i="2"/>
  <c r="CM2389" i="2"/>
  <c r="CL2389" i="2"/>
  <c r="CJ2389" i="2"/>
  <c r="CI2389" i="2"/>
  <c r="CM2388" i="2"/>
  <c r="CL2388" i="2"/>
  <c r="CJ2388" i="2"/>
  <c r="CI2388" i="2"/>
  <c r="CM2387" i="2"/>
  <c r="CL2387" i="2"/>
  <c r="CJ2387" i="2"/>
  <c r="CI2387" i="2"/>
  <c r="CM2386" i="2"/>
  <c r="CL2386" i="2"/>
  <c r="CJ2386" i="2"/>
  <c r="CI2386" i="2"/>
  <c r="CM2385" i="2"/>
  <c r="CL2385" i="2"/>
  <c r="CJ2385" i="2"/>
  <c r="CI2385" i="2"/>
  <c r="CM2384" i="2"/>
  <c r="CL2384" i="2"/>
  <c r="CJ2384" i="2"/>
  <c r="CI2384" i="2"/>
  <c r="CM2383" i="2"/>
  <c r="CL2383" i="2"/>
  <c r="CJ2383" i="2"/>
  <c r="CI2383" i="2"/>
  <c r="CM2382" i="2"/>
  <c r="CL2382" i="2"/>
  <c r="CJ2382" i="2"/>
  <c r="CI2382" i="2"/>
  <c r="CM2381" i="2"/>
  <c r="CL2381" i="2"/>
  <c r="CJ2381" i="2"/>
  <c r="CI2381" i="2"/>
  <c r="CM2380" i="2"/>
  <c r="CL2380" i="2"/>
  <c r="CJ2380" i="2"/>
  <c r="CI2380" i="2"/>
  <c r="CM2379" i="2"/>
  <c r="CL2379" i="2"/>
  <c r="CJ2379" i="2"/>
  <c r="CI2379" i="2"/>
  <c r="CM2378" i="2"/>
  <c r="CL2378" i="2"/>
  <c r="CJ2378" i="2"/>
  <c r="CI2378" i="2"/>
  <c r="CM2377" i="2"/>
  <c r="CL2377" i="2"/>
  <c r="CJ2377" i="2"/>
  <c r="CI2377" i="2"/>
  <c r="CM2376" i="2"/>
  <c r="CL2376" i="2"/>
  <c r="CJ2376" i="2"/>
  <c r="CI2376" i="2"/>
  <c r="CM2375" i="2"/>
  <c r="CL2375" i="2"/>
  <c r="CJ2375" i="2"/>
  <c r="CI2375" i="2"/>
  <c r="CM2374" i="2"/>
  <c r="CL2374" i="2"/>
  <c r="CJ2374" i="2"/>
  <c r="CI2374" i="2"/>
  <c r="CM2373" i="2"/>
  <c r="CL2373" i="2"/>
  <c r="CJ2373" i="2"/>
  <c r="CI2373" i="2"/>
  <c r="CM2372" i="2"/>
  <c r="CL2372" i="2"/>
  <c r="CJ2372" i="2"/>
  <c r="CI2372" i="2"/>
  <c r="CM2371" i="2"/>
  <c r="CL2371" i="2"/>
  <c r="CJ2371" i="2"/>
  <c r="CI2371" i="2"/>
  <c r="CM2370" i="2"/>
  <c r="CL2370" i="2"/>
  <c r="CJ2370" i="2"/>
  <c r="CI2370" i="2"/>
  <c r="CM2369" i="2"/>
  <c r="CL2369" i="2"/>
  <c r="CJ2369" i="2"/>
  <c r="CI2369" i="2"/>
  <c r="CM2368" i="2"/>
  <c r="CL2368" i="2"/>
  <c r="CJ2368" i="2"/>
  <c r="CI2368" i="2"/>
  <c r="CM2367" i="2"/>
  <c r="CL2367" i="2"/>
  <c r="CJ2367" i="2"/>
  <c r="CI2367" i="2"/>
  <c r="CM2366" i="2"/>
  <c r="CL2366" i="2"/>
  <c r="CJ2366" i="2"/>
  <c r="CI2366" i="2"/>
  <c r="CM2365" i="2"/>
  <c r="CL2365" i="2"/>
  <c r="CJ2365" i="2"/>
  <c r="CI2365" i="2"/>
  <c r="CM2364" i="2"/>
  <c r="CL2364" i="2"/>
  <c r="CJ2364" i="2"/>
  <c r="CI2364" i="2"/>
  <c r="CM2363" i="2"/>
  <c r="CL2363" i="2"/>
  <c r="CJ2363" i="2"/>
  <c r="CI2363" i="2"/>
  <c r="CM2362" i="2"/>
  <c r="CL2362" i="2"/>
  <c r="CJ2362" i="2"/>
  <c r="CI2362" i="2"/>
  <c r="CM2361" i="2"/>
  <c r="CL2361" i="2"/>
  <c r="CJ2361" i="2"/>
  <c r="CI2361" i="2"/>
  <c r="CM2360" i="2"/>
  <c r="CL2360" i="2"/>
  <c r="CJ2360" i="2"/>
  <c r="CI2360" i="2"/>
  <c r="CM2359" i="2"/>
  <c r="CL2359" i="2"/>
  <c r="CJ2359" i="2"/>
  <c r="CI2359" i="2"/>
  <c r="CM2358" i="2"/>
  <c r="CL2358" i="2"/>
  <c r="CJ2358" i="2"/>
  <c r="CI2358" i="2"/>
  <c r="CM2357" i="2"/>
  <c r="CL2357" i="2"/>
  <c r="CJ2357" i="2"/>
  <c r="CI2357" i="2"/>
  <c r="CM2356" i="2"/>
  <c r="CL2356" i="2"/>
  <c r="CJ2356" i="2"/>
  <c r="CI2356" i="2"/>
  <c r="CM2355" i="2"/>
  <c r="CL2355" i="2"/>
  <c r="CJ2355" i="2"/>
  <c r="CI2355" i="2"/>
  <c r="CM2354" i="2"/>
  <c r="CL2354" i="2"/>
  <c r="CJ2354" i="2"/>
  <c r="CI2354" i="2"/>
  <c r="CM2353" i="2"/>
  <c r="CL2353" i="2"/>
  <c r="CJ2353" i="2"/>
  <c r="CI2353" i="2"/>
  <c r="CM2352" i="2"/>
  <c r="CL2352" i="2"/>
  <c r="CJ2352" i="2"/>
  <c r="CI2352" i="2"/>
  <c r="CM2351" i="2"/>
  <c r="CL2351" i="2"/>
  <c r="CJ2351" i="2"/>
  <c r="CI2351" i="2"/>
  <c r="CM2350" i="2"/>
  <c r="CL2350" i="2"/>
  <c r="CJ2350" i="2"/>
  <c r="CI2350" i="2"/>
  <c r="CM2349" i="2"/>
  <c r="CL2349" i="2"/>
  <c r="CJ2349" i="2"/>
  <c r="CI2349" i="2"/>
  <c r="CM2348" i="2"/>
  <c r="CL2348" i="2"/>
  <c r="CJ2348" i="2"/>
  <c r="CI2348" i="2"/>
  <c r="CM2347" i="2"/>
  <c r="CL2347" i="2"/>
  <c r="CJ2347" i="2"/>
  <c r="CI2347" i="2"/>
  <c r="CM2346" i="2"/>
  <c r="CL2346" i="2"/>
  <c r="CJ2346" i="2"/>
  <c r="CI2346" i="2"/>
  <c r="CM2345" i="2"/>
  <c r="CL2345" i="2"/>
  <c r="CJ2345" i="2"/>
  <c r="CI2345" i="2"/>
  <c r="CM2344" i="2"/>
  <c r="CL2344" i="2"/>
  <c r="CJ2344" i="2"/>
  <c r="CI2344" i="2"/>
  <c r="CM2343" i="2"/>
  <c r="CL2343" i="2"/>
  <c r="CJ2343" i="2"/>
  <c r="CI2343" i="2"/>
  <c r="CM2342" i="2"/>
  <c r="CL2342" i="2"/>
  <c r="CJ2342" i="2"/>
  <c r="CI2342" i="2"/>
  <c r="CM2341" i="2"/>
  <c r="CL2341" i="2"/>
  <c r="CJ2341" i="2"/>
  <c r="CI2341" i="2"/>
  <c r="CM2340" i="2"/>
  <c r="CL2340" i="2"/>
  <c r="CJ2340" i="2"/>
  <c r="CI2340" i="2"/>
  <c r="CM2339" i="2"/>
  <c r="CL2339" i="2"/>
  <c r="CJ2339" i="2"/>
  <c r="CI2339" i="2"/>
  <c r="CM2338" i="2"/>
  <c r="CL2338" i="2"/>
  <c r="CJ2338" i="2"/>
  <c r="CI2338" i="2"/>
  <c r="CM2337" i="2"/>
  <c r="CL2337" i="2"/>
  <c r="CJ2337" i="2"/>
  <c r="CI2337" i="2"/>
  <c r="CM2336" i="2"/>
  <c r="CL2336" i="2"/>
  <c r="CJ2336" i="2"/>
  <c r="CI2336" i="2"/>
  <c r="CM2335" i="2"/>
  <c r="CL2335" i="2"/>
  <c r="CJ2335" i="2"/>
  <c r="CI2335" i="2"/>
  <c r="CM2334" i="2"/>
  <c r="CL2334" i="2"/>
  <c r="CJ2334" i="2"/>
  <c r="CI2334" i="2"/>
  <c r="CM2333" i="2"/>
  <c r="CL2333" i="2"/>
  <c r="CJ2333" i="2"/>
  <c r="CI2333" i="2"/>
  <c r="CM2332" i="2"/>
  <c r="CL2332" i="2"/>
  <c r="CJ2332" i="2"/>
  <c r="CI2332" i="2"/>
  <c r="CM2331" i="2"/>
  <c r="CL2331" i="2"/>
  <c r="CJ2331" i="2"/>
  <c r="CI2331" i="2"/>
  <c r="CM2330" i="2"/>
  <c r="CL2330" i="2"/>
  <c r="CJ2330" i="2"/>
  <c r="CI2330" i="2"/>
  <c r="CM2329" i="2"/>
  <c r="CL2329" i="2"/>
  <c r="CJ2329" i="2"/>
  <c r="CI2329" i="2"/>
  <c r="CM2328" i="2"/>
  <c r="CL2328" i="2"/>
  <c r="CJ2328" i="2"/>
  <c r="CI2328" i="2"/>
  <c r="CM2327" i="2"/>
  <c r="CL2327" i="2"/>
  <c r="CJ2327" i="2"/>
  <c r="CI2327" i="2"/>
  <c r="CM2326" i="2"/>
  <c r="CL2326" i="2"/>
  <c r="CJ2326" i="2"/>
  <c r="CI2326" i="2"/>
  <c r="CM2325" i="2"/>
  <c r="CL2325" i="2"/>
  <c r="CJ2325" i="2"/>
  <c r="CI2325" i="2"/>
  <c r="CM2324" i="2"/>
  <c r="CL2324" i="2"/>
  <c r="CJ2324" i="2"/>
  <c r="CI2324" i="2"/>
  <c r="CM2323" i="2"/>
  <c r="CL2323" i="2"/>
  <c r="CJ2323" i="2"/>
  <c r="CI2323" i="2"/>
  <c r="CM2322" i="2"/>
  <c r="CL2322" i="2"/>
  <c r="CJ2322" i="2"/>
  <c r="CI2322" i="2"/>
  <c r="CM2321" i="2"/>
  <c r="CL2321" i="2"/>
  <c r="CJ2321" i="2"/>
  <c r="CI2321" i="2"/>
  <c r="CM2320" i="2"/>
  <c r="CL2320" i="2"/>
  <c r="CJ2320" i="2"/>
  <c r="CI2320" i="2"/>
  <c r="CM2319" i="2"/>
  <c r="CL2319" i="2"/>
  <c r="CJ2319" i="2"/>
  <c r="CI2319" i="2"/>
  <c r="CM2318" i="2"/>
  <c r="CL2318" i="2"/>
  <c r="CJ2318" i="2"/>
  <c r="CI2318" i="2"/>
  <c r="CM2317" i="2"/>
  <c r="CL2317" i="2"/>
  <c r="CJ2317" i="2"/>
  <c r="CI2317" i="2"/>
  <c r="CM2316" i="2"/>
  <c r="CL2316" i="2"/>
  <c r="CJ2316" i="2"/>
  <c r="CI2316" i="2"/>
  <c r="CM2315" i="2"/>
  <c r="CL2315" i="2"/>
  <c r="CJ2315" i="2"/>
  <c r="CI2315" i="2"/>
  <c r="CM2314" i="2"/>
  <c r="CL2314" i="2"/>
  <c r="CJ2314" i="2"/>
  <c r="CI2314" i="2"/>
  <c r="CM2313" i="2"/>
  <c r="CL2313" i="2"/>
  <c r="CJ2313" i="2"/>
  <c r="CI2313" i="2"/>
  <c r="CM2312" i="2"/>
  <c r="CL2312" i="2"/>
  <c r="CJ2312" i="2"/>
  <c r="CI2312" i="2"/>
  <c r="CM2311" i="2"/>
  <c r="CL2311" i="2"/>
  <c r="CJ2311" i="2"/>
  <c r="CI2311" i="2"/>
  <c r="CM2310" i="2"/>
  <c r="CL2310" i="2"/>
  <c r="CJ2310" i="2"/>
  <c r="CI2310" i="2"/>
  <c r="CM2309" i="2"/>
  <c r="CL2309" i="2"/>
  <c r="CJ2309" i="2"/>
  <c r="CI2309" i="2"/>
  <c r="CM2308" i="2"/>
  <c r="CL2308" i="2"/>
  <c r="CJ2308" i="2"/>
  <c r="CI2308" i="2"/>
  <c r="CM2307" i="2"/>
  <c r="CL2307" i="2"/>
  <c r="CJ2307" i="2"/>
  <c r="CI2307" i="2"/>
  <c r="CM2306" i="2"/>
  <c r="CL2306" i="2"/>
  <c r="CJ2306" i="2"/>
  <c r="CI2306" i="2"/>
  <c r="CM2305" i="2"/>
  <c r="CL2305" i="2"/>
  <c r="CJ2305" i="2"/>
  <c r="CI2305" i="2"/>
  <c r="CM2304" i="2"/>
  <c r="CL2304" i="2"/>
  <c r="CJ2304" i="2"/>
  <c r="CI2304" i="2"/>
  <c r="CM2303" i="2"/>
  <c r="CL2303" i="2"/>
  <c r="CJ2303" i="2"/>
  <c r="CI2303" i="2"/>
  <c r="CM2302" i="2"/>
  <c r="CL2302" i="2"/>
  <c r="CJ2302" i="2"/>
  <c r="CI2302" i="2"/>
  <c r="CM2301" i="2"/>
  <c r="CL2301" i="2"/>
  <c r="CJ2301" i="2"/>
  <c r="CI2301" i="2"/>
  <c r="CM2300" i="2"/>
  <c r="CL2300" i="2"/>
  <c r="CJ2300" i="2"/>
  <c r="CI2300" i="2"/>
  <c r="CM2299" i="2"/>
  <c r="CL2299" i="2"/>
  <c r="CJ2299" i="2"/>
  <c r="CI2299" i="2"/>
  <c r="CM2298" i="2"/>
  <c r="CL2298" i="2"/>
  <c r="CJ2298" i="2"/>
  <c r="CI2298" i="2"/>
  <c r="CM2297" i="2"/>
  <c r="CL2297" i="2"/>
  <c r="CJ2297" i="2"/>
  <c r="CI2297" i="2"/>
  <c r="CM2296" i="2"/>
  <c r="CL2296" i="2"/>
  <c r="CJ2296" i="2"/>
  <c r="CI2296" i="2"/>
  <c r="CM2295" i="2"/>
  <c r="CL2295" i="2"/>
  <c r="CJ2295" i="2"/>
  <c r="CI2295" i="2"/>
  <c r="CM2294" i="2"/>
  <c r="CL2294" i="2"/>
  <c r="CJ2294" i="2"/>
  <c r="CI2294" i="2"/>
  <c r="CM2293" i="2"/>
  <c r="CL2293" i="2"/>
  <c r="CJ2293" i="2"/>
  <c r="CI2293" i="2"/>
  <c r="CM2292" i="2"/>
  <c r="CL2292" i="2"/>
  <c r="CJ2292" i="2"/>
  <c r="CI2292" i="2"/>
  <c r="CM2291" i="2"/>
  <c r="CL2291" i="2"/>
  <c r="CJ2291" i="2"/>
  <c r="CI2291" i="2"/>
  <c r="CM2290" i="2"/>
  <c r="CL2290" i="2"/>
  <c r="CJ2290" i="2"/>
  <c r="CI2290" i="2"/>
  <c r="CM2289" i="2"/>
  <c r="CL2289" i="2"/>
  <c r="CJ2289" i="2"/>
  <c r="CI2289" i="2"/>
  <c r="CM2288" i="2"/>
  <c r="CL2288" i="2"/>
  <c r="CJ2288" i="2"/>
  <c r="CI2288" i="2"/>
  <c r="CM2287" i="2"/>
  <c r="CL2287" i="2"/>
  <c r="CJ2287" i="2"/>
  <c r="CI2287" i="2"/>
  <c r="CM2286" i="2"/>
  <c r="CL2286" i="2"/>
  <c r="CJ2286" i="2"/>
  <c r="CI2286" i="2"/>
  <c r="CM2285" i="2"/>
  <c r="CL2285" i="2"/>
  <c r="CJ2285" i="2"/>
  <c r="CI2285" i="2"/>
  <c r="CM2284" i="2"/>
  <c r="CL2284" i="2"/>
  <c r="CJ2284" i="2"/>
  <c r="CI2284" i="2"/>
  <c r="CM2283" i="2"/>
  <c r="CL2283" i="2"/>
  <c r="CJ2283" i="2"/>
  <c r="CI2283" i="2"/>
  <c r="CM2282" i="2"/>
  <c r="CL2282" i="2"/>
  <c r="CJ2282" i="2"/>
  <c r="CI2282" i="2"/>
  <c r="CM2281" i="2"/>
  <c r="CL2281" i="2"/>
  <c r="CJ2281" i="2"/>
  <c r="CI2281" i="2"/>
  <c r="CM2280" i="2"/>
  <c r="CL2280" i="2"/>
  <c r="CJ2280" i="2"/>
  <c r="CI2280" i="2"/>
  <c r="CM2279" i="2"/>
  <c r="CL2279" i="2"/>
  <c r="CJ2279" i="2"/>
  <c r="CI2279" i="2"/>
  <c r="CM2278" i="2"/>
  <c r="CL2278" i="2"/>
  <c r="CJ2278" i="2"/>
  <c r="CI2278" i="2"/>
  <c r="CM2277" i="2"/>
  <c r="CL2277" i="2"/>
  <c r="CJ2277" i="2"/>
  <c r="CI2277" i="2"/>
  <c r="CM2276" i="2"/>
  <c r="CL2276" i="2"/>
  <c r="CJ2276" i="2"/>
  <c r="CI2276" i="2"/>
  <c r="CM2275" i="2"/>
  <c r="CL2275" i="2"/>
  <c r="CJ2275" i="2"/>
  <c r="CI2275" i="2"/>
  <c r="CM2274" i="2"/>
  <c r="CL2274" i="2"/>
  <c r="CJ2274" i="2"/>
  <c r="CI2274" i="2"/>
  <c r="CM2273" i="2"/>
  <c r="CL2273" i="2"/>
  <c r="CJ2273" i="2"/>
  <c r="CI2273" i="2"/>
  <c r="CM2272" i="2"/>
  <c r="CL2272" i="2"/>
  <c r="CJ2272" i="2"/>
  <c r="CI2272" i="2"/>
  <c r="CM2271" i="2"/>
  <c r="CL2271" i="2"/>
  <c r="CJ2271" i="2"/>
  <c r="CI2271" i="2"/>
  <c r="CM2270" i="2"/>
  <c r="CL2270" i="2"/>
  <c r="CJ2270" i="2"/>
  <c r="CI2270" i="2"/>
  <c r="CM2269" i="2"/>
  <c r="CL2269" i="2"/>
  <c r="CJ2269" i="2"/>
  <c r="CI2269" i="2"/>
  <c r="CM2268" i="2"/>
  <c r="CL2268" i="2"/>
  <c r="CJ2268" i="2"/>
  <c r="CI2268" i="2"/>
  <c r="CM2267" i="2"/>
  <c r="CL2267" i="2"/>
  <c r="CJ2267" i="2"/>
  <c r="CI2267" i="2"/>
  <c r="CM2266" i="2"/>
  <c r="CL2266" i="2"/>
  <c r="CJ2266" i="2"/>
  <c r="CI2266" i="2"/>
  <c r="CM2265" i="2"/>
  <c r="CL2265" i="2"/>
  <c r="CJ2265" i="2"/>
  <c r="CI2265" i="2"/>
  <c r="CM2264" i="2"/>
  <c r="CL2264" i="2"/>
  <c r="CJ2264" i="2"/>
  <c r="CI2264" i="2"/>
  <c r="CM2263" i="2"/>
  <c r="CL2263" i="2"/>
  <c r="CJ2263" i="2"/>
  <c r="CI2263" i="2"/>
  <c r="CM2262" i="2"/>
  <c r="CL2262" i="2"/>
  <c r="CJ2262" i="2"/>
  <c r="CI2262" i="2"/>
  <c r="CM2261" i="2"/>
  <c r="CL2261" i="2"/>
  <c r="CJ2261" i="2"/>
  <c r="CI2261" i="2"/>
  <c r="CM2260" i="2"/>
  <c r="CL2260" i="2"/>
  <c r="CJ2260" i="2"/>
  <c r="CI2260" i="2"/>
  <c r="CM2259" i="2"/>
  <c r="CL2259" i="2"/>
  <c r="CJ2259" i="2"/>
  <c r="CI2259" i="2"/>
  <c r="CM2258" i="2"/>
  <c r="CL2258" i="2"/>
  <c r="CJ2258" i="2"/>
  <c r="CI2258" i="2"/>
  <c r="CM2257" i="2"/>
  <c r="CL2257" i="2"/>
  <c r="CJ2257" i="2"/>
  <c r="CI2257" i="2"/>
  <c r="CM2256" i="2"/>
  <c r="CL2256" i="2"/>
  <c r="CJ2256" i="2"/>
  <c r="CI2256" i="2"/>
  <c r="CM2255" i="2"/>
  <c r="CL2255" i="2"/>
  <c r="CJ2255" i="2"/>
  <c r="CI2255" i="2"/>
  <c r="CM2254" i="2"/>
  <c r="CL2254" i="2"/>
  <c r="CJ2254" i="2"/>
  <c r="CI2254" i="2"/>
  <c r="CM2253" i="2"/>
  <c r="CL2253" i="2"/>
  <c r="CJ2253" i="2"/>
  <c r="CI2253" i="2"/>
  <c r="CM2252" i="2"/>
  <c r="CL2252" i="2"/>
  <c r="CJ2252" i="2"/>
  <c r="CI2252" i="2"/>
  <c r="CM2251" i="2"/>
  <c r="CL2251" i="2"/>
  <c r="CJ2251" i="2"/>
  <c r="CI2251" i="2"/>
  <c r="CM2250" i="2"/>
  <c r="CL2250" i="2"/>
  <c r="CJ2250" i="2"/>
  <c r="CI2250" i="2"/>
  <c r="CM2249" i="2"/>
  <c r="CL2249" i="2"/>
  <c r="CJ2249" i="2"/>
  <c r="CI2249" i="2"/>
  <c r="CM2248" i="2"/>
  <c r="CL2248" i="2"/>
  <c r="CJ2248" i="2"/>
  <c r="CI2248" i="2"/>
  <c r="CM2247" i="2"/>
  <c r="CL2247" i="2"/>
  <c r="CJ2247" i="2"/>
  <c r="CI2247" i="2"/>
  <c r="CM2246" i="2"/>
  <c r="CL2246" i="2"/>
  <c r="CJ2246" i="2"/>
  <c r="CI2246" i="2"/>
  <c r="CM2245" i="2"/>
  <c r="CL2245" i="2"/>
  <c r="CJ2245" i="2"/>
  <c r="CI2245" i="2"/>
  <c r="CM2244" i="2"/>
  <c r="CL2244" i="2"/>
  <c r="CJ2244" i="2"/>
  <c r="CI2244" i="2"/>
  <c r="CM2243" i="2"/>
  <c r="CL2243" i="2"/>
  <c r="CJ2243" i="2"/>
  <c r="CI2243" i="2"/>
  <c r="CM2242" i="2"/>
  <c r="CL2242" i="2"/>
  <c r="CJ2242" i="2"/>
  <c r="CI2242" i="2"/>
  <c r="CM2241" i="2"/>
  <c r="CL2241" i="2"/>
  <c r="CJ2241" i="2"/>
  <c r="CI2241" i="2"/>
  <c r="CM2240" i="2"/>
  <c r="CL2240" i="2"/>
  <c r="CJ2240" i="2"/>
  <c r="CI2240" i="2"/>
  <c r="CM2239" i="2"/>
  <c r="CL2239" i="2"/>
  <c r="CJ2239" i="2"/>
  <c r="CI2239" i="2"/>
  <c r="CM2238" i="2"/>
  <c r="CL2238" i="2"/>
  <c r="CJ2238" i="2"/>
  <c r="CI2238" i="2"/>
  <c r="CM2237" i="2"/>
  <c r="CL2237" i="2"/>
  <c r="CJ2237" i="2"/>
  <c r="CI2237" i="2"/>
  <c r="CM2236" i="2"/>
  <c r="CL2236" i="2"/>
  <c r="CJ2236" i="2"/>
  <c r="CI2236" i="2"/>
  <c r="CM2235" i="2"/>
  <c r="CL2235" i="2"/>
  <c r="CJ2235" i="2"/>
  <c r="CI2235" i="2"/>
  <c r="CM2234" i="2"/>
  <c r="CL2234" i="2"/>
  <c r="CJ2234" i="2"/>
  <c r="CI2234" i="2"/>
  <c r="CM2233" i="2"/>
  <c r="CL2233" i="2"/>
  <c r="CJ2233" i="2"/>
  <c r="CI2233" i="2"/>
  <c r="CM2232" i="2"/>
  <c r="CL2232" i="2"/>
  <c r="CJ2232" i="2"/>
  <c r="CI2232" i="2"/>
  <c r="CM2231" i="2"/>
  <c r="CL2231" i="2"/>
  <c r="CJ2231" i="2"/>
  <c r="CI2231" i="2"/>
  <c r="CM2230" i="2"/>
  <c r="CL2230" i="2"/>
  <c r="CJ2230" i="2"/>
  <c r="CI2230" i="2"/>
  <c r="CM2229" i="2"/>
  <c r="CL2229" i="2"/>
  <c r="CJ2229" i="2"/>
  <c r="CI2229" i="2"/>
  <c r="CM2228" i="2"/>
  <c r="CL2228" i="2"/>
  <c r="CJ2228" i="2"/>
  <c r="CI2228" i="2"/>
  <c r="CM2227" i="2"/>
  <c r="CL2227" i="2"/>
  <c r="CJ2227" i="2"/>
  <c r="CI2227" i="2"/>
  <c r="CM2226" i="2"/>
  <c r="CL2226" i="2"/>
  <c r="CJ2226" i="2"/>
  <c r="CI2226" i="2"/>
  <c r="CM2225" i="2"/>
  <c r="CL2225" i="2"/>
  <c r="CJ2225" i="2"/>
  <c r="CI2225" i="2"/>
  <c r="CM2224" i="2"/>
  <c r="CL2224" i="2"/>
  <c r="CJ2224" i="2"/>
  <c r="CI2224" i="2"/>
  <c r="CM2223" i="2"/>
  <c r="CL2223" i="2"/>
  <c r="CJ2223" i="2"/>
  <c r="CI2223" i="2"/>
  <c r="CM2222" i="2"/>
  <c r="CL2222" i="2"/>
  <c r="CJ2222" i="2"/>
  <c r="CI2222" i="2"/>
  <c r="CM2221" i="2"/>
  <c r="CL2221" i="2"/>
  <c r="CJ2221" i="2"/>
  <c r="CI2221" i="2"/>
  <c r="CM2220" i="2"/>
  <c r="CL2220" i="2"/>
  <c r="CJ2220" i="2"/>
  <c r="CI2220" i="2"/>
  <c r="CM2219" i="2"/>
  <c r="CL2219" i="2"/>
  <c r="CJ2219" i="2"/>
  <c r="CI2219" i="2"/>
  <c r="CM2218" i="2"/>
  <c r="CL2218" i="2"/>
  <c r="CJ2218" i="2"/>
  <c r="CI2218" i="2"/>
  <c r="CM2217" i="2"/>
  <c r="CL2217" i="2"/>
  <c r="CJ2217" i="2"/>
  <c r="CI2217" i="2"/>
  <c r="CM2216" i="2"/>
  <c r="CL2216" i="2"/>
  <c r="CJ2216" i="2"/>
  <c r="CI2216" i="2"/>
  <c r="CM2215" i="2"/>
  <c r="CL2215" i="2"/>
  <c r="CJ2215" i="2"/>
  <c r="CI2215" i="2"/>
  <c r="CM2214" i="2"/>
  <c r="CL2214" i="2"/>
  <c r="CJ2214" i="2"/>
  <c r="CI2214" i="2"/>
  <c r="CM2213" i="2"/>
  <c r="CL2213" i="2"/>
  <c r="CJ2213" i="2"/>
  <c r="CI2213" i="2"/>
  <c r="CM2212" i="2"/>
  <c r="CL2212" i="2"/>
  <c r="CJ2212" i="2"/>
  <c r="CI2212" i="2"/>
  <c r="CM2211" i="2"/>
  <c r="CL2211" i="2"/>
  <c r="CJ2211" i="2"/>
  <c r="CI2211" i="2"/>
  <c r="CM2210" i="2"/>
  <c r="CL2210" i="2"/>
  <c r="CJ2210" i="2"/>
  <c r="CI2210" i="2"/>
  <c r="CM2209" i="2"/>
  <c r="CL2209" i="2"/>
  <c r="CJ2209" i="2"/>
  <c r="CI2209" i="2"/>
  <c r="CM2208" i="2"/>
  <c r="CL2208" i="2"/>
  <c r="CJ2208" i="2"/>
  <c r="CI2208" i="2"/>
  <c r="CM2207" i="2"/>
  <c r="CL2207" i="2"/>
  <c r="CJ2207" i="2"/>
  <c r="CI2207" i="2"/>
  <c r="CM2206" i="2"/>
  <c r="CL2206" i="2"/>
  <c r="CJ2206" i="2"/>
  <c r="CI2206" i="2"/>
  <c r="CM2205" i="2"/>
  <c r="CL2205" i="2"/>
  <c r="CJ2205" i="2"/>
  <c r="CI2205" i="2"/>
  <c r="CM2204" i="2"/>
  <c r="CL2204" i="2"/>
  <c r="CJ2204" i="2"/>
  <c r="CI2204" i="2"/>
  <c r="CM2203" i="2"/>
  <c r="CL2203" i="2"/>
  <c r="CJ2203" i="2"/>
  <c r="CI2203" i="2"/>
  <c r="CM2202" i="2"/>
  <c r="CL2202" i="2"/>
  <c r="CJ2202" i="2"/>
  <c r="CI2202" i="2"/>
  <c r="CM2201" i="2"/>
  <c r="CL2201" i="2"/>
  <c r="CJ2201" i="2"/>
  <c r="CI2201" i="2"/>
  <c r="CM2200" i="2"/>
  <c r="CL2200" i="2"/>
  <c r="CJ2200" i="2"/>
  <c r="CI2200" i="2"/>
  <c r="CM2199" i="2"/>
  <c r="CL2199" i="2"/>
  <c r="CJ2199" i="2"/>
  <c r="CI2199" i="2"/>
  <c r="CM2198" i="2"/>
  <c r="CL2198" i="2"/>
  <c r="CJ2198" i="2"/>
  <c r="CI2198" i="2"/>
  <c r="CM2197" i="2"/>
  <c r="CL2197" i="2"/>
  <c r="CJ2197" i="2"/>
  <c r="CI2197" i="2"/>
  <c r="CM2196" i="2"/>
  <c r="CL2196" i="2"/>
  <c r="CJ2196" i="2"/>
  <c r="CI2196" i="2"/>
  <c r="CM2195" i="2"/>
  <c r="CL2195" i="2"/>
  <c r="CJ2195" i="2"/>
  <c r="CI2195" i="2"/>
  <c r="CM2194" i="2"/>
  <c r="CL2194" i="2"/>
  <c r="CJ2194" i="2"/>
  <c r="CI2194" i="2"/>
  <c r="CM2193" i="2"/>
  <c r="CL2193" i="2"/>
  <c r="CJ2193" i="2"/>
  <c r="CI2193" i="2"/>
  <c r="CM2192" i="2"/>
  <c r="CL2192" i="2"/>
  <c r="CJ2192" i="2"/>
  <c r="CI2192" i="2"/>
  <c r="CM2191" i="2"/>
  <c r="CL2191" i="2"/>
  <c r="CJ2191" i="2"/>
  <c r="CI2191" i="2"/>
  <c r="CM2190" i="2"/>
  <c r="CL2190" i="2"/>
  <c r="CJ2190" i="2"/>
  <c r="CI2190" i="2"/>
  <c r="CM2189" i="2"/>
  <c r="CL2189" i="2"/>
  <c r="CJ2189" i="2"/>
  <c r="CI2189" i="2"/>
  <c r="CM2188" i="2"/>
  <c r="CL2188" i="2"/>
  <c r="CJ2188" i="2"/>
  <c r="CI2188" i="2"/>
  <c r="CM2187" i="2"/>
  <c r="CL2187" i="2"/>
  <c r="CJ2187" i="2"/>
  <c r="CI2187" i="2"/>
  <c r="CM2186" i="2"/>
  <c r="CL2186" i="2"/>
  <c r="CJ2186" i="2"/>
  <c r="CI2186" i="2"/>
  <c r="CM2185" i="2"/>
  <c r="CL2185" i="2"/>
  <c r="CJ2185" i="2"/>
  <c r="CI2185" i="2"/>
  <c r="CM2184" i="2"/>
  <c r="CL2184" i="2"/>
  <c r="CJ2184" i="2"/>
  <c r="CI2184" i="2"/>
  <c r="CM2183" i="2"/>
  <c r="CL2183" i="2"/>
  <c r="CJ2183" i="2"/>
  <c r="CI2183" i="2"/>
  <c r="CM2182" i="2"/>
  <c r="CL2182" i="2"/>
  <c r="CJ2182" i="2"/>
  <c r="CI2182" i="2"/>
  <c r="CM2181" i="2"/>
  <c r="CL2181" i="2"/>
  <c r="CJ2181" i="2"/>
  <c r="CI2181" i="2"/>
  <c r="CM2180" i="2"/>
  <c r="CL2180" i="2"/>
  <c r="CJ2180" i="2"/>
  <c r="CI2180" i="2"/>
  <c r="CM2179" i="2"/>
  <c r="CL2179" i="2"/>
  <c r="CJ2179" i="2"/>
  <c r="CI2179" i="2"/>
  <c r="CM2178" i="2"/>
  <c r="CL2178" i="2"/>
  <c r="CJ2178" i="2"/>
  <c r="CI2178" i="2"/>
  <c r="CM2177" i="2"/>
  <c r="CL2177" i="2"/>
  <c r="CJ2177" i="2"/>
  <c r="CI2177" i="2"/>
  <c r="CM2176" i="2"/>
  <c r="CL2176" i="2"/>
  <c r="CJ2176" i="2"/>
  <c r="CI2176" i="2"/>
  <c r="CM2175" i="2"/>
  <c r="CL2175" i="2"/>
  <c r="CJ2175" i="2"/>
  <c r="CI2175" i="2"/>
  <c r="CM2174" i="2"/>
  <c r="CL2174" i="2"/>
  <c r="CJ2174" i="2"/>
  <c r="CI2174" i="2"/>
  <c r="CM2173" i="2"/>
  <c r="CL2173" i="2"/>
  <c r="CJ2173" i="2"/>
  <c r="CI2173" i="2"/>
  <c r="CM2172" i="2"/>
  <c r="CL2172" i="2"/>
  <c r="CJ2172" i="2"/>
  <c r="CI2172" i="2"/>
  <c r="CM2171" i="2"/>
  <c r="CL2171" i="2"/>
  <c r="CJ2171" i="2"/>
  <c r="CI2171" i="2"/>
  <c r="CM2170" i="2"/>
  <c r="CL2170" i="2"/>
  <c r="CJ2170" i="2"/>
  <c r="CI2170" i="2"/>
  <c r="CM2169" i="2"/>
  <c r="CL2169" i="2"/>
  <c r="CJ2169" i="2"/>
  <c r="CI2169" i="2"/>
  <c r="CM2168" i="2"/>
  <c r="CL2168" i="2"/>
  <c r="CJ2168" i="2"/>
  <c r="CI2168" i="2"/>
  <c r="CM2167" i="2"/>
  <c r="CL2167" i="2"/>
  <c r="CJ2167" i="2"/>
  <c r="CI2167" i="2"/>
  <c r="CM2166" i="2"/>
  <c r="CL2166" i="2"/>
  <c r="CJ2166" i="2"/>
  <c r="CI2166" i="2"/>
  <c r="CM2165" i="2"/>
  <c r="CL2165" i="2"/>
  <c r="CJ2165" i="2"/>
  <c r="CI2165" i="2"/>
  <c r="CM2164" i="2"/>
  <c r="CL2164" i="2"/>
  <c r="CJ2164" i="2"/>
  <c r="CI2164" i="2"/>
  <c r="CM2163" i="2"/>
  <c r="CL2163" i="2"/>
  <c r="CJ2163" i="2"/>
  <c r="CI2163" i="2"/>
  <c r="CM2162" i="2"/>
  <c r="CL2162" i="2"/>
  <c r="CJ2162" i="2"/>
  <c r="CI2162" i="2"/>
  <c r="CM2161" i="2"/>
  <c r="CL2161" i="2"/>
  <c r="CJ2161" i="2"/>
  <c r="CI2161" i="2"/>
  <c r="CM2160" i="2"/>
  <c r="CL2160" i="2"/>
  <c r="CJ2160" i="2"/>
  <c r="CI2160" i="2"/>
  <c r="CM2159" i="2"/>
  <c r="CL2159" i="2"/>
  <c r="CJ2159" i="2"/>
  <c r="CI2159" i="2"/>
  <c r="CM2158" i="2"/>
  <c r="CL2158" i="2"/>
  <c r="CJ2158" i="2"/>
  <c r="CI2158" i="2"/>
  <c r="CM2157" i="2"/>
  <c r="CL2157" i="2"/>
  <c r="CJ2157" i="2"/>
  <c r="CI2157" i="2"/>
  <c r="CM2156" i="2"/>
  <c r="CL2156" i="2"/>
  <c r="CJ2156" i="2"/>
  <c r="CI2156" i="2"/>
  <c r="CM2155" i="2"/>
  <c r="CL2155" i="2"/>
  <c r="CJ2155" i="2"/>
  <c r="CI2155" i="2"/>
  <c r="CM2154" i="2"/>
  <c r="CL2154" i="2"/>
  <c r="CJ2154" i="2"/>
  <c r="CI2154" i="2"/>
  <c r="CM2153" i="2"/>
  <c r="CL2153" i="2"/>
  <c r="CJ2153" i="2"/>
  <c r="CI2153" i="2"/>
  <c r="CM2152" i="2"/>
  <c r="CL2152" i="2"/>
  <c r="CJ2152" i="2"/>
  <c r="CI2152" i="2"/>
  <c r="CM2151" i="2"/>
  <c r="CL2151" i="2"/>
  <c r="CJ2151" i="2"/>
  <c r="CI2151" i="2"/>
  <c r="CM2150" i="2"/>
  <c r="CL2150" i="2"/>
  <c r="CJ2150" i="2"/>
  <c r="CI2150" i="2"/>
  <c r="CM2149" i="2"/>
  <c r="CL2149" i="2"/>
  <c r="CJ2149" i="2"/>
  <c r="CI2149" i="2"/>
  <c r="CM2148" i="2"/>
  <c r="CL2148" i="2"/>
  <c r="CJ2148" i="2"/>
  <c r="CI2148" i="2"/>
  <c r="CM2147" i="2"/>
  <c r="CL2147" i="2"/>
  <c r="CJ2147" i="2"/>
  <c r="CI2147" i="2"/>
  <c r="CM2146" i="2"/>
  <c r="CL2146" i="2"/>
  <c r="CJ2146" i="2"/>
  <c r="CI2146" i="2"/>
  <c r="CM2145" i="2"/>
  <c r="CL2145" i="2"/>
  <c r="CJ2145" i="2"/>
  <c r="CI2145" i="2"/>
  <c r="CM2144" i="2"/>
  <c r="CL2144" i="2"/>
  <c r="CJ2144" i="2"/>
  <c r="CI2144" i="2"/>
  <c r="CM2143" i="2"/>
  <c r="CL2143" i="2"/>
  <c r="CJ2143" i="2"/>
  <c r="CI2143" i="2"/>
  <c r="CM2142" i="2"/>
  <c r="CL2142" i="2"/>
  <c r="CJ2142" i="2"/>
  <c r="CI2142" i="2"/>
  <c r="CM2141" i="2"/>
  <c r="CL2141" i="2"/>
  <c r="CJ2141" i="2"/>
  <c r="CI2141" i="2"/>
  <c r="CM2140" i="2"/>
  <c r="CL2140" i="2"/>
  <c r="CJ2140" i="2"/>
  <c r="CI2140" i="2"/>
  <c r="CM2139" i="2"/>
  <c r="CL2139" i="2"/>
  <c r="CJ2139" i="2"/>
  <c r="CI2139" i="2"/>
  <c r="CM2138" i="2"/>
  <c r="CL2138" i="2"/>
  <c r="CJ2138" i="2"/>
  <c r="CI2138" i="2"/>
  <c r="CM2137" i="2"/>
  <c r="CL2137" i="2"/>
  <c r="CJ2137" i="2"/>
  <c r="CI2137" i="2"/>
  <c r="CM2136" i="2"/>
  <c r="CL2136" i="2"/>
  <c r="CJ2136" i="2"/>
  <c r="CI2136" i="2"/>
  <c r="CM2135" i="2"/>
  <c r="CL2135" i="2"/>
  <c r="CJ2135" i="2"/>
  <c r="CI2135" i="2"/>
  <c r="CM2134" i="2"/>
  <c r="CL2134" i="2"/>
  <c r="CJ2134" i="2"/>
  <c r="CI2134" i="2"/>
  <c r="CM2133" i="2"/>
  <c r="CL2133" i="2"/>
  <c r="CJ2133" i="2"/>
  <c r="CI2133" i="2"/>
  <c r="CM2132" i="2"/>
  <c r="CL2132" i="2"/>
  <c r="CJ2132" i="2"/>
  <c r="CI2132" i="2"/>
  <c r="CM2131" i="2"/>
  <c r="CL2131" i="2"/>
  <c r="CJ2131" i="2"/>
  <c r="CI2131" i="2"/>
  <c r="CM2130" i="2"/>
  <c r="CL2130" i="2"/>
  <c r="CJ2130" i="2"/>
  <c r="CI2130" i="2"/>
  <c r="CM2129" i="2"/>
  <c r="CL2129" i="2"/>
  <c r="CJ2129" i="2"/>
  <c r="CI2129" i="2"/>
  <c r="CM2128" i="2"/>
  <c r="CL2128" i="2"/>
  <c r="CJ2128" i="2"/>
  <c r="CI2128" i="2"/>
  <c r="CM2127" i="2"/>
  <c r="CL2127" i="2"/>
  <c r="CJ2127" i="2"/>
  <c r="CI2127" i="2"/>
  <c r="CM2126" i="2"/>
  <c r="CL2126" i="2"/>
  <c r="CJ2126" i="2"/>
  <c r="CI2126" i="2"/>
  <c r="CM2125" i="2"/>
  <c r="CL2125" i="2"/>
  <c r="CJ2125" i="2"/>
  <c r="CI2125" i="2"/>
  <c r="CM2124" i="2"/>
  <c r="CL2124" i="2"/>
  <c r="CJ2124" i="2"/>
  <c r="CI2124" i="2"/>
  <c r="CM2123" i="2"/>
  <c r="CL2123" i="2"/>
  <c r="CJ2123" i="2"/>
  <c r="CI2123" i="2"/>
  <c r="CM2122" i="2"/>
  <c r="CL2122" i="2"/>
  <c r="CJ2122" i="2"/>
  <c r="CI2122" i="2"/>
  <c r="CM2121" i="2"/>
  <c r="CL2121" i="2"/>
  <c r="CJ2121" i="2"/>
  <c r="CI2121" i="2"/>
  <c r="CM2120" i="2"/>
  <c r="CL2120" i="2"/>
  <c r="CJ2120" i="2"/>
  <c r="CI2120" i="2"/>
  <c r="CM2119" i="2"/>
  <c r="CL2119" i="2"/>
  <c r="CJ2119" i="2"/>
  <c r="CI2119" i="2"/>
  <c r="CM2118" i="2"/>
  <c r="CL2118" i="2"/>
  <c r="CJ2118" i="2"/>
  <c r="CI2118" i="2"/>
  <c r="CM2117" i="2"/>
  <c r="CL2117" i="2"/>
  <c r="CJ2117" i="2"/>
  <c r="CI2117" i="2"/>
  <c r="CM2116" i="2"/>
  <c r="CL2116" i="2"/>
  <c r="CJ2116" i="2"/>
  <c r="CI2116" i="2"/>
  <c r="CM2115" i="2"/>
  <c r="CL2115" i="2"/>
  <c r="CJ2115" i="2"/>
  <c r="CI2115" i="2"/>
  <c r="CM2114" i="2"/>
  <c r="CL2114" i="2"/>
  <c r="CJ2114" i="2"/>
  <c r="CI2114" i="2"/>
  <c r="CM2113" i="2"/>
  <c r="CL2113" i="2"/>
  <c r="CJ2113" i="2"/>
  <c r="CI2113" i="2"/>
  <c r="CM2112" i="2"/>
  <c r="CL2112" i="2"/>
  <c r="CJ2112" i="2"/>
  <c r="CI2112" i="2"/>
  <c r="CM2111" i="2"/>
  <c r="CL2111" i="2"/>
  <c r="CJ2111" i="2"/>
  <c r="CI2111" i="2"/>
  <c r="CM2110" i="2"/>
  <c r="CL2110" i="2"/>
  <c r="CJ2110" i="2"/>
  <c r="CI2110" i="2"/>
  <c r="CM2109" i="2"/>
  <c r="CL2109" i="2"/>
  <c r="CJ2109" i="2"/>
  <c r="CI2109" i="2"/>
  <c r="CM2108" i="2"/>
  <c r="CL2108" i="2"/>
  <c r="CJ2108" i="2"/>
  <c r="CI2108" i="2"/>
  <c r="CM2107" i="2"/>
  <c r="CL2107" i="2"/>
  <c r="CJ2107" i="2"/>
  <c r="CI2107" i="2"/>
  <c r="CM2106" i="2"/>
  <c r="CL2106" i="2"/>
  <c r="CJ2106" i="2"/>
  <c r="CI2106" i="2"/>
  <c r="CM2105" i="2"/>
  <c r="CL2105" i="2"/>
  <c r="CJ2105" i="2"/>
  <c r="CI2105" i="2"/>
  <c r="CM2104" i="2"/>
  <c r="CL2104" i="2"/>
  <c r="CJ2104" i="2"/>
  <c r="CI2104" i="2"/>
  <c r="CM2103" i="2"/>
  <c r="CL2103" i="2"/>
  <c r="CJ2103" i="2"/>
  <c r="CI2103" i="2"/>
  <c r="CM2102" i="2"/>
  <c r="CL2102" i="2"/>
  <c r="CJ2102" i="2"/>
  <c r="CI2102" i="2"/>
  <c r="CM2101" i="2"/>
  <c r="CL2101" i="2"/>
  <c r="CJ2101" i="2"/>
  <c r="CI2101" i="2"/>
  <c r="CM2100" i="2"/>
  <c r="CL2100" i="2"/>
  <c r="CJ2100" i="2"/>
  <c r="CI2100" i="2"/>
  <c r="CM2099" i="2"/>
  <c r="CL2099" i="2"/>
  <c r="CJ2099" i="2"/>
  <c r="CI2099" i="2"/>
  <c r="CM2098" i="2"/>
  <c r="CL2098" i="2"/>
  <c r="CJ2098" i="2"/>
  <c r="CI2098" i="2"/>
  <c r="CM2097" i="2"/>
  <c r="CL2097" i="2"/>
  <c r="CJ2097" i="2"/>
  <c r="CI2097" i="2"/>
  <c r="CM2096" i="2"/>
  <c r="CL2096" i="2"/>
  <c r="CJ2096" i="2"/>
  <c r="CI2096" i="2"/>
  <c r="CM2095" i="2"/>
  <c r="CL2095" i="2"/>
  <c r="CJ2095" i="2"/>
  <c r="CI2095" i="2"/>
  <c r="CM2094" i="2"/>
  <c r="CL2094" i="2"/>
  <c r="CJ2094" i="2"/>
  <c r="CI2094" i="2"/>
  <c r="CM2093" i="2"/>
  <c r="CL2093" i="2"/>
  <c r="CJ2093" i="2"/>
  <c r="CI2093" i="2"/>
  <c r="CM2092" i="2"/>
  <c r="CL2092" i="2"/>
  <c r="CJ2092" i="2"/>
  <c r="CI2092" i="2"/>
  <c r="CM2091" i="2"/>
  <c r="CL2091" i="2"/>
  <c r="CJ2091" i="2"/>
  <c r="CI2091" i="2"/>
  <c r="CM2090" i="2"/>
  <c r="CL2090" i="2"/>
  <c r="CJ2090" i="2"/>
  <c r="CI2090" i="2"/>
  <c r="CM2089" i="2"/>
  <c r="CL2089" i="2"/>
  <c r="CJ2089" i="2"/>
  <c r="CI2089" i="2"/>
  <c r="CM2088" i="2"/>
  <c r="CL2088" i="2"/>
  <c r="CJ2088" i="2"/>
  <c r="CI2088" i="2"/>
  <c r="CM2087" i="2"/>
  <c r="CL2087" i="2"/>
  <c r="CJ2087" i="2"/>
  <c r="CI2087" i="2"/>
  <c r="CM2086" i="2"/>
  <c r="CL2086" i="2"/>
  <c r="CJ2086" i="2"/>
  <c r="CI2086" i="2"/>
  <c r="CM2085" i="2"/>
  <c r="CL2085" i="2"/>
  <c r="CJ2085" i="2"/>
  <c r="CI2085" i="2"/>
  <c r="CM2084" i="2"/>
  <c r="CL2084" i="2"/>
  <c r="CJ2084" i="2"/>
  <c r="CI2084" i="2"/>
  <c r="CM2083" i="2"/>
  <c r="CL2083" i="2"/>
  <c r="CJ2083" i="2"/>
  <c r="CI2083" i="2"/>
  <c r="CM2082" i="2"/>
  <c r="CL2082" i="2"/>
  <c r="CJ2082" i="2"/>
  <c r="CI2082" i="2"/>
  <c r="CM2081" i="2"/>
  <c r="CL2081" i="2"/>
  <c r="CJ2081" i="2"/>
  <c r="CI2081" i="2"/>
  <c r="CM2080" i="2"/>
  <c r="CL2080" i="2"/>
  <c r="CJ2080" i="2"/>
  <c r="CI2080" i="2"/>
  <c r="CM2079" i="2"/>
  <c r="CL2079" i="2"/>
  <c r="CJ2079" i="2"/>
  <c r="CI2079" i="2"/>
  <c r="CM2078" i="2"/>
  <c r="CL2078" i="2"/>
  <c r="CJ2078" i="2"/>
  <c r="CI2078" i="2"/>
  <c r="CM2077" i="2"/>
  <c r="CL2077" i="2"/>
  <c r="CJ2077" i="2"/>
  <c r="CI2077" i="2"/>
  <c r="CM2076" i="2"/>
  <c r="CL2076" i="2"/>
  <c r="CJ2076" i="2"/>
  <c r="CI2076" i="2"/>
  <c r="CM2075" i="2"/>
  <c r="CL2075" i="2"/>
  <c r="CJ2075" i="2"/>
  <c r="CI2075" i="2"/>
  <c r="CM2074" i="2"/>
  <c r="CL2074" i="2"/>
  <c r="CJ2074" i="2"/>
  <c r="CI2074" i="2"/>
  <c r="CM2073" i="2"/>
  <c r="CL2073" i="2"/>
  <c r="CJ2073" i="2"/>
  <c r="CI2073" i="2"/>
  <c r="CM2072" i="2"/>
  <c r="CL2072" i="2"/>
  <c r="CJ2072" i="2"/>
  <c r="CI2072" i="2"/>
  <c r="CM2071" i="2"/>
  <c r="CL2071" i="2"/>
  <c r="CJ2071" i="2"/>
  <c r="CI2071" i="2"/>
  <c r="CM2070" i="2"/>
  <c r="CL2070" i="2"/>
  <c r="CJ2070" i="2"/>
  <c r="CI2070" i="2"/>
  <c r="CM2069" i="2"/>
  <c r="CL2069" i="2"/>
  <c r="CJ2069" i="2"/>
  <c r="CI2069" i="2"/>
  <c r="CM2068" i="2"/>
  <c r="CL2068" i="2"/>
  <c r="CJ2068" i="2"/>
  <c r="CI2068" i="2"/>
  <c r="CM2067" i="2"/>
  <c r="CL2067" i="2"/>
  <c r="CJ2067" i="2"/>
  <c r="CI2067" i="2"/>
  <c r="CM2066" i="2"/>
  <c r="CL2066" i="2"/>
  <c r="CJ2066" i="2"/>
  <c r="CI2066" i="2"/>
  <c r="CM2065" i="2"/>
  <c r="CL2065" i="2"/>
  <c r="CJ2065" i="2"/>
  <c r="CI2065" i="2"/>
  <c r="CM2064" i="2"/>
  <c r="CL2064" i="2"/>
  <c r="CJ2064" i="2"/>
  <c r="CI2064" i="2"/>
  <c r="CM2063" i="2"/>
  <c r="CL2063" i="2"/>
  <c r="CJ2063" i="2"/>
  <c r="CI2063" i="2"/>
  <c r="CM2062" i="2"/>
  <c r="CL2062" i="2"/>
  <c r="CJ2062" i="2"/>
  <c r="CI2062" i="2"/>
  <c r="CM2061" i="2"/>
  <c r="CL2061" i="2"/>
  <c r="CJ2061" i="2"/>
  <c r="CI2061" i="2"/>
  <c r="CM2060" i="2"/>
  <c r="CL2060" i="2"/>
  <c r="CJ2060" i="2"/>
  <c r="CI2060" i="2"/>
  <c r="CM2059" i="2"/>
  <c r="CL2059" i="2"/>
  <c r="CJ2059" i="2"/>
  <c r="CI2059" i="2"/>
  <c r="CM2058" i="2"/>
  <c r="CL2058" i="2"/>
  <c r="CJ2058" i="2"/>
  <c r="CI2058" i="2"/>
  <c r="CM2057" i="2"/>
  <c r="CL2057" i="2"/>
  <c r="CJ2057" i="2"/>
  <c r="CI2057" i="2"/>
  <c r="CM2056" i="2"/>
  <c r="CL2056" i="2"/>
  <c r="CJ2056" i="2"/>
  <c r="CI2056" i="2"/>
  <c r="CM2055" i="2"/>
  <c r="CL2055" i="2"/>
  <c r="CJ2055" i="2"/>
  <c r="CI2055" i="2"/>
  <c r="CM2054" i="2"/>
  <c r="CL2054" i="2"/>
  <c r="CJ2054" i="2"/>
  <c r="CI2054" i="2"/>
  <c r="CM2053" i="2"/>
  <c r="CL2053" i="2"/>
  <c r="CJ2053" i="2"/>
  <c r="CI2053" i="2"/>
  <c r="CM2052" i="2"/>
  <c r="CL2052" i="2"/>
  <c r="CJ2052" i="2"/>
  <c r="CI2052" i="2"/>
  <c r="CM2051" i="2"/>
  <c r="CL2051" i="2"/>
  <c r="CJ2051" i="2"/>
  <c r="CI2051" i="2"/>
  <c r="CM2050" i="2"/>
  <c r="CL2050" i="2"/>
  <c r="CJ2050" i="2"/>
  <c r="CI2050" i="2"/>
  <c r="CM2049" i="2"/>
  <c r="CL2049" i="2"/>
  <c r="CJ2049" i="2"/>
  <c r="CI2049" i="2"/>
  <c r="CM2048" i="2"/>
  <c r="CL2048" i="2"/>
  <c r="CJ2048" i="2"/>
  <c r="CI2048" i="2"/>
  <c r="CM2047" i="2"/>
  <c r="CL2047" i="2"/>
  <c r="CJ2047" i="2"/>
  <c r="CI2047" i="2"/>
  <c r="CM2046" i="2"/>
  <c r="CL2046" i="2"/>
  <c r="CJ2046" i="2"/>
  <c r="CI2046" i="2"/>
  <c r="CM2045" i="2"/>
  <c r="CL2045" i="2"/>
  <c r="CJ2045" i="2"/>
  <c r="CI2045" i="2"/>
  <c r="CM2044" i="2"/>
  <c r="CL2044" i="2"/>
  <c r="CJ2044" i="2"/>
  <c r="CI2044" i="2"/>
  <c r="CM2043" i="2"/>
  <c r="CL2043" i="2"/>
  <c r="CJ2043" i="2"/>
  <c r="CI2043" i="2"/>
  <c r="CM2042" i="2"/>
  <c r="CL2042" i="2"/>
  <c r="CJ2042" i="2"/>
  <c r="CI2042" i="2"/>
  <c r="CM2041" i="2"/>
  <c r="CL2041" i="2"/>
  <c r="CJ2041" i="2"/>
  <c r="CI2041" i="2"/>
  <c r="CM2040" i="2"/>
  <c r="CL2040" i="2"/>
  <c r="CJ2040" i="2"/>
  <c r="CI2040" i="2"/>
  <c r="CM2039" i="2"/>
  <c r="CL2039" i="2"/>
  <c r="CJ2039" i="2"/>
  <c r="CI2039" i="2"/>
  <c r="CM2038" i="2"/>
  <c r="CL2038" i="2"/>
  <c r="CJ2038" i="2"/>
  <c r="CI2038" i="2"/>
  <c r="CM2037" i="2"/>
  <c r="CL2037" i="2"/>
  <c r="CJ2037" i="2"/>
  <c r="CI2037" i="2"/>
  <c r="CM2036" i="2"/>
  <c r="CL2036" i="2"/>
  <c r="CJ2036" i="2"/>
  <c r="CI2036" i="2"/>
  <c r="CM2035" i="2"/>
  <c r="CL2035" i="2"/>
  <c r="CJ2035" i="2"/>
  <c r="CI2035" i="2"/>
  <c r="CM2034" i="2"/>
  <c r="CL2034" i="2"/>
  <c r="CJ2034" i="2"/>
  <c r="CI2034" i="2"/>
  <c r="CM2033" i="2"/>
  <c r="CL2033" i="2"/>
  <c r="CJ2033" i="2"/>
  <c r="CI2033" i="2"/>
  <c r="CM2032" i="2"/>
  <c r="CL2032" i="2"/>
  <c r="CJ2032" i="2"/>
  <c r="CI2032" i="2"/>
  <c r="CM2031" i="2"/>
  <c r="CL2031" i="2"/>
  <c r="CJ2031" i="2"/>
  <c r="CI2031" i="2"/>
  <c r="CM2030" i="2"/>
  <c r="CL2030" i="2"/>
  <c r="CJ2030" i="2"/>
  <c r="CI2030" i="2"/>
  <c r="CM2029" i="2"/>
  <c r="CL2029" i="2"/>
  <c r="CJ2029" i="2"/>
  <c r="CI2029" i="2"/>
  <c r="CM2028" i="2"/>
  <c r="CL2028" i="2"/>
  <c r="CJ2028" i="2"/>
  <c r="CI2028" i="2"/>
  <c r="CM2027" i="2"/>
  <c r="CL2027" i="2"/>
  <c r="CJ2027" i="2"/>
  <c r="CI2027" i="2"/>
  <c r="CM2026" i="2"/>
  <c r="CL2026" i="2"/>
  <c r="CJ2026" i="2"/>
  <c r="CI2026" i="2"/>
  <c r="CM2025" i="2"/>
  <c r="CL2025" i="2"/>
  <c r="CJ2025" i="2"/>
  <c r="CI2025" i="2"/>
  <c r="CM2024" i="2"/>
  <c r="CL2024" i="2"/>
  <c r="CJ2024" i="2"/>
  <c r="CI2024" i="2"/>
  <c r="CM2023" i="2"/>
  <c r="CL2023" i="2"/>
  <c r="CJ2023" i="2"/>
  <c r="CI2023" i="2"/>
  <c r="CM2022" i="2"/>
  <c r="CL2022" i="2"/>
  <c r="CJ2022" i="2"/>
  <c r="CI2022" i="2"/>
  <c r="CM2021" i="2"/>
  <c r="CL2021" i="2"/>
  <c r="CJ2021" i="2"/>
  <c r="CI2021" i="2"/>
  <c r="CM2020" i="2"/>
  <c r="CL2020" i="2"/>
  <c r="CJ2020" i="2"/>
  <c r="CI2020" i="2"/>
  <c r="CM2019" i="2"/>
  <c r="CL2019" i="2"/>
  <c r="CJ2019" i="2"/>
  <c r="CI2019" i="2"/>
  <c r="CM2018" i="2"/>
  <c r="CL2018" i="2"/>
  <c r="CJ2018" i="2"/>
  <c r="CI2018" i="2"/>
  <c r="CM2017" i="2"/>
  <c r="CL2017" i="2"/>
  <c r="CJ2017" i="2"/>
  <c r="CI2017" i="2"/>
  <c r="CM2016" i="2"/>
  <c r="CL2016" i="2"/>
  <c r="CJ2016" i="2"/>
  <c r="CI2016" i="2"/>
  <c r="CM2015" i="2"/>
  <c r="CL2015" i="2"/>
  <c r="CJ2015" i="2"/>
  <c r="CI2015" i="2"/>
  <c r="CM2014" i="2"/>
  <c r="CL2014" i="2"/>
  <c r="CJ2014" i="2"/>
  <c r="CI2014" i="2"/>
  <c r="CM2013" i="2"/>
  <c r="CL2013" i="2"/>
  <c r="CJ2013" i="2"/>
  <c r="CI2013" i="2"/>
  <c r="CM2012" i="2"/>
  <c r="CL2012" i="2"/>
  <c r="CJ2012" i="2"/>
  <c r="CI2012" i="2"/>
  <c r="CM2011" i="2"/>
  <c r="CL2011" i="2"/>
  <c r="CJ2011" i="2"/>
  <c r="CI2011" i="2"/>
  <c r="CM2010" i="2"/>
  <c r="CL2010" i="2"/>
  <c r="CJ2010" i="2"/>
  <c r="CI2010" i="2"/>
  <c r="CM2009" i="2"/>
  <c r="CL2009" i="2"/>
  <c r="CJ2009" i="2"/>
  <c r="CI2009" i="2"/>
  <c r="CM2008" i="2"/>
  <c r="CL2008" i="2"/>
  <c r="CJ2008" i="2"/>
  <c r="CI2008" i="2"/>
  <c r="CM2007" i="2"/>
  <c r="CL2007" i="2"/>
  <c r="CJ2007" i="2"/>
  <c r="CI2007" i="2"/>
  <c r="CM2006" i="2"/>
  <c r="CL2006" i="2"/>
  <c r="CJ2006" i="2"/>
  <c r="CI2006" i="2"/>
  <c r="CM2005" i="2"/>
  <c r="CL2005" i="2"/>
  <c r="CJ2005" i="2"/>
  <c r="CI2005" i="2"/>
  <c r="CM2004" i="2"/>
  <c r="CL2004" i="2"/>
  <c r="CJ2004" i="2"/>
  <c r="CI2004" i="2"/>
  <c r="CM2003" i="2"/>
  <c r="CL2003" i="2"/>
  <c r="CJ2003" i="2"/>
  <c r="CI2003" i="2"/>
  <c r="CM2002" i="2"/>
  <c r="CL2002" i="2"/>
  <c r="CJ2002" i="2"/>
  <c r="CI2002" i="2"/>
  <c r="CM2001" i="2"/>
  <c r="CL2001" i="2"/>
  <c r="CJ2001" i="2"/>
  <c r="CI2001" i="2"/>
  <c r="CM2000" i="2"/>
  <c r="CL2000" i="2"/>
  <c r="CJ2000" i="2"/>
  <c r="CI2000" i="2"/>
  <c r="CM1999" i="2"/>
  <c r="CL1999" i="2"/>
  <c r="CJ1999" i="2"/>
  <c r="CI1999" i="2"/>
  <c r="CM1998" i="2"/>
  <c r="CL1998" i="2"/>
  <c r="CJ1998" i="2"/>
  <c r="CI1998" i="2"/>
  <c r="CM1997" i="2"/>
  <c r="CL1997" i="2"/>
  <c r="CJ1997" i="2"/>
  <c r="CI1997" i="2"/>
  <c r="CM1996" i="2"/>
  <c r="CL1996" i="2"/>
  <c r="CJ1996" i="2"/>
  <c r="CI1996" i="2"/>
  <c r="CM1995" i="2"/>
  <c r="CL1995" i="2"/>
  <c r="CJ1995" i="2"/>
  <c r="CI1995" i="2"/>
  <c r="CM1994" i="2"/>
  <c r="CL1994" i="2"/>
  <c r="CJ1994" i="2"/>
  <c r="CI1994" i="2"/>
  <c r="CM1993" i="2"/>
  <c r="CL1993" i="2"/>
  <c r="CJ1993" i="2"/>
  <c r="CI1993" i="2"/>
  <c r="CM1992" i="2"/>
  <c r="CL1992" i="2"/>
  <c r="CJ1992" i="2"/>
  <c r="CI1992" i="2"/>
  <c r="CM1991" i="2"/>
  <c r="CL1991" i="2"/>
  <c r="CJ1991" i="2"/>
  <c r="CI1991" i="2"/>
  <c r="CM1990" i="2"/>
  <c r="CL1990" i="2"/>
  <c r="CJ1990" i="2"/>
  <c r="CI1990" i="2"/>
  <c r="CM1989" i="2"/>
  <c r="CL1989" i="2"/>
  <c r="CJ1989" i="2"/>
  <c r="CI1989" i="2"/>
  <c r="CM1988" i="2"/>
  <c r="CL1988" i="2"/>
  <c r="CJ1988" i="2"/>
  <c r="CI1988" i="2"/>
  <c r="CM1987" i="2"/>
  <c r="CL1987" i="2"/>
  <c r="CJ1987" i="2"/>
  <c r="CI1987" i="2"/>
  <c r="CM1986" i="2"/>
  <c r="CL1986" i="2"/>
  <c r="CJ1986" i="2"/>
  <c r="CI1986" i="2"/>
  <c r="CM1985" i="2"/>
  <c r="CL1985" i="2"/>
  <c r="CJ1985" i="2"/>
  <c r="CI1985" i="2"/>
  <c r="CM1984" i="2"/>
  <c r="CL1984" i="2"/>
  <c r="CJ1984" i="2"/>
  <c r="CI1984" i="2"/>
  <c r="CM1983" i="2"/>
  <c r="CL1983" i="2"/>
  <c r="CJ1983" i="2"/>
  <c r="CI1983" i="2"/>
  <c r="CM1982" i="2"/>
  <c r="CL1982" i="2"/>
  <c r="CJ1982" i="2"/>
  <c r="CI1982" i="2"/>
  <c r="CM1981" i="2"/>
  <c r="CL1981" i="2"/>
  <c r="CJ1981" i="2"/>
  <c r="CI1981" i="2"/>
  <c r="CM1980" i="2"/>
  <c r="CL1980" i="2"/>
  <c r="CJ1980" i="2"/>
  <c r="CI1980" i="2"/>
  <c r="CM1979" i="2"/>
  <c r="CL1979" i="2"/>
  <c r="CJ1979" i="2"/>
  <c r="CI1979" i="2"/>
  <c r="CM1978" i="2"/>
  <c r="CL1978" i="2"/>
  <c r="CJ1978" i="2"/>
  <c r="CI1978" i="2"/>
  <c r="CM1977" i="2"/>
  <c r="CL1977" i="2"/>
  <c r="CJ1977" i="2"/>
  <c r="CI1977" i="2"/>
  <c r="CM1976" i="2"/>
  <c r="CL1976" i="2"/>
  <c r="CJ1976" i="2"/>
  <c r="CI1976" i="2"/>
  <c r="CM1975" i="2"/>
  <c r="CL1975" i="2"/>
  <c r="CJ1975" i="2"/>
  <c r="CI1975" i="2"/>
  <c r="CM1974" i="2"/>
  <c r="CL1974" i="2"/>
  <c r="CJ1974" i="2"/>
  <c r="CI1974" i="2"/>
  <c r="CM1973" i="2"/>
  <c r="CL1973" i="2"/>
  <c r="CJ1973" i="2"/>
  <c r="CI1973" i="2"/>
  <c r="CM1972" i="2"/>
  <c r="CL1972" i="2"/>
  <c r="CJ1972" i="2"/>
  <c r="CI1972" i="2"/>
  <c r="CM1971" i="2"/>
  <c r="CL1971" i="2"/>
  <c r="CJ1971" i="2"/>
  <c r="CI1971" i="2"/>
  <c r="CM1970" i="2"/>
  <c r="CL1970" i="2"/>
  <c r="CJ1970" i="2"/>
  <c r="CI1970" i="2"/>
  <c r="CM1969" i="2"/>
  <c r="CL1969" i="2"/>
  <c r="CJ1969" i="2"/>
  <c r="CI1969" i="2"/>
  <c r="CM1968" i="2"/>
  <c r="CL1968" i="2"/>
  <c r="CJ1968" i="2"/>
  <c r="CI1968" i="2"/>
  <c r="CM1967" i="2"/>
  <c r="CL1967" i="2"/>
  <c r="CJ1967" i="2"/>
  <c r="CI1967" i="2"/>
  <c r="CM1966" i="2"/>
  <c r="CL1966" i="2"/>
  <c r="CJ1966" i="2"/>
  <c r="CI1966" i="2"/>
  <c r="CM1965" i="2"/>
  <c r="CL1965" i="2"/>
  <c r="CJ1965" i="2"/>
  <c r="CI1965" i="2"/>
  <c r="CM1964" i="2"/>
  <c r="CL1964" i="2"/>
  <c r="CJ1964" i="2"/>
  <c r="CI1964" i="2"/>
  <c r="CM1963" i="2"/>
  <c r="CL1963" i="2"/>
  <c r="CJ1963" i="2"/>
  <c r="CI1963" i="2"/>
  <c r="CM1962" i="2"/>
  <c r="CL1962" i="2"/>
  <c r="CJ1962" i="2"/>
  <c r="CI1962" i="2"/>
  <c r="CM1961" i="2"/>
  <c r="CL1961" i="2"/>
  <c r="CJ1961" i="2"/>
  <c r="CI1961" i="2"/>
  <c r="CM1960" i="2"/>
  <c r="CL1960" i="2"/>
  <c r="CJ1960" i="2"/>
  <c r="CI1960" i="2"/>
  <c r="CM1959" i="2"/>
  <c r="CL1959" i="2"/>
  <c r="CJ1959" i="2"/>
  <c r="CI1959" i="2"/>
  <c r="CM1958" i="2"/>
  <c r="CL1958" i="2"/>
  <c r="CJ1958" i="2"/>
  <c r="CI1958" i="2"/>
  <c r="CM1957" i="2"/>
  <c r="CL1957" i="2"/>
  <c r="CJ1957" i="2"/>
  <c r="CI1957" i="2"/>
  <c r="CM1956" i="2"/>
  <c r="CL1956" i="2"/>
  <c r="CJ1956" i="2"/>
  <c r="CI1956" i="2"/>
  <c r="CM1955" i="2"/>
  <c r="CL1955" i="2"/>
  <c r="CJ1955" i="2"/>
  <c r="CI1955" i="2"/>
  <c r="CM1954" i="2"/>
  <c r="CL1954" i="2"/>
  <c r="CJ1954" i="2"/>
  <c r="CI1954" i="2"/>
  <c r="CM1953" i="2"/>
  <c r="CL1953" i="2"/>
  <c r="CJ1953" i="2"/>
  <c r="CI1953" i="2"/>
  <c r="CM1952" i="2"/>
  <c r="CL1952" i="2"/>
  <c r="CJ1952" i="2"/>
  <c r="CI1952" i="2"/>
  <c r="CM1951" i="2"/>
  <c r="CL1951" i="2"/>
  <c r="CJ1951" i="2"/>
  <c r="CI1951" i="2"/>
  <c r="CM1950" i="2"/>
  <c r="CL1950" i="2"/>
  <c r="CJ1950" i="2"/>
  <c r="CI1950" i="2"/>
  <c r="CM1949" i="2"/>
  <c r="CL1949" i="2"/>
  <c r="CJ1949" i="2"/>
  <c r="CI1949" i="2"/>
  <c r="CM1948" i="2"/>
  <c r="CL1948" i="2"/>
  <c r="CJ1948" i="2"/>
  <c r="CI1948" i="2"/>
  <c r="CM1947" i="2"/>
  <c r="CL1947" i="2"/>
  <c r="CJ1947" i="2"/>
  <c r="CI1947" i="2"/>
  <c r="CM1946" i="2"/>
  <c r="CL1946" i="2"/>
  <c r="CJ1946" i="2"/>
  <c r="CI1946" i="2"/>
  <c r="CM1945" i="2"/>
  <c r="CL1945" i="2"/>
  <c r="CJ1945" i="2"/>
  <c r="CI1945" i="2"/>
  <c r="CM1944" i="2"/>
  <c r="CL1944" i="2"/>
  <c r="CJ1944" i="2"/>
  <c r="CI1944" i="2"/>
  <c r="CM1943" i="2"/>
  <c r="CL1943" i="2"/>
  <c r="CJ1943" i="2"/>
  <c r="CI1943" i="2"/>
  <c r="CM1942" i="2"/>
  <c r="CL1942" i="2"/>
  <c r="CJ1942" i="2"/>
  <c r="CI1942" i="2"/>
  <c r="CM1941" i="2"/>
  <c r="CL1941" i="2"/>
  <c r="CJ1941" i="2"/>
  <c r="CI1941" i="2"/>
  <c r="CM1940" i="2"/>
  <c r="CL1940" i="2"/>
  <c r="CJ1940" i="2"/>
  <c r="CI1940" i="2"/>
  <c r="CM1939" i="2"/>
  <c r="CL1939" i="2"/>
  <c r="CJ1939" i="2"/>
  <c r="CI1939" i="2"/>
  <c r="CM1938" i="2"/>
  <c r="CL1938" i="2"/>
  <c r="CJ1938" i="2"/>
  <c r="CI1938" i="2"/>
  <c r="CM1937" i="2"/>
  <c r="CL1937" i="2"/>
  <c r="CJ1937" i="2"/>
  <c r="CI1937" i="2"/>
  <c r="CM1936" i="2"/>
  <c r="CL1936" i="2"/>
  <c r="CJ1936" i="2"/>
  <c r="CI1936" i="2"/>
  <c r="CM1935" i="2"/>
  <c r="CL1935" i="2"/>
  <c r="CJ1935" i="2"/>
  <c r="CI1935" i="2"/>
  <c r="CM1934" i="2"/>
  <c r="CL1934" i="2"/>
  <c r="CJ1934" i="2"/>
  <c r="CI1934" i="2"/>
  <c r="CM1933" i="2"/>
  <c r="CL1933" i="2"/>
  <c r="CJ1933" i="2"/>
  <c r="CI1933" i="2"/>
  <c r="CM1932" i="2"/>
  <c r="CL1932" i="2"/>
  <c r="CJ1932" i="2"/>
  <c r="CI1932" i="2"/>
  <c r="CM1931" i="2"/>
  <c r="CL1931" i="2"/>
  <c r="CJ1931" i="2"/>
  <c r="CI1931" i="2"/>
  <c r="CM1930" i="2"/>
  <c r="CL1930" i="2"/>
  <c r="CJ1930" i="2"/>
  <c r="CI1930" i="2"/>
  <c r="CM1929" i="2"/>
  <c r="CL1929" i="2"/>
  <c r="CJ1929" i="2"/>
  <c r="CI1929" i="2"/>
  <c r="CM1928" i="2"/>
  <c r="CL1928" i="2"/>
  <c r="CJ1928" i="2"/>
  <c r="CI1928" i="2"/>
  <c r="CM1927" i="2"/>
  <c r="CL1927" i="2"/>
  <c r="CJ1927" i="2"/>
  <c r="CI1927" i="2"/>
  <c r="CM1926" i="2"/>
  <c r="CL1926" i="2"/>
  <c r="CJ1926" i="2"/>
  <c r="CI1926" i="2"/>
  <c r="CM1925" i="2"/>
  <c r="CL1925" i="2"/>
  <c r="CJ1925" i="2"/>
  <c r="CI1925" i="2"/>
  <c r="CM1924" i="2"/>
  <c r="CL1924" i="2"/>
  <c r="CJ1924" i="2"/>
  <c r="CI1924" i="2"/>
  <c r="CM1923" i="2"/>
  <c r="CL1923" i="2"/>
  <c r="CJ1923" i="2"/>
  <c r="CI1923" i="2"/>
  <c r="CM1922" i="2"/>
  <c r="CL1922" i="2"/>
  <c r="CJ1922" i="2"/>
  <c r="CI1922" i="2"/>
  <c r="CM1921" i="2"/>
  <c r="CL1921" i="2"/>
  <c r="CJ1921" i="2"/>
  <c r="CI1921" i="2"/>
  <c r="CM1920" i="2"/>
  <c r="CL1920" i="2"/>
  <c r="CJ1920" i="2"/>
  <c r="CI1920" i="2"/>
  <c r="CM1919" i="2"/>
  <c r="CL1919" i="2"/>
  <c r="CJ1919" i="2"/>
  <c r="CI1919" i="2"/>
  <c r="CM1918" i="2"/>
  <c r="CL1918" i="2"/>
  <c r="CJ1918" i="2"/>
  <c r="CI1918" i="2"/>
  <c r="CM1917" i="2"/>
  <c r="CL1917" i="2"/>
  <c r="CJ1917" i="2"/>
  <c r="CI1917" i="2"/>
  <c r="CM1916" i="2"/>
  <c r="CL1916" i="2"/>
  <c r="CJ1916" i="2"/>
  <c r="CI1916" i="2"/>
  <c r="CM1915" i="2"/>
  <c r="CL1915" i="2"/>
  <c r="CJ1915" i="2"/>
  <c r="CI1915" i="2"/>
  <c r="CM1914" i="2"/>
  <c r="CL1914" i="2"/>
  <c r="CJ1914" i="2"/>
  <c r="CI1914" i="2"/>
  <c r="CM1913" i="2"/>
  <c r="CL1913" i="2"/>
  <c r="CJ1913" i="2"/>
  <c r="CI1913" i="2"/>
  <c r="CM1912" i="2"/>
  <c r="CL1912" i="2"/>
  <c r="CJ1912" i="2"/>
  <c r="CI1912" i="2"/>
  <c r="CM1911" i="2"/>
  <c r="CL1911" i="2"/>
  <c r="CJ1911" i="2"/>
  <c r="CI1911" i="2"/>
  <c r="CM1910" i="2"/>
  <c r="CL1910" i="2"/>
  <c r="CJ1910" i="2"/>
  <c r="CI1910" i="2"/>
  <c r="CM1909" i="2"/>
  <c r="CL1909" i="2"/>
  <c r="CJ1909" i="2"/>
  <c r="CI1909" i="2"/>
  <c r="CM1908" i="2"/>
  <c r="CL1908" i="2"/>
  <c r="CJ1908" i="2"/>
  <c r="CI1908" i="2"/>
  <c r="CM1907" i="2"/>
  <c r="CL1907" i="2"/>
  <c r="CJ1907" i="2"/>
  <c r="CI1907" i="2"/>
  <c r="CM1906" i="2"/>
  <c r="CL1906" i="2"/>
  <c r="CJ1906" i="2"/>
  <c r="CI1906" i="2"/>
  <c r="CM1905" i="2"/>
  <c r="CL1905" i="2"/>
  <c r="CJ1905" i="2"/>
  <c r="CI1905" i="2"/>
  <c r="CM1904" i="2"/>
  <c r="CL1904" i="2"/>
  <c r="CJ1904" i="2"/>
  <c r="CI1904" i="2"/>
  <c r="CM1903" i="2"/>
  <c r="CL1903" i="2"/>
  <c r="CJ1903" i="2"/>
  <c r="CI1903" i="2"/>
  <c r="CM1902" i="2"/>
  <c r="CL1902" i="2"/>
  <c r="CJ1902" i="2"/>
  <c r="CI1902" i="2"/>
  <c r="CM1901" i="2"/>
  <c r="CL1901" i="2"/>
  <c r="CJ1901" i="2"/>
  <c r="CI1901" i="2"/>
  <c r="CM1900" i="2"/>
  <c r="CL1900" i="2"/>
  <c r="CJ1900" i="2"/>
  <c r="CI1900" i="2"/>
  <c r="CM1899" i="2"/>
  <c r="CL1899" i="2"/>
  <c r="CJ1899" i="2"/>
  <c r="CI1899" i="2"/>
  <c r="CM1898" i="2"/>
  <c r="CL1898" i="2"/>
  <c r="CJ1898" i="2"/>
  <c r="CI1898" i="2"/>
  <c r="CM1897" i="2"/>
  <c r="CL1897" i="2"/>
  <c r="CJ1897" i="2"/>
  <c r="CI1897" i="2"/>
  <c r="CM1896" i="2"/>
  <c r="CL1896" i="2"/>
  <c r="CJ1896" i="2"/>
  <c r="CI1896" i="2"/>
  <c r="CM1895" i="2"/>
  <c r="CL1895" i="2"/>
  <c r="CJ1895" i="2"/>
  <c r="CI1895" i="2"/>
  <c r="CM1894" i="2"/>
  <c r="CL1894" i="2"/>
  <c r="CJ1894" i="2"/>
  <c r="CI1894" i="2"/>
  <c r="CM1893" i="2"/>
  <c r="CL1893" i="2"/>
  <c r="CJ1893" i="2"/>
  <c r="CI1893" i="2"/>
  <c r="CM1892" i="2"/>
  <c r="CL1892" i="2"/>
  <c r="CJ1892" i="2"/>
  <c r="CI1892" i="2"/>
  <c r="CM1891" i="2"/>
  <c r="CL1891" i="2"/>
  <c r="CJ1891" i="2"/>
  <c r="CI1891" i="2"/>
  <c r="CM1890" i="2"/>
  <c r="CL1890" i="2"/>
  <c r="CJ1890" i="2"/>
  <c r="CI1890" i="2"/>
  <c r="CM1889" i="2"/>
  <c r="CL1889" i="2"/>
  <c r="CJ1889" i="2"/>
  <c r="CI1889" i="2"/>
  <c r="CM1888" i="2"/>
  <c r="CL1888" i="2"/>
  <c r="CJ1888" i="2"/>
  <c r="CI1888" i="2"/>
  <c r="CM1887" i="2"/>
  <c r="CL1887" i="2"/>
  <c r="CJ1887" i="2"/>
  <c r="CI1887" i="2"/>
  <c r="CM1886" i="2"/>
  <c r="CL1886" i="2"/>
  <c r="CJ1886" i="2"/>
  <c r="CI1886" i="2"/>
  <c r="CM1885" i="2"/>
  <c r="CL1885" i="2"/>
  <c r="CJ1885" i="2"/>
  <c r="CI1885" i="2"/>
  <c r="CM1884" i="2"/>
  <c r="CL1884" i="2"/>
  <c r="CJ1884" i="2"/>
  <c r="CI1884" i="2"/>
  <c r="CM1883" i="2"/>
  <c r="CL1883" i="2"/>
  <c r="CJ1883" i="2"/>
  <c r="CI1883" i="2"/>
  <c r="CM1882" i="2"/>
  <c r="CL1882" i="2"/>
  <c r="CJ1882" i="2"/>
  <c r="CI1882" i="2"/>
  <c r="CM1881" i="2"/>
  <c r="CL1881" i="2"/>
  <c r="CJ1881" i="2"/>
  <c r="CI1881" i="2"/>
  <c r="CM1880" i="2"/>
  <c r="CL1880" i="2"/>
  <c r="CJ1880" i="2"/>
  <c r="CI1880" i="2"/>
  <c r="CM1879" i="2"/>
  <c r="CL1879" i="2"/>
  <c r="CJ1879" i="2"/>
  <c r="CI1879" i="2"/>
  <c r="CM1878" i="2"/>
  <c r="CL1878" i="2"/>
  <c r="CJ1878" i="2"/>
  <c r="CI1878" i="2"/>
  <c r="CM1877" i="2"/>
  <c r="CL1877" i="2"/>
  <c r="CJ1877" i="2"/>
  <c r="CI1877" i="2"/>
  <c r="CM1876" i="2"/>
  <c r="CL1876" i="2"/>
  <c r="CJ1876" i="2"/>
  <c r="CI1876" i="2"/>
  <c r="CM1875" i="2"/>
  <c r="CL1875" i="2"/>
  <c r="CJ1875" i="2"/>
  <c r="CI1875" i="2"/>
  <c r="CM1874" i="2"/>
  <c r="CL1874" i="2"/>
  <c r="CJ1874" i="2"/>
  <c r="CI1874" i="2"/>
  <c r="CM1873" i="2"/>
  <c r="CL1873" i="2"/>
  <c r="CJ1873" i="2"/>
  <c r="CI1873" i="2"/>
  <c r="CM1872" i="2"/>
  <c r="CL1872" i="2"/>
  <c r="CJ1872" i="2"/>
  <c r="CI1872" i="2"/>
  <c r="CM1871" i="2"/>
  <c r="CL1871" i="2"/>
  <c r="CJ1871" i="2"/>
  <c r="CI1871" i="2"/>
  <c r="CM1870" i="2"/>
  <c r="CL1870" i="2"/>
  <c r="CJ1870" i="2"/>
  <c r="CI1870" i="2"/>
  <c r="CM1869" i="2"/>
  <c r="CL1869" i="2"/>
  <c r="CJ1869" i="2"/>
  <c r="CI1869" i="2"/>
  <c r="CM1868" i="2"/>
  <c r="CL1868" i="2"/>
  <c r="CJ1868" i="2"/>
  <c r="CI1868" i="2"/>
  <c r="CM1867" i="2"/>
  <c r="CL1867" i="2"/>
  <c r="CJ1867" i="2"/>
  <c r="CI1867" i="2"/>
  <c r="CM1866" i="2"/>
  <c r="CL1866" i="2"/>
  <c r="CJ1866" i="2"/>
  <c r="CI1866" i="2"/>
  <c r="CM1865" i="2"/>
  <c r="CL1865" i="2"/>
  <c r="CJ1865" i="2"/>
  <c r="CI1865" i="2"/>
  <c r="CM1864" i="2"/>
  <c r="CL1864" i="2"/>
  <c r="CJ1864" i="2"/>
  <c r="CI1864" i="2"/>
  <c r="CM1863" i="2"/>
  <c r="CL1863" i="2"/>
  <c r="CJ1863" i="2"/>
  <c r="CI1863" i="2"/>
  <c r="CM1862" i="2"/>
  <c r="CL1862" i="2"/>
  <c r="CJ1862" i="2"/>
  <c r="CI1862" i="2"/>
  <c r="CM1861" i="2"/>
  <c r="CL1861" i="2"/>
  <c r="CJ1861" i="2"/>
  <c r="CI1861" i="2"/>
  <c r="CM1860" i="2"/>
  <c r="CL1860" i="2"/>
  <c r="CJ1860" i="2"/>
  <c r="CI1860" i="2"/>
  <c r="CM1859" i="2"/>
  <c r="CL1859" i="2"/>
  <c r="CJ1859" i="2"/>
  <c r="CI1859" i="2"/>
  <c r="CM1858" i="2"/>
  <c r="CL1858" i="2"/>
  <c r="CJ1858" i="2"/>
  <c r="CI1858" i="2"/>
  <c r="CM1857" i="2"/>
  <c r="CL1857" i="2"/>
  <c r="CJ1857" i="2"/>
  <c r="CI1857" i="2"/>
  <c r="CM1856" i="2"/>
  <c r="CL1856" i="2"/>
  <c r="CJ1856" i="2"/>
  <c r="CI1856" i="2"/>
  <c r="CM1855" i="2"/>
  <c r="CL1855" i="2"/>
  <c r="CJ1855" i="2"/>
  <c r="CI1855" i="2"/>
  <c r="CM1854" i="2"/>
  <c r="CL1854" i="2"/>
  <c r="CJ1854" i="2"/>
  <c r="CI1854" i="2"/>
  <c r="CM1853" i="2"/>
  <c r="CL1853" i="2"/>
  <c r="CJ1853" i="2"/>
  <c r="CI1853" i="2"/>
  <c r="CM1852" i="2"/>
  <c r="CL1852" i="2"/>
  <c r="CJ1852" i="2"/>
  <c r="CI1852" i="2"/>
  <c r="CM1851" i="2"/>
  <c r="CL1851" i="2"/>
  <c r="CJ1851" i="2"/>
  <c r="CI1851" i="2"/>
  <c r="CM1850" i="2"/>
  <c r="CL1850" i="2"/>
  <c r="CJ1850" i="2"/>
  <c r="CI1850" i="2"/>
  <c r="CM1849" i="2"/>
  <c r="CL1849" i="2"/>
  <c r="CJ1849" i="2"/>
  <c r="CI1849" i="2"/>
  <c r="CM1848" i="2"/>
  <c r="CL1848" i="2"/>
  <c r="CJ1848" i="2"/>
  <c r="CI1848" i="2"/>
  <c r="CM1847" i="2"/>
  <c r="CL1847" i="2"/>
  <c r="CJ1847" i="2"/>
  <c r="CI1847" i="2"/>
  <c r="CM1846" i="2"/>
  <c r="CL1846" i="2"/>
  <c r="CJ1846" i="2"/>
  <c r="CI1846" i="2"/>
  <c r="CM1845" i="2"/>
  <c r="CL1845" i="2"/>
  <c r="CJ1845" i="2"/>
  <c r="CI1845" i="2"/>
  <c r="CM1844" i="2"/>
  <c r="CL1844" i="2"/>
  <c r="CJ1844" i="2"/>
  <c r="CI1844" i="2"/>
  <c r="CM1843" i="2"/>
  <c r="CL1843" i="2"/>
  <c r="CJ1843" i="2"/>
  <c r="CI1843" i="2"/>
  <c r="CM1842" i="2"/>
  <c r="CL1842" i="2"/>
  <c r="CJ1842" i="2"/>
  <c r="CI1842" i="2"/>
  <c r="CM1841" i="2"/>
  <c r="CL1841" i="2"/>
  <c r="CJ1841" i="2"/>
  <c r="CI1841" i="2"/>
  <c r="CM1840" i="2"/>
  <c r="CL1840" i="2"/>
  <c r="CJ1840" i="2"/>
  <c r="CI1840" i="2"/>
  <c r="CM1839" i="2"/>
  <c r="CL1839" i="2"/>
  <c r="CJ1839" i="2"/>
  <c r="CI1839" i="2"/>
  <c r="CM1838" i="2"/>
  <c r="CL1838" i="2"/>
  <c r="CJ1838" i="2"/>
  <c r="CI1838" i="2"/>
  <c r="CM1837" i="2"/>
  <c r="CL1837" i="2"/>
  <c r="CJ1837" i="2"/>
  <c r="CI1837" i="2"/>
  <c r="CM1836" i="2"/>
  <c r="CL1836" i="2"/>
  <c r="CJ1836" i="2"/>
  <c r="CI1836" i="2"/>
  <c r="CM1835" i="2"/>
  <c r="CL1835" i="2"/>
  <c r="CJ1835" i="2"/>
  <c r="CI1835" i="2"/>
  <c r="CM1834" i="2"/>
  <c r="CL1834" i="2"/>
  <c r="CJ1834" i="2"/>
  <c r="CI1834" i="2"/>
  <c r="CM1833" i="2"/>
  <c r="CL1833" i="2"/>
  <c r="CJ1833" i="2"/>
  <c r="CI1833" i="2"/>
  <c r="CM1832" i="2"/>
  <c r="CL1832" i="2"/>
  <c r="CJ1832" i="2"/>
  <c r="CI1832" i="2"/>
  <c r="CM1831" i="2"/>
  <c r="CL1831" i="2"/>
  <c r="CJ1831" i="2"/>
  <c r="CI1831" i="2"/>
  <c r="CM1830" i="2"/>
  <c r="CL1830" i="2"/>
  <c r="CJ1830" i="2"/>
  <c r="CI1830" i="2"/>
  <c r="CM1829" i="2"/>
  <c r="CL1829" i="2"/>
  <c r="CJ1829" i="2"/>
  <c r="CI1829" i="2"/>
  <c r="CM1828" i="2"/>
  <c r="CL1828" i="2"/>
  <c r="CJ1828" i="2"/>
  <c r="CI1828" i="2"/>
  <c r="CM1827" i="2"/>
  <c r="CL1827" i="2"/>
  <c r="CJ1827" i="2"/>
  <c r="CI1827" i="2"/>
  <c r="CM1826" i="2"/>
  <c r="CL1826" i="2"/>
  <c r="CJ1826" i="2"/>
  <c r="CI1826" i="2"/>
  <c r="CM1825" i="2"/>
  <c r="CL1825" i="2"/>
  <c r="CJ1825" i="2"/>
  <c r="CI1825" i="2"/>
  <c r="CM1824" i="2"/>
  <c r="CL1824" i="2"/>
  <c r="CJ1824" i="2"/>
  <c r="CI1824" i="2"/>
  <c r="CM1823" i="2"/>
  <c r="CL1823" i="2"/>
  <c r="CJ1823" i="2"/>
  <c r="CI1823" i="2"/>
  <c r="CM1822" i="2"/>
  <c r="CL1822" i="2"/>
  <c r="CJ1822" i="2"/>
  <c r="CI1822" i="2"/>
  <c r="CM1821" i="2"/>
  <c r="CL1821" i="2"/>
  <c r="CJ1821" i="2"/>
  <c r="CI1821" i="2"/>
  <c r="CM1820" i="2"/>
  <c r="CL1820" i="2"/>
  <c r="CJ1820" i="2"/>
  <c r="CI1820" i="2"/>
  <c r="CM1819" i="2"/>
  <c r="CL1819" i="2"/>
  <c r="CJ1819" i="2"/>
  <c r="CI1819" i="2"/>
  <c r="CM1818" i="2"/>
  <c r="CL1818" i="2"/>
  <c r="CJ1818" i="2"/>
  <c r="CI1818" i="2"/>
  <c r="CM1817" i="2"/>
  <c r="CL1817" i="2"/>
  <c r="CJ1817" i="2"/>
  <c r="CI1817" i="2"/>
  <c r="CM1816" i="2"/>
  <c r="CL1816" i="2"/>
  <c r="CJ1816" i="2"/>
  <c r="CI1816" i="2"/>
  <c r="CM1815" i="2"/>
  <c r="CL1815" i="2"/>
  <c r="CJ1815" i="2"/>
  <c r="CI1815" i="2"/>
  <c r="CM1814" i="2"/>
  <c r="CL1814" i="2"/>
  <c r="CJ1814" i="2"/>
  <c r="CI1814" i="2"/>
  <c r="CM1813" i="2"/>
  <c r="CL1813" i="2"/>
  <c r="CJ1813" i="2"/>
  <c r="CI1813" i="2"/>
  <c r="CM1812" i="2"/>
  <c r="CL1812" i="2"/>
  <c r="CJ1812" i="2"/>
  <c r="CI1812" i="2"/>
  <c r="CM1811" i="2"/>
  <c r="CL1811" i="2"/>
  <c r="CJ1811" i="2"/>
  <c r="CI1811" i="2"/>
  <c r="CM1810" i="2"/>
  <c r="CL1810" i="2"/>
  <c r="CJ1810" i="2"/>
  <c r="CI1810" i="2"/>
  <c r="CM1809" i="2"/>
  <c r="CL1809" i="2"/>
  <c r="CJ1809" i="2"/>
  <c r="CI1809" i="2"/>
  <c r="CM1808" i="2"/>
  <c r="CL1808" i="2"/>
  <c r="CJ1808" i="2"/>
  <c r="CI1808" i="2"/>
  <c r="CM1807" i="2"/>
  <c r="CL1807" i="2"/>
  <c r="CJ1807" i="2"/>
  <c r="CI1807" i="2"/>
  <c r="CM1806" i="2"/>
  <c r="CL1806" i="2"/>
  <c r="CJ1806" i="2"/>
  <c r="CI1806" i="2"/>
  <c r="CM1805" i="2"/>
  <c r="CL1805" i="2"/>
  <c r="CJ1805" i="2"/>
  <c r="CI1805" i="2"/>
  <c r="CM1804" i="2"/>
  <c r="CL1804" i="2"/>
  <c r="CJ1804" i="2"/>
  <c r="CI1804" i="2"/>
  <c r="CM1803" i="2"/>
  <c r="CL1803" i="2"/>
  <c r="CJ1803" i="2"/>
  <c r="CI1803" i="2"/>
  <c r="CM1802" i="2"/>
  <c r="CL1802" i="2"/>
  <c r="CJ1802" i="2"/>
  <c r="CI1802" i="2"/>
  <c r="CM1801" i="2"/>
  <c r="CL1801" i="2"/>
  <c r="CJ1801" i="2"/>
  <c r="CI1801" i="2"/>
  <c r="CM1800" i="2"/>
  <c r="CL1800" i="2"/>
  <c r="CJ1800" i="2"/>
  <c r="CI1800" i="2"/>
  <c r="CM1799" i="2"/>
  <c r="CL1799" i="2"/>
  <c r="CJ1799" i="2"/>
  <c r="CI1799" i="2"/>
  <c r="CM1798" i="2"/>
  <c r="CL1798" i="2"/>
  <c r="CJ1798" i="2"/>
  <c r="CI1798" i="2"/>
  <c r="CM1797" i="2"/>
  <c r="CL1797" i="2"/>
  <c r="CJ1797" i="2"/>
  <c r="CI1797" i="2"/>
  <c r="CM1796" i="2"/>
  <c r="CL1796" i="2"/>
  <c r="CJ1796" i="2"/>
  <c r="CI1796" i="2"/>
  <c r="CM1795" i="2"/>
  <c r="CL1795" i="2"/>
  <c r="CJ1795" i="2"/>
  <c r="CI1795" i="2"/>
  <c r="CM1794" i="2"/>
  <c r="CL1794" i="2"/>
  <c r="CJ1794" i="2"/>
  <c r="CI1794" i="2"/>
  <c r="CM1793" i="2"/>
  <c r="CL1793" i="2"/>
  <c r="CJ1793" i="2"/>
  <c r="CI1793" i="2"/>
  <c r="CM1792" i="2"/>
  <c r="CL1792" i="2"/>
  <c r="CJ1792" i="2"/>
  <c r="CI1792" i="2"/>
  <c r="CM1791" i="2"/>
  <c r="CL1791" i="2"/>
  <c r="CJ1791" i="2"/>
  <c r="CI1791" i="2"/>
  <c r="CM1790" i="2"/>
  <c r="CL1790" i="2"/>
  <c r="CJ1790" i="2"/>
  <c r="CI1790" i="2"/>
  <c r="CM1789" i="2"/>
  <c r="CL1789" i="2"/>
  <c r="CJ1789" i="2"/>
  <c r="CI1789" i="2"/>
  <c r="CM1788" i="2"/>
  <c r="CL1788" i="2"/>
  <c r="CJ1788" i="2"/>
  <c r="CI1788" i="2"/>
  <c r="CM1787" i="2"/>
  <c r="CL1787" i="2"/>
  <c r="CJ1787" i="2"/>
  <c r="CI1787" i="2"/>
  <c r="CM1786" i="2"/>
  <c r="CL1786" i="2"/>
  <c r="CJ1786" i="2"/>
  <c r="CI1786" i="2"/>
  <c r="CM1785" i="2"/>
  <c r="CL1785" i="2"/>
  <c r="CJ1785" i="2"/>
  <c r="CI1785" i="2"/>
  <c r="CM1784" i="2"/>
  <c r="CL1784" i="2"/>
  <c r="CJ1784" i="2"/>
  <c r="CI1784" i="2"/>
  <c r="CM1783" i="2"/>
  <c r="CL1783" i="2"/>
  <c r="CJ1783" i="2"/>
  <c r="CI1783" i="2"/>
  <c r="CM1782" i="2"/>
  <c r="CL1782" i="2"/>
  <c r="CJ1782" i="2"/>
  <c r="CI1782" i="2"/>
  <c r="CM1781" i="2"/>
  <c r="CL1781" i="2"/>
  <c r="CJ1781" i="2"/>
  <c r="CI1781" i="2"/>
  <c r="CM1780" i="2"/>
  <c r="CL1780" i="2"/>
  <c r="CJ1780" i="2"/>
  <c r="CI1780" i="2"/>
  <c r="CM1779" i="2"/>
  <c r="CL1779" i="2"/>
  <c r="CJ1779" i="2"/>
  <c r="CI1779" i="2"/>
  <c r="CM1778" i="2"/>
  <c r="CL1778" i="2"/>
  <c r="CJ1778" i="2"/>
  <c r="CI1778" i="2"/>
  <c r="CM1777" i="2"/>
  <c r="CL1777" i="2"/>
  <c r="CJ1777" i="2"/>
  <c r="CI1777" i="2"/>
  <c r="CM1776" i="2"/>
  <c r="CL1776" i="2"/>
  <c r="CJ1776" i="2"/>
  <c r="CI1776" i="2"/>
  <c r="CM1775" i="2"/>
  <c r="CL1775" i="2"/>
  <c r="CJ1775" i="2"/>
  <c r="CI1775" i="2"/>
  <c r="CM1774" i="2"/>
  <c r="CL1774" i="2"/>
  <c r="CJ1774" i="2"/>
  <c r="CI1774" i="2"/>
  <c r="CM1773" i="2"/>
  <c r="CL1773" i="2"/>
  <c r="CJ1773" i="2"/>
  <c r="CI1773" i="2"/>
  <c r="CM1772" i="2"/>
  <c r="CL1772" i="2"/>
  <c r="CJ1772" i="2"/>
  <c r="CI1772" i="2"/>
  <c r="CM1771" i="2"/>
  <c r="CL1771" i="2"/>
  <c r="CJ1771" i="2"/>
  <c r="CI1771" i="2"/>
  <c r="CM1770" i="2"/>
  <c r="CL1770" i="2"/>
  <c r="CJ1770" i="2"/>
  <c r="CI1770" i="2"/>
  <c r="CM1769" i="2"/>
  <c r="CL1769" i="2"/>
  <c r="CJ1769" i="2"/>
  <c r="CI1769" i="2"/>
  <c r="CM1768" i="2"/>
  <c r="CL1768" i="2"/>
  <c r="CJ1768" i="2"/>
  <c r="CI1768" i="2"/>
  <c r="CM1767" i="2"/>
  <c r="CL1767" i="2"/>
  <c r="CJ1767" i="2"/>
  <c r="CI1767" i="2"/>
  <c r="CM1766" i="2"/>
  <c r="CL1766" i="2"/>
  <c r="CJ1766" i="2"/>
  <c r="CI1766" i="2"/>
  <c r="CM1765" i="2"/>
  <c r="CL1765" i="2"/>
  <c r="CJ1765" i="2"/>
  <c r="CI1765" i="2"/>
  <c r="CM1764" i="2"/>
  <c r="CL1764" i="2"/>
  <c r="CJ1764" i="2"/>
  <c r="CI1764" i="2"/>
  <c r="CM1763" i="2"/>
  <c r="CL1763" i="2"/>
  <c r="CJ1763" i="2"/>
  <c r="CI1763" i="2"/>
  <c r="CM1762" i="2"/>
  <c r="CL1762" i="2"/>
  <c r="CJ1762" i="2"/>
  <c r="CI1762" i="2"/>
  <c r="CM1761" i="2"/>
  <c r="CL1761" i="2"/>
  <c r="CJ1761" i="2"/>
  <c r="CI1761" i="2"/>
  <c r="CM1760" i="2"/>
  <c r="CL1760" i="2"/>
  <c r="CJ1760" i="2"/>
  <c r="CI1760" i="2"/>
  <c r="CM1759" i="2"/>
  <c r="CL1759" i="2"/>
  <c r="CJ1759" i="2"/>
  <c r="CI1759" i="2"/>
  <c r="CM1758" i="2"/>
  <c r="CL1758" i="2"/>
  <c r="CJ1758" i="2"/>
  <c r="CI1758" i="2"/>
  <c r="CM1757" i="2"/>
  <c r="CL1757" i="2"/>
  <c r="CJ1757" i="2"/>
  <c r="CI1757" i="2"/>
  <c r="CM1756" i="2"/>
  <c r="CL1756" i="2"/>
  <c r="CJ1756" i="2"/>
  <c r="CI1756" i="2"/>
  <c r="CM1755" i="2"/>
  <c r="CL1755" i="2"/>
  <c r="CJ1755" i="2"/>
  <c r="CI1755" i="2"/>
  <c r="CM1754" i="2"/>
  <c r="CL1754" i="2"/>
  <c r="CJ1754" i="2"/>
  <c r="CI1754" i="2"/>
  <c r="CM1753" i="2"/>
  <c r="CL1753" i="2"/>
  <c r="CJ1753" i="2"/>
  <c r="CI1753" i="2"/>
  <c r="CM1752" i="2"/>
  <c r="CL1752" i="2"/>
  <c r="CJ1752" i="2"/>
  <c r="CI1752" i="2"/>
  <c r="CM1751" i="2"/>
  <c r="CL1751" i="2"/>
  <c r="CJ1751" i="2"/>
  <c r="CI1751" i="2"/>
  <c r="CM1750" i="2"/>
  <c r="CL1750" i="2"/>
  <c r="CJ1750" i="2"/>
  <c r="CI1750" i="2"/>
  <c r="CM1749" i="2"/>
  <c r="CL1749" i="2"/>
  <c r="CJ1749" i="2"/>
  <c r="CI1749" i="2"/>
  <c r="CM1748" i="2"/>
  <c r="CL1748" i="2"/>
  <c r="CJ1748" i="2"/>
  <c r="CI1748" i="2"/>
  <c r="CM1747" i="2"/>
  <c r="CL1747" i="2"/>
  <c r="CJ1747" i="2"/>
  <c r="CI1747" i="2"/>
  <c r="CM1746" i="2"/>
  <c r="CL1746" i="2"/>
  <c r="CJ1746" i="2"/>
  <c r="CI1746" i="2"/>
  <c r="CM1745" i="2"/>
  <c r="CL1745" i="2"/>
  <c r="CJ1745" i="2"/>
  <c r="CI1745" i="2"/>
  <c r="CM1744" i="2"/>
  <c r="CL1744" i="2"/>
  <c r="CJ1744" i="2"/>
  <c r="CI1744" i="2"/>
  <c r="CM1743" i="2"/>
  <c r="CL1743" i="2"/>
  <c r="CJ1743" i="2"/>
  <c r="CI1743" i="2"/>
  <c r="CM1742" i="2"/>
  <c r="CL1742" i="2"/>
  <c r="CJ1742" i="2"/>
  <c r="CI1742" i="2"/>
  <c r="CM1741" i="2"/>
  <c r="CL1741" i="2"/>
  <c r="CJ1741" i="2"/>
  <c r="CI1741" i="2"/>
  <c r="CM1740" i="2"/>
  <c r="CL1740" i="2"/>
  <c r="CJ1740" i="2"/>
  <c r="CI1740" i="2"/>
  <c r="CM1739" i="2"/>
  <c r="CL1739" i="2"/>
  <c r="CJ1739" i="2"/>
  <c r="CI1739" i="2"/>
  <c r="CM1738" i="2"/>
  <c r="CL1738" i="2"/>
  <c r="CJ1738" i="2"/>
  <c r="CI1738" i="2"/>
  <c r="CM1737" i="2"/>
  <c r="CL1737" i="2"/>
  <c r="CJ1737" i="2"/>
  <c r="CI1737" i="2"/>
  <c r="CM1736" i="2"/>
  <c r="CL1736" i="2"/>
  <c r="CJ1736" i="2"/>
  <c r="CI1736" i="2"/>
  <c r="CM1735" i="2"/>
  <c r="CL1735" i="2"/>
  <c r="CJ1735" i="2"/>
  <c r="CI1735" i="2"/>
  <c r="CM1734" i="2"/>
  <c r="CL1734" i="2"/>
  <c r="CJ1734" i="2"/>
  <c r="CI1734" i="2"/>
  <c r="CM1733" i="2"/>
  <c r="CL1733" i="2"/>
  <c r="CJ1733" i="2"/>
  <c r="CI1733" i="2"/>
  <c r="CM1732" i="2"/>
  <c r="CL1732" i="2"/>
  <c r="CJ1732" i="2"/>
  <c r="CI1732" i="2"/>
  <c r="CM1731" i="2"/>
  <c r="CL1731" i="2"/>
  <c r="CJ1731" i="2"/>
  <c r="CI1731" i="2"/>
  <c r="CM1730" i="2"/>
  <c r="CL1730" i="2"/>
  <c r="CJ1730" i="2"/>
  <c r="CI1730" i="2"/>
  <c r="CM1729" i="2"/>
  <c r="CL1729" i="2"/>
  <c r="CJ1729" i="2"/>
  <c r="CI1729" i="2"/>
  <c r="CM1728" i="2"/>
  <c r="CL1728" i="2"/>
  <c r="CJ1728" i="2"/>
  <c r="CI1728" i="2"/>
  <c r="CM1727" i="2"/>
  <c r="CL1727" i="2"/>
  <c r="CJ1727" i="2"/>
  <c r="CI1727" i="2"/>
  <c r="CM1726" i="2"/>
  <c r="CL1726" i="2"/>
  <c r="CJ1726" i="2"/>
  <c r="CI1726" i="2"/>
  <c r="CM1725" i="2"/>
  <c r="CL1725" i="2"/>
  <c r="CJ1725" i="2"/>
  <c r="CI1725" i="2"/>
  <c r="CM1724" i="2"/>
  <c r="CL1724" i="2"/>
  <c r="CJ1724" i="2"/>
  <c r="CI1724" i="2"/>
  <c r="CM1723" i="2"/>
  <c r="CL1723" i="2"/>
  <c r="CJ1723" i="2"/>
  <c r="CI1723" i="2"/>
  <c r="CM1722" i="2"/>
  <c r="CL1722" i="2"/>
  <c r="CJ1722" i="2"/>
  <c r="CI1722" i="2"/>
  <c r="CM1721" i="2"/>
  <c r="CL1721" i="2"/>
  <c r="CJ1721" i="2"/>
  <c r="CI1721" i="2"/>
  <c r="CM1720" i="2"/>
  <c r="CL1720" i="2"/>
  <c r="CJ1720" i="2"/>
  <c r="CI1720" i="2"/>
  <c r="CM1719" i="2"/>
  <c r="CL1719" i="2"/>
  <c r="CJ1719" i="2"/>
  <c r="CI1719" i="2"/>
  <c r="CM1718" i="2"/>
  <c r="CL1718" i="2"/>
  <c r="CJ1718" i="2"/>
  <c r="CI1718" i="2"/>
  <c r="CM1717" i="2"/>
  <c r="CL1717" i="2"/>
  <c r="CJ1717" i="2"/>
  <c r="CI1717" i="2"/>
  <c r="CM1716" i="2"/>
  <c r="CL1716" i="2"/>
  <c r="CJ1716" i="2"/>
  <c r="CI1716" i="2"/>
  <c r="CM1715" i="2"/>
  <c r="CL1715" i="2"/>
  <c r="CJ1715" i="2"/>
  <c r="CI1715" i="2"/>
  <c r="CM1714" i="2"/>
  <c r="CL1714" i="2"/>
  <c r="CJ1714" i="2"/>
  <c r="CI1714" i="2"/>
  <c r="CM1713" i="2"/>
  <c r="CL1713" i="2"/>
  <c r="CJ1713" i="2"/>
  <c r="CI1713" i="2"/>
  <c r="CM1712" i="2"/>
  <c r="CL1712" i="2"/>
  <c r="CJ1712" i="2"/>
  <c r="CI1712" i="2"/>
  <c r="CM1711" i="2"/>
  <c r="CL1711" i="2"/>
  <c r="CJ1711" i="2"/>
  <c r="CI1711" i="2"/>
  <c r="CM1710" i="2"/>
  <c r="CL1710" i="2"/>
  <c r="CJ1710" i="2"/>
  <c r="CI1710" i="2"/>
  <c r="CM1709" i="2"/>
  <c r="CL1709" i="2"/>
  <c r="CJ1709" i="2"/>
  <c r="CI1709" i="2"/>
  <c r="CM1708" i="2"/>
  <c r="CL1708" i="2"/>
  <c r="CJ1708" i="2"/>
  <c r="CI1708" i="2"/>
  <c r="CM1707" i="2"/>
  <c r="CL1707" i="2"/>
  <c r="CJ1707" i="2"/>
  <c r="CI1707" i="2"/>
  <c r="CM1706" i="2"/>
  <c r="CL1706" i="2"/>
  <c r="CJ1706" i="2"/>
  <c r="CI1706" i="2"/>
  <c r="CM1705" i="2"/>
  <c r="CL1705" i="2"/>
  <c r="CJ1705" i="2"/>
  <c r="CI1705" i="2"/>
  <c r="CM1704" i="2"/>
  <c r="CL1704" i="2"/>
  <c r="CJ1704" i="2"/>
  <c r="CI1704" i="2"/>
  <c r="CM1703" i="2"/>
  <c r="CL1703" i="2"/>
  <c r="CJ1703" i="2"/>
  <c r="CI1703" i="2"/>
  <c r="CM1702" i="2"/>
  <c r="CL1702" i="2"/>
  <c r="CJ1702" i="2"/>
  <c r="CI1702" i="2"/>
  <c r="CM1701" i="2"/>
  <c r="CL1701" i="2"/>
  <c r="CJ1701" i="2"/>
  <c r="CI1701" i="2"/>
  <c r="CM1700" i="2"/>
  <c r="CL1700" i="2"/>
  <c r="CJ1700" i="2"/>
  <c r="CI1700" i="2"/>
  <c r="CM1699" i="2"/>
  <c r="CL1699" i="2"/>
  <c r="CJ1699" i="2"/>
  <c r="CI1699" i="2"/>
  <c r="CM1698" i="2"/>
  <c r="CL1698" i="2"/>
  <c r="CJ1698" i="2"/>
  <c r="CI1698" i="2"/>
  <c r="CM1697" i="2"/>
  <c r="CL1697" i="2"/>
  <c r="CJ1697" i="2"/>
  <c r="CI1697" i="2"/>
  <c r="CM1696" i="2"/>
  <c r="CL1696" i="2"/>
  <c r="CJ1696" i="2"/>
  <c r="CI1696" i="2"/>
  <c r="CM1695" i="2"/>
  <c r="CL1695" i="2"/>
  <c r="CJ1695" i="2"/>
  <c r="CI1695" i="2"/>
  <c r="CM1694" i="2"/>
  <c r="CL1694" i="2"/>
  <c r="CJ1694" i="2"/>
  <c r="CI1694" i="2"/>
  <c r="CM1693" i="2"/>
  <c r="CL1693" i="2"/>
  <c r="CJ1693" i="2"/>
  <c r="CI1693" i="2"/>
  <c r="CM1692" i="2"/>
  <c r="CL1692" i="2"/>
  <c r="CJ1692" i="2"/>
  <c r="CI1692" i="2"/>
  <c r="CM1691" i="2"/>
  <c r="CL1691" i="2"/>
  <c r="CJ1691" i="2"/>
  <c r="CI1691" i="2"/>
  <c r="CM1690" i="2"/>
  <c r="CL1690" i="2"/>
  <c r="CJ1690" i="2"/>
  <c r="CI1690" i="2"/>
  <c r="CM1689" i="2"/>
  <c r="CL1689" i="2"/>
  <c r="CJ1689" i="2"/>
  <c r="CI1689" i="2"/>
  <c r="CM1688" i="2"/>
  <c r="CL1688" i="2"/>
  <c r="CJ1688" i="2"/>
  <c r="CI1688" i="2"/>
  <c r="CM1687" i="2"/>
  <c r="CL1687" i="2"/>
  <c r="CJ1687" i="2"/>
  <c r="CI1687" i="2"/>
  <c r="CM1686" i="2"/>
  <c r="CL1686" i="2"/>
  <c r="CJ1686" i="2"/>
  <c r="CI1686" i="2"/>
  <c r="CM1685" i="2"/>
  <c r="CL1685" i="2"/>
  <c r="CJ1685" i="2"/>
  <c r="CI1685" i="2"/>
  <c r="CM1684" i="2"/>
  <c r="CL1684" i="2"/>
  <c r="CJ1684" i="2"/>
  <c r="CI1684" i="2"/>
  <c r="CM1683" i="2"/>
  <c r="CL1683" i="2"/>
  <c r="CJ1683" i="2"/>
  <c r="CI1683" i="2"/>
  <c r="CM1682" i="2"/>
  <c r="CL1682" i="2"/>
  <c r="CJ1682" i="2"/>
  <c r="CI1682" i="2"/>
  <c r="CM1681" i="2"/>
  <c r="CL1681" i="2"/>
  <c r="CJ1681" i="2"/>
  <c r="CI1681" i="2"/>
  <c r="CM1680" i="2"/>
  <c r="CL1680" i="2"/>
  <c r="CJ1680" i="2"/>
  <c r="CI1680" i="2"/>
  <c r="CM1679" i="2"/>
  <c r="CL1679" i="2"/>
  <c r="CJ1679" i="2"/>
  <c r="CI1679" i="2"/>
  <c r="CM1678" i="2"/>
  <c r="CL1678" i="2"/>
  <c r="CJ1678" i="2"/>
  <c r="CI1678" i="2"/>
  <c r="CM1677" i="2"/>
  <c r="CL1677" i="2"/>
  <c r="CJ1677" i="2"/>
  <c r="CI1677" i="2"/>
  <c r="CM1676" i="2"/>
  <c r="CL1676" i="2"/>
  <c r="CJ1676" i="2"/>
  <c r="CI1676" i="2"/>
  <c r="CM1675" i="2"/>
  <c r="CL1675" i="2"/>
  <c r="CJ1675" i="2"/>
  <c r="CI1675" i="2"/>
  <c r="CM1674" i="2"/>
  <c r="CL1674" i="2"/>
  <c r="CJ1674" i="2"/>
  <c r="CI1674" i="2"/>
  <c r="CM1673" i="2"/>
  <c r="CL1673" i="2"/>
  <c r="CJ1673" i="2"/>
  <c r="CI1673" i="2"/>
  <c r="CM1672" i="2"/>
  <c r="CL1672" i="2"/>
  <c r="CJ1672" i="2"/>
  <c r="CI1672" i="2"/>
  <c r="CM1671" i="2"/>
  <c r="CL1671" i="2"/>
  <c r="CJ1671" i="2"/>
  <c r="CI1671" i="2"/>
  <c r="CM1670" i="2"/>
  <c r="CL1670" i="2"/>
  <c r="CJ1670" i="2"/>
  <c r="CI1670" i="2"/>
  <c r="CM1669" i="2"/>
  <c r="CL1669" i="2"/>
  <c r="CJ1669" i="2"/>
  <c r="CI1669" i="2"/>
  <c r="CM1668" i="2"/>
  <c r="CL1668" i="2"/>
  <c r="CJ1668" i="2"/>
  <c r="CI1668" i="2"/>
  <c r="CM1667" i="2"/>
  <c r="CL1667" i="2"/>
  <c r="CJ1667" i="2"/>
  <c r="CI1667" i="2"/>
  <c r="CM1666" i="2"/>
  <c r="CL1666" i="2"/>
  <c r="CJ1666" i="2"/>
  <c r="CI1666" i="2"/>
  <c r="CM1665" i="2"/>
  <c r="CL1665" i="2"/>
  <c r="CJ1665" i="2"/>
  <c r="CI1665" i="2"/>
  <c r="CM1664" i="2"/>
  <c r="CL1664" i="2"/>
  <c r="CJ1664" i="2"/>
  <c r="CI1664" i="2"/>
  <c r="CM1663" i="2"/>
  <c r="CL1663" i="2"/>
  <c r="CJ1663" i="2"/>
  <c r="CI1663" i="2"/>
  <c r="CM1662" i="2"/>
  <c r="CL1662" i="2"/>
  <c r="CJ1662" i="2"/>
  <c r="CI1662" i="2"/>
  <c r="CM1661" i="2"/>
  <c r="CL1661" i="2"/>
  <c r="CJ1661" i="2"/>
  <c r="CI1661" i="2"/>
  <c r="CM1660" i="2"/>
  <c r="CL1660" i="2"/>
  <c r="CJ1660" i="2"/>
  <c r="CI1660" i="2"/>
  <c r="CM1659" i="2"/>
  <c r="CL1659" i="2"/>
  <c r="CJ1659" i="2"/>
  <c r="CI1659" i="2"/>
  <c r="CM1658" i="2"/>
  <c r="CL1658" i="2"/>
  <c r="CJ1658" i="2"/>
  <c r="CI1658" i="2"/>
  <c r="CM1657" i="2"/>
  <c r="CL1657" i="2"/>
  <c r="CJ1657" i="2"/>
  <c r="CI1657" i="2"/>
  <c r="CM1656" i="2"/>
  <c r="CL1656" i="2"/>
  <c r="CJ1656" i="2"/>
  <c r="CI1656" i="2"/>
  <c r="CM1655" i="2"/>
  <c r="CL1655" i="2"/>
  <c r="CJ1655" i="2"/>
  <c r="CI1655" i="2"/>
  <c r="CM1654" i="2"/>
  <c r="CL1654" i="2"/>
  <c r="CJ1654" i="2"/>
  <c r="CI1654" i="2"/>
  <c r="CM1653" i="2"/>
  <c r="CL1653" i="2"/>
  <c r="CJ1653" i="2"/>
  <c r="CI1653" i="2"/>
  <c r="CM1652" i="2"/>
  <c r="CL1652" i="2"/>
  <c r="CJ1652" i="2"/>
  <c r="CI1652" i="2"/>
  <c r="CM1651" i="2"/>
  <c r="CL1651" i="2"/>
  <c r="CJ1651" i="2"/>
  <c r="CI1651" i="2"/>
  <c r="CM1650" i="2"/>
  <c r="CL1650" i="2"/>
  <c r="CJ1650" i="2"/>
  <c r="CI1650" i="2"/>
  <c r="CM1649" i="2"/>
  <c r="CL1649" i="2"/>
  <c r="CJ1649" i="2"/>
  <c r="CI1649" i="2"/>
  <c r="CM1648" i="2"/>
  <c r="CL1648" i="2"/>
  <c r="CJ1648" i="2"/>
  <c r="CI1648" i="2"/>
  <c r="CM1647" i="2"/>
  <c r="CL1647" i="2"/>
  <c r="CJ1647" i="2"/>
  <c r="CI1647" i="2"/>
  <c r="CM1646" i="2"/>
  <c r="CL1646" i="2"/>
  <c r="CJ1646" i="2"/>
  <c r="CI1646" i="2"/>
  <c r="CM1645" i="2"/>
  <c r="CL1645" i="2"/>
  <c r="CJ1645" i="2"/>
  <c r="CI1645" i="2"/>
  <c r="CM1644" i="2"/>
  <c r="CL1644" i="2"/>
  <c r="CJ1644" i="2"/>
  <c r="CI1644" i="2"/>
  <c r="CM1643" i="2"/>
  <c r="CL1643" i="2"/>
  <c r="CJ1643" i="2"/>
  <c r="CI1643" i="2"/>
  <c r="CM1642" i="2"/>
  <c r="CL1642" i="2"/>
  <c r="CJ1642" i="2"/>
  <c r="CI1642" i="2"/>
  <c r="CM1641" i="2"/>
  <c r="CL1641" i="2"/>
  <c r="CJ1641" i="2"/>
  <c r="CI1641" i="2"/>
  <c r="CM1640" i="2"/>
  <c r="CL1640" i="2"/>
  <c r="CJ1640" i="2"/>
  <c r="CI1640" i="2"/>
  <c r="CM1639" i="2"/>
  <c r="CL1639" i="2"/>
  <c r="CJ1639" i="2"/>
  <c r="CI1639" i="2"/>
  <c r="CM1638" i="2"/>
  <c r="CL1638" i="2"/>
  <c r="CJ1638" i="2"/>
  <c r="CI1638" i="2"/>
  <c r="CM1637" i="2"/>
  <c r="CL1637" i="2"/>
  <c r="CJ1637" i="2"/>
  <c r="CI1637" i="2"/>
  <c r="CM1636" i="2"/>
  <c r="CL1636" i="2"/>
  <c r="CJ1636" i="2"/>
  <c r="CI1636" i="2"/>
  <c r="CM1635" i="2"/>
  <c r="CL1635" i="2"/>
  <c r="CJ1635" i="2"/>
  <c r="CI1635" i="2"/>
  <c r="CM1634" i="2"/>
  <c r="CL1634" i="2"/>
  <c r="CJ1634" i="2"/>
  <c r="CI1634" i="2"/>
  <c r="CM1633" i="2"/>
  <c r="CL1633" i="2"/>
  <c r="CJ1633" i="2"/>
  <c r="CI1633" i="2"/>
  <c r="CM1632" i="2"/>
  <c r="CL1632" i="2"/>
  <c r="CJ1632" i="2"/>
  <c r="CI1632" i="2"/>
  <c r="CM1631" i="2"/>
  <c r="CL1631" i="2"/>
  <c r="CJ1631" i="2"/>
  <c r="CI1631" i="2"/>
  <c r="CM1630" i="2"/>
  <c r="CL1630" i="2"/>
  <c r="CJ1630" i="2"/>
  <c r="CI1630" i="2"/>
  <c r="CM1629" i="2"/>
  <c r="CL1629" i="2"/>
  <c r="CJ1629" i="2"/>
  <c r="CI1629" i="2"/>
  <c r="CM1628" i="2"/>
  <c r="CL1628" i="2"/>
  <c r="CJ1628" i="2"/>
  <c r="CI1628" i="2"/>
  <c r="CM1627" i="2"/>
  <c r="CL1627" i="2"/>
  <c r="CJ1627" i="2"/>
  <c r="CI1627" i="2"/>
  <c r="CM1626" i="2"/>
  <c r="CL1626" i="2"/>
  <c r="CJ1626" i="2"/>
  <c r="CI1626" i="2"/>
  <c r="CM1625" i="2"/>
  <c r="CL1625" i="2"/>
  <c r="CJ1625" i="2"/>
  <c r="CI1625" i="2"/>
  <c r="CM1624" i="2"/>
  <c r="CL1624" i="2"/>
  <c r="CJ1624" i="2"/>
  <c r="CI1624" i="2"/>
  <c r="CM1623" i="2"/>
  <c r="CL1623" i="2"/>
  <c r="CJ1623" i="2"/>
  <c r="CI1623" i="2"/>
  <c r="CM1622" i="2"/>
  <c r="CL1622" i="2"/>
  <c r="CJ1622" i="2"/>
  <c r="CI1622" i="2"/>
  <c r="CM1621" i="2"/>
  <c r="CL1621" i="2"/>
  <c r="CJ1621" i="2"/>
  <c r="CI1621" i="2"/>
  <c r="CM1620" i="2"/>
  <c r="CL1620" i="2"/>
  <c r="CJ1620" i="2"/>
  <c r="CI1620" i="2"/>
  <c r="CM1619" i="2"/>
  <c r="CL1619" i="2"/>
  <c r="CJ1619" i="2"/>
  <c r="CI1619" i="2"/>
  <c r="CM1618" i="2"/>
  <c r="CL1618" i="2"/>
  <c r="CJ1618" i="2"/>
  <c r="CI1618" i="2"/>
  <c r="CM1617" i="2"/>
  <c r="CL1617" i="2"/>
  <c r="CJ1617" i="2"/>
  <c r="CI1617" i="2"/>
  <c r="CM1616" i="2"/>
  <c r="CL1616" i="2"/>
  <c r="CJ1616" i="2"/>
  <c r="CI1616" i="2"/>
  <c r="CM1615" i="2"/>
  <c r="CL1615" i="2"/>
  <c r="CJ1615" i="2"/>
  <c r="CI1615" i="2"/>
  <c r="CM1614" i="2"/>
  <c r="CL1614" i="2"/>
  <c r="CJ1614" i="2"/>
  <c r="CI1614" i="2"/>
  <c r="CM1613" i="2"/>
  <c r="CL1613" i="2"/>
  <c r="CJ1613" i="2"/>
  <c r="CI1613" i="2"/>
  <c r="CM1612" i="2"/>
  <c r="CL1612" i="2"/>
  <c r="CJ1612" i="2"/>
  <c r="CI1612" i="2"/>
  <c r="CM1611" i="2"/>
  <c r="CL1611" i="2"/>
  <c r="CJ1611" i="2"/>
  <c r="CI1611" i="2"/>
  <c r="CM1610" i="2"/>
  <c r="CL1610" i="2"/>
  <c r="CJ1610" i="2"/>
  <c r="CI1610" i="2"/>
  <c r="CM1609" i="2"/>
  <c r="CL1609" i="2"/>
  <c r="CJ1609" i="2"/>
  <c r="CI1609" i="2"/>
  <c r="CM1608" i="2"/>
  <c r="CL1608" i="2"/>
  <c r="CJ1608" i="2"/>
  <c r="CI1608" i="2"/>
  <c r="CM1607" i="2"/>
  <c r="CL1607" i="2"/>
  <c r="CJ1607" i="2"/>
  <c r="CI1607" i="2"/>
  <c r="CM1606" i="2"/>
  <c r="CL1606" i="2"/>
  <c r="CJ1606" i="2"/>
  <c r="CI1606" i="2"/>
  <c r="CM1605" i="2"/>
  <c r="CL1605" i="2"/>
  <c r="CJ1605" i="2"/>
  <c r="CI1605" i="2"/>
  <c r="CM1604" i="2"/>
  <c r="CL1604" i="2"/>
  <c r="CJ1604" i="2"/>
  <c r="CI1604" i="2"/>
  <c r="CM1603" i="2"/>
  <c r="CL1603" i="2"/>
  <c r="CJ1603" i="2"/>
  <c r="CI1603" i="2"/>
  <c r="CM1602" i="2"/>
  <c r="CL1602" i="2"/>
  <c r="CJ1602" i="2"/>
  <c r="CI1602" i="2"/>
  <c r="CM1601" i="2"/>
  <c r="CL1601" i="2"/>
  <c r="CJ1601" i="2"/>
  <c r="CI1601" i="2"/>
  <c r="CM1600" i="2"/>
  <c r="CL1600" i="2"/>
  <c r="CJ1600" i="2"/>
  <c r="CI1600" i="2"/>
  <c r="CM1599" i="2"/>
  <c r="CL1599" i="2"/>
  <c r="CJ1599" i="2"/>
  <c r="CI1599" i="2"/>
  <c r="CM1598" i="2"/>
  <c r="CL1598" i="2"/>
  <c r="CJ1598" i="2"/>
  <c r="CI1598" i="2"/>
  <c r="CM1597" i="2"/>
  <c r="CL1597" i="2"/>
  <c r="CJ1597" i="2"/>
  <c r="CI1597" i="2"/>
  <c r="CM1596" i="2"/>
  <c r="CL1596" i="2"/>
  <c r="CJ1596" i="2"/>
  <c r="CI1596" i="2"/>
  <c r="CM1595" i="2"/>
  <c r="CL1595" i="2"/>
  <c r="CJ1595" i="2"/>
  <c r="CI1595" i="2"/>
  <c r="CM1594" i="2"/>
  <c r="CL1594" i="2"/>
  <c r="CJ1594" i="2"/>
  <c r="CI1594" i="2"/>
  <c r="CM1593" i="2"/>
  <c r="CL1593" i="2"/>
  <c r="CJ1593" i="2"/>
  <c r="CI1593" i="2"/>
  <c r="CM1592" i="2"/>
  <c r="CL1592" i="2"/>
  <c r="CJ1592" i="2"/>
  <c r="CI1592" i="2"/>
  <c r="CM1591" i="2"/>
  <c r="CL1591" i="2"/>
  <c r="CJ1591" i="2"/>
  <c r="CI1591" i="2"/>
  <c r="CM1590" i="2"/>
  <c r="CL1590" i="2"/>
  <c r="CJ1590" i="2"/>
  <c r="CI1590" i="2"/>
  <c r="CM1589" i="2"/>
  <c r="CL1589" i="2"/>
  <c r="CJ1589" i="2"/>
  <c r="CI1589" i="2"/>
  <c r="CM1588" i="2"/>
  <c r="CL1588" i="2"/>
  <c r="CJ1588" i="2"/>
  <c r="CI1588" i="2"/>
  <c r="CM1587" i="2"/>
  <c r="CL1587" i="2"/>
  <c r="CJ1587" i="2"/>
  <c r="CI1587" i="2"/>
  <c r="CM1586" i="2"/>
  <c r="CL1586" i="2"/>
  <c r="CJ1586" i="2"/>
  <c r="CI1586" i="2"/>
  <c r="CM1585" i="2"/>
  <c r="CL1585" i="2"/>
  <c r="CJ1585" i="2"/>
  <c r="CI1585" i="2"/>
  <c r="CM1584" i="2"/>
  <c r="CL1584" i="2"/>
  <c r="CJ1584" i="2"/>
  <c r="CI1584" i="2"/>
  <c r="CM1583" i="2"/>
  <c r="CL1583" i="2"/>
  <c r="CJ1583" i="2"/>
  <c r="CI1583" i="2"/>
  <c r="CM1582" i="2"/>
  <c r="CL1582" i="2"/>
  <c r="CJ1582" i="2"/>
  <c r="CI1582" i="2"/>
  <c r="CM1581" i="2"/>
  <c r="CL1581" i="2"/>
  <c r="CJ1581" i="2"/>
  <c r="CI1581" i="2"/>
  <c r="CM1580" i="2"/>
  <c r="CL1580" i="2"/>
  <c r="CJ1580" i="2"/>
  <c r="CI1580" i="2"/>
  <c r="CM1579" i="2"/>
  <c r="CL1579" i="2"/>
  <c r="CJ1579" i="2"/>
  <c r="CI1579" i="2"/>
  <c r="CM1578" i="2"/>
  <c r="CL1578" i="2"/>
  <c r="CJ1578" i="2"/>
  <c r="CI1578" i="2"/>
  <c r="CM1577" i="2"/>
  <c r="CL1577" i="2"/>
  <c r="CJ1577" i="2"/>
  <c r="CI1577" i="2"/>
  <c r="CM1576" i="2"/>
  <c r="CL1576" i="2"/>
  <c r="CJ1576" i="2"/>
  <c r="CI1576" i="2"/>
  <c r="CM1575" i="2"/>
  <c r="CL1575" i="2"/>
  <c r="CJ1575" i="2"/>
  <c r="CI1575" i="2"/>
  <c r="CM1574" i="2"/>
  <c r="CL1574" i="2"/>
  <c r="CJ1574" i="2"/>
  <c r="CI1574" i="2"/>
  <c r="CM1573" i="2"/>
  <c r="CL1573" i="2"/>
  <c r="CJ1573" i="2"/>
  <c r="CI1573" i="2"/>
  <c r="CM1572" i="2"/>
  <c r="CL1572" i="2"/>
  <c r="CJ1572" i="2"/>
  <c r="CI1572" i="2"/>
  <c r="CM1571" i="2"/>
  <c r="CL1571" i="2"/>
  <c r="CJ1571" i="2"/>
  <c r="CI1571" i="2"/>
  <c r="CM1570" i="2"/>
  <c r="CL1570" i="2"/>
  <c r="CJ1570" i="2"/>
  <c r="CI1570" i="2"/>
  <c r="CM1569" i="2"/>
  <c r="CL1569" i="2"/>
  <c r="CJ1569" i="2"/>
  <c r="CI1569" i="2"/>
  <c r="CM1568" i="2"/>
  <c r="CL1568" i="2"/>
  <c r="CJ1568" i="2"/>
  <c r="CI1568" i="2"/>
  <c r="CM1567" i="2"/>
  <c r="CL1567" i="2"/>
  <c r="CJ1567" i="2"/>
  <c r="CI1567" i="2"/>
  <c r="CM1566" i="2"/>
  <c r="CL1566" i="2"/>
  <c r="CJ1566" i="2"/>
  <c r="CI1566" i="2"/>
  <c r="CM1565" i="2"/>
  <c r="CL1565" i="2"/>
  <c r="CJ1565" i="2"/>
  <c r="CI1565" i="2"/>
  <c r="CM1564" i="2"/>
  <c r="CL1564" i="2"/>
  <c r="CJ1564" i="2"/>
  <c r="CI1564" i="2"/>
  <c r="CM1563" i="2"/>
  <c r="CL1563" i="2"/>
  <c r="CJ1563" i="2"/>
  <c r="CI1563" i="2"/>
  <c r="CM1562" i="2"/>
  <c r="CL1562" i="2"/>
  <c r="CJ1562" i="2"/>
  <c r="CI1562" i="2"/>
  <c r="CM1561" i="2"/>
  <c r="CL1561" i="2"/>
  <c r="CJ1561" i="2"/>
  <c r="CI1561" i="2"/>
  <c r="CM1560" i="2"/>
  <c r="CL1560" i="2"/>
  <c r="CJ1560" i="2"/>
  <c r="CI1560" i="2"/>
  <c r="CM1559" i="2"/>
  <c r="CL1559" i="2"/>
  <c r="CJ1559" i="2"/>
  <c r="CI1559" i="2"/>
  <c r="CM1558" i="2"/>
  <c r="CL1558" i="2"/>
  <c r="CJ1558" i="2"/>
  <c r="CI1558" i="2"/>
  <c r="CM1557" i="2"/>
  <c r="CL1557" i="2"/>
  <c r="CJ1557" i="2"/>
  <c r="CI1557" i="2"/>
  <c r="CM1556" i="2"/>
  <c r="CL1556" i="2"/>
  <c r="CJ1556" i="2"/>
  <c r="CI1556" i="2"/>
  <c r="CM1555" i="2"/>
  <c r="CL1555" i="2"/>
  <c r="CJ1555" i="2"/>
  <c r="CI1555" i="2"/>
  <c r="CM1554" i="2"/>
  <c r="CL1554" i="2"/>
  <c r="CJ1554" i="2"/>
  <c r="CI1554" i="2"/>
  <c r="CM1553" i="2"/>
  <c r="CL1553" i="2"/>
  <c r="CJ1553" i="2"/>
  <c r="CI1553" i="2"/>
  <c r="CM1552" i="2"/>
  <c r="CL1552" i="2"/>
  <c r="CJ1552" i="2"/>
  <c r="CI1552" i="2"/>
  <c r="CM1551" i="2"/>
  <c r="CL1551" i="2"/>
  <c r="CJ1551" i="2"/>
  <c r="CI1551" i="2"/>
  <c r="CM1550" i="2"/>
  <c r="CL1550" i="2"/>
  <c r="CJ1550" i="2"/>
  <c r="CI1550" i="2"/>
  <c r="CM1549" i="2"/>
  <c r="CL1549" i="2"/>
  <c r="CJ1549" i="2"/>
  <c r="CI1549" i="2"/>
  <c r="CM1548" i="2"/>
  <c r="CL1548" i="2"/>
  <c r="CJ1548" i="2"/>
  <c r="CI1548" i="2"/>
  <c r="CM1547" i="2"/>
  <c r="CL1547" i="2"/>
  <c r="CJ1547" i="2"/>
  <c r="CI1547" i="2"/>
  <c r="CM1546" i="2"/>
  <c r="CL1546" i="2"/>
  <c r="CJ1546" i="2"/>
  <c r="CI1546" i="2"/>
  <c r="CM1545" i="2"/>
  <c r="CL1545" i="2"/>
  <c r="CJ1545" i="2"/>
  <c r="CI1545" i="2"/>
  <c r="CM1544" i="2"/>
  <c r="CL1544" i="2"/>
  <c r="CJ1544" i="2"/>
  <c r="CI1544" i="2"/>
  <c r="CM1543" i="2"/>
  <c r="CL1543" i="2"/>
  <c r="CJ1543" i="2"/>
  <c r="CI1543" i="2"/>
  <c r="CM1542" i="2"/>
  <c r="CL1542" i="2"/>
  <c r="CJ1542" i="2"/>
  <c r="CI1542" i="2"/>
  <c r="CM1541" i="2"/>
  <c r="CL1541" i="2"/>
  <c r="CJ1541" i="2"/>
  <c r="CI1541" i="2"/>
  <c r="CM1540" i="2"/>
  <c r="CL1540" i="2"/>
  <c r="CJ1540" i="2"/>
  <c r="CI1540" i="2"/>
  <c r="CM1539" i="2"/>
  <c r="CL1539" i="2"/>
  <c r="CJ1539" i="2"/>
  <c r="CI1539" i="2"/>
  <c r="CM1538" i="2"/>
  <c r="CL1538" i="2"/>
  <c r="CJ1538" i="2"/>
  <c r="CI1538" i="2"/>
  <c r="CM1537" i="2"/>
  <c r="CL1537" i="2"/>
  <c r="CJ1537" i="2"/>
  <c r="CI1537" i="2"/>
  <c r="CM1536" i="2"/>
  <c r="CL1536" i="2"/>
  <c r="CJ1536" i="2"/>
  <c r="CI1536" i="2"/>
  <c r="CM1535" i="2"/>
  <c r="CL1535" i="2"/>
  <c r="CJ1535" i="2"/>
  <c r="CI1535" i="2"/>
  <c r="CM1534" i="2"/>
  <c r="CL1534" i="2"/>
  <c r="CJ1534" i="2"/>
  <c r="CI1534" i="2"/>
  <c r="CM1533" i="2"/>
  <c r="CL1533" i="2"/>
  <c r="CJ1533" i="2"/>
  <c r="CI1533" i="2"/>
  <c r="CM1532" i="2"/>
  <c r="CL1532" i="2"/>
  <c r="CJ1532" i="2"/>
  <c r="CI1532" i="2"/>
  <c r="CM1531" i="2"/>
  <c r="CL1531" i="2"/>
  <c r="CJ1531" i="2"/>
  <c r="CI1531" i="2"/>
  <c r="CM1530" i="2"/>
  <c r="CL1530" i="2"/>
  <c r="CJ1530" i="2"/>
  <c r="CI1530" i="2"/>
  <c r="CM1529" i="2"/>
  <c r="CL1529" i="2"/>
  <c r="CJ1529" i="2"/>
  <c r="CI1529" i="2"/>
  <c r="CM1528" i="2"/>
  <c r="CL1528" i="2"/>
  <c r="CJ1528" i="2"/>
  <c r="CI1528" i="2"/>
  <c r="CM1527" i="2"/>
  <c r="CL1527" i="2"/>
  <c r="CJ1527" i="2"/>
  <c r="CI1527" i="2"/>
  <c r="CM1526" i="2"/>
  <c r="CL1526" i="2"/>
  <c r="CJ1526" i="2"/>
  <c r="CI1526" i="2"/>
  <c r="CM1525" i="2"/>
  <c r="CL1525" i="2"/>
  <c r="CJ1525" i="2"/>
  <c r="CI1525" i="2"/>
  <c r="CM1524" i="2"/>
  <c r="CL1524" i="2"/>
  <c r="CJ1524" i="2"/>
  <c r="CI1524" i="2"/>
  <c r="CM1523" i="2"/>
  <c r="CL1523" i="2"/>
  <c r="CJ1523" i="2"/>
  <c r="CI1523" i="2"/>
  <c r="CM1522" i="2"/>
  <c r="CL1522" i="2"/>
  <c r="CJ1522" i="2"/>
  <c r="CI1522" i="2"/>
  <c r="CM1521" i="2"/>
  <c r="CL1521" i="2"/>
  <c r="CJ1521" i="2"/>
  <c r="CI1521" i="2"/>
  <c r="CM1520" i="2"/>
  <c r="CL1520" i="2"/>
  <c r="CJ1520" i="2"/>
  <c r="CI1520" i="2"/>
  <c r="CM1519" i="2"/>
  <c r="CL1519" i="2"/>
  <c r="CJ1519" i="2"/>
  <c r="CI1519" i="2"/>
  <c r="CM1518" i="2"/>
  <c r="CL1518" i="2"/>
  <c r="CJ1518" i="2"/>
  <c r="CI1518" i="2"/>
  <c r="CM1517" i="2"/>
  <c r="CL1517" i="2"/>
  <c r="CJ1517" i="2"/>
  <c r="CI1517" i="2"/>
  <c r="CM1516" i="2"/>
  <c r="CL1516" i="2"/>
  <c r="CJ1516" i="2"/>
  <c r="CI1516" i="2"/>
  <c r="CM1515" i="2"/>
  <c r="CL1515" i="2"/>
  <c r="CJ1515" i="2"/>
  <c r="CI1515" i="2"/>
  <c r="CM1514" i="2"/>
  <c r="CL1514" i="2"/>
  <c r="CJ1514" i="2"/>
  <c r="CI1514" i="2"/>
  <c r="CM1513" i="2"/>
  <c r="CL1513" i="2"/>
  <c r="CJ1513" i="2"/>
  <c r="CI1513" i="2"/>
  <c r="CM1512" i="2"/>
  <c r="CL1512" i="2"/>
  <c r="CJ1512" i="2"/>
  <c r="CI1512" i="2"/>
  <c r="CM1511" i="2"/>
  <c r="CL1511" i="2"/>
  <c r="CJ1511" i="2"/>
  <c r="CI1511" i="2"/>
  <c r="CM1510" i="2"/>
  <c r="CL1510" i="2"/>
  <c r="CJ1510" i="2"/>
  <c r="CI1510" i="2"/>
  <c r="CM1509" i="2"/>
  <c r="CL1509" i="2"/>
  <c r="CJ1509" i="2"/>
  <c r="CI1509" i="2"/>
  <c r="CM1508" i="2"/>
  <c r="CL1508" i="2"/>
  <c r="CJ1508" i="2"/>
  <c r="CI1508" i="2"/>
  <c r="CM1507" i="2"/>
  <c r="CL1507" i="2"/>
  <c r="CJ1507" i="2"/>
  <c r="CI1507" i="2"/>
  <c r="CM1506" i="2"/>
  <c r="CL1506" i="2"/>
  <c r="CJ1506" i="2"/>
  <c r="CI1506" i="2"/>
  <c r="CM1505" i="2"/>
  <c r="CL1505" i="2"/>
  <c r="CJ1505" i="2"/>
  <c r="CI1505" i="2"/>
  <c r="CM1504" i="2"/>
  <c r="CL1504" i="2"/>
  <c r="CJ1504" i="2"/>
  <c r="CI1504" i="2"/>
  <c r="CM1503" i="2"/>
  <c r="CL1503" i="2"/>
  <c r="CJ1503" i="2"/>
  <c r="CI1503" i="2"/>
  <c r="CM1502" i="2"/>
  <c r="CL1502" i="2"/>
  <c r="CJ1502" i="2"/>
  <c r="CI1502" i="2"/>
  <c r="CM1501" i="2"/>
  <c r="CL1501" i="2"/>
  <c r="CJ1501" i="2"/>
  <c r="CI1501" i="2"/>
  <c r="CM1500" i="2"/>
  <c r="CL1500" i="2"/>
  <c r="CJ1500" i="2"/>
  <c r="CI1500" i="2"/>
  <c r="CM1499" i="2"/>
  <c r="CL1499" i="2"/>
  <c r="CJ1499" i="2"/>
  <c r="CI1499" i="2"/>
  <c r="CM1498" i="2"/>
  <c r="CL1498" i="2"/>
  <c r="CJ1498" i="2"/>
  <c r="CI1498" i="2"/>
  <c r="CM1497" i="2"/>
  <c r="CL1497" i="2"/>
  <c r="CJ1497" i="2"/>
  <c r="CI1497" i="2"/>
  <c r="CM1496" i="2"/>
  <c r="CL1496" i="2"/>
  <c r="CJ1496" i="2"/>
  <c r="CI1496" i="2"/>
  <c r="CM1495" i="2"/>
  <c r="CL1495" i="2"/>
  <c r="CJ1495" i="2"/>
  <c r="CI1495" i="2"/>
  <c r="CM1494" i="2"/>
  <c r="CL1494" i="2"/>
  <c r="CJ1494" i="2"/>
  <c r="CI1494" i="2"/>
  <c r="CM1493" i="2"/>
  <c r="CL1493" i="2"/>
  <c r="CJ1493" i="2"/>
  <c r="CI1493" i="2"/>
  <c r="CM1492" i="2"/>
  <c r="CL1492" i="2"/>
  <c r="CJ1492" i="2"/>
  <c r="CI1492" i="2"/>
  <c r="CM1491" i="2"/>
  <c r="CL1491" i="2"/>
  <c r="CJ1491" i="2"/>
  <c r="CI1491" i="2"/>
  <c r="CM1490" i="2"/>
  <c r="CL1490" i="2"/>
  <c r="CJ1490" i="2"/>
  <c r="CI1490" i="2"/>
  <c r="CM1489" i="2"/>
  <c r="CL1489" i="2"/>
  <c r="CJ1489" i="2"/>
  <c r="CI1489" i="2"/>
  <c r="CM1488" i="2"/>
  <c r="CL1488" i="2"/>
  <c r="CJ1488" i="2"/>
  <c r="CI1488" i="2"/>
  <c r="CM1487" i="2"/>
  <c r="CL1487" i="2"/>
  <c r="CJ1487" i="2"/>
  <c r="CI1487" i="2"/>
  <c r="CM1486" i="2"/>
  <c r="CL1486" i="2"/>
  <c r="CJ1486" i="2"/>
  <c r="CI1486" i="2"/>
  <c r="CM1485" i="2"/>
  <c r="CL1485" i="2"/>
  <c r="CJ1485" i="2"/>
  <c r="CI1485" i="2"/>
  <c r="CM1484" i="2"/>
  <c r="CL1484" i="2"/>
  <c r="CJ1484" i="2"/>
  <c r="CI1484" i="2"/>
  <c r="CM1483" i="2"/>
  <c r="CL1483" i="2"/>
  <c r="CJ1483" i="2"/>
  <c r="CI1483" i="2"/>
  <c r="CM1482" i="2"/>
  <c r="CL1482" i="2"/>
  <c r="CJ1482" i="2"/>
  <c r="CI1482" i="2"/>
  <c r="CM1481" i="2"/>
  <c r="CL1481" i="2"/>
  <c r="CJ1481" i="2"/>
  <c r="CI1481" i="2"/>
  <c r="CM1480" i="2"/>
  <c r="CL1480" i="2"/>
  <c r="CJ1480" i="2"/>
  <c r="CI1480" i="2"/>
  <c r="CM1479" i="2"/>
  <c r="CL1479" i="2"/>
  <c r="CJ1479" i="2"/>
  <c r="CI1479" i="2"/>
  <c r="CM1478" i="2"/>
  <c r="CL1478" i="2"/>
  <c r="CJ1478" i="2"/>
  <c r="CI1478" i="2"/>
  <c r="CM1477" i="2"/>
  <c r="CL1477" i="2"/>
  <c r="CJ1477" i="2"/>
  <c r="CI1477" i="2"/>
  <c r="CM1476" i="2"/>
  <c r="CL1476" i="2"/>
  <c r="CJ1476" i="2"/>
  <c r="CI1476" i="2"/>
  <c r="CM1475" i="2"/>
  <c r="CL1475" i="2"/>
  <c r="CJ1475" i="2"/>
  <c r="CI1475" i="2"/>
  <c r="CM1474" i="2"/>
  <c r="CL1474" i="2"/>
  <c r="CJ1474" i="2"/>
  <c r="CI1474" i="2"/>
  <c r="CM1473" i="2"/>
  <c r="CL1473" i="2"/>
  <c r="CJ1473" i="2"/>
  <c r="CI1473" i="2"/>
  <c r="CM1472" i="2"/>
  <c r="CL1472" i="2"/>
  <c r="CJ1472" i="2"/>
  <c r="CI1472" i="2"/>
  <c r="CM1471" i="2"/>
  <c r="CL1471" i="2"/>
  <c r="CJ1471" i="2"/>
  <c r="CI1471" i="2"/>
  <c r="CM1470" i="2"/>
  <c r="CL1470" i="2"/>
  <c r="CJ1470" i="2"/>
  <c r="CI1470" i="2"/>
  <c r="CM1469" i="2"/>
  <c r="CL1469" i="2"/>
  <c r="CJ1469" i="2"/>
  <c r="CI1469" i="2"/>
  <c r="CM1468" i="2"/>
  <c r="CL1468" i="2"/>
  <c r="CJ1468" i="2"/>
  <c r="CI1468" i="2"/>
  <c r="CM1467" i="2"/>
  <c r="CL1467" i="2"/>
  <c r="CJ1467" i="2"/>
  <c r="CI1467" i="2"/>
  <c r="CM1466" i="2"/>
  <c r="CL1466" i="2"/>
  <c r="CJ1466" i="2"/>
  <c r="CI1466" i="2"/>
  <c r="CM1465" i="2"/>
  <c r="CL1465" i="2"/>
  <c r="CJ1465" i="2"/>
  <c r="CI1465" i="2"/>
  <c r="CM1464" i="2"/>
  <c r="CL1464" i="2"/>
  <c r="CJ1464" i="2"/>
  <c r="CI1464" i="2"/>
  <c r="CM1463" i="2"/>
  <c r="CL1463" i="2"/>
  <c r="CJ1463" i="2"/>
  <c r="CI1463" i="2"/>
  <c r="CM1462" i="2"/>
  <c r="CL1462" i="2"/>
  <c r="CJ1462" i="2"/>
  <c r="CI1462" i="2"/>
  <c r="CM1461" i="2"/>
  <c r="CL1461" i="2"/>
  <c r="CJ1461" i="2"/>
  <c r="CI1461" i="2"/>
  <c r="CM1460" i="2"/>
  <c r="CL1460" i="2"/>
  <c r="CJ1460" i="2"/>
  <c r="CI1460" i="2"/>
  <c r="CM1459" i="2"/>
  <c r="CL1459" i="2"/>
  <c r="CJ1459" i="2"/>
  <c r="CI1459" i="2"/>
  <c r="CM1458" i="2"/>
  <c r="CL1458" i="2"/>
  <c r="CJ1458" i="2"/>
  <c r="CI1458" i="2"/>
  <c r="CM1457" i="2"/>
  <c r="CL1457" i="2"/>
  <c r="CJ1457" i="2"/>
  <c r="CI1457" i="2"/>
  <c r="CM1456" i="2"/>
  <c r="CL1456" i="2"/>
  <c r="CJ1456" i="2"/>
  <c r="CI1456" i="2"/>
  <c r="CM1455" i="2"/>
  <c r="CL1455" i="2"/>
  <c r="CJ1455" i="2"/>
  <c r="CI1455" i="2"/>
  <c r="CM1454" i="2"/>
  <c r="CL1454" i="2"/>
  <c r="CJ1454" i="2"/>
  <c r="CI1454" i="2"/>
  <c r="CM1453" i="2"/>
  <c r="CL1453" i="2"/>
  <c r="CJ1453" i="2"/>
  <c r="CI1453" i="2"/>
  <c r="CM1452" i="2"/>
  <c r="CL1452" i="2"/>
  <c r="CJ1452" i="2"/>
  <c r="CI1452" i="2"/>
  <c r="CM1451" i="2"/>
  <c r="CL1451" i="2"/>
  <c r="CJ1451" i="2"/>
  <c r="CI1451" i="2"/>
  <c r="CM1450" i="2"/>
  <c r="CL1450" i="2"/>
  <c r="CJ1450" i="2"/>
  <c r="CI1450" i="2"/>
  <c r="CM1449" i="2"/>
  <c r="CL1449" i="2"/>
  <c r="CJ1449" i="2"/>
  <c r="CI1449" i="2"/>
  <c r="CM1448" i="2"/>
  <c r="CL1448" i="2"/>
  <c r="CJ1448" i="2"/>
  <c r="CI1448" i="2"/>
  <c r="CM1447" i="2"/>
  <c r="CL1447" i="2"/>
  <c r="CJ1447" i="2"/>
  <c r="CI1447" i="2"/>
  <c r="CM1446" i="2"/>
  <c r="CL1446" i="2"/>
  <c r="CJ1446" i="2"/>
  <c r="CI1446" i="2"/>
  <c r="CM1445" i="2"/>
  <c r="CL1445" i="2"/>
  <c r="CJ1445" i="2"/>
  <c r="CI1445" i="2"/>
  <c r="CM1444" i="2"/>
  <c r="CL1444" i="2"/>
  <c r="CJ1444" i="2"/>
  <c r="CI1444" i="2"/>
  <c r="CM1443" i="2"/>
  <c r="CL1443" i="2"/>
  <c r="CJ1443" i="2"/>
  <c r="CI1443" i="2"/>
  <c r="CM1442" i="2"/>
  <c r="CL1442" i="2"/>
  <c r="CJ1442" i="2"/>
  <c r="CI1442" i="2"/>
  <c r="CM1441" i="2"/>
  <c r="CL1441" i="2"/>
  <c r="CJ1441" i="2"/>
  <c r="CI1441" i="2"/>
  <c r="CM1440" i="2"/>
  <c r="CL1440" i="2"/>
  <c r="CJ1440" i="2"/>
  <c r="CI1440" i="2"/>
  <c r="CM1439" i="2"/>
  <c r="CL1439" i="2"/>
  <c r="CJ1439" i="2"/>
  <c r="CI1439" i="2"/>
  <c r="CM1438" i="2"/>
  <c r="CL1438" i="2"/>
  <c r="CJ1438" i="2"/>
  <c r="CI1438" i="2"/>
  <c r="CM1437" i="2"/>
  <c r="CL1437" i="2"/>
  <c r="CJ1437" i="2"/>
  <c r="CI1437" i="2"/>
  <c r="CM1436" i="2"/>
  <c r="CL1436" i="2"/>
  <c r="CJ1436" i="2"/>
  <c r="CI1436" i="2"/>
  <c r="CM1435" i="2"/>
  <c r="CL1435" i="2"/>
  <c r="CJ1435" i="2"/>
  <c r="CI1435" i="2"/>
  <c r="CM1434" i="2"/>
  <c r="CL1434" i="2"/>
  <c r="CJ1434" i="2"/>
  <c r="CI1434" i="2"/>
  <c r="CM1433" i="2"/>
  <c r="CL1433" i="2"/>
  <c r="CJ1433" i="2"/>
  <c r="CI1433" i="2"/>
  <c r="CM1432" i="2"/>
  <c r="CL1432" i="2"/>
  <c r="CJ1432" i="2"/>
  <c r="CI1432" i="2"/>
  <c r="CM1431" i="2"/>
  <c r="CL1431" i="2"/>
  <c r="CJ1431" i="2"/>
  <c r="CI1431" i="2"/>
  <c r="CM1430" i="2"/>
  <c r="CL1430" i="2"/>
  <c r="CJ1430" i="2"/>
  <c r="CI1430" i="2"/>
  <c r="CM1429" i="2"/>
  <c r="CL1429" i="2"/>
  <c r="CJ1429" i="2"/>
  <c r="CI1429" i="2"/>
  <c r="CM1428" i="2"/>
  <c r="CL1428" i="2"/>
  <c r="CJ1428" i="2"/>
  <c r="CI1428" i="2"/>
  <c r="CM1427" i="2"/>
  <c r="CL1427" i="2"/>
  <c r="CJ1427" i="2"/>
  <c r="CI1427" i="2"/>
  <c r="CM1426" i="2"/>
  <c r="CL1426" i="2"/>
  <c r="CJ1426" i="2"/>
  <c r="CI1426" i="2"/>
  <c r="CM1425" i="2"/>
  <c r="CL1425" i="2"/>
  <c r="CJ1425" i="2"/>
  <c r="CI1425" i="2"/>
  <c r="CM1424" i="2"/>
  <c r="CL1424" i="2"/>
  <c r="CJ1424" i="2"/>
  <c r="CI1424" i="2"/>
  <c r="CM1423" i="2"/>
  <c r="CL1423" i="2"/>
  <c r="CJ1423" i="2"/>
  <c r="CI1423" i="2"/>
  <c r="CM1422" i="2"/>
  <c r="CL1422" i="2"/>
  <c r="CJ1422" i="2"/>
  <c r="CI1422" i="2"/>
  <c r="CM1421" i="2"/>
  <c r="CL1421" i="2"/>
  <c r="CJ1421" i="2"/>
  <c r="CI1421" i="2"/>
  <c r="CM1420" i="2"/>
  <c r="CL1420" i="2"/>
  <c r="CJ1420" i="2"/>
  <c r="CI1420" i="2"/>
  <c r="CM1419" i="2"/>
  <c r="CL1419" i="2"/>
  <c r="CJ1419" i="2"/>
  <c r="CI1419" i="2"/>
  <c r="CM1418" i="2"/>
  <c r="CL1418" i="2"/>
  <c r="CJ1418" i="2"/>
  <c r="CI1418" i="2"/>
  <c r="CM1417" i="2"/>
  <c r="CL1417" i="2"/>
  <c r="CJ1417" i="2"/>
  <c r="CI1417" i="2"/>
  <c r="CM1416" i="2"/>
  <c r="CL1416" i="2"/>
  <c r="CJ1416" i="2"/>
  <c r="CI1416" i="2"/>
  <c r="CM1415" i="2"/>
  <c r="CL1415" i="2"/>
  <c r="CJ1415" i="2"/>
  <c r="CI1415" i="2"/>
  <c r="CM1414" i="2"/>
  <c r="CL1414" i="2"/>
  <c r="CJ1414" i="2"/>
  <c r="CI1414" i="2"/>
  <c r="CM1413" i="2"/>
  <c r="CL1413" i="2"/>
  <c r="CJ1413" i="2"/>
  <c r="CI1413" i="2"/>
  <c r="CM1412" i="2"/>
  <c r="CL1412" i="2"/>
  <c r="CJ1412" i="2"/>
  <c r="CI1412" i="2"/>
  <c r="CM1411" i="2"/>
  <c r="CL1411" i="2"/>
  <c r="CJ1411" i="2"/>
  <c r="CI1411" i="2"/>
  <c r="CM1410" i="2"/>
  <c r="CL1410" i="2"/>
  <c r="CJ1410" i="2"/>
  <c r="CI1410" i="2"/>
  <c r="CM1409" i="2"/>
  <c r="CL1409" i="2"/>
  <c r="CJ1409" i="2"/>
  <c r="CI1409" i="2"/>
  <c r="CM1408" i="2"/>
  <c r="CL1408" i="2"/>
  <c r="CJ1408" i="2"/>
  <c r="CI1408" i="2"/>
  <c r="CM1407" i="2"/>
  <c r="CL1407" i="2"/>
  <c r="CJ1407" i="2"/>
  <c r="CI1407" i="2"/>
  <c r="CM1406" i="2"/>
  <c r="CL1406" i="2"/>
  <c r="CJ1406" i="2"/>
  <c r="CI1406" i="2"/>
  <c r="CM1405" i="2"/>
  <c r="CL1405" i="2"/>
  <c r="CJ1405" i="2"/>
  <c r="CI1405" i="2"/>
  <c r="CM1404" i="2"/>
  <c r="CL1404" i="2"/>
  <c r="CJ1404" i="2"/>
  <c r="CI1404" i="2"/>
  <c r="CM1403" i="2"/>
  <c r="CL1403" i="2"/>
  <c r="CJ1403" i="2"/>
  <c r="CI1403" i="2"/>
  <c r="CM1402" i="2"/>
  <c r="CL1402" i="2"/>
  <c r="CJ1402" i="2"/>
  <c r="CI1402" i="2"/>
  <c r="CM1401" i="2"/>
  <c r="CL1401" i="2"/>
  <c r="CJ1401" i="2"/>
  <c r="CI1401" i="2"/>
  <c r="CM1400" i="2"/>
  <c r="CL1400" i="2"/>
  <c r="CJ1400" i="2"/>
  <c r="CI1400" i="2"/>
  <c r="CM1399" i="2"/>
  <c r="CL1399" i="2"/>
  <c r="CJ1399" i="2"/>
  <c r="CI1399" i="2"/>
  <c r="CM1398" i="2"/>
  <c r="CL1398" i="2"/>
  <c r="CJ1398" i="2"/>
  <c r="CI1398" i="2"/>
  <c r="CM1397" i="2"/>
  <c r="CL1397" i="2"/>
  <c r="CJ1397" i="2"/>
  <c r="CI1397" i="2"/>
  <c r="CM1396" i="2"/>
  <c r="CL1396" i="2"/>
  <c r="CJ1396" i="2"/>
  <c r="CI1396" i="2"/>
  <c r="CM1395" i="2"/>
  <c r="CL1395" i="2"/>
  <c r="CJ1395" i="2"/>
  <c r="CI1395" i="2"/>
  <c r="CM1394" i="2"/>
  <c r="CL1394" i="2"/>
  <c r="CJ1394" i="2"/>
  <c r="CI1394" i="2"/>
  <c r="CM1393" i="2"/>
  <c r="CL1393" i="2"/>
  <c r="CJ1393" i="2"/>
  <c r="CI1393" i="2"/>
  <c r="CM1392" i="2"/>
  <c r="CL1392" i="2"/>
  <c r="CJ1392" i="2"/>
  <c r="CI1392" i="2"/>
  <c r="CM1391" i="2"/>
  <c r="CL1391" i="2"/>
  <c r="CJ1391" i="2"/>
  <c r="CI1391" i="2"/>
  <c r="CM1390" i="2"/>
  <c r="CL1390" i="2"/>
  <c r="CJ1390" i="2"/>
  <c r="CI1390" i="2"/>
  <c r="CM1389" i="2"/>
  <c r="CL1389" i="2"/>
  <c r="CJ1389" i="2"/>
  <c r="CI1389" i="2"/>
  <c r="CM1388" i="2"/>
  <c r="CL1388" i="2"/>
  <c r="CJ1388" i="2"/>
  <c r="CI1388" i="2"/>
  <c r="CM1387" i="2"/>
  <c r="CL1387" i="2"/>
  <c r="CJ1387" i="2"/>
  <c r="CI1387" i="2"/>
  <c r="CM1386" i="2"/>
  <c r="CL1386" i="2"/>
  <c r="CJ1386" i="2"/>
  <c r="CI1386" i="2"/>
  <c r="CM1385" i="2"/>
  <c r="CL1385" i="2"/>
  <c r="CJ1385" i="2"/>
  <c r="CI1385" i="2"/>
  <c r="CM1384" i="2"/>
  <c r="CL1384" i="2"/>
  <c r="CJ1384" i="2"/>
  <c r="CI1384" i="2"/>
  <c r="CM1383" i="2"/>
  <c r="CL1383" i="2"/>
  <c r="CJ1383" i="2"/>
  <c r="CI1383" i="2"/>
  <c r="CM1382" i="2"/>
  <c r="CL1382" i="2"/>
  <c r="CJ1382" i="2"/>
  <c r="CI1382" i="2"/>
  <c r="CM1381" i="2"/>
  <c r="CL1381" i="2"/>
  <c r="CJ1381" i="2"/>
  <c r="CI1381" i="2"/>
  <c r="CM1380" i="2"/>
  <c r="CL1380" i="2"/>
  <c r="CJ1380" i="2"/>
  <c r="CI1380" i="2"/>
  <c r="CM1379" i="2"/>
  <c r="CL1379" i="2"/>
  <c r="CJ1379" i="2"/>
  <c r="CI1379" i="2"/>
  <c r="CM1378" i="2"/>
  <c r="CL1378" i="2"/>
  <c r="CJ1378" i="2"/>
  <c r="CI1378" i="2"/>
  <c r="CM1377" i="2"/>
  <c r="CL1377" i="2"/>
  <c r="CJ1377" i="2"/>
  <c r="CI1377" i="2"/>
  <c r="CM1376" i="2"/>
  <c r="CL1376" i="2"/>
  <c r="CJ1376" i="2"/>
  <c r="CI1376" i="2"/>
  <c r="CM1375" i="2"/>
  <c r="CL1375" i="2"/>
  <c r="CJ1375" i="2"/>
  <c r="CI1375" i="2"/>
  <c r="CM1374" i="2"/>
  <c r="CL1374" i="2"/>
  <c r="CJ1374" i="2"/>
  <c r="CI1374" i="2"/>
  <c r="CM1373" i="2"/>
  <c r="CL1373" i="2"/>
  <c r="CJ1373" i="2"/>
  <c r="CI1373" i="2"/>
  <c r="CM1372" i="2"/>
  <c r="CL1372" i="2"/>
  <c r="CJ1372" i="2"/>
  <c r="CI1372" i="2"/>
  <c r="CM1371" i="2"/>
  <c r="CL1371" i="2"/>
  <c r="CJ1371" i="2"/>
  <c r="CI1371" i="2"/>
  <c r="CM1370" i="2"/>
  <c r="CL1370" i="2"/>
  <c r="CJ1370" i="2"/>
  <c r="CI1370" i="2"/>
  <c r="CM1369" i="2"/>
  <c r="CL1369" i="2"/>
  <c r="CJ1369" i="2"/>
  <c r="CI1369" i="2"/>
  <c r="CM1368" i="2"/>
  <c r="CL1368" i="2"/>
  <c r="CJ1368" i="2"/>
  <c r="CI1368" i="2"/>
  <c r="CM1367" i="2"/>
  <c r="CL1367" i="2"/>
  <c r="CJ1367" i="2"/>
  <c r="CI1367" i="2"/>
  <c r="CM1366" i="2"/>
  <c r="CL1366" i="2"/>
  <c r="CJ1366" i="2"/>
  <c r="CI1366" i="2"/>
  <c r="CM1365" i="2"/>
  <c r="CL1365" i="2"/>
  <c r="CJ1365" i="2"/>
  <c r="CI1365" i="2"/>
  <c r="CM1364" i="2"/>
  <c r="CL1364" i="2"/>
  <c r="CJ1364" i="2"/>
  <c r="CI1364" i="2"/>
  <c r="CM1363" i="2"/>
  <c r="CL1363" i="2"/>
  <c r="CJ1363" i="2"/>
  <c r="CI1363" i="2"/>
  <c r="CM1362" i="2"/>
  <c r="CL1362" i="2"/>
  <c r="CJ1362" i="2"/>
  <c r="CI1362" i="2"/>
  <c r="CM1361" i="2"/>
  <c r="CL1361" i="2"/>
  <c r="CJ1361" i="2"/>
  <c r="CI1361" i="2"/>
  <c r="CM1360" i="2"/>
  <c r="CL1360" i="2"/>
  <c r="CJ1360" i="2"/>
  <c r="CI1360" i="2"/>
  <c r="CM1359" i="2"/>
  <c r="CL1359" i="2"/>
  <c r="CJ1359" i="2"/>
  <c r="CI1359" i="2"/>
  <c r="CM1358" i="2"/>
  <c r="CL1358" i="2"/>
  <c r="CJ1358" i="2"/>
  <c r="CI1358" i="2"/>
  <c r="CM1357" i="2"/>
  <c r="CL1357" i="2"/>
  <c r="CJ1357" i="2"/>
  <c r="CI1357" i="2"/>
  <c r="CM1356" i="2"/>
  <c r="CL1356" i="2"/>
  <c r="CJ1356" i="2"/>
  <c r="CI1356" i="2"/>
  <c r="CM1355" i="2"/>
  <c r="CL1355" i="2"/>
  <c r="CJ1355" i="2"/>
  <c r="CI1355" i="2"/>
  <c r="CM1354" i="2"/>
  <c r="CL1354" i="2"/>
  <c r="CJ1354" i="2"/>
  <c r="CI1354" i="2"/>
  <c r="CM1353" i="2"/>
  <c r="CL1353" i="2"/>
  <c r="CJ1353" i="2"/>
  <c r="CI1353" i="2"/>
  <c r="CM1352" i="2"/>
  <c r="CL1352" i="2"/>
  <c r="CJ1352" i="2"/>
  <c r="CI1352" i="2"/>
  <c r="CM1351" i="2"/>
  <c r="CL1351" i="2"/>
  <c r="CJ1351" i="2"/>
  <c r="CI1351" i="2"/>
  <c r="CM1350" i="2"/>
  <c r="CL1350" i="2"/>
  <c r="CJ1350" i="2"/>
  <c r="CI1350" i="2"/>
  <c r="CM1349" i="2"/>
  <c r="CL1349" i="2"/>
  <c r="CJ1349" i="2"/>
  <c r="CI1349" i="2"/>
  <c r="CM1348" i="2"/>
  <c r="CL1348" i="2"/>
  <c r="CJ1348" i="2"/>
  <c r="CI1348" i="2"/>
  <c r="CM1347" i="2"/>
  <c r="CL1347" i="2"/>
  <c r="CJ1347" i="2"/>
  <c r="CI1347" i="2"/>
  <c r="CM1346" i="2"/>
  <c r="CL1346" i="2"/>
  <c r="CJ1346" i="2"/>
  <c r="CI1346" i="2"/>
  <c r="CM1345" i="2"/>
  <c r="CL1345" i="2"/>
  <c r="CJ1345" i="2"/>
  <c r="CI1345" i="2"/>
  <c r="CM1344" i="2"/>
  <c r="CL1344" i="2"/>
  <c r="CJ1344" i="2"/>
  <c r="CI1344" i="2"/>
  <c r="CM1343" i="2"/>
  <c r="CL1343" i="2"/>
  <c r="CJ1343" i="2"/>
  <c r="CI1343" i="2"/>
  <c r="CM1342" i="2"/>
  <c r="CL1342" i="2"/>
  <c r="CJ1342" i="2"/>
  <c r="CI1342" i="2"/>
  <c r="CM1341" i="2"/>
  <c r="CL1341" i="2"/>
  <c r="CJ1341" i="2"/>
  <c r="CI1341" i="2"/>
  <c r="CM1340" i="2"/>
  <c r="CL1340" i="2"/>
  <c r="CJ1340" i="2"/>
  <c r="CI1340" i="2"/>
  <c r="CM1339" i="2"/>
  <c r="CL1339" i="2"/>
  <c r="CJ1339" i="2"/>
  <c r="CI1339" i="2"/>
  <c r="CM1338" i="2"/>
  <c r="CL1338" i="2"/>
  <c r="CJ1338" i="2"/>
  <c r="CI1338" i="2"/>
  <c r="CM1337" i="2"/>
  <c r="CL1337" i="2"/>
  <c r="CJ1337" i="2"/>
  <c r="CI1337" i="2"/>
  <c r="CM1336" i="2"/>
  <c r="CL1336" i="2"/>
  <c r="CJ1336" i="2"/>
  <c r="CI1336" i="2"/>
  <c r="CM1335" i="2"/>
  <c r="CL1335" i="2"/>
  <c r="CJ1335" i="2"/>
  <c r="CI1335" i="2"/>
  <c r="CM1334" i="2"/>
  <c r="CL1334" i="2"/>
  <c r="CJ1334" i="2"/>
  <c r="CI1334" i="2"/>
  <c r="CM1333" i="2"/>
  <c r="CL1333" i="2"/>
  <c r="CJ1333" i="2"/>
  <c r="CI1333" i="2"/>
  <c r="CM1332" i="2"/>
  <c r="CL1332" i="2"/>
  <c r="CJ1332" i="2"/>
  <c r="CI1332" i="2"/>
  <c r="CM1331" i="2"/>
  <c r="CL1331" i="2"/>
  <c r="CJ1331" i="2"/>
  <c r="CI1331" i="2"/>
  <c r="CM1330" i="2"/>
  <c r="CL1330" i="2"/>
  <c r="CJ1330" i="2"/>
  <c r="CI1330" i="2"/>
  <c r="CM1329" i="2"/>
  <c r="CL1329" i="2"/>
  <c r="CJ1329" i="2"/>
  <c r="CI1329" i="2"/>
  <c r="CM1328" i="2"/>
  <c r="CL1328" i="2"/>
  <c r="CJ1328" i="2"/>
  <c r="CI1328" i="2"/>
  <c r="CM1327" i="2"/>
  <c r="CL1327" i="2"/>
  <c r="CJ1327" i="2"/>
  <c r="CI1327" i="2"/>
  <c r="CM1326" i="2"/>
  <c r="CL1326" i="2"/>
  <c r="CJ1326" i="2"/>
  <c r="CI1326" i="2"/>
  <c r="CM1325" i="2"/>
  <c r="CL1325" i="2"/>
  <c r="CJ1325" i="2"/>
  <c r="CI1325" i="2"/>
  <c r="CM1324" i="2"/>
  <c r="CL1324" i="2"/>
  <c r="CJ1324" i="2"/>
  <c r="CI1324" i="2"/>
  <c r="CM1323" i="2"/>
  <c r="CL1323" i="2"/>
  <c r="CJ1323" i="2"/>
  <c r="CI1323" i="2"/>
  <c r="CM1322" i="2"/>
  <c r="CL1322" i="2"/>
  <c r="CJ1322" i="2"/>
  <c r="CI1322" i="2"/>
  <c r="CM1321" i="2"/>
  <c r="CL1321" i="2"/>
  <c r="CJ1321" i="2"/>
  <c r="CI1321" i="2"/>
  <c r="CM1320" i="2"/>
  <c r="CL1320" i="2"/>
  <c r="CJ1320" i="2"/>
  <c r="CI1320" i="2"/>
  <c r="CM1319" i="2"/>
  <c r="CL1319" i="2"/>
  <c r="CJ1319" i="2"/>
  <c r="CI1319" i="2"/>
  <c r="CM1318" i="2"/>
  <c r="CL1318" i="2"/>
  <c r="CJ1318" i="2"/>
  <c r="CI1318" i="2"/>
  <c r="CM1317" i="2"/>
  <c r="CL1317" i="2"/>
  <c r="CJ1317" i="2"/>
  <c r="CI1317" i="2"/>
  <c r="CM1316" i="2"/>
  <c r="CL1316" i="2"/>
  <c r="CJ1316" i="2"/>
  <c r="CI1316" i="2"/>
  <c r="CM1315" i="2"/>
  <c r="CL1315" i="2"/>
  <c r="CJ1315" i="2"/>
  <c r="CI1315" i="2"/>
  <c r="CM1314" i="2"/>
  <c r="CL1314" i="2"/>
  <c r="CJ1314" i="2"/>
  <c r="CI1314" i="2"/>
  <c r="CM1313" i="2"/>
  <c r="CL1313" i="2"/>
  <c r="CJ1313" i="2"/>
  <c r="CI1313" i="2"/>
  <c r="CM1312" i="2"/>
  <c r="CL1312" i="2"/>
  <c r="CJ1312" i="2"/>
  <c r="CI1312" i="2"/>
  <c r="CM1311" i="2"/>
  <c r="CL1311" i="2"/>
  <c r="CJ1311" i="2"/>
  <c r="CI1311" i="2"/>
  <c r="CM1310" i="2"/>
  <c r="CL1310" i="2"/>
  <c r="CJ1310" i="2"/>
  <c r="CI1310" i="2"/>
  <c r="CM1309" i="2"/>
  <c r="CL1309" i="2"/>
  <c r="CJ1309" i="2"/>
  <c r="CI1309" i="2"/>
  <c r="CM1308" i="2"/>
  <c r="CL1308" i="2"/>
  <c r="CJ1308" i="2"/>
  <c r="CI1308" i="2"/>
  <c r="CM1307" i="2"/>
  <c r="CL1307" i="2"/>
  <c r="CJ1307" i="2"/>
  <c r="CI1307" i="2"/>
  <c r="CM1306" i="2"/>
  <c r="CL1306" i="2"/>
  <c r="CJ1306" i="2"/>
  <c r="CI1306" i="2"/>
  <c r="CM1305" i="2"/>
  <c r="CL1305" i="2"/>
  <c r="CJ1305" i="2"/>
  <c r="CI1305" i="2"/>
  <c r="CM1304" i="2"/>
  <c r="CL1304" i="2"/>
  <c r="CJ1304" i="2"/>
  <c r="CI1304" i="2"/>
  <c r="CM1303" i="2"/>
  <c r="CL1303" i="2"/>
  <c r="CJ1303" i="2"/>
  <c r="CI1303" i="2"/>
  <c r="CM1302" i="2"/>
  <c r="CL1302" i="2"/>
  <c r="CJ1302" i="2"/>
  <c r="CI1302" i="2"/>
  <c r="CM1301" i="2"/>
  <c r="CL1301" i="2"/>
  <c r="CJ1301" i="2"/>
  <c r="CI1301" i="2"/>
  <c r="CM1300" i="2"/>
  <c r="CL1300" i="2"/>
  <c r="CJ1300" i="2"/>
  <c r="CI1300" i="2"/>
  <c r="CM1299" i="2"/>
  <c r="CL1299" i="2"/>
  <c r="CJ1299" i="2"/>
  <c r="CI1299" i="2"/>
  <c r="CM1298" i="2"/>
  <c r="CL1298" i="2"/>
  <c r="CJ1298" i="2"/>
  <c r="CI1298" i="2"/>
  <c r="CM1297" i="2"/>
  <c r="CL1297" i="2"/>
  <c r="CJ1297" i="2"/>
  <c r="CI1297" i="2"/>
  <c r="CM1296" i="2"/>
  <c r="CL1296" i="2"/>
  <c r="CJ1296" i="2"/>
  <c r="CI1296" i="2"/>
  <c r="CM1295" i="2"/>
  <c r="CL1295" i="2"/>
  <c r="CJ1295" i="2"/>
  <c r="CI1295" i="2"/>
  <c r="CM1294" i="2"/>
  <c r="CL1294" i="2"/>
  <c r="CJ1294" i="2"/>
  <c r="CI1294" i="2"/>
  <c r="CM1293" i="2"/>
  <c r="CL1293" i="2"/>
  <c r="CJ1293" i="2"/>
  <c r="CI1293" i="2"/>
  <c r="CM1292" i="2"/>
  <c r="CL1292" i="2"/>
  <c r="CJ1292" i="2"/>
  <c r="CI1292" i="2"/>
  <c r="CM1291" i="2"/>
  <c r="CL1291" i="2"/>
  <c r="CJ1291" i="2"/>
  <c r="CI1291" i="2"/>
  <c r="CM1290" i="2"/>
  <c r="CL1290" i="2"/>
  <c r="CJ1290" i="2"/>
  <c r="CI1290" i="2"/>
  <c r="CM1289" i="2"/>
  <c r="CL1289" i="2"/>
  <c r="CJ1289" i="2"/>
  <c r="CI1289" i="2"/>
  <c r="CM1288" i="2"/>
  <c r="CL1288" i="2"/>
  <c r="CJ1288" i="2"/>
  <c r="CI1288" i="2"/>
  <c r="CM1287" i="2"/>
  <c r="CL1287" i="2"/>
  <c r="CJ1287" i="2"/>
  <c r="CI1287" i="2"/>
  <c r="CM1286" i="2"/>
  <c r="CL1286" i="2"/>
  <c r="CJ1286" i="2"/>
  <c r="CI1286" i="2"/>
  <c r="CM1285" i="2"/>
  <c r="CL1285" i="2"/>
  <c r="CJ1285" i="2"/>
  <c r="CI1285" i="2"/>
  <c r="CM1284" i="2"/>
  <c r="CL1284" i="2"/>
  <c r="CJ1284" i="2"/>
  <c r="CI1284" i="2"/>
  <c r="CM1283" i="2"/>
  <c r="CL1283" i="2"/>
  <c r="CJ1283" i="2"/>
  <c r="CI1283" i="2"/>
  <c r="CM1282" i="2"/>
  <c r="CL1282" i="2"/>
  <c r="CJ1282" i="2"/>
  <c r="CI1282" i="2"/>
  <c r="CM1281" i="2"/>
  <c r="CL1281" i="2"/>
  <c r="CJ1281" i="2"/>
  <c r="CI1281" i="2"/>
  <c r="CM1280" i="2"/>
  <c r="CL1280" i="2"/>
  <c r="CJ1280" i="2"/>
  <c r="CI1280" i="2"/>
  <c r="CM1279" i="2"/>
  <c r="CL1279" i="2"/>
  <c r="CJ1279" i="2"/>
  <c r="CI1279" i="2"/>
  <c r="CM1278" i="2"/>
  <c r="CL1278" i="2"/>
  <c r="CJ1278" i="2"/>
  <c r="CI1278" i="2"/>
  <c r="CM1277" i="2"/>
  <c r="CL1277" i="2"/>
  <c r="CJ1277" i="2"/>
  <c r="CI1277" i="2"/>
  <c r="CM1276" i="2"/>
  <c r="CL1276" i="2"/>
  <c r="CJ1276" i="2"/>
  <c r="CI1276" i="2"/>
  <c r="CM1275" i="2"/>
  <c r="CL1275" i="2"/>
  <c r="CJ1275" i="2"/>
  <c r="CI1275" i="2"/>
  <c r="CM1274" i="2"/>
  <c r="CL1274" i="2"/>
  <c r="CJ1274" i="2"/>
  <c r="CI1274" i="2"/>
  <c r="CM1273" i="2"/>
  <c r="CL1273" i="2"/>
  <c r="CJ1273" i="2"/>
  <c r="CI1273" i="2"/>
  <c r="CM1272" i="2"/>
  <c r="CL1272" i="2"/>
  <c r="CJ1272" i="2"/>
  <c r="CI1272" i="2"/>
  <c r="CM1271" i="2"/>
  <c r="CL1271" i="2"/>
  <c r="CJ1271" i="2"/>
  <c r="CI1271" i="2"/>
  <c r="CM1270" i="2"/>
  <c r="CL1270" i="2"/>
  <c r="CJ1270" i="2"/>
  <c r="CI1270" i="2"/>
  <c r="CM1269" i="2"/>
  <c r="CL1269" i="2"/>
  <c r="CJ1269" i="2"/>
  <c r="CI1269" i="2"/>
  <c r="CM1268" i="2"/>
  <c r="CL1268" i="2"/>
  <c r="CJ1268" i="2"/>
  <c r="CI1268" i="2"/>
  <c r="CM1267" i="2"/>
  <c r="CL1267" i="2"/>
  <c r="CJ1267" i="2"/>
  <c r="CI1267" i="2"/>
  <c r="CM1266" i="2"/>
  <c r="CL1266" i="2"/>
  <c r="CJ1266" i="2"/>
  <c r="CI1266" i="2"/>
  <c r="CM1265" i="2"/>
  <c r="CL1265" i="2"/>
  <c r="CJ1265" i="2"/>
  <c r="CI1265" i="2"/>
  <c r="CM1264" i="2"/>
  <c r="CL1264" i="2"/>
  <c r="CJ1264" i="2"/>
  <c r="CI1264" i="2"/>
  <c r="CM1263" i="2"/>
  <c r="CL1263" i="2"/>
  <c r="CJ1263" i="2"/>
  <c r="CI1263" i="2"/>
  <c r="CM1262" i="2"/>
  <c r="CL1262" i="2"/>
  <c r="CJ1262" i="2"/>
  <c r="CI1262" i="2"/>
  <c r="CM1261" i="2"/>
  <c r="CL1261" i="2"/>
  <c r="CJ1261" i="2"/>
  <c r="CI1261" i="2"/>
  <c r="CM1260" i="2"/>
  <c r="CL1260" i="2"/>
  <c r="CJ1260" i="2"/>
  <c r="CI1260" i="2"/>
  <c r="CM1259" i="2"/>
  <c r="CL1259" i="2"/>
  <c r="CJ1259" i="2"/>
  <c r="CI1259" i="2"/>
  <c r="CM1258" i="2"/>
  <c r="CL1258" i="2"/>
  <c r="CJ1258" i="2"/>
  <c r="CI1258" i="2"/>
  <c r="CM1257" i="2"/>
  <c r="CL1257" i="2"/>
  <c r="CJ1257" i="2"/>
  <c r="CI1257" i="2"/>
  <c r="CM1256" i="2"/>
  <c r="CL1256" i="2"/>
  <c r="CJ1256" i="2"/>
  <c r="CI1256" i="2"/>
  <c r="CM1255" i="2"/>
  <c r="CL1255" i="2"/>
  <c r="CJ1255" i="2"/>
  <c r="CI1255" i="2"/>
  <c r="CM1254" i="2"/>
  <c r="CL1254" i="2"/>
  <c r="CJ1254" i="2"/>
  <c r="CI1254" i="2"/>
  <c r="CM1253" i="2"/>
  <c r="CL1253" i="2"/>
  <c r="CJ1253" i="2"/>
  <c r="CI1253" i="2"/>
  <c r="CM1252" i="2"/>
  <c r="CL1252" i="2"/>
  <c r="CJ1252" i="2"/>
  <c r="CI1252" i="2"/>
  <c r="CM1251" i="2"/>
  <c r="CL1251" i="2"/>
  <c r="CJ1251" i="2"/>
  <c r="CI1251" i="2"/>
  <c r="CM1250" i="2"/>
  <c r="CL1250" i="2"/>
  <c r="CJ1250" i="2"/>
  <c r="CI1250" i="2"/>
  <c r="CM1249" i="2"/>
  <c r="CL1249" i="2"/>
  <c r="CJ1249" i="2"/>
  <c r="CI1249" i="2"/>
  <c r="CM1248" i="2"/>
  <c r="CL1248" i="2"/>
  <c r="CJ1248" i="2"/>
  <c r="CI1248" i="2"/>
  <c r="CM1247" i="2"/>
  <c r="CL1247" i="2"/>
  <c r="CJ1247" i="2"/>
  <c r="CI1247" i="2"/>
  <c r="CM1246" i="2"/>
  <c r="CL1246" i="2"/>
  <c r="CJ1246" i="2"/>
  <c r="CI1246" i="2"/>
  <c r="CM1245" i="2"/>
  <c r="CL1245" i="2"/>
  <c r="CJ1245" i="2"/>
  <c r="CI1245" i="2"/>
  <c r="CM1244" i="2"/>
  <c r="CL1244" i="2"/>
  <c r="CJ1244" i="2"/>
  <c r="CI1244" i="2"/>
  <c r="CM1243" i="2"/>
  <c r="CL1243" i="2"/>
  <c r="CJ1243" i="2"/>
  <c r="CI1243" i="2"/>
  <c r="CM1242" i="2"/>
  <c r="CL1242" i="2"/>
  <c r="CJ1242" i="2"/>
  <c r="CI1242" i="2"/>
  <c r="CM1241" i="2"/>
  <c r="CL1241" i="2"/>
  <c r="CJ1241" i="2"/>
  <c r="CI1241" i="2"/>
  <c r="CM1240" i="2"/>
  <c r="CL1240" i="2"/>
  <c r="CJ1240" i="2"/>
  <c r="CI1240" i="2"/>
  <c r="CM1239" i="2"/>
  <c r="CL1239" i="2"/>
  <c r="CJ1239" i="2"/>
  <c r="CI1239" i="2"/>
  <c r="CM1238" i="2"/>
  <c r="CL1238" i="2"/>
  <c r="CJ1238" i="2"/>
  <c r="CI1238" i="2"/>
  <c r="CM1237" i="2"/>
  <c r="CL1237" i="2"/>
  <c r="CJ1237" i="2"/>
  <c r="CI1237" i="2"/>
  <c r="CM1236" i="2"/>
  <c r="CL1236" i="2"/>
  <c r="CJ1236" i="2"/>
  <c r="CI1236" i="2"/>
  <c r="CM1235" i="2"/>
  <c r="CL1235" i="2"/>
  <c r="CJ1235" i="2"/>
  <c r="CI1235" i="2"/>
  <c r="CM1234" i="2"/>
  <c r="CL1234" i="2"/>
  <c r="CJ1234" i="2"/>
  <c r="CI1234" i="2"/>
  <c r="CM1233" i="2"/>
  <c r="CL1233" i="2"/>
  <c r="CJ1233" i="2"/>
  <c r="CI1233" i="2"/>
  <c r="CM1232" i="2"/>
  <c r="CL1232" i="2"/>
  <c r="CJ1232" i="2"/>
  <c r="CI1232" i="2"/>
  <c r="CM1231" i="2"/>
  <c r="CL1231" i="2"/>
  <c r="CJ1231" i="2"/>
  <c r="CI1231" i="2"/>
  <c r="CM1230" i="2"/>
  <c r="CL1230" i="2"/>
  <c r="CJ1230" i="2"/>
  <c r="CI1230" i="2"/>
  <c r="CM1229" i="2"/>
  <c r="CL1229" i="2"/>
  <c r="CJ1229" i="2"/>
  <c r="CI1229" i="2"/>
  <c r="CM1228" i="2"/>
  <c r="CL1228" i="2"/>
  <c r="CJ1228" i="2"/>
  <c r="CI1228" i="2"/>
  <c r="CM1227" i="2"/>
  <c r="CL1227" i="2"/>
  <c r="CJ1227" i="2"/>
  <c r="CI1227" i="2"/>
  <c r="CM1226" i="2"/>
  <c r="CL1226" i="2"/>
  <c r="CJ1226" i="2"/>
  <c r="CI1226" i="2"/>
  <c r="CM1225" i="2"/>
  <c r="CL1225" i="2"/>
  <c r="CJ1225" i="2"/>
  <c r="CI1225" i="2"/>
  <c r="CM1224" i="2"/>
  <c r="CL1224" i="2"/>
  <c r="CJ1224" i="2"/>
  <c r="CI1224" i="2"/>
  <c r="CM1223" i="2"/>
  <c r="CL1223" i="2"/>
  <c r="CJ1223" i="2"/>
  <c r="CI1223" i="2"/>
  <c r="CM1222" i="2"/>
  <c r="CL1222" i="2"/>
  <c r="CJ1222" i="2"/>
  <c r="CI1222" i="2"/>
  <c r="CM1221" i="2"/>
  <c r="CL1221" i="2"/>
  <c r="CJ1221" i="2"/>
  <c r="CI1221" i="2"/>
  <c r="CM1220" i="2"/>
  <c r="CL1220" i="2"/>
  <c r="CJ1220" i="2"/>
  <c r="CI1220" i="2"/>
  <c r="CM1219" i="2"/>
  <c r="CL1219" i="2"/>
  <c r="CJ1219" i="2"/>
  <c r="CI1219" i="2"/>
  <c r="CM1218" i="2"/>
  <c r="CL1218" i="2"/>
  <c r="CJ1218" i="2"/>
  <c r="CI1218" i="2"/>
  <c r="CM1217" i="2"/>
  <c r="CL1217" i="2"/>
  <c r="CJ1217" i="2"/>
  <c r="CI1217" i="2"/>
  <c r="CM1216" i="2"/>
  <c r="CL1216" i="2"/>
  <c r="CJ1216" i="2"/>
  <c r="CI1216" i="2"/>
  <c r="CM1215" i="2"/>
  <c r="CL1215" i="2"/>
  <c r="CJ1215" i="2"/>
  <c r="CI1215" i="2"/>
  <c r="CM1214" i="2"/>
  <c r="CL1214" i="2"/>
  <c r="CJ1214" i="2"/>
  <c r="CI1214" i="2"/>
  <c r="CM1213" i="2"/>
  <c r="CL1213" i="2"/>
  <c r="CJ1213" i="2"/>
  <c r="CI1213" i="2"/>
  <c r="CM1212" i="2"/>
  <c r="CL1212" i="2"/>
  <c r="CJ1212" i="2"/>
  <c r="CI1212" i="2"/>
  <c r="CM1211" i="2"/>
  <c r="CL1211" i="2"/>
  <c r="CJ1211" i="2"/>
  <c r="CI1211" i="2"/>
  <c r="CM1210" i="2"/>
  <c r="CL1210" i="2"/>
  <c r="CJ1210" i="2"/>
  <c r="CI1210" i="2"/>
  <c r="CM1209" i="2"/>
  <c r="CL1209" i="2"/>
  <c r="CJ1209" i="2"/>
  <c r="CI1209" i="2"/>
  <c r="CM1208" i="2"/>
  <c r="CL1208" i="2"/>
  <c r="CJ1208" i="2"/>
  <c r="CI1208" i="2"/>
  <c r="CM1207" i="2"/>
  <c r="CL1207" i="2"/>
  <c r="CJ1207" i="2"/>
  <c r="CI1207" i="2"/>
  <c r="CM1206" i="2"/>
  <c r="CL1206" i="2"/>
  <c r="CJ1206" i="2"/>
  <c r="CI1206" i="2"/>
  <c r="CM1205" i="2"/>
  <c r="CL1205" i="2"/>
  <c r="CJ1205" i="2"/>
  <c r="CI1205" i="2"/>
  <c r="CM1204" i="2"/>
  <c r="CL1204" i="2"/>
  <c r="CJ1204" i="2"/>
  <c r="CI1204" i="2"/>
  <c r="CM1203" i="2"/>
  <c r="CL1203" i="2"/>
  <c r="CJ1203" i="2"/>
  <c r="CI1203" i="2"/>
  <c r="CM1202" i="2"/>
  <c r="CL1202" i="2"/>
  <c r="CJ1202" i="2"/>
  <c r="CI1202" i="2"/>
  <c r="CM1201" i="2"/>
  <c r="CL1201" i="2"/>
  <c r="CJ1201" i="2"/>
  <c r="CI1201" i="2"/>
  <c r="CM1200" i="2"/>
  <c r="CL1200" i="2"/>
  <c r="CJ1200" i="2"/>
  <c r="CI1200" i="2"/>
  <c r="CM1199" i="2"/>
  <c r="CL1199" i="2"/>
  <c r="CJ1199" i="2"/>
  <c r="CI1199" i="2"/>
  <c r="CM1198" i="2"/>
  <c r="CL1198" i="2"/>
  <c r="CJ1198" i="2"/>
  <c r="CI1198" i="2"/>
  <c r="CM1197" i="2"/>
  <c r="CL1197" i="2"/>
  <c r="CJ1197" i="2"/>
  <c r="CI1197" i="2"/>
  <c r="CM1196" i="2"/>
  <c r="CL1196" i="2"/>
  <c r="CJ1196" i="2"/>
  <c r="CI1196" i="2"/>
  <c r="CM1195" i="2"/>
  <c r="CL1195" i="2"/>
  <c r="CJ1195" i="2"/>
  <c r="CI1195" i="2"/>
  <c r="CM1194" i="2"/>
  <c r="CL1194" i="2"/>
  <c r="CJ1194" i="2"/>
  <c r="CI1194" i="2"/>
  <c r="CM1193" i="2"/>
  <c r="CL1193" i="2"/>
  <c r="CJ1193" i="2"/>
  <c r="CI1193" i="2"/>
  <c r="CM1192" i="2"/>
  <c r="CL1192" i="2"/>
  <c r="CJ1192" i="2"/>
  <c r="CI1192" i="2"/>
  <c r="CM1191" i="2"/>
  <c r="CL1191" i="2"/>
  <c r="CJ1191" i="2"/>
  <c r="CI1191" i="2"/>
  <c r="CM1190" i="2"/>
  <c r="CL1190" i="2"/>
  <c r="CJ1190" i="2"/>
  <c r="CI1190" i="2"/>
  <c r="CM1189" i="2"/>
  <c r="CL1189" i="2"/>
  <c r="CJ1189" i="2"/>
  <c r="CI1189" i="2"/>
  <c r="CM1188" i="2"/>
  <c r="CL1188" i="2"/>
  <c r="CJ1188" i="2"/>
  <c r="CI1188" i="2"/>
  <c r="CM1187" i="2"/>
  <c r="CL1187" i="2"/>
  <c r="CJ1187" i="2"/>
  <c r="CI1187" i="2"/>
  <c r="CM1186" i="2"/>
  <c r="CL1186" i="2"/>
  <c r="CJ1186" i="2"/>
  <c r="CI1186" i="2"/>
  <c r="CM1185" i="2"/>
  <c r="CL1185" i="2"/>
  <c r="CJ1185" i="2"/>
  <c r="CI1185" i="2"/>
  <c r="CM1184" i="2"/>
  <c r="CL1184" i="2"/>
  <c r="CJ1184" i="2"/>
  <c r="CI1184" i="2"/>
  <c r="CM1183" i="2"/>
  <c r="CL1183" i="2"/>
  <c r="CJ1183" i="2"/>
  <c r="CI1183" i="2"/>
  <c r="CM1182" i="2"/>
  <c r="CL1182" i="2"/>
  <c r="CJ1182" i="2"/>
  <c r="CI1182" i="2"/>
  <c r="CM1181" i="2"/>
  <c r="CL1181" i="2"/>
  <c r="CJ1181" i="2"/>
  <c r="CI1181" i="2"/>
  <c r="CM1180" i="2"/>
  <c r="CL1180" i="2"/>
  <c r="CJ1180" i="2"/>
  <c r="CI1180" i="2"/>
  <c r="CM1179" i="2"/>
  <c r="CL1179" i="2"/>
  <c r="CJ1179" i="2"/>
  <c r="CI1179" i="2"/>
  <c r="CM1178" i="2"/>
  <c r="CL1178" i="2"/>
  <c r="CJ1178" i="2"/>
  <c r="CI1178" i="2"/>
  <c r="CM1177" i="2"/>
  <c r="CL1177" i="2"/>
  <c r="CJ1177" i="2"/>
  <c r="CI1177" i="2"/>
  <c r="CM1176" i="2"/>
  <c r="CL1176" i="2"/>
  <c r="CJ1176" i="2"/>
  <c r="CI1176" i="2"/>
  <c r="CM1175" i="2"/>
  <c r="CL1175" i="2"/>
  <c r="CJ1175" i="2"/>
  <c r="CI1175" i="2"/>
  <c r="CM1174" i="2"/>
  <c r="CL1174" i="2"/>
  <c r="CJ1174" i="2"/>
  <c r="CI1174" i="2"/>
  <c r="CM1173" i="2"/>
  <c r="CL1173" i="2"/>
  <c r="CJ1173" i="2"/>
  <c r="CI1173" i="2"/>
  <c r="CM1172" i="2"/>
  <c r="CL1172" i="2"/>
  <c r="CJ1172" i="2"/>
  <c r="CI1172" i="2"/>
  <c r="CM1171" i="2"/>
  <c r="CL1171" i="2"/>
  <c r="CJ1171" i="2"/>
  <c r="CI1171" i="2"/>
  <c r="CM1170" i="2"/>
  <c r="CL1170" i="2"/>
  <c r="CJ1170" i="2"/>
  <c r="CI1170" i="2"/>
  <c r="CM1169" i="2"/>
  <c r="CL1169" i="2"/>
  <c r="CJ1169" i="2"/>
  <c r="CI1169" i="2"/>
  <c r="CM1168" i="2"/>
  <c r="CL1168" i="2"/>
  <c r="CJ1168" i="2"/>
  <c r="CI1168" i="2"/>
  <c r="CM1167" i="2"/>
  <c r="CL1167" i="2"/>
  <c r="CJ1167" i="2"/>
  <c r="CI1167" i="2"/>
  <c r="CM1166" i="2"/>
  <c r="CL1166" i="2"/>
  <c r="CJ1166" i="2"/>
  <c r="CI1166" i="2"/>
  <c r="CM1165" i="2"/>
  <c r="CL1165" i="2"/>
  <c r="CJ1165" i="2"/>
  <c r="CI1165" i="2"/>
  <c r="CM1164" i="2"/>
  <c r="CL1164" i="2"/>
  <c r="CJ1164" i="2"/>
  <c r="CI1164" i="2"/>
  <c r="CM1163" i="2"/>
  <c r="CL1163" i="2"/>
  <c r="CJ1163" i="2"/>
  <c r="CI1163" i="2"/>
  <c r="CM1162" i="2"/>
  <c r="CL1162" i="2"/>
  <c r="CJ1162" i="2"/>
  <c r="CI1162" i="2"/>
  <c r="CM1161" i="2"/>
  <c r="CL1161" i="2"/>
  <c r="CJ1161" i="2"/>
  <c r="CI1161" i="2"/>
  <c r="CM1160" i="2"/>
  <c r="CL1160" i="2"/>
  <c r="CJ1160" i="2"/>
  <c r="CI1160" i="2"/>
  <c r="CM1159" i="2"/>
  <c r="CL1159" i="2"/>
  <c r="CJ1159" i="2"/>
  <c r="CI1159" i="2"/>
  <c r="CM1158" i="2"/>
  <c r="CL1158" i="2"/>
  <c r="CJ1158" i="2"/>
  <c r="CI1158" i="2"/>
  <c r="CM1157" i="2"/>
  <c r="CL1157" i="2"/>
  <c r="CJ1157" i="2"/>
  <c r="CI1157" i="2"/>
  <c r="CM1156" i="2"/>
  <c r="CL1156" i="2"/>
  <c r="CJ1156" i="2"/>
  <c r="CI1156" i="2"/>
  <c r="CM1155" i="2"/>
  <c r="CL1155" i="2"/>
  <c r="CJ1155" i="2"/>
  <c r="CI1155" i="2"/>
  <c r="CM1154" i="2"/>
  <c r="CL1154" i="2"/>
  <c r="CJ1154" i="2"/>
  <c r="CI1154" i="2"/>
  <c r="CM1153" i="2"/>
  <c r="CL1153" i="2"/>
  <c r="CJ1153" i="2"/>
  <c r="CI1153" i="2"/>
  <c r="CM1152" i="2"/>
  <c r="CL1152" i="2"/>
  <c r="CJ1152" i="2"/>
  <c r="CI1152" i="2"/>
  <c r="CM1151" i="2"/>
  <c r="CL1151" i="2"/>
  <c r="CJ1151" i="2"/>
  <c r="CI1151" i="2"/>
  <c r="CM1150" i="2"/>
  <c r="CL1150" i="2"/>
  <c r="CJ1150" i="2"/>
  <c r="CI1150" i="2"/>
  <c r="CM1149" i="2"/>
  <c r="CL1149" i="2"/>
  <c r="CJ1149" i="2"/>
  <c r="CI1149" i="2"/>
  <c r="CM1148" i="2"/>
  <c r="CL1148" i="2"/>
  <c r="CJ1148" i="2"/>
  <c r="CI1148" i="2"/>
  <c r="CM1147" i="2"/>
  <c r="CL1147" i="2"/>
  <c r="CJ1147" i="2"/>
  <c r="CI1147" i="2"/>
  <c r="CM1146" i="2"/>
  <c r="CL1146" i="2"/>
  <c r="CJ1146" i="2"/>
  <c r="CI1146" i="2"/>
  <c r="CM1145" i="2"/>
  <c r="CL1145" i="2"/>
  <c r="CJ1145" i="2"/>
  <c r="CI1145" i="2"/>
  <c r="CM1144" i="2"/>
  <c r="CL1144" i="2"/>
  <c r="CJ1144" i="2"/>
  <c r="CI1144" i="2"/>
  <c r="CM1143" i="2"/>
  <c r="CL1143" i="2"/>
  <c r="CJ1143" i="2"/>
  <c r="CI1143" i="2"/>
  <c r="CM1142" i="2"/>
  <c r="CL1142" i="2"/>
  <c r="CJ1142" i="2"/>
  <c r="CI1142" i="2"/>
  <c r="CM1141" i="2"/>
  <c r="CL1141" i="2"/>
  <c r="CJ1141" i="2"/>
  <c r="CI1141" i="2"/>
  <c r="CM1140" i="2"/>
  <c r="CL1140" i="2"/>
  <c r="CJ1140" i="2"/>
  <c r="CI1140" i="2"/>
  <c r="CM1139" i="2"/>
  <c r="CL1139" i="2"/>
  <c r="CJ1139" i="2"/>
  <c r="CI1139" i="2"/>
  <c r="CM1138" i="2"/>
  <c r="CL1138" i="2"/>
  <c r="CJ1138" i="2"/>
  <c r="CI1138" i="2"/>
  <c r="CM1137" i="2"/>
  <c r="CL1137" i="2"/>
  <c r="CJ1137" i="2"/>
  <c r="CI1137" i="2"/>
  <c r="CM1136" i="2"/>
  <c r="CL1136" i="2"/>
  <c r="CJ1136" i="2"/>
  <c r="CI1136" i="2"/>
  <c r="CM1135" i="2"/>
  <c r="CL1135" i="2"/>
  <c r="CJ1135" i="2"/>
  <c r="CI1135" i="2"/>
  <c r="AU42" i="2"/>
  <c r="AI42" i="2"/>
  <c r="AU41" i="2"/>
  <c r="AI41" i="2"/>
  <c r="AU40" i="2"/>
  <c r="AI40" i="2"/>
  <c r="AI39" i="2"/>
  <c r="AI38" i="2"/>
  <c r="AI37" i="2"/>
  <c r="AI36" i="2"/>
  <c r="AI35" i="2"/>
  <c r="AI34" i="2"/>
  <c r="AI33" i="2"/>
  <c r="C33" i="2"/>
  <c r="C34" i="2" s="1"/>
  <c r="I32" i="2"/>
  <c r="I33" i="2" s="1"/>
  <c r="H32" i="2"/>
  <c r="H33" i="2" s="1"/>
  <c r="G32" i="2"/>
  <c r="G33" i="2" s="1"/>
  <c r="E32" i="2"/>
  <c r="E33" i="2" s="1"/>
  <c r="D32" i="2"/>
  <c r="D33" i="2" s="1"/>
  <c r="B31" i="2"/>
  <c r="J32" i="2" s="1"/>
  <c r="J33" i="2" s="1"/>
  <c r="BB23" i="2"/>
  <c r="BA23" i="2"/>
  <c r="AY23" i="2"/>
  <c r="AP23" i="2"/>
  <c r="AO23" i="2"/>
  <c r="AM23" i="2"/>
  <c r="AC23" i="2"/>
  <c r="AB23" i="2"/>
  <c r="Z23" i="2"/>
  <c r="BB22" i="2"/>
  <c r="BA22" i="2"/>
  <c r="AY22" i="2"/>
  <c r="AP22" i="2"/>
  <c r="AO22" i="2"/>
  <c r="AM22" i="2"/>
  <c r="AC22" i="2"/>
  <c r="AB22" i="2"/>
  <c r="Z22" i="2"/>
  <c r="BJ21" i="2"/>
  <c r="BB21" i="2"/>
  <c r="BA21" i="2"/>
  <c r="AY21" i="2"/>
  <c r="AP21" i="2"/>
  <c r="AO21" i="2"/>
  <c r="AM21" i="2"/>
  <c r="AC21" i="2"/>
  <c r="AB21" i="2"/>
  <c r="Z21" i="2"/>
  <c r="BB20" i="2"/>
  <c r="BA20" i="2"/>
  <c r="AY20" i="2"/>
  <c r="AP20" i="2"/>
  <c r="AO20" i="2"/>
  <c r="AC20" i="2"/>
  <c r="AB20" i="2"/>
  <c r="Z20" i="2"/>
  <c r="BB19" i="2"/>
  <c r="BA19" i="2"/>
  <c r="AY19" i="2"/>
  <c r="AP19" i="2"/>
  <c r="AO19" i="2"/>
  <c r="AM19" i="2"/>
  <c r="AC19" i="2"/>
  <c r="AB19" i="2"/>
  <c r="Z19" i="2"/>
  <c r="BB18" i="2"/>
  <c r="BA18" i="2"/>
  <c r="AY18" i="2"/>
  <c r="AP18" i="2"/>
  <c r="AO18" i="2"/>
  <c r="AM18" i="2"/>
  <c r="AC18" i="2"/>
  <c r="AB18" i="2"/>
  <c r="Z18" i="2"/>
  <c r="B18" i="2"/>
  <c r="BB17" i="2"/>
  <c r="BA17" i="2"/>
  <c r="AY17" i="2"/>
  <c r="AP17" i="2"/>
  <c r="AO17" i="2"/>
  <c r="AM17" i="2"/>
  <c r="AC17" i="2"/>
  <c r="AB17" i="2"/>
  <c r="Z17" i="2"/>
  <c r="C17" i="2"/>
  <c r="BB16" i="2"/>
  <c r="BA16" i="2"/>
  <c r="AY16" i="2"/>
  <c r="AP16" i="2"/>
  <c r="AO16" i="2"/>
  <c r="AM16" i="2"/>
  <c r="AC16" i="2"/>
  <c r="AB16" i="2"/>
  <c r="Z16" i="2"/>
  <c r="BB15" i="2"/>
  <c r="BA15" i="2"/>
  <c r="AY15" i="2"/>
  <c r="AP15" i="2"/>
  <c r="AO15" i="2"/>
  <c r="AM15" i="2"/>
  <c r="AC15" i="2"/>
  <c r="AB15" i="2"/>
  <c r="Z15" i="2"/>
  <c r="AS14" i="2"/>
  <c r="AG14" i="2"/>
  <c r="T14" i="2"/>
  <c r="AW12" i="2"/>
  <c r="AR12" i="2"/>
  <c r="AK12" i="2"/>
  <c r="AF12" i="2"/>
  <c r="X12" i="2"/>
  <c r="S12" i="2"/>
  <c r="B12" i="2"/>
  <c r="AX11" i="2"/>
  <c r="AQ11" i="2"/>
  <c r="AN11" i="2"/>
  <c r="AL11" i="2"/>
  <c r="AE11" i="2"/>
  <c r="AB11" i="2"/>
  <c r="Y11" i="2"/>
  <c r="R11" i="2"/>
  <c r="B11" i="2"/>
  <c r="D7" i="2"/>
  <c r="BJ47" i="2" s="1"/>
  <c r="BI6" i="2"/>
  <c r="BJ7" i="2" s="1"/>
  <c r="B6" i="2"/>
  <c r="CL1134" i="2"/>
  <c r="CI1134" i="2"/>
  <c r="CM1133" i="2"/>
  <c r="CL1133" i="2"/>
  <c r="CI1132" i="2"/>
  <c r="CJ1131" i="2"/>
  <c r="CI1131" i="2"/>
  <c r="CL1130" i="2"/>
  <c r="CI1128" i="2"/>
  <c r="CL1126" i="2"/>
  <c r="CJ1126" i="2"/>
  <c r="CM1125" i="2"/>
  <c r="CL1125" i="2"/>
  <c r="CM1124" i="2"/>
  <c r="CI1123" i="2"/>
  <c r="CL1120" i="2"/>
  <c r="CL1118" i="2"/>
  <c r="CL1117" i="2"/>
  <c r="CL1112" i="2"/>
  <c r="CJ1111" i="2"/>
  <c r="CM1110" i="2"/>
  <c r="CL1110" i="2"/>
  <c r="CJ1110" i="2"/>
  <c r="CM1109" i="2"/>
  <c r="CI1107" i="2"/>
  <c r="CL1104" i="2"/>
  <c r="CL1103" i="2"/>
  <c r="CL1102" i="2"/>
  <c r="CJ1101" i="2"/>
  <c r="CJ1100" i="2"/>
  <c r="CI1100" i="2"/>
  <c r="CJ1099" i="2"/>
  <c r="CI1099" i="2"/>
  <c r="CM1097" i="2"/>
  <c r="CM1096" i="2"/>
  <c r="CI1091" i="2"/>
  <c r="CL1088" i="2"/>
  <c r="CL1086" i="2"/>
  <c r="CM1084" i="2"/>
  <c r="CI1084" i="2"/>
  <c r="CJ1078" i="2"/>
  <c r="CM1077" i="2"/>
  <c r="CL1077" i="2"/>
  <c r="CJ1077" i="2"/>
  <c r="CM1076" i="2"/>
  <c r="CI1076" i="2"/>
  <c r="CM1072" i="2"/>
  <c r="CJ1071" i="2"/>
  <c r="CM1068" i="2"/>
  <c r="CI1068" i="2"/>
  <c r="CJ1067" i="2"/>
  <c r="CI1067" i="2"/>
  <c r="CM1064" i="2"/>
  <c r="CL1064" i="2"/>
  <c r="CJ1063" i="2"/>
  <c r="CM1062" i="2"/>
  <c r="CL1062" i="2"/>
  <c r="CJ1062" i="2"/>
  <c r="CM1061" i="2"/>
  <c r="CL1061" i="2"/>
  <c r="CJ1061" i="2"/>
  <c r="CM1060" i="2"/>
  <c r="CJ1060" i="2"/>
  <c r="CI1060" i="2"/>
  <c r="CI1059" i="2"/>
  <c r="CL1056" i="2"/>
  <c r="CJ1055" i="2"/>
  <c r="CM1054" i="2"/>
  <c r="CL1054" i="2"/>
  <c r="CJ1054" i="2"/>
  <c r="CM1053" i="2"/>
  <c r="CL1053" i="2"/>
  <c r="CM1052" i="2"/>
  <c r="CJ1052" i="2"/>
  <c r="CL1048" i="2"/>
  <c r="CL1046" i="2"/>
  <c r="CJ1046" i="2"/>
  <c r="CL1045" i="2"/>
  <c r="CJ1045" i="2"/>
  <c r="CM1044" i="2"/>
  <c r="CJ1044" i="2"/>
  <c r="CL1040" i="2"/>
  <c r="CL1038" i="2"/>
  <c r="CJ1038" i="2"/>
  <c r="CL1037" i="2"/>
  <c r="CJ1037" i="2"/>
  <c r="CM1036" i="2"/>
  <c r="CJ1035" i="2"/>
  <c r="CL1032" i="2"/>
  <c r="CJ1031" i="2"/>
  <c r="CL1030" i="2"/>
  <c r="CJ1030" i="2"/>
  <c r="CM1029" i="2"/>
  <c r="CL1029" i="2"/>
  <c r="CM1028" i="2"/>
  <c r="CM1024" i="2"/>
  <c r="CL1024" i="2"/>
  <c r="CM1022" i="2"/>
  <c r="CL1022" i="2"/>
  <c r="CM1021" i="2"/>
  <c r="CL1021" i="2"/>
  <c r="CM1020" i="2"/>
  <c r="CI1020" i="2"/>
  <c r="CM1016" i="2"/>
  <c r="CL1016" i="2"/>
  <c r="CM1014" i="2"/>
  <c r="CL1014" i="2"/>
  <c r="CJ1014" i="2"/>
  <c r="CM1013" i="2"/>
  <c r="CL1013" i="2"/>
  <c r="CM1012" i="2"/>
  <c r="CJ1012" i="2"/>
  <c r="CI1012" i="2"/>
  <c r="CM1008" i="2"/>
  <c r="CL1008" i="2"/>
  <c r="CM1006" i="2"/>
  <c r="CL1006" i="2"/>
  <c r="CM1005" i="2"/>
  <c r="CL1005" i="2"/>
  <c r="CM1004" i="2"/>
  <c r="CJ1004" i="2"/>
  <c r="CI1004" i="2"/>
  <c r="CM998" i="2"/>
  <c r="CJ998" i="2"/>
  <c r="CM997" i="2"/>
  <c r="CJ997" i="2"/>
  <c r="CM996" i="2"/>
  <c r="CJ996" i="2"/>
  <c r="CI996" i="2"/>
  <c r="CJ991" i="2"/>
  <c r="CM990" i="2"/>
  <c r="CM988" i="2"/>
  <c r="CJ988" i="2"/>
  <c r="CI988" i="2"/>
  <c r="CI987" i="2"/>
  <c r="CL981" i="2"/>
  <c r="CM980" i="2"/>
  <c r="CJ979" i="2"/>
  <c r="CI979" i="2"/>
  <c r="CM972" i="2"/>
  <c r="CL968" i="2"/>
  <c r="CM965" i="2"/>
  <c r="CJ964" i="2"/>
  <c r="CM960" i="2"/>
  <c r="CM958" i="2"/>
  <c r="CL958" i="2"/>
  <c r="CM957" i="2"/>
  <c r="CI956" i="2"/>
  <c r="CJ951" i="2"/>
  <c r="CJ950" i="2"/>
  <c r="CJ949" i="2"/>
  <c r="CI948" i="2"/>
  <c r="CI947" i="2"/>
  <c r="CI940" i="2"/>
  <c r="CM936" i="2"/>
  <c r="CJ935" i="2"/>
  <c r="CM934" i="2"/>
  <c r="CL934" i="2"/>
  <c r="CM933" i="2"/>
  <c r="CI932" i="2"/>
  <c r="CI931" i="2"/>
  <c r="CM926" i="2"/>
  <c r="CJ923" i="2"/>
  <c r="CL920" i="2"/>
  <c r="CM918" i="2"/>
  <c r="CL917" i="2"/>
  <c r="CJ911" i="2"/>
  <c r="CM910" i="2"/>
  <c r="CL910" i="2"/>
  <c r="CJ909" i="2"/>
  <c r="CI908" i="2"/>
  <c r="CJ907" i="2"/>
  <c r="CJ903" i="2"/>
  <c r="CJ902" i="2"/>
  <c r="CJ900" i="2"/>
  <c r="CI900" i="2"/>
  <c r="CI899" i="2"/>
  <c r="CM892" i="2"/>
  <c r="CJ891" i="2"/>
  <c r="CL888" i="2"/>
  <c r="CL886" i="2"/>
  <c r="CL885" i="2"/>
  <c r="CJ885" i="2"/>
  <c r="CL880" i="2"/>
  <c r="CL878" i="2"/>
  <c r="CL877" i="2"/>
  <c r="CJ871" i="2"/>
  <c r="CM868" i="2"/>
  <c r="CL864" i="2"/>
  <c r="CL862" i="2"/>
  <c r="CJ861" i="2"/>
  <c r="CL856" i="2"/>
  <c r="CL854" i="2"/>
  <c r="CI852" i="2"/>
  <c r="CI851" i="2"/>
  <c r="CL848" i="2"/>
  <c r="CJ847" i="2"/>
  <c r="CM846" i="2"/>
  <c r="CL846" i="2"/>
  <c r="CM845" i="2"/>
  <c r="CJ844" i="2"/>
  <c r="CI844" i="2"/>
  <c r="CJ843" i="2"/>
  <c r="CI843" i="2"/>
  <c r="CJ839" i="2"/>
  <c r="CM838" i="2"/>
  <c r="CM836" i="2"/>
  <c r="CJ835" i="2"/>
  <c r="CM832" i="2"/>
  <c r="CL832" i="2"/>
  <c r="CM829" i="2"/>
  <c r="CL829" i="2"/>
  <c r="CM828" i="2"/>
  <c r="CJ823" i="2"/>
  <c r="CM822" i="2"/>
  <c r="CM820" i="2"/>
  <c r="CJ820" i="2"/>
  <c r="CJ819" i="2"/>
  <c r="CL816" i="2"/>
  <c r="CM814" i="2"/>
  <c r="CL814" i="2"/>
  <c r="CM813" i="2"/>
  <c r="CL813" i="2"/>
  <c r="CL808" i="2"/>
  <c r="CJ807" i="2"/>
  <c r="CM806" i="2"/>
  <c r="CL806" i="2"/>
  <c r="CM804" i="2"/>
  <c r="CM800" i="2"/>
  <c r="CJ799" i="2"/>
  <c r="CM798" i="2"/>
  <c r="CJ797" i="2"/>
  <c r="CM796" i="2"/>
  <c r="CJ794" i="2"/>
  <c r="CM793" i="2"/>
  <c r="CL792" i="2"/>
  <c r="CL790" i="2"/>
  <c r="CJ790" i="2"/>
  <c r="CL789" i="2"/>
  <c r="CM788" i="2"/>
  <c r="CJ788" i="2"/>
  <c r="CI787" i="2"/>
  <c r="CM785" i="2"/>
  <c r="CM784" i="2"/>
  <c r="CM782" i="2"/>
  <c r="CL782" i="2"/>
  <c r="CJ782" i="2"/>
  <c r="CM781" i="2"/>
  <c r="CL781" i="2"/>
  <c r="CM780" i="2"/>
  <c r="CJ780" i="2"/>
  <c r="CI779" i="2"/>
  <c r="CM777" i="2"/>
  <c r="CJ775" i="2"/>
  <c r="CM773" i="2"/>
  <c r="CI772" i="2"/>
  <c r="CJ770" i="2"/>
  <c r="CM769" i="2"/>
  <c r="CJ767" i="2"/>
  <c r="CJ766" i="2"/>
  <c r="CJ765" i="2"/>
  <c r="CJ764" i="2"/>
  <c r="CI764" i="2"/>
  <c r="CJ763" i="2"/>
  <c r="CI763" i="2"/>
  <c r="CM760" i="2"/>
  <c r="CM758" i="2"/>
  <c r="CM756" i="2"/>
  <c r="CJ756" i="2"/>
  <c r="CJ754" i="2"/>
  <c r="CL752" i="2"/>
  <c r="CJ751" i="2"/>
  <c r="CL750" i="2"/>
  <c r="CM749" i="2"/>
  <c r="CL749" i="2"/>
  <c r="CJ747" i="2"/>
  <c r="CJ746" i="2"/>
  <c r="CM745" i="2"/>
  <c r="CJ743" i="2"/>
  <c r="CM742" i="2"/>
  <c r="CL742" i="2"/>
  <c r="CL741" i="2"/>
  <c r="CJ741" i="2"/>
  <c r="CM740" i="2"/>
  <c r="CJ740" i="2"/>
  <c r="CJ738" i="2"/>
  <c r="CM737" i="2"/>
  <c r="CJ733" i="2"/>
  <c r="CI732" i="2"/>
  <c r="CJ731" i="2"/>
  <c r="CI731" i="2"/>
  <c r="CJ730" i="2"/>
  <c r="CM728" i="2"/>
  <c r="CJ726" i="2"/>
  <c r="CM725" i="2"/>
  <c r="CM724" i="2"/>
  <c r="CI724" i="2"/>
  <c r="CL720" i="2"/>
  <c r="CJ719" i="2"/>
  <c r="CL718" i="2"/>
  <c r="CM717" i="2"/>
  <c r="CL717" i="2"/>
  <c r="CJ714" i="2"/>
  <c r="CM713" i="2"/>
  <c r="CJ711" i="2"/>
  <c r="CM710" i="2"/>
  <c r="CL710" i="2"/>
  <c r="CJ710" i="2"/>
  <c r="CL709" i="2"/>
  <c r="CM708" i="2"/>
  <c r="CJ706" i="2"/>
  <c r="CM705" i="2"/>
  <c r="CJ703" i="2"/>
  <c r="CJ702" i="2"/>
  <c r="CM700" i="2"/>
  <c r="CJ700" i="2"/>
  <c r="CJ699" i="2"/>
  <c r="CM697" i="2"/>
  <c r="CM696" i="2"/>
  <c r="CL696" i="2"/>
  <c r="CJ695" i="2"/>
  <c r="CM694" i="2"/>
  <c r="CL694" i="2"/>
  <c r="CJ694" i="2"/>
  <c r="CM693" i="2"/>
  <c r="CL693" i="2"/>
  <c r="CJ693" i="2"/>
  <c r="CJ692" i="2"/>
  <c r="CI692" i="2"/>
  <c r="CJ691" i="2"/>
  <c r="CJ690" i="2"/>
  <c r="CM689" i="2"/>
  <c r="CL688" i="2"/>
  <c r="CJ687" i="2"/>
  <c r="CM686" i="2"/>
  <c r="CL686" i="2"/>
  <c r="CM685" i="2"/>
  <c r="CL685" i="2"/>
  <c r="CM684" i="2"/>
  <c r="CI684" i="2"/>
  <c r="CM681" i="2"/>
  <c r="CJ679" i="2"/>
  <c r="CM678" i="2"/>
  <c r="CJ678" i="2"/>
  <c r="CM677" i="2"/>
  <c r="CJ677" i="2"/>
  <c r="CI676" i="2"/>
  <c r="CJ675" i="2"/>
  <c r="CJ674" i="2"/>
  <c r="CM673" i="2"/>
  <c r="CJ671" i="2"/>
  <c r="CJ670" i="2"/>
  <c r="CJ668" i="2"/>
  <c r="CI668" i="2"/>
  <c r="CJ667" i="2"/>
  <c r="CI667" i="2"/>
  <c r="CM665" i="2"/>
  <c r="CM664" i="2"/>
  <c r="CJ663" i="2"/>
  <c r="CM662" i="2"/>
  <c r="CM661" i="2"/>
  <c r="CJ661" i="2"/>
  <c r="CM660" i="2"/>
  <c r="CJ660" i="2"/>
  <c r="CI660" i="2"/>
  <c r="CI659" i="2"/>
  <c r="CJ658" i="2"/>
  <c r="CJ655" i="2"/>
  <c r="CJ653" i="2"/>
  <c r="CM652" i="2"/>
  <c r="CI652" i="2"/>
  <c r="CI651" i="2"/>
  <c r="CJ650" i="2"/>
  <c r="CM649" i="2"/>
  <c r="CJ645" i="2"/>
  <c r="CJ644" i="2"/>
  <c r="CI644" i="2"/>
  <c r="CJ643" i="2"/>
  <c r="CI643" i="2"/>
  <c r="CJ642" i="2"/>
  <c r="CL640" i="2"/>
  <c r="CJ639" i="2"/>
  <c r="CL638" i="2"/>
  <c r="CJ638" i="2"/>
  <c r="CM636" i="2"/>
  <c r="CJ634" i="2"/>
  <c r="CM633" i="2"/>
  <c r="CL632" i="2"/>
  <c r="CJ631" i="2"/>
  <c r="CL630" i="2"/>
  <c r="CJ626" i="2"/>
  <c r="CM625" i="2"/>
  <c r="CL624" i="2"/>
  <c r="CJ623" i="2"/>
  <c r="CL622" i="2"/>
  <c r="CM621" i="2"/>
  <c r="CL621" i="2"/>
  <c r="CM620" i="2"/>
  <c r="CM617" i="2"/>
  <c r="CJ614" i="2"/>
  <c r="CM613" i="2"/>
  <c r="CL613" i="2"/>
  <c r="CJ613" i="2"/>
  <c r="CM609" i="2"/>
  <c r="CM608" i="2"/>
  <c r="CL608" i="2"/>
  <c r="CJ607" i="2"/>
  <c r="CM606" i="2"/>
  <c r="CL606" i="2"/>
  <c r="CL605" i="2"/>
  <c r="CJ603" i="2"/>
  <c r="CM601" i="2"/>
  <c r="CJ599" i="2"/>
  <c r="CM596" i="2"/>
  <c r="CM592" i="2"/>
  <c r="CL592" i="2"/>
  <c r="CJ591" i="2"/>
  <c r="CL590" i="2"/>
  <c r="CL589" i="2"/>
  <c r="CM584" i="2"/>
  <c r="CJ583" i="2"/>
  <c r="CM581" i="2"/>
  <c r="CL581" i="2"/>
  <c r="CJ581" i="2"/>
  <c r="CJ579" i="2"/>
  <c r="CM576" i="2"/>
  <c r="CM574" i="2"/>
  <c r="CJ574" i="2"/>
  <c r="CM572" i="2"/>
  <c r="CL568" i="2"/>
  <c r="CL566" i="2"/>
  <c r="CL565" i="2"/>
  <c r="CM557" i="2"/>
  <c r="CM556" i="2"/>
  <c r="CL552" i="2"/>
  <c r="CL550" i="2"/>
  <c r="CJ549" i="2"/>
  <c r="CL544" i="2"/>
  <c r="CM542" i="2"/>
  <c r="CL542" i="2"/>
  <c r="CL541" i="2"/>
  <c r="CM540" i="2"/>
  <c r="CJ539" i="2"/>
  <c r="CM532" i="2"/>
  <c r="CL528" i="2"/>
  <c r="CL526" i="2"/>
  <c r="CM525" i="2"/>
  <c r="CL525" i="2"/>
  <c r="CM517" i="2"/>
  <c r="CL517" i="2"/>
  <c r="CJ517" i="2"/>
  <c r="CJ515" i="2"/>
  <c r="CJ510" i="2"/>
  <c r="CM508" i="2"/>
  <c r="CL504" i="2"/>
  <c r="CL502" i="2"/>
  <c r="CL501" i="2"/>
  <c r="CM492" i="2"/>
  <c r="CM489" i="2"/>
  <c r="CM488" i="2"/>
  <c r="CL487" i="2"/>
  <c r="CJ486" i="2"/>
  <c r="CL485" i="2"/>
  <c r="CJ483" i="2"/>
  <c r="CI483" i="2"/>
  <c r="CM481" i="2"/>
  <c r="CM480" i="2"/>
  <c r="CM477" i="2"/>
  <c r="CJ477" i="2"/>
  <c r="CM476" i="2"/>
  <c r="CL476" i="2"/>
  <c r="CJ474" i="2"/>
  <c r="CL471" i="2"/>
  <c r="CJ470" i="2"/>
  <c r="CM469" i="2"/>
  <c r="CJ466" i="2"/>
  <c r="CL463" i="2"/>
  <c r="CL462" i="2"/>
  <c r="CM461" i="2"/>
  <c r="CL461" i="2"/>
  <c r="CJ461" i="2"/>
  <c r="CJ458" i="2"/>
  <c r="CL455" i="2"/>
  <c r="CM454" i="2"/>
  <c r="CJ454" i="2"/>
  <c r="CM452" i="2"/>
  <c r="CL452" i="2"/>
  <c r="CM449" i="2"/>
  <c r="CJ445" i="2"/>
  <c r="CL444" i="2"/>
  <c r="CI443" i="2"/>
  <c r="CM440" i="2"/>
  <c r="CL440" i="2"/>
  <c r="CL438" i="2"/>
  <c r="CL437" i="2"/>
  <c r="CM436" i="2"/>
  <c r="CL436" i="2"/>
  <c r="CJ434" i="2"/>
  <c r="CM433" i="2"/>
  <c r="CL430" i="2"/>
  <c r="CJ429" i="2"/>
  <c r="CJ428" i="2"/>
  <c r="CM424" i="2"/>
  <c r="CL424" i="2"/>
  <c r="CJ423" i="2"/>
  <c r="CJ422" i="2"/>
  <c r="CM421" i="2"/>
  <c r="CL421" i="2"/>
  <c r="CJ418" i="2"/>
  <c r="CM417" i="2"/>
  <c r="CL416" i="2"/>
  <c r="CL414" i="2"/>
  <c r="CJ413" i="2"/>
  <c r="CM412" i="2"/>
  <c r="CJ412" i="2"/>
  <c r="CJ411" i="2"/>
  <c r="CI411" i="2"/>
  <c r="CM408" i="2"/>
  <c r="CL408" i="2"/>
  <c r="CL407" i="2"/>
  <c r="CJ406" i="2"/>
  <c r="CJ403" i="2"/>
  <c r="CI403" i="2"/>
  <c r="CM401" i="2"/>
  <c r="CJ398" i="2"/>
  <c r="CM397" i="2"/>
  <c r="CL397" i="2"/>
  <c r="CM396" i="2"/>
  <c r="CI395" i="2"/>
  <c r="CJ391" i="2"/>
  <c r="CM390" i="2"/>
  <c r="CJ390" i="2"/>
  <c r="CL388" i="2"/>
  <c r="CJ388" i="2"/>
  <c r="CL383" i="2"/>
  <c r="CJ382" i="2"/>
  <c r="CJ381" i="2"/>
  <c r="CM380" i="2"/>
  <c r="CL380" i="2"/>
  <c r="CJ380" i="2"/>
  <c r="CJ378" i="2"/>
  <c r="CM377" i="2"/>
  <c r="CJ375" i="2"/>
  <c r="CM374" i="2"/>
  <c r="CJ374" i="2"/>
  <c r="CM373" i="2"/>
  <c r="CL372" i="2"/>
  <c r="CJ372" i="2"/>
  <c r="CJ371" i="2"/>
  <c r="CM369" i="2"/>
  <c r="CJ366" i="2"/>
  <c r="CJ365" i="2"/>
  <c r="CJ364" i="2"/>
  <c r="CJ363" i="2"/>
  <c r="CI363" i="2"/>
  <c r="CM361" i="2"/>
  <c r="CM360" i="2"/>
  <c r="CL360" i="2"/>
  <c r="CL359" i="2"/>
  <c r="CJ358" i="2"/>
  <c r="CL357" i="2"/>
  <c r="CJ356" i="2"/>
  <c r="CJ355" i="2"/>
  <c r="CI355" i="2"/>
  <c r="CL352" i="2"/>
  <c r="CJ350" i="2"/>
  <c r="CJ349" i="2"/>
  <c r="CM348" i="2"/>
  <c r="CL348" i="2"/>
  <c r="CJ348" i="2"/>
  <c r="CJ346" i="2"/>
  <c r="CM345" i="2"/>
  <c r="CL343" i="2"/>
  <c r="CJ342" i="2"/>
  <c r="CM340" i="2"/>
  <c r="CJ338" i="2"/>
  <c r="CL334" i="2"/>
  <c r="CL332" i="2"/>
  <c r="CJ330" i="2"/>
  <c r="CJ326" i="2"/>
  <c r="CM324" i="2"/>
  <c r="CJ322" i="2"/>
  <c r="CL318" i="2"/>
  <c r="CL316" i="2"/>
  <c r="CL310" i="2"/>
  <c r="CL308" i="2"/>
  <c r="CM302" i="2"/>
  <c r="CL302" i="2"/>
  <c r="CM300" i="2"/>
  <c r="CL300" i="2"/>
  <c r="CM294" i="2"/>
  <c r="CL294" i="2"/>
  <c r="CM292" i="2"/>
  <c r="CL292" i="2"/>
  <c r="CL288" i="2"/>
  <c r="CM287" i="2"/>
  <c r="CL286" i="2"/>
  <c r="CL285" i="2"/>
  <c r="CI283" i="2"/>
  <c r="CL278" i="2"/>
  <c r="CL277" i="2"/>
  <c r="CI275" i="2"/>
  <c r="CM273" i="2"/>
  <c r="CM271" i="2"/>
  <c r="CL271" i="2"/>
  <c r="CM269" i="2"/>
  <c r="CL269" i="2"/>
  <c r="CM268" i="2"/>
  <c r="CI267" i="2"/>
  <c r="CM265" i="2"/>
  <c r="CM264" i="2"/>
  <c r="CL264" i="2"/>
  <c r="CL263" i="2"/>
  <c r="CL262" i="2"/>
  <c r="CL261" i="2"/>
  <c r="CM260" i="2"/>
  <c r="CI259" i="2"/>
  <c r="CM254" i="2"/>
  <c r="CL254" i="2"/>
  <c r="CM248" i="2"/>
  <c r="CM247" i="2"/>
  <c r="CL247" i="2"/>
  <c r="CL245" i="2"/>
  <c r="CL244" i="2"/>
  <c r="CI243" i="2"/>
  <c r="CM239" i="2"/>
  <c r="CL239" i="2"/>
  <c r="CM237" i="2"/>
  <c r="CL237" i="2"/>
  <c r="CI235" i="2"/>
  <c r="CM224" i="2"/>
  <c r="CM223" i="2"/>
  <c r="CL223" i="2"/>
  <c r="CM222" i="2"/>
  <c r="CL222" i="2"/>
  <c r="CL221" i="2"/>
  <c r="CI219" i="2"/>
  <c r="CM216" i="2"/>
  <c r="CM214" i="2"/>
  <c r="CL214" i="2"/>
  <c r="CM211" i="2"/>
  <c r="CM209" i="2"/>
  <c r="CM208" i="2"/>
  <c r="CM207" i="2"/>
  <c r="CL206" i="2"/>
  <c r="CL205" i="2"/>
  <c r="CM203" i="2"/>
  <c r="CI203" i="2"/>
  <c r="CL199" i="2"/>
  <c r="CM197" i="2"/>
  <c r="CL197" i="2"/>
  <c r="CL196" i="2"/>
  <c r="CM195" i="2"/>
  <c r="CI195" i="2"/>
  <c r="CM193" i="2"/>
  <c r="CM192" i="2"/>
  <c r="CL191" i="2"/>
  <c r="CM190" i="2"/>
  <c r="CL189" i="2"/>
  <c r="CM187" i="2"/>
  <c r="CI187" i="2"/>
  <c r="CL182" i="2"/>
  <c r="CM180" i="2"/>
  <c r="CL180" i="2"/>
  <c r="CM179" i="2"/>
  <c r="CM177" i="2"/>
  <c r="CL174" i="2"/>
  <c r="CM172" i="2"/>
  <c r="CL172" i="2"/>
  <c r="CM171" i="2"/>
  <c r="CM167" i="2"/>
  <c r="CL167" i="2"/>
  <c r="CM165" i="2"/>
  <c r="CL165" i="2"/>
  <c r="CM163" i="2"/>
  <c r="CI163" i="2"/>
  <c r="CL158" i="2"/>
  <c r="CM156" i="2"/>
  <c r="CL156" i="2"/>
  <c r="CM155" i="2"/>
  <c r="CM153" i="2"/>
  <c r="CM151" i="2"/>
  <c r="CL151" i="2"/>
  <c r="CL149" i="2"/>
  <c r="CL148" i="2"/>
  <c r="CM147" i="2"/>
  <c r="CI147" i="2"/>
  <c r="CM143" i="2"/>
  <c r="CL143" i="2"/>
  <c r="CL141" i="2"/>
  <c r="CL140" i="2"/>
  <c r="CM139" i="2"/>
  <c r="CI139" i="2"/>
  <c r="CM137" i="2"/>
  <c r="CL134" i="2"/>
  <c r="CM132" i="2"/>
  <c r="CL132" i="2"/>
  <c r="CM131" i="2"/>
  <c r="CM129" i="2"/>
  <c r="CL126" i="2"/>
  <c r="CL125" i="2"/>
  <c r="CL124" i="2"/>
  <c r="CI123" i="2"/>
  <c r="CM121" i="2"/>
  <c r="CM120" i="2"/>
  <c r="CM119" i="2"/>
  <c r="CL119" i="2"/>
  <c r="CM118" i="2"/>
  <c r="CL118" i="2"/>
  <c r="CL117" i="2"/>
  <c r="CM115" i="2"/>
  <c r="CI115" i="2"/>
  <c r="CM113" i="2"/>
  <c r="CL111" i="2"/>
  <c r="CM109" i="2"/>
  <c r="CL109" i="2"/>
  <c r="CM107" i="2"/>
  <c r="CI107" i="2"/>
  <c r="CM103" i="2"/>
  <c r="CL103" i="2"/>
  <c r="CL102" i="2"/>
  <c r="CM101" i="2"/>
  <c r="CL100" i="2"/>
  <c r="CM99" i="2"/>
  <c r="CI99" i="2"/>
  <c r="CM97" i="2"/>
  <c r="CL95" i="2"/>
  <c r="CL94" i="2"/>
  <c r="CL93" i="2"/>
  <c r="CM91" i="2"/>
  <c r="CI91" i="2"/>
  <c r="CM89" i="2"/>
  <c r="CM88" i="2"/>
  <c r="CL86" i="2"/>
  <c r="CM84" i="2"/>
  <c r="CL84" i="2"/>
  <c r="CM83" i="2"/>
  <c r="CL78" i="2"/>
  <c r="CL76" i="2"/>
  <c r="CM75" i="2"/>
  <c r="CM71" i="2"/>
  <c r="CL71" i="2"/>
  <c r="CL70" i="2"/>
  <c r="CM69" i="2"/>
  <c r="CL69" i="2"/>
  <c r="CM67" i="2"/>
  <c r="CI67" i="2"/>
  <c r="CM64" i="2"/>
  <c r="CL62" i="2"/>
  <c r="CL60" i="2"/>
  <c r="CM59" i="2"/>
  <c r="CM55" i="2"/>
  <c r="CL55" i="2"/>
  <c r="CL53" i="2"/>
  <c r="CM52" i="2"/>
  <c r="CM51" i="2"/>
  <c r="CI51" i="2"/>
  <c r="CM47" i="2"/>
  <c r="CL47" i="2"/>
  <c r="CL46" i="2"/>
  <c r="CM45" i="2"/>
  <c r="CL45" i="2"/>
  <c r="CM44" i="2"/>
  <c r="CL44" i="2"/>
  <c r="CI43" i="2"/>
  <c r="CM41" i="2"/>
  <c r="CM40" i="2"/>
  <c r="CL39" i="2"/>
  <c r="CL38" i="2"/>
  <c r="CL37" i="2"/>
  <c r="CL36" i="2"/>
  <c r="CI35" i="2"/>
  <c r="CM33" i="2"/>
  <c r="CL30" i="2"/>
  <c r="CL28" i="2"/>
  <c r="CJ27" i="2"/>
  <c r="CI26" i="2"/>
  <c r="CL23" i="2"/>
  <c r="CL22" i="2"/>
  <c r="CJ21" i="2"/>
  <c r="CL20" i="2"/>
  <c r="CL19" i="2"/>
  <c r="CI18" i="2"/>
  <c r="CM15" i="2"/>
  <c r="CL15" i="2"/>
  <c r="W6" i="1"/>
  <c r="W8" i="1"/>
  <c r="W7" i="1"/>
  <c r="O7" i="1"/>
  <c r="M7" i="1"/>
  <c r="O6" i="1"/>
  <c r="L2" i="1"/>
  <c r="N1" i="1"/>
  <c r="L1" i="1"/>
  <c r="B4" i="2" s="1"/>
  <c r="CL68" i="2" l="1"/>
  <c r="CI299" i="2"/>
  <c r="CI315" i="2"/>
  <c r="CL349" i="2"/>
  <c r="CM393" i="2"/>
  <c r="CL29" i="2"/>
  <c r="CI83" i="2"/>
  <c r="CM56" i="2"/>
  <c r="CL215" i="2"/>
  <c r="CM60" i="2"/>
  <c r="CM62" i="2"/>
  <c r="CL63" i="2"/>
  <c r="CM63" i="2"/>
  <c r="CM76" i="2"/>
  <c r="CM81" i="2"/>
  <c r="CM95" i="2"/>
  <c r="CM128" i="2"/>
  <c r="CL135" i="2"/>
  <c r="CM135" i="2"/>
  <c r="CL150" i="2"/>
  <c r="CM150" i="2"/>
  <c r="CM152" i="2"/>
  <c r="CM161" i="2"/>
  <c r="CI171" i="2"/>
  <c r="CM173" i="2"/>
  <c r="CM184" i="2"/>
  <c r="CL188" i="2"/>
  <c r="CM188" i="2"/>
  <c r="CM196" i="2"/>
  <c r="CM217" i="2"/>
  <c r="CL229" i="2"/>
  <c r="CM229" i="2"/>
  <c r="CM244" i="2"/>
  <c r="CL246" i="2"/>
  <c r="CM246" i="2"/>
  <c r="CL255" i="2"/>
  <c r="CM255" i="2"/>
  <c r="CL272" i="2"/>
  <c r="CM272" i="2"/>
  <c r="CM281" i="2"/>
  <c r="CL212" i="2"/>
  <c r="CM212" i="2"/>
  <c r="CM48" i="2"/>
  <c r="CL79" i="2"/>
  <c r="CM79" i="2"/>
  <c r="CL92" i="2"/>
  <c r="CM148" i="2"/>
  <c r="CM169" i="2"/>
  <c r="CI179" i="2"/>
  <c r="CM201" i="2"/>
  <c r="CL213" i="2"/>
  <c r="CM227" i="2"/>
  <c r="CM267" i="2"/>
  <c r="CM289" i="2"/>
  <c r="CI291" i="2"/>
  <c r="CJ302" i="2"/>
  <c r="CM349" i="2"/>
  <c r="CJ370" i="2"/>
  <c r="CL400" i="2"/>
  <c r="CM400" i="2"/>
  <c r="CM409" i="2"/>
  <c r="CM35" i="2"/>
  <c r="CL190" i="2"/>
  <c r="CL252" i="2"/>
  <c r="CM23" i="2"/>
  <c r="CM27" i="2"/>
  <c r="CM29" i="2"/>
  <c r="CM37" i="2"/>
  <c r="CM68" i="2"/>
  <c r="CM24" i="2"/>
  <c r="CM39" i="2"/>
  <c r="CL61" i="2"/>
  <c r="CM65" i="2"/>
  <c r="CL77" i="2"/>
  <c r="CM105" i="2"/>
  <c r="CM111" i="2"/>
  <c r="CL116" i="2"/>
  <c r="CM116" i="2"/>
  <c r="CM124" i="2"/>
  <c r="CM126" i="2"/>
  <c r="CL127" i="2"/>
  <c r="CL133" i="2"/>
  <c r="CM133" i="2"/>
  <c r="CM145" i="2"/>
  <c r="CL159" i="2"/>
  <c r="CM185" i="2"/>
  <c r="CM205" i="2"/>
  <c r="CM215" i="2"/>
  <c r="CL220" i="2"/>
  <c r="CM225" i="2"/>
  <c r="CM243" i="2"/>
  <c r="CM252" i="2"/>
  <c r="CM256" i="2"/>
  <c r="CM259" i="2"/>
  <c r="CM46" i="2"/>
  <c r="CI59" i="2"/>
  <c r="CL142" i="2"/>
  <c r="CI227" i="2"/>
  <c r="CM233" i="2"/>
  <c r="CL270" i="2"/>
  <c r="CM270" i="2"/>
  <c r="CJ294" i="2"/>
  <c r="CL356" i="2"/>
  <c r="CM356" i="2"/>
  <c r="CL398" i="2"/>
  <c r="CL52" i="2"/>
  <c r="CL54" i="2"/>
  <c r="CM54" i="2"/>
  <c r="CM57" i="2"/>
  <c r="CL157" i="2"/>
  <c r="CM49" i="2"/>
  <c r="CM73" i="2"/>
  <c r="CM123" i="2"/>
  <c r="CM127" i="2"/>
  <c r="CM182" i="2"/>
  <c r="CL183" i="2"/>
  <c r="CM183" i="2"/>
  <c r="CM191" i="2"/>
  <c r="CM199" i="2"/>
  <c r="CI211" i="2"/>
  <c r="CL230" i="2"/>
  <c r="CM241" i="2"/>
  <c r="CM251" i="2"/>
  <c r="CM257" i="2"/>
  <c r="CL279" i="2"/>
  <c r="CM279" i="2"/>
  <c r="CL287" i="2"/>
  <c r="CI307" i="2"/>
  <c r="CJ318" i="2"/>
  <c r="CJ354" i="2"/>
  <c r="CJ362" i="2"/>
  <c r="CL31" i="2"/>
  <c r="CM31" i="2"/>
  <c r="CL108" i="2"/>
  <c r="CM108" i="2"/>
  <c r="CI75" i="2"/>
  <c r="CM19" i="2"/>
  <c r="CM28" i="2"/>
  <c r="CM86" i="2"/>
  <c r="CL87" i="2"/>
  <c r="CM87" i="2"/>
  <c r="CM92" i="2"/>
  <c r="CM100" i="2"/>
  <c r="CI131" i="2"/>
  <c r="CM140" i="2"/>
  <c r="CI155" i="2"/>
  <c r="CM159" i="2"/>
  <c r="CM36" i="2"/>
  <c r="CM43" i="2"/>
  <c r="CL85" i="2"/>
  <c r="CL101" i="2"/>
  <c r="CL110" i="2"/>
  <c r="CL166" i="2"/>
  <c r="CL173" i="2"/>
  <c r="CL175" i="2"/>
  <c r="CM175" i="2"/>
  <c r="CL204" i="2"/>
  <c r="CM204" i="2"/>
  <c r="CM220" i="2"/>
  <c r="CL238" i="2"/>
  <c r="CJ310" i="2"/>
  <c r="CJ334" i="2"/>
  <c r="CM353" i="2"/>
  <c r="CL164" i="2"/>
  <c r="CM164" i="2"/>
  <c r="CL181" i="2"/>
  <c r="CL198" i="2"/>
  <c r="CL207" i="2"/>
  <c r="CM219" i="2"/>
  <c r="CL236" i="2"/>
  <c r="CM236" i="2"/>
  <c r="CM249" i="2"/>
  <c r="CL260" i="2"/>
  <c r="CL280" i="2"/>
  <c r="CM280" i="2"/>
  <c r="CM262" i="2"/>
  <c r="CL276" i="2"/>
  <c r="CM283" i="2"/>
  <c r="CM284" i="2"/>
  <c r="CL293" i="2"/>
  <c r="CM293" i="2"/>
  <c r="CL301" i="2"/>
  <c r="CM301" i="2"/>
  <c r="CL309" i="2"/>
  <c r="CM309" i="2"/>
  <c r="CL317" i="2"/>
  <c r="CL325" i="2"/>
  <c r="CL333" i="2"/>
  <c r="CL341" i="2"/>
  <c r="CI347" i="2"/>
  <c r="CJ347" i="2"/>
  <c r="CL358" i="2"/>
  <c r="CM358" i="2"/>
  <c r="CL365" i="2"/>
  <c r="CM392" i="2"/>
  <c r="CI435" i="2"/>
  <c r="CJ435" i="2"/>
  <c r="CM317" i="2"/>
  <c r="CI323" i="2"/>
  <c r="CM325" i="2"/>
  <c r="CI331" i="2"/>
  <c r="CM333" i="2"/>
  <c r="CI339" i="2"/>
  <c r="CM341" i="2"/>
  <c r="CL375" i="2"/>
  <c r="CI379" i="2"/>
  <c r="CL381" i="2"/>
  <c r="CM381" i="2"/>
  <c r="CM388" i="2"/>
  <c r="CL391" i="2"/>
  <c r="CJ394" i="2"/>
  <c r="CJ402" i="2"/>
  <c r="CL404" i="2"/>
  <c r="CM404" i="2"/>
  <c r="CL454" i="2"/>
  <c r="CM263" i="2"/>
  <c r="CL268" i="2"/>
  <c r="CM275" i="2"/>
  <c r="CM276" i="2"/>
  <c r="CJ343" i="2"/>
  <c r="CL344" i="2"/>
  <c r="CM344" i="2"/>
  <c r="CL350" i="2"/>
  <c r="CM352" i="2"/>
  <c r="CL364" i="2"/>
  <c r="CM365" i="2"/>
  <c r="CM372" i="2"/>
  <c r="CJ386" i="2"/>
  <c r="CL389" i="2"/>
  <c r="CJ410" i="2"/>
  <c r="CM416" i="2"/>
  <c r="CI419" i="2"/>
  <c r="CJ419" i="2"/>
  <c r="CL422" i="2"/>
  <c r="CM422" i="2"/>
  <c r="CM444" i="2"/>
  <c r="CJ455" i="2"/>
  <c r="CI467" i="2"/>
  <c r="CJ467" i="2"/>
  <c r="CJ471" i="2"/>
  <c r="CJ476" i="2"/>
  <c r="CL253" i="2"/>
  <c r="CI290" i="2"/>
  <c r="CJ290" i="2"/>
  <c r="CI298" i="2"/>
  <c r="CJ298" i="2"/>
  <c r="CI306" i="2"/>
  <c r="CJ306" i="2"/>
  <c r="CI314" i="2"/>
  <c r="CJ314" i="2"/>
  <c r="CL324" i="2"/>
  <c r="CL326" i="2"/>
  <c r="CM326" i="2"/>
  <c r="CL340" i="2"/>
  <c r="CL342" i="2"/>
  <c r="CM342" i="2"/>
  <c r="CL366" i="2"/>
  <c r="CL368" i="2"/>
  <c r="CL399" i="2"/>
  <c r="CL405" i="2"/>
  <c r="CM405" i="2"/>
  <c r="CL420" i="2"/>
  <c r="CL429" i="2"/>
  <c r="CM429" i="2"/>
  <c r="CL231" i="2"/>
  <c r="CM231" i="2"/>
  <c r="CM261" i="2"/>
  <c r="CL228" i="2"/>
  <c r="CM228" i="2"/>
  <c r="CM235" i="2"/>
  <c r="CI251" i="2"/>
  <c r="CL284" i="2"/>
  <c r="CM288" i="2"/>
  <c r="CI322" i="2"/>
  <c r="CI338" i="2"/>
  <c r="CL351" i="2"/>
  <c r="CM364" i="2"/>
  <c r="CI371" i="2"/>
  <c r="CL376" i="2"/>
  <c r="CM376" i="2"/>
  <c r="CJ379" i="2"/>
  <c r="CL382" i="2"/>
  <c r="CM385" i="2"/>
  <c r="CM389" i="2"/>
  <c r="CJ407" i="2"/>
  <c r="CJ426" i="2"/>
  <c r="CI451" i="2"/>
  <c r="CJ451" i="2"/>
  <c r="CL460" i="2"/>
  <c r="CM460" i="2"/>
  <c r="CM308" i="2"/>
  <c r="CM310" i="2"/>
  <c r="CM316" i="2"/>
  <c r="CM318" i="2"/>
  <c r="CM332" i="2"/>
  <c r="CM334" i="2"/>
  <c r="CM357" i="2"/>
  <c r="CJ359" i="2"/>
  <c r="CM368" i="2"/>
  <c r="CL390" i="2"/>
  <c r="CJ395" i="2"/>
  <c r="CJ396" i="2"/>
  <c r="CM420" i="2"/>
  <c r="CI427" i="2"/>
  <c r="CJ427" i="2"/>
  <c r="CM437" i="2"/>
  <c r="CJ438" i="2"/>
  <c r="CI459" i="2"/>
  <c r="CJ459" i="2"/>
  <c r="CL367" i="2"/>
  <c r="CL374" i="2"/>
  <c r="CI387" i="2"/>
  <c r="CJ387" i="2"/>
  <c r="CL406" i="2"/>
  <c r="CM406" i="2"/>
  <c r="CL413" i="2"/>
  <c r="CM413" i="2"/>
  <c r="CL428" i="2"/>
  <c r="CM428" i="2"/>
  <c r="CL432" i="2"/>
  <c r="CM432" i="2"/>
  <c r="CL446" i="2"/>
  <c r="CL496" i="2"/>
  <c r="CI516" i="2"/>
  <c r="CJ516" i="2"/>
  <c r="CL518" i="2"/>
  <c r="CI523" i="2"/>
  <c r="CJ526" i="2"/>
  <c r="CL557" i="2"/>
  <c r="CJ563" i="2"/>
  <c r="CI572" i="2"/>
  <c r="CJ572" i="2"/>
  <c r="CL597" i="2"/>
  <c r="CM597" i="2"/>
  <c r="CI604" i="2"/>
  <c r="CJ604" i="2"/>
  <c r="CI611" i="2"/>
  <c r="CL373" i="2"/>
  <c r="CM384" i="2"/>
  <c r="CL423" i="2"/>
  <c r="CM425" i="2"/>
  <c r="CL439" i="2"/>
  <c r="CM445" i="2"/>
  <c r="CL479" i="2"/>
  <c r="CM485" i="2"/>
  <c r="CJ487" i="2"/>
  <c r="CI492" i="2"/>
  <c r="CJ492" i="2"/>
  <c r="CL512" i="2"/>
  <c r="CI532" i="2"/>
  <c r="CJ532" i="2"/>
  <c r="CL534" i="2"/>
  <c r="CM534" i="2"/>
  <c r="CM564" i="2"/>
  <c r="CM588" i="2"/>
  <c r="CJ602" i="2"/>
  <c r="CJ606" i="2"/>
  <c r="CL616" i="2"/>
  <c r="CM616" i="2"/>
  <c r="CL629" i="2"/>
  <c r="CL645" i="2"/>
  <c r="CM645" i="2"/>
  <c r="CL470" i="2"/>
  <c r="CM470" i="2"/>
  <c r="CL494" i="2"/>
  <c r="CM494" i="2"/>
  <c r="CM501" i="2"/>
  <c r="CJ507" i="2"/>
  <c r="CM518" i="2"/>
  <c r="CI555" i="2"/>
  <c r="CJ555" i="2"/>
  <c r="CI564" i="2"/>
  <c r="CJ564" i="2"/>
  <c r="CL573" i="2"/>
  <c r="CM573" i="2"/>
  <c r="CM580" i="2"/>
  <c r="CL584" i="2"/>
  <c r="CI595" i="2"/>
  <c r="CJ595" i="2"/>
  <c r="CL600" i="2"/>
  <c r="CM600" i="2"/>
  <c r="CL392" i="2"/>
  <c r="CL412" i="2"/>
  <c r="CM441" i="2"/>
  <c r="CL448" i="2"/>
  <c r="CJ450" i="2"/>
  <c r="CL477" i="2"/>
  <c r="CL486" i="2"/>
  <c r="CJ501" i="2"/>
  <c r="CL510" i="2"/>
  <c r="CI515" i="2"/>
  <c r="CJ518" i="2"/>
  <c r="CJ523" i="2"/>
  <c r="CJ525" i="2"/>
  <c r="CL549" i="2"/>
  <c r="CM550" i="2"/>
  <c r="CJ557" i="2"/>
  <c r="CJ566" i="2"/>
  <c r="CM566" i="2"/>
  <c r="CI571" i="2"/>
  <c r="CM590" i="2"/>
  <c r="CJ605" i="2"/>
  <c r="CM605" i="2"/>
  <c r="CJ611" i="2"/>
  <c r="CM612" i="2"/>
  <c r="CJ621" i="2"/>
  <c r="CM629" i="2"/>
  <c r="CI636" i="2"/>
  <c r="CJ636" i="2"/>
  <c r="CM648" i="2"/>
  <c r="CM456" i="2"/>
  <c r="CL468" i="2"/>
  <c r="CM468" i="2"/>
  <c r="CL484" i="2"/>
  <c r="CM484" i="2"/>
  <c r="CL493" i="2"/>
  <c r="CJ499" i="2"/>
  <c r="CI508" i="2"/>
  <c r="CJ508" i="2"/>
  <c r="CL533" i="2"/>
  <c r="CM533" i="2"/>
  <c r="CI540" i="2"/>
  <c r="CJ540" i="2"/>
  <c r="CI547" i="2"/>
  <c r="CJ550" i="2"/>
  <c r="CL560" i="2"/>
  <c r="CI580" i="2"/>
  <c r="CJ580" i="2"/>
  <c r="CL582" i="2"/>
  <c r="CI587" i="2"/>
  <c r="CJ590" i="2"/>
  <c r="CL614" i="2"/>
  <c r="CM614" i="2"/>
  <c r="CL637" i="2"/>
  <c r="CM637" i="2"/>
  <c r="CM644" i="2"/>
  <c r="CL453" i="2"/>
  <c r="CM453" i="2"/>
  <c r="CL464" i="2"/>
  <c r="CM465" i="2"/>
  <c r="CI475" i="2"/>
  <c r="CJ475" i="2"/>
  <c r="CL480" i="2"/>
  <c r="CM486" i="2"/>
  <c r="CM500" i="2"/>
  <c r="CM524" i="2"/>
  <c r="CJ542" i="2"/>
  <c r="CI556" i="2"/>
  <c r="CJ556" i="2"/>
  <c r="CL576" i="2"/>
  <c r="CI596" i="2"/>
  <c r="CJ596" i="2"/>
  <c r="CL598" i="2"/>
  <c r="CM598" i="2"/>
  <c r="CJ629" i="2"/>
  <c r="CJ443" i="2"/>
  <c r="CJ444" i="2"/>
  <c r="CL447" i="2"/>
  <c r="CM448" i="2"/>
  <c r="CJ460" i="2"/>
  <c r="CL469" i="2"/>
  <c r="CM473" i="2"/>
  <c r="CL478" i="2"/>
  <c r="CJ490" i="2"/>
  <c r="CI491" i="2"/>
  <c r="CJ491" i="2"/>
  <c r="CM493" i="2"/>
  <c r="CI500" i="2"/>
  <c r="CJ500" i="2"/>
  <c r="CL509" i="2"/>
  <c r="CM509" i="2"/>
  <c r="CM510" i="2"/>
  <c r="CM516" i="2"/>
  <c r="CL520" i="2"/>
  <c r="CI531" i="2"/>
  <c r="CJ531" i="2"/>
  <c r="CL536" i="2"/>
  <c r="CM549" i="2"/>
  <c r="CL558" i="2"/>
  <c r="CM558" i="2"/>
  <c r="CM565" i="2"/>
  <c r="CJ571" i="2"/>
  <c r="CM582" i="2"/>
  <c r="CM589" i="2"/>
  <c r="CM604" i="2"/>
  <c r="CJ615" i="2"/>
  <c r="CI330" i="2"/>
  <c r="CL384" i="2"/>
  <c r="CL396" i="2"/>
  <c r="CJ397" i="2"/>
  <c r="CL415" i="2"/>
  <c r="CL431" i="2"/>
  <c r="CM438" i="2"/>
  <c r="CJ439" i="2"/>
  <c r="CJ442" i="2"/>
  <c r="CL445" i="2"/>
  <c r="CM457" i="2"/>
  <c r="CM464" i="2"/>
  <c r="CJ493" i="2"/>
  <c r="CJ502" i="2"/>
  <c r="CM502" i="2"/>
  <c r="CI507" i="2"/>
  <c r="CM526" i="2"/>
  <c r="CJ541" i="2"/>
  <c r="CM541" i="2"/>
  <c r="CJ547" i="2"/>
  <c r="CM548" i="2"/>
  <c r="CJ565" i="2"/>
  <c r="CL574" i="2"/>
  <c r="CI579" i="2"/>
  <c r="CJ582" i="2"/>
  <c r="CJ587" i="2"/>
  <c r="CJ589" i="2"/>
  <c r="CI628" i="2"/>
  <c r="CJ628" i="2"/>
  <c r="CJ635" i="2"/>
  <c r="CM638" i="2"/>
  <c r="CM640" i="2"/>
  <c r="CM646" i="2"/>
  <c r="CL654" i="2"/>
  <c r="CM654" i="2"/>
  <c r="CL670" i="2"/>
  <c r="CM670" i="2"/>
  <c r="CL702" i="2"/>
  <c r="CM702" i="2"/>
  <c r="CJ709" i="2"/>
  <c r="CL456" i="2"/>
  <c r="CL472" i="2"/>
  <c r="CM472" i="2"/>
  <c r="CJ482" i="2"/>
  <c r="CL488" i="2"/>
  <c r="CJ509" i="2"/>
  <c r="CI524" i="2"/>
  <c r="CJ524" i="2"/>
  <c r="CJ534" i="2"/>
  <c r="CI539" i="2"/>
  <c r="CJ573" i="2"/>
  <c r="CI588" i="2"/>
  <c r="CJ588" i="2"/>
  <c r="CJ598" i="2"/>
  <c r="CI603" i="2"/>
  <c r="CJ637" i="2"/>
  <c r="CJ651" i="2"/>
  <c r="CL653" i="2"/>
  <c r="CM653" i="2"/>
  <c r="CJ662" i="2"/>
  <c r="CL664" i="2"/>
  <c r="CI675" i="2"/>
  <c r="CL678" i="2"/>
  <c r="CL757" i="2"/>
  <c r="CM757" i="2"/>
  <c r="CJ494" i="2"/>
  <c r="CI499" i="2"/>
  <c r="CJ533" i="2"/>
  <c r="CI548" i="2"/>
  <c r="CJ548" i="2"/>
  <c r="CJ558" i="2"/>
  <c r="CI563" i="2"/>
  <c r="CJ597" i="2"/>
  <c r="CJ610" i="2"/>
  <c r="CI612" i="2"/>
  <c r="CJ612" i="2"/>
  <c r="CJ619" i="2"/>
  <c r="CJ622" i="2"/>
  <c r="CM622" i="2"/>
  <c r="CM624" i="2"/>
  <c r="CI627" i="2"/>
  <c r="CJ646" i="2"/>
  <c r="CI683" i="2"/>
  <c r="CJ684" i="2"/>
  <c r="CJ685" i="2"/>
  <c r="CJ686" i="2"/>
  <c r="CI708" i="2"/>
  <c r="CJ708" i="2"/>
  <c r="CJ742" i="2"/>
  <c r="CL648" i="2"/>
  <c r="CM676" i="2"/>
  <c r="CL662" i="2"/>
  <c r="CL669" i="2"/>
  <c r="CM669" i="2"/>
  <c r="CI699" i="2"/>
  <c r="CL701" i="2"/>
  <c r="CM701" i="2"/>
  <c r="CL704" i="2"/>
  <c r="CM704" i="2"/>
  <c r="CL712" i="2"/>
  <c r="CM712" i="2"/>
  <c r="CJ618" i="2"/>
  <c r="CI620" i="2"/>
  <c r="CJ620" i="2"/>
  <c r="CJ627" i="2"/>
  <c r="CJ630" i="2"/>
  <c r="CM630" i="2"/>
  <c r="CM632" i="2"/>
  <c r="CI635" i="2"/>
  <c r="CL646" i="2"/>
  <c r="CJ647" i="2"/>
  <c r="CJ654" i="2"/>
  <c r="CJ659" i="2"/>
  <c r="CJ683" i="2"/>
  <c r="CL661" i="2"/>
  <c r="CI691" i="2"/>
  <c r="CI619" i="2"/>
  <c r="CM628" i="2"/>
  <c r="CJ652" i="2"/>
  <c r="CL656" i="2"/>
  <c r="CM656" i="2"/>
  <c r="CM668" i="2"/>
  <c r="CJ669" i="2"/>
  <c r="CL672" i="2"/>
  <c r="CM672" i="2"/>
  <c r="CJ717" i="2"/>
  <c r="CI723" i="2"/>
  <c r="CJ723" i="2"/>
  <c r="CL733" i="2"/>
  <c r="CM733" i="2"/>
  <c r="CI755" i="2"/>
  <c r="CJ755" i="2"/>
  <c r="CI716" i="2"/>
  <c r="CJ716" i="2"/>
  <c r="CJ724" i="2"/>
  <c r="CJ725" i="2"/>
  <c r="CL728" i="2"/>
  <c r="CJ735" i="2"/>
  <c r="CM741" i="2"/>
  <c r="CJ749" i="2"/>
  <c r="CL760" i="2"/>
  <c r="CJ779" i="2"/>
  <c r="CJ783" i="2"/>
  <c r="CJ791" i="2"/>
  <c r="CL824" i="2"/>
  <c r="CM824" i="2"/>
  <c r="CM732" i="2"/>
  <c r="CM748" i="2"/>
  <c r="CJ758" i="2"/>
  <c r="CL766" i="2"/>
  <c r="CM766" i="2"/>
  <c r="CJ774" i="2"/>
  <c r="CM641" i="2"/>
  <c r="CJ666" i="2"/>
  <c r="CJ676" i="2"/>
  <c r="CL680" i="2"/>
  <c r="CI700" i="2"/>
  <c r="CI707" i="2"/>
  <c r="CJ707" i="2"/>
  <c r="CI715" i="2"/>
  <c r="CL726" i="2"/>
  <c r="CJ727" i="2"/>
  <c r="CJ734" i="2"/>
  <c r="CL744" i="2"/>
  <c r="CI748" i="2"/>
  <c r="CJ748" i="2"/>
  <c r="CI771" i="2"/>
  <c r="CJ773" i="2"/>
  <c r="CJ838" i="2"/>
  <c r="CL725" i="2"/>
  <c r="CI740" i="2"/>
  <c r="CI756" i="2"/>
  <c r="CJ759" i="2"/>
  <c r="CL784" i="2"/>
  <c r="CL797" i="2"/>
  <c r="CM797" i="2"/>
  <c r="CM812" i="2"/>
  <c r="CJ821" i="2"/>
  <c r="CM657" i="2"/>
  <c r="CL677" i="2"/>
  <c r="CM680" i="2"/>
  <c r="CM688" i="2"/>
  <c r="CM692" i="2"/>
  <c r="CJ698" i="2"/>
  <c r="CJ701" i="2"/>
  <c r="CJ722" i="2"/>
  <c r="CM729" i="2"/>
  <c r="CJ732" i="2"/>
  <c r="CL736" i="2"/>
  <c r="CM736" i="2"/>
  <c r="CM744" i="2"/>
  <c r="CI747" i="2"/>
  <c r="CJ757" i="2"/>
  <c r="CL758" i="2"/>
  <c r="CL765" i="2"/>
  <c r="CM765" i="2"/>
  <c r="CL774" i="2"/>
  <c r="CM774" i="2"/>
  <c r="CM776" i="2"/>
  <c r="CI780" i="2"/>
  <c r="CI788" i="2"/>
  <c r="CL800" i="2"/>
  <c r="CI828" i="2"/>
  <c r="CM709" i="2"/>
  <c r="CJ715" i="2"/>
  <c r="CJ718" i="2"/>
  <c r="CM718" i="2"/>
  <c r="CM720" i="2"/>
  <c r="CM726" i="2"/>
  <c r="CL734" i="2"/>
  <c r="CM734" i="2"/>
  <c r="CJ750" i="2"/>
  <c r="CM750" i="2"/>
  <c r="CM752" i="2"/>
  <c r="CJ771" i="2"/>
  <c r="CL773" i="2"/>
  <c r="CJ781" i="2"/>
  <c r="CJ789" i="2"/>
  <c r="CI803" i="2"/>
  <c r="CJ803" i="2"/>
  <c r="CI804" i="2"/>
  <c r="CM716" i="2"/>
  <c r="CI739" i="2"/>
  <c r="CJ739" i="2"/>
  <c r="CM764" i="2"/>
  <c r="CL798" i="2"/>
  <c r="CL805" i="2"/>
  <c r="CM805" i="2"/>
  <c r="CJ846" i="2"/>
  <c r="CI860" i="2"/>
  <c r="CM864" i="2"/>
  <c r="CM869" i="2"/>
  <c r="CJ886" i="2"/>
  <c r="CM900" i="2"/>
  <c r="CM908" i="2"/>
  <c r="CJ682" i="2"/>
  <c r="CM721" i="2"/>
  <c r="CJ762" i="2"/>
  <c r="CJ772" i="2"/>
  <c r="CL776" i="2"/>
  <c r="CI796" i="2"/>
  <c r="CI812" i="2"/>
  <c r="CL840" i="2"/>
  <c r="CM862" i="2"/>
  <c r="CJ863" i="2"/>
  <c r="CJ875" i="2"/>
  <c r="CM877" i="2"/>
  <c r="CJ786" i="2"/>
  <c r="CJ798" i="2"/>
  <c r="CL822" i="2"/>
  <c r="CI836" i="2"/>
  <c r="CJ836" i="2"/>
  <c r="CM844" i="2"/>
  <c r="CL861" i="2"/>
  <c r="CJ862" i="2"/>
  <c r="CJ867" i="2"/>
  <c r="CI883" i="2"/>
  <c r="CM885" i="2"/>
  <c r="CI916" i="2"/>
  <c r="CJ926" i="2"/>
  <c r="CJ940" i="2"/>
  <c r="CL941" i="2"/>
  <c r="CM941" i="2"/>
  <c r="CI819" i="2"/>
  <c r="CL838" i="2"/>
  <c r="CM848" i="2"/>
  <c r="CM852" i="2"/>
  <c r="CI859" i="2"/>
  <c r="CJ859" i="2"/>
  <c r="CJ860" i="2"/>
  <c r="CM876" i="2"/>
  <c r="CI892" i="2"/>
  <c r="CM932" i="2"/>
  <c r="CI963" i="2"/>
  <c r="CJ963" i="2"/>
  <c r="CM761" i="2"/>
  <c r="CL768" i="2"/>
  <c r="CM768" i="2"/>
  <c r="CM772" i="2"/>
  <c r="CM789" i="2"/>
  <c r="CM790" i="2"/>
  <c r="CM792" i="2"/>
  <c r="CI795" i="2"/>
  <c r="CJ796" i="2"/>
  <c r="CM808" i="2"/>
  <c r="CI811" i="2"/>
  <c r="CJ811" i="2"/>
  <c r="CJ812" i="2"/>
  <c r="CL821" i="2"/>
  <c r="CM821" i="2"/>
  <c r="CL830" i="2"/>
  <c r="CJ845" i="2"/>
  <c r="CM854" i="2"/>
  <c r="CI868" i="2"/>
  <c r="CI876" i="2"/>
  <c r="CJ876" i="2"/>
  <c r="CM884" i="2"/>
  <c r="CI835" i="2"/>
  <c r="CL837" i="2"/>
  <c r="CM837" i="2"/>
  <c r="CM860" i="2"/>
  <c r="CM861" i="2"/>
  <c r="CL869" i="2"/>
  <c r="CL872" i="2"/>
  <c r="CM872" i="2"/>
  <c r="CJ883" i="2"/>
  <c r="CM888" i="2"/>
  <c r="CI891" i="2"/>
  <c r="CL893" i="2"/>
  <c r="CL909" i="2"/>
  <c r="CM909" i="2"/>
  <c r="CL912" i="2"/>
  <c r="CL845" i="2"/>
  <c r="CI875" i="2"/>
  <c r="CL904" i="2"/>
  <c r="CI907" i="2"/>
  <c r="CL933" i="2"/>
  <c r="CL936" i="2"/>
  <c r="CI939" i="2"/>
  <c r="CJ939" i="2"/>
  <c r="CJ787" i="2"/>
  <c r="CJ795" i="2"/>
  <c r="CJ822" i="2"/>
  <c r="CM830" i="2"/>
  <c r="CJ851" i="2"/>
  <c r="CL853" i="2"/>
  <c r="CM853" i="2"/>
  <c r="CI867" i="2"/>
  <c r="CM886" i="2"/>
  <c r="CJ887" i="2"/>
  <c r="CM893" i="2"/>
  <c r="CJ901" i="2"/>
  <c r="CM912" i="2"/>
  <c r="CI915" i="2"/>
  <c r="CJ915" i="2"/>
  <c r="CM942" i="2"/>
  <c r="CI972" i="2"/>
  <c r="CM878" i="2"/>
  <c r="CL896" i="2"/>
  <c r="CM896" i="2"/>
  <c r="CJ908" i="2"/>
  <c r="CJ910" i="2"/>
  <c r="CL918" i="2"/>
  <c r="CI923" i="2"/>
  <c r="CL925" i="2"/>
  <c r="CJ931" i="2"/>
  <c r="CJ948" i="2"/>
  <c r="CL950" i="2"/>
  <c r="CM950" i="2"/>
  <c r="CJ973" i="2"/>
  <c r="CM974" i="2"/>
  <c r="CI980" i="2"/>
  <c r="CL984" i="2"/>
  <c r="CM956" i="2"/>
  <c r="CJ966" i="2"/>
  <c r="CL976" i="2"/>
  <c r="CI1043" i="2"/>
  <c r="CJ1043" i="2"/>
  <c r="CL894" i="2"/>
  <c r="CM916" i="2"/>
  <c r="CJ972" i="2"/>
  <c r="CL973" i="2"/>
  <c r="CJ1039" i="2"/>
  <c r="CJ925" i="2"/>
  <c r="CM925" i="2"/>
  <c r="CM964" i="2"/>
  <c r="CL966" i="2"/>
  <c r="CI971" i="2"/>
  <c r="CJ971" i="2"/>
  <c r="CM976" i="2"/>
  <c r="CL982" i="2"/>
  <c r="CJ1021" i="2"/>
  <c r="CM753" i="2"/>
  <c r="CJ778" i="2"/>
  <c r="CI820" i="2"/>
  <c r="CI827" i="2"/>
  <c r="CJ827" i="2"/>
  <c r="CJ837" i="2"/>
  <c r="CL870" i="2"/>
  <c r="CM870" i="2"/>
  <c r="CM894" i="2"/>
  <c r="CL902" i="2"/>
  <c r="CM902" i="2"/>
  <c r="CM940" i="2"/>
  <c r="CL952" i="2"/>
  <c r="CM952" i="2"/>
  <c r="CI964" i="2"/>
  <c r="CJ965" i="2"/>
  <c r="CM973" i="2"/>
  <c r="CJ974" i="2"/>
  <c r="CJ975" i="2"/>
  <c r="CL998" i="2"/>
  <c r="CI884" i="2"/>
  <c r="CJ884" i="2"/>
  <c r="CJ899" i="2"/>
  <c r="CL901" i="2"/>
  <c r="CM901" i="2"/>
  <c r="CM924" i="2"/>
  <c r="CM928" i="2"/>
  <c r="CM948" i="2"/>
  <c r="CL957" i="2"/>
  <c r="CL960" i="2"/>
  <c r="CM966" i="2"/>
  <c r="CM982" i="2"/>
  <c r="CJ1006" i="2"/>
  <c r="CL942" i="2"/>
  <c r="CJ943" i="2"/>
  <c r="CI955" i="2"/>
  <c r="CJ955" i="2"/>
  <c r="CL965" i="2"/>
  <c r="CI1092" i="2"/>
  <c r="CJ1092" i="2"/>
  <c r="CL1094" i="2"/>
  <c r="CI1075" i="2"/>
  <c r="CJ1075" i="2"/>
  <c r="CM917" i="2"/>
  <c r="CI924" i="2"/>
  <c r="CJ924" i="2"/>
  <c r="CL926" i="2"/>
  <c r="CJ927" i="2"/>
  <c r="CJ947" i="2"/>
  <c r="CL992" i="2"/>
  <c r="CM992" i="2"/>
  <c r="CJ1013" i="2"/>
  <c r="CM1094" i="2"/>
  <c r="CJ989" i="2"/>
  <c r="CL997" i="2"/>
  <c r="CL1000" i="2"/>
  <c r="CM1000" i="2"/>
  <c r="CJ1005" i="2"/>
  <c r="CI1019" i="2"/>
  <c r="CJ1019" i="2"/>
  <c r="CJ1020" i="2"/>
  <c r="CJ1053" i="2"/>
  <c r="CL1070" i="2"/>
  <c r="CM1070" i="2"/>
  <c r="CI995" i="2"/>
  <c r="CJ995" i="2"/>
  <c r="CI1011" i="2"/>
  <c r="CJ1011" i="2"/>
  <c r="CI1028" i="2"/>
  <c r="CJ1028" i="2"/>
  <c r="CI1083" i="2"/>
  <c r="CM1092" i="2"/>
  <c r="CI1003" i="2"/>
  <c r="CJ1003" i="2"/>
  <c r="CI1051" i="2"/>
  <c r="CJ1051" i="2"/>
  <c r="CL1069" i="2"/>
  <c r="CM1069" i="2"/>
  <c r="CI1052" i="2"/>
  <c r="CJ1095" i="2"/>
  <c r="CJ1083" i="2"/>
  <c r="CL1119" i="2"/>
  <c r="CI1115" i="2"/>
  <c r="CJ1115" i="2"/>
  <c r="CM1116" i="2"/>
  <c r="CJ987" i="2"/>
  <c r="CL990" i="2"/>
  <c r="CJ1029" i="2"/>
  <c r="CM1038" i="2"/>
  <c r="CM1040" i="2"/>
  <c r="CJ1059" i="2"/>
  <c r="CJ1076" i="2"/>
  <c r="CL1078" i="2"/>
  <c r="CM1078" i="2"/>
  <c r="CL1101" i="2"/>
  <c r="CM1101" i="2"/>
  <c r="CJ1109" i="2"/>
  <c r="CL989" i="2"/>
  <c r="CI1027" i="2"/>
  <c r="CI1036" i="2"/>
  <c r="CM1037" i="2"/>
  <c r="CJ1084" i="2"/>
  <c r="CL1085" i="2"/>
  <c r="CM1085" i="2"/>
  <c r="CJ1093" i="2"/>
  <c r="CM1113" i="2"/>
  <c r="CI1116" i="2"/>
  <c r="CJ1116" i="2"/>
  <c r="CM1121" i="2"/>
  <c r="CJ1130" i="2"/>
  <c r="CL949" i="2"/>
  <c r="CM949" i="2"/>
  <c r="CJ967" i="2"/>
  <c r="CL974" i="2"/>
  <c r="CM981" i="2"/>
  <c r="CM989" i="2"/>
  <c r="CJ999" i="2"/>
  <c r="CJ1007" i="2"/>
  <c r="CJ1015" i="2"/>
  <c r="CJ1023" i="2"/>
  <c r="CM1046" i="2"/>
  <c r="CM1048" i="2"/>
  <c r="CJ1070" i="2"/>
  <c r="CJ1094" i="2"/>
  <c r="CM1100" i="2"/>
  <c r="CM1105" i="2"/>
  <c r="CM1108" i="2"/>
  <c r="CI1124" i="2"/>
  <c r="CJ1124" i="2"/>
  <c r="CM1132" i="2"/>
  <c r="CJ1022" i="2"/>
  <c r="CJ1027" i="2"/>
  <c r="CI1035" i="2"/>
  <c r="CJ1036" i="2"/>
  <c r="CI1044" i="2"/>
  <c r="CM1045" i="2"/>
  <c r="CJ1047" i="2"/>
  <c r="CJ1069" i="2"/>
  <c r="CL1072" i="2"/>
  <c r="CM1089" i="2"/>
  <c r="CL1096" i="2"/>
  <c r="CM1102" i="2"/>
  <c r="CJ1103" i="2"/>
  <c r="CL1109" i="2"/>
  <c r="CL1111" i="2"/>
  <c r="CM1129" i="2"/>
  <c r="CL928" i="2"/>
  <c r="CL944" i="2"/>
  <c r="CJ990" i="2"/>
  <c r="CM1030" i="2"/>
  <c r="CM1032" i="2"/>
  <c r="CM1056" i="2"/>
  <c r="CJ1068" i="2"/>
  <c r="CL1080" i="2"/>
  <c r="CM1086" i="2"/>
  <c r="CL1093" i="2"/>
  <c r="CM1093" i="2"/>
  <c r="CJ1102" i="2"/>
  <c r="CI1108" i="2"/>
  <c r="CJ1108" i="2"/>
  <c r="CJ1091" i="2"/>
  <c r="CJ1107" i="2"/>
  <c r="CJ1119" i="2"/>
  <c r="CM1126" i="2"/>
  <c r="CJ1132" i="2"/>
  <c r="CM1134" i="2"/>
  <c r="CM1117" i="2"/>
  <c r="CJ1118" i="2"/>
  <c r="CJ1117" i="2"/>
  <c r="CJ1123" i="2"/>
  <c r="CI17" i="2"/>
  <c r="CJ17" i="2"/>
  <c r="CI54" i="2"/>
  <c r="CJ54" i="2"/>
  <c r="CI25" i="2"/>
  <c r="CJ25" i="2"/>
  <c r="CI109" i="2"/>
  <c r="CJ109" i="2"/>
  <c r="CI148" i="2"/>
  <c r="CJ148" i="2"/>
  <c r="CI176" i="2"/>
  <c r="CJ176" i="2"/>
  <c r="CI178" i="2"/>
  <c r="CJ178" i="2"/>
  <c r="CI190" i="2"/>
  <c r="CJ190" i="2"/>
  <c r="CI240" i="2"/>
  <c r="CJ240" i="2"/>
  <c r="CI254" i="2"/>
  <c r="CJ254" i="2"/>
  <c r="CI261" i="2"/>
  <c r="CJ261" i="2"/>
  <c r="CI269" i="2"/>
  <c r="CJ269" i="2"/>
  <c r="CI277" i="2"/>
  <c r="CJ277" i="2"/>
  <c r="CI285" i="2"/>
  <c r="CJ285" i="2"/>
  <c r="CI357" i="2"/>
  <c r="CJ357" i="2"/>
  <c r="CI489" i="2"/>
  <c r="CJ489" i="2"/>
  <c r="CI20" i="2"/>
  <c r="CI22" i="2"/>
  <c r="CM22" i="2"/>
  <c r="CI28" i="2"/>
  <c r="CJ28" i="2"/>
  <c r="CI31" i="2"/>
  <c r="CJ31" i="2"/>
  <c r="CI53" i="2"/>
  <c r="CJ53" i="2"/>
  <c r="CM53" i="2"/>
  <c r="CI56" i="2"/>
  <c r="CJ56" i="2"/>
  <c r="CI58" i="2"/>
  <c r="CJ58" i="2"/>
  <c r="CI70" i="2"/>
  <c r="CJ70" i="2"/>
  <c r="CM70" i="2"/>
  <c r="CM72" i="2"/>
  <c r="CL88" i="2"/>
  <c r="CI89" i="2"/>
  <c r="CJ89" i="2"/>
  <c r="CI92" i="2"/>
  <c r="CJ92" i="2"/>
  <c r="CI95" i="2"/>
  <c r="CJ95" i="2"/>
  <c r="CI117" i="2"/>
  <c r="CJ117" i="2"/>
  <c r="CM117" i="2"/>
  <c r="CI120" i="2"/>
  <c r="CJ120" i="2"/>
  <c r="CI122" i="2"/>
  <c r="CJ122" i="2"/>
  <c r="CI134" i="2"/>
  <c r="CJ134" i="2"/>
  <c r="CM134" i="2"/>
  <c r="CM136" i="2"/>
  <c r="CL152" i="2"/>
  <c r="CI153" i="2"/>
  <c r="CJ153" i="2"/>
  <c r="CI156" i="2"/>
  <c r="CJ156" i="2"/>
  <c r="CI159" i="2"/>
  <c r="CJ159" i="2"/>
  <c r="CI181" i="2"/>
  <c r="CJ181" i="2"/>
  <c r="CM181" i="2"/>
  <c r="CI184" i="2"/>
  <c r="CJ184" i="2"/>
  <c r="CI186" i="2"/>
  <c r="CJ186" i="2"/>
  <c r="CI198" i="2"/>
  <c r="CJ198" i="2"/>
  <c r="CM198" i="2"/>
  <c r="CM200" i="2"/>
  <c r="CL216" i="2"/>
  <c r="CI217" i="2"/>
  <c r="CJ217" i="2"/>
  <c r="CI220" i="2"/>
  <c r="CJ220" i="2"/>
  <c r="CI223" i="2"/>
  <c r="CJ223" i="2"/>
  <c r="CI245" i="2"/>
  <c r="CJ245" i="2"/>
  <c r="CM245" i="2"/>
  <c r="CI248" i="2"/>
  <c r="CJ248" i="2"/>
  <c r="CI250" i="2"/>
  <c r="CJ250" i="2"/>
  <c r="CI258" i="2"/>
  <c r="CJ258" i="2"/>
  <c r="CI266" i="2"/>
  <c r="CJ266" i="2"/>
  <c r="CI274" i="2"/>
  <c r="CJ274" i="2"/>
  <c r="CI282" i="2"/>
  <c r="CJ282" i="2"/>
  <c r="CI393" i="2"/>
  <c r="CJ393" i="2"/>
  <c r="CI421" i="2"/>
  <c r="CJ421" i="2"/>
  <c r="CI440" i="2"/>
  <c r="CJ440" i="2"/>
  <c r="CI496" i="2"/>
  <c r="CJ496" i="2"/>
  <c r="CL497" i="2"/>
  <c r="CM497" i="2"/>
  <c r="CI504" i="2"/>
  <c r="CJ504" i="2"/>
  <c r="CL505" i="2"/>
  <c r="CM505" i="2"/>
  <c r="CI512" i="2"/>
  <c r="CJ512" i="2"/>
  <c r="CL513" i="2"/>
  <c r="CM513" i="2"/>
  <c r="CI520" i="2"/>
  <c r="CJ520" i="2"/>
  <c r="CL521" i="2"/>
  <c r="CM521" i="2"/>
  <c r="CI528" i="2"/>
  <c r="CJ528" i="2"/>
  <c r="CL529" i="2"/>
  <c r="CM529" i="2"/>
  <c r="CL537" i="2"/>
  <c r="CM537" i="2"/>
  <c r="CL545" i="2"/>
  <c r="CM545" i="2"/>
  <c r="CL553" i="2"/>
  <c r="CM553" i="2"/>
  <c r="CL561" i="2"/>
  <c r="CM561" i="2"/>
  <c r="CL569" i="2"/>
  <c r="CM569" i="2"/>
  <c r="CL577" i="2"/>
  <c r="CM577" i="2"/>
  <c r="CL585" i="2"/>
  <c r="CM585" i="2"/>
  <c r="CL593" i="2"/>
  <c r="CM593" i="2"/>
  <c r="CL80" i="2"/>
  <c r="CI81" i="2"/>
  <c r="CJ81" i="2"/>
  <c r="CI114" i="2"/>
  <c r="CJ114" i="2"/>
  <c r="CI126" i="2"/>
  <c r="CJ126" i="2"/>
  <c r="CI151" i="2"/>
  <c r="CJ151" i="2"/>
  <c r="CI237" i="2"/>
  <c r="CJ237" i="2"/>
  <c r="CI36" i="2"/>
  <c r="CJ36" i="2"/>
  <c r="CI39" i="2"/>
  <c r="CJ39" i="2"/>
  <c r="CI61" i="2"/>
  <c r="CJ61" i="2"/>
  <c r="CM61" i="2"/>
  <c r="CI64" i="2"/>
  <c r="CJ64" i="2"/>
  <c r="CI66" i="2"/>
  <c r="CJ66" i="2"/>
  <c r="CI78" i="2"/>
  <c r="CJ78" i="2"/>
  <c r="CM78" i="2"/>
  <c r="CM80" i="2"/>
  <c r="CL96" i="2"/>
  <c r="CI97" i="2"/>
  <c r="CJ97" i="2"/>
  <c r="CI100" i="2"/>
  <c r="CJ100" i="2"/>
  <c r="CI103" i="2"/>
  <c r="CJ103" i="2"/>
  <c r="CI125" i="2"/>
  <c r="CJ125" i="2"/>
  <c r="CM125" i="2"/>
  <c r="CI128" i="2"/>
  <c r="CJ128" i="2"/>
  <c r="CI130" i="2"/>
  <c r="CJ130" i="2"/>
  <c r="CI142" i="2"/>
  <c r="CJ142" i="2"/>
  <c r="CM142" i="2"/>
  <c r="CM144" i="2"/>
  <c r="CL160" i="2"/>
  <c r="CI161" i="2"/>
  <c r="CJ161" i="2"/>
  <c r="CI164" i="2"/>
  <c r="CJ164" i="2"/>
  <c r="CI167" i="2"/>
  <c r="CJ167" i="2"/>
  <c r="CI189" i="2"/>
  <c r="CJ189" i="2"/>
  <c r="CM189" i="2"/>
  <c r="CI192" i="2"/>
  <c r="CJ192" i="2"/>
  <c r="CI194" i="2"/>
  <c r="CJ194" i="2"/>
  <c r="CI206" i="2"/>
  <c r="CJ206" i="2"/>
  <c r="CM206" i="2"/>
  <c r="CL224" i="2"/>
  <c r="CI225" i="2"/>
  <c r="CJ225" i="2"/>
  <c r="CI228" i="2"/>
  <c r="CJ228" i="2"/>
  <c r="CI231" i="2"/>
  <c r="CJ231" i="2"/>
  <c r="CI253" i="2"/>
  <c r="CJ253" i="2"/>
  <c r="CM253" i="2"/>
  <c r="CI256" i="2"/>
  <c r="CJ256" i="2"/>
  <c r="CI376" i="2"/>
  <c r="CJ376" i="2"/>
  <c r="CI437" i="2"/>
  <c r="CJ437" i="2"/>
  <c r="CI456" i="2"/>
  <c r="CJ456" i="2"/>
  <c r="CI45" i="2"/>
  <c r="CJ45" i="2"/>
  <c r="CI84" i="2"/>
  <c r="CJ84" i="2"/>
  <c r="CI112" i="2"/>
  <c r="CJ112" i="2"/>
  <c r="CI242" i="2"/>
  <c r="CJ242" i="2"/>
  <c r="CI345" i="2"/>
  <c r="CJ345" i="2"/>
  <c r="CI405" i="2"/>
  <c r="CJ405" i="2"/>
  <c r="CI72" i="2"/>
  <c r="CJ72" i="2"/>
  <c r="CI74" i="2"/>
  <c r="CJ74" i="2"/>
  <c r="CI86" i="2"/>
  <c r="CJ86" i="2"/>
  <c r="CL104" i="2"/>
  <c r="CI105" i="2"/>
  <c r="CJ105" i="2"/>
  <c r="CI136" i="2"/>
  <c r="CJ136" i="2"/>
  <c r="CI138" i="2"/>
  <c r="CJ138" i="2"/>
  <c r="CI150" i="2"/>
  <c r="CJ150" i="2"/>
  <c r="CL168" i="2"/>
  <c r="CI197" i="2"/>
  <c r="CJ197" i="2"/>
  <c r="CI236" i="2"/>
  <c r="CJ236" i="2"/>
  <c r="CI239" i="2"/>
  <c r="CJ239" i="2"/>
  <c r="CI264" i="2"/>
  <c r="CJ264" i="2"/>
  <c r="CI288" i="2"/>
  <c r="CJ288" i="2"/>
  <c r="CL295" i="2"/>
  <c r="CM295" i="2"/>
  <c r="CL303" i="2"/>
  <c r="CM303" i="2"/>
  <c r="CL311" i="2"/>
  <c r="CM311" i="2"/>
  <c r="CL319" i="2"/>
  <c r="CM319" i="2"/>
  <c r="CL327" i="2"/>
  <c r="CM327" i="2"/>
  <c r="CL335" i="2"/>
  <c r="CM335" i="2"/>
  <c r="CI409" i="2"/>
  <c r="CJ409" i="2"/>
  <c r="CI453" i="2"/>
  <c r="CJ453" i="2"/>
  <c r="CL495" i="2"/>
  <c r="CM495" i="2"/>
  <c r="CL503" i="2"/>
  <c r="CM503" i="2"/>
  <c r="CL511" i="2"/>
  <c r="CM511" i="2"/>
  <c r="CL519" i="2"/>
  <c r="CM519" i="2"/>
  <c r="CL527" i="2"/>
  <c r="CM527" i="2"/>
  <c r="CL535" i="2"/>
  <c r="CM535" i="2"/>
  <c r="CL543" i="2"/>
  <c r="CM543" i="2"/>
  <c r="CL551" i="2"/>
  <c r="CM551" i="2"/>
  <c r="CL559" i="2"/>
  <c r="CM559" i="2"/>
  <c r="CL567" i="2"/>
  <c r="CM567" i="2"/>
  <c r="CL575" i="2"/>
  <c r="CM575" i="2"/>
  <c r="CL583" i="2"/>
  <c r="CM583" i="2"/>
  <c r="CL591" i="2"/>
  <c r="CM591" i="2"/>
  <c r="CI145" i="2"/>
  <c r="CJ145" i="2"/>
  <c r="CI173" i="2"/>
  <c r="CJ173" i="2"/>
  <c r="CL208" i="2"/>
  <c r="CI209" i="2"/>
  <c r="CJ209" i="2"/>
  <c r="CI212" i="2"/>
  <c r="CJ212" i="2"/>
  <c r="CI424" i="2"/>
  <c r="CJ424" i="2"/>
  <c r="CI16" i="2"/>
  <c r="CJ16" i="2"/>
  <c r="CI24" i="2"/>
  <c r="CJ24" i="2"/>
  <c r="CI69" i="2"/>
  <c r="CJ69" i="2"/>
  <c r="CI133" i="2"/>
  <c r="CJ133" i="2"/>
  <c r="CI202" i="2"/>
  <c r="CJ202" i="2"/>
  <c r="CI272" i="2"/>
  <c r="CJ272" i="2"/>
  <c r="CI472" i="2"/>
  <c r="CJ472" i="2"/>
  <c r="BN21" i="2"/>
  <c r="BN19" i="2"/>
  <c r="AF12" i="1"/>
  <c r="CM18" i="2"/>
  <c r="CI19" i="2"/>
  <c r="D10" i="2"/>
  <c r="CJ19" i="2"/>
  <c r="CJ20" i="2"/>
  <c r="CJ22" i="2"/>
  <c r="CI30" i="2"/>
  <c r="CJ30" i="2"/>
  <c r="CI52" i="2"/>
  <c r="CJ52" i="2"/>
  <c r="CI55" i="2"/>
  <c r="CJ55" i="2"/>
  <c r="CM77" i="2"/>
  <c r="CI80" i="2"/>
  <c r="CJ80" i="2"/>
  <c r="CI82" i="2"/>
  <c r="CJ82" i="2"/>
  <c r="CI94" i="2"/>
  <c r="CJ94" i="2"/>
  <c r="CI113" i="2"/>
  <c r="CJ113" i="2"/>
  <c r="CI119" i="2"/>
  <c r="CJ119" i="2"/>
  <c r="CM141" i="2"/>
  <c r="CI144" i="2"/>
  <c r="CJ144" i="2"/>
  <c r="CI146" i="2"/>
  <c r="CJ146" i="2"/>
  <c r="CI158" i="2"/>
  <c r="CJ158" i="2"/>
  <c r="CI180" i="2"/>
  <c r="CJ180" i="2"/>
  <c r="CI210" i="2"/>
  <c r="CJ210" i="2"/>
  <c r="CI244" i="2"/>
  <c r="CJ244" i="2"/>
  <c r="CI260" i="2"/>
  <c r="CJ260" i="2"/>
  <c r="CI262" i="2"/>
  <c r="CJ262" i="2"/>
  <c r="CI268" i="2"/>
  <c r="CJ268" i="2"/>
  <c r="CI270" i="2"/>
  <c r="CJ270" i="2"/>
  <c r="CI276" i="2"/>
  <c r="CJ276" i="2"/>
  <c r="CI278" i="2"/>
  <c r="CJ278" i="2"/>
  <c r="CI284" i="2"/>
  <c r="CJ284" i="2"/>
  <c r="CI286" i="2"/>
  <c r="CJ286" i="2"/>
  <c r="CI344" i="2"/>
  <c r="CJ344" i="2"/>
  <c r="CI425" i="2"/>
  <c r="CJ425" i="2"/>
  <c r="CI469" i="2"/>
  <c r="CJ469" i="2"/>
  <c r="CI488" i="2"/>
  <c r="CJ488" i="2"/>
  <c r="CI37" i="2"/>
  <c r="CJ37" i="2"/>
  <c r="CI48" i="2"/>
  <c r="CJ48" i="2"/>
  <c r="CI50" i="2"/>
  <c r="CJ50" i="2"/>
  <c r="CI62" i="2"/>
  <c r="CJ62" i="2"/>
  <c r="CI87" i="2"/>
  <c r="CJ87" i="2"/>
  <c r="CI215" i="2"/>
  <c r="CJ215" i="2"/>
  <c r="CM16" i="2"/>
  <c r="CL32" i="2"/>
  <c r="CI33" i="2"/>
  <c r="CJ33" i="2"/>
  <c r="CL21" i="2"/>
  <c r="CM21" i="2"/>
  <c r="CI44" i="2"/>
  <c r="CJ44" i="2"/>
  <c r="CI47" i="2"/>
  <c r="CJ47" i="2"/>
  <c r="CI108" i="2"/>
  <c r="CJ108" i="2"/>
  <c r="CI111" i="2"/>
  <c r="CJ111" i="2"/>
  <c r="CI169" i="2"/>
  <c r="CJ169" i="2"/>
  <c r="CI200" i="2"/>
  <c r="CJ200" i="2"/>
  <c r="CI214" i="2"/>
  <c r="CJ214" i="2"/>
  <c r="CL232" i="2"/>
  <c r="CI233" i="2"/>
  <c r="CJ233" i="2"/>
  <c r="CI280" i="2"/>
  <c r="CJ280" i="2"/>
  <c r="CI361" i="2"/>
  <c r="CJ361" i="2"/>
  <c r="CI373" i="2"/>
  <c r="CJ373" i="2"/>
  <c r="CM30" i="2"/>
  <c r="CM32" i="2"/>
  <c r="CL48" i="2"/>
  <c r="CI49" i="2"/>
  <c r="CJ49" i="2"/>
  <c r="CI77" i="2"/>
  <c r="CJ77" i="2"/>
  <c r="CM94" i="2"/>
  <c r="CM96" i="2"/>
  <c r="CL112" i="2"/>
  <c r="CI116" i="2"/>
  <c r="CJ116" i="2"/>
  <c r="CI141" i="2"/>
  <c r="CJ141" i="2"/>
  <c r="CM158" i="2"/>
  <c r="CM160" i="2"/>
  <c r="CL176" i="2"/>
  <c r="CI177" i="2"/>
  <c r="CJ177" i="2"/>
  <c r="CI183" i="2"/>
  <c r="CJ183" i="2"/>
  <c r="CI205" i="2"/>
  <c r="CJ205" i="2"/>
  <c r="CI208" i="2"/>
  <c r="CJ208" i="2"/>
  <c r="CI222" i="2"/>
  <c r="CJ222" i="2"/>
  <c r="CL240" i="2"/>
  <c r="CI241" i="2"/>
  <c r="CJ241" i="2"/>
  <c r="CI247" i="2"/>
  <c r="CJ247" i="2"/>
  <c r="P18" i="2"/>
  <c r="D11" i="2"/>
  <c r="BE20" i="2"/>
  <c r="CI15" i="2"/>
  <c r="D9" i="2"/>
  <c r="D8" i="2"/>
  <c r="B30" i="2" s="1"/>
  <c r="BZ6" i="2"/>
  <c r="CJ15" i="2"/>
  <c r="CM26" i="2"/>
  <c r="CI27" i="2"/>
  <c r="CI38" i="2"/>
  <c r="CJ38" i="2"/>
  <c r="CM38" i="2"/>
  <c r="CL56" i="2"/>
  <c r="CI57" i="2"/>
  <c r="CJ57" i="2"/>
  <c r="CI60" i="2"/>
  <c r="CJ60" i="2"/>
  <c r="CI63" i="2"/>
  <c r="CJ63" i="2"/>
  <c r="CI85" i="2"/>
  <c r="CJ85" i="2"/>
  <c r="CM85" i="2"/>
  <c r="CI88" i="2"/>
  <c r="CJ88" i="2"/>
  <c r="CI90" i="2"/>
  <c r="CJ90" i="2"/>
  <c r="CI102" i="2"/>
  <c r="CJ102" i="2"/>
  <c r="CM102" i="2"/>
  <c r="CM104" i="2"/>
  <c r="CL120" i="2"/>
  <c r="CI121" i="2"/>
  <c r="CJ121" i="2"/>
  <c r="CI124" i="2"/>
  <c r="CJ124" i="2"/>
  <c r="CI127" i="2"/>
  <c r="CJ127" i="2"/>
  <c r="CI149" i="2"/>
  <c r="CJ149" i="2"/>
  <c r="CM149" i="2"/>
  <c r="CI152" i="2"/>
  <c r="CJ152" i="2"/>
  <c r="CI154" i="2"/>
  <c r="CJ154" i="2"/>
  <c r="CI166" i="2"/>
  <c r="CJ166" i="2"/>
  <c r="CM166" i="2"/>
  <c r="CM168" i="2"/>
  <c r="CL184" i="2"/>
  <c r="CI185" i="2"/>
  <c r="CJ185" i="2"/>
  <c r="CI188" i="2"/>
  <c r="CJ188" i="2"/>
  <c r="CI191" i="2"/>
  <c r="CJ191" i="2"/>
  <c r="CI213" i="2"/>
  <c r="CJ213" i="2"/>
  <c r="CM213" i="2"/>
  <c r="CI216" i="2"/>
  <c r="CJ216" i="2"/>
  <c r="CI218" i="2"/>
  <c r="CJ218" i="2"/>
  <c r="CI230" i="2"/>
  <c r="CJ230" i="2"/>
  <c r="CM230" i="2"/>
  <c r="CM232" i="2"/>
  <c r="CL248" i="2"/>
  <c r="CI249" i="2"/>
  <c r="CJ249" i="2"/>
  <c r="CI252" i="2"/>
  <c r="CJ252" i="2"/>
  <c r="CI255" i="2"/>
  <c r="CJ255" i="2"/>
  <c r="CI392" i="2"/>
  <c r="CJ392" i="2"/>
  <c r="CI441" i="2"/>
  <c r="CJ441" i="2"/>
  <c r="CI485" i="2"/>
  <c r="CJ485" i="2"/>
  <c r="CL144" i="2"/>
  <c r="CL40" i="2"/>
  <c r="CI41" i="2"/>
  <c r="CJ41" i="2"/>
  <c r="CI172" i="2"/>
  <c r="CJ172" i="2"/>
  <c r="CI175" i="2"/>
  <c r="CJ175" i="2"/>
  <c r="CI21" i="2"/>
  <c r="CI23" i="2"/>
  <c r="CJ23" i="2"/>
  <c r="CI29" i="2"/>
  <c r="CJ29" i="2"/>
  <c r="CI32" i="2"/>
  <c r="CJ32" i="2"/>
  <c r="CI34" i="2"/>
  <c r="CJ34" i="2"/>
  <c r="CI46" i="2"/>
  <c r="CJ46" i="2"/>
  <c r="CL64" i="2"/>
  <c r="CI65" i="2"/>
  <c r="CJ65" i="2"/>
  <c r="CI68" i="2"/>
  <c r="CJ68" i="2"/>
  <c r="CI71" i="2"/>
  <c r="CJ71" i="2"/>
  <c r="CI93" i="2"/>
  <c r="CJ93" i="2"/>
  <c r="CM93" i="2"/>
  <c r="CI96" i="2"/>
  <c r="CJ96" i="2"/>
  <c r="CI98" i="2"/>
  <c r="CJ98" i="2"/>
  <c r="CI110" i="2"/>
  <c r="CJ110" i="2"/>
  <c r="CM110" i="2"/>
  <c r="CM112" i="2"/>
  <c r="CL128" i="2"/>
  <c r="CI129" i="2"/>
  <c r="CJ129" i="2"/>
  <c r="CI132" i="2"/>
  <c r="CJ132" i="2"/>
  <c r="CI135" i="2"/>
  <c r="CJ135" i="2"/>
  <c r="CI157" i="2"/>
  <c r="CJ157" i="2"/>
  <c r="CM157" i="2"/>
  <c r="CI160" i="2"/>
  <c r="CJ160" i="2"/>
  <c r="CI162" i="2"/>
  <c r="CJ162" i="2"/>
  <c r="CI174" i="2"/>
  <c r="CJ174" i="2"/>
  <c r="CM174" i="2"/>
  <c r="CM176" i="2"/>
  <c r="CL192" i="2"/>
  <c r="CI193" i="2"/>
  <c r="CJ193" i="2"/>
  <c r="CI196" i="2"/>
  <c r="CJ196" i="2"/>
  <c r="CI199" i="2"/>
  <c r="CJ199" i="2"/>
  <c r="CI221" i="2"/>
  <c r="CJ221" i="2"/>
  <c r="CM221" i="2"/>
  <c r="CI224" i="2"/>
  <c r="CJ224" i="2"/>
  <c r="CI226" i="2"/>
  <c r="CJ226" i="2"/>
  <c r="CI238" i="2"/>
  <c r="CJ238" i="2"/>
  <c r="CM238" i="2"/>
  <c r="CM240" i="2"/>
  <c r="CL256" i="2"/>
  <c r="CI257" i="2"/>
  <c r="CJ257" i="2"/>
  <c r="CI265" i="2"/>
  <c r="CJ265" i="2"/>
  <c r="CI273" i="2"/>
  <c r="CJ273" i="2"/>
  <c r="CI281" i="2"/>
  <c r="CJ281" i="2"/>
  <c r="CI289" i="2"/>
  <c r="CJ289" i="2"/>
  <c r="CI377" i="2"/>
  <c r="CJ377" i="2"/>
  <c r="CI389" i="2"/>
  <c r="CJ389" i="2"/>
  <c r="CI457" i="2"/>
  <c r="CJ457" i="2"/>
  <c r="CI498" i="2"/>
  <c r="CJ498" i="2"/>
  <c r="CI506" i="2"/>
  <c r="CJ506" i="2"/>
  <c r="CI514" i="2"/>
  <c r="CJ514" i="2"/>
  <c r="CI522" i="2"/>
  <c r="CJ522" i="2"/>
  <c r="CI530" i="2"/>
  <c r="CJ530" i="2"/>
  <c r="CI538" i="2"/>
  <c r="CJ538" i="2"/>
  <c r="CI546" i="2"/>
  <c r="CJ546" i="2"/>
  <c r="CI554" i="2"/>
  <c r="CJ554" i="2"/>
  <c r="CI562" i="2"/>
  <c r="CJ562" i="2"/>
  <c r="CI570" i="2"/>
  <c r="CJ570" i="2"/>
  <c r="CI578" i="2"/>
  <c r="CJ578" i="2"/>
  <c r="CI586" i="2"/>
  <c r="CJ586" i="2"/>
  <c r="CI594" i="2"/>
  <c r="CJ594" i="2"/>
  <c r="CI40" i="2"/>
  <c r="CJ40" i="2"/>
  <c r="CI42" i="2"/>
  <c r="CJ42" i="2"/>
  <c r="CL72" i="2"/>
  <c r="CI73" i="2"/>
  <c r="CJ73" i="2"/>
  <c r="CI76" i="2"/>
  <c r="CJ76" i="2"/>
  <c r="CI79" i="2"/>
  <c r="CJ79" i="2"/>
  <c r="CI101" i="2"/>
  <c r="CJ101" i="2"/>
  <c r="CI104" i="2"/>
  <c r="CJ104" i="2"/>
  <c r="CI106" i="2"/>
  <c r="CJ106" i="2"/>
  <c r="CI118" i="2"/>
  <c r="CJ118" i="2"/>
  <c r="CL136" i="2"/>
  <c r="CI137" i="2"/>
  <c r="CJ137" i="2"/>
  <c r="CI140" i="2"/>
  <c r="CJ140" i="2"/>
  <c r="CI143" i="2"/>
  <c r="CJ143" i="2"/>
  <c r="CI165" i="2"/>
  <c r="CJ165" i="2"/>
  <c r="CI168" i="2"/>
  <c r="CJ168" i="2"/>
  <c r="CI170" i="2"/>
  <c r="CJ170" i="2"/>
  <c r="CI182" i="2"/>
  <c r="CJ182" i="2"/>
  <c r="CL200" i="2"/>
  <c r="CI201" i="2"/>
  <c r="CJ201" i="2"/>
  <c r="CI204" i="2"/>
  <c r="CJ204" i="2"/>
  <c r="CI207" i="2"/>
  <c r="CJ207" i="2"/>
  <c r="CI229" i="2"/>
  <c r="CJ229" i="2"/>
  <c r="CI232" i="2"/>
  <c r="CJ232" i="2"/>
  <c r="CI234" i="2"/>
  <c r="CJ234" i="2"/>
  <c r="CI246" i="2"/>
  <c r="CJ246" i="2"/>
  <c r="CI263" i="2"/>
  <c r="CJ263" i="2"/>
  <c r="CI271" i="2"/>
  <c r="CJ271" i="2"/>
  <c r="CI279" i="2"/>
  <c r="CJ279" i="2"/>
  <c r="CI287" i="2"/>
  <c r="CJ287" i="2"/>
  <c r="CI297" i="2"/>
  <c r="CJ297" i="2"/>
  <c r="CI305" i="2"/>
  <c r="CJ305" i="2"/>
  <c r="CI313" i="2"/>
  <c r="CJ313" i="2"/>
  <c r="CI321" i="2"/>
  <c r="CJ321" i="2"/>
  <c r="CI329" i="2"/>
  <c r="CJ329" i="2"/>
  <c r="CI337" i="2"/>
  <c r="CJ337" i="2"/>
  <c r="CI360" i="2"/>
  <c r="CJ360" i="2"/>
  <c r="CI408" i="2"/>
  <c r="CJ408" i="2"/>
  <c r="CI473" i="2"/>
  <c r="CJ473" i="2"/>
  <c r="CM278" i="2"/>
  <c r="CM286" i="2"/>
  <c r="CJ291" i="2"/>
  <c r="CM296" i="2"/>
  <c r="CJ299" i="2"/>
  <c r="CJ301" i="2"/>
  <c r="CI304" i="2"/>
  <c r="CJ304" i="2"/>
  <c r="CM312" i="2"/>
  <c r="CJ315" i="2"/>
  <c r="CJ317" i="2"/>
  <c r="CI320" i="2"/>
  <c r="CJ320" i="2"/>
  <c r="CM328" i="2"/>
  <c r="CJ331" i="2"/>
  <c r="CJ333" i="2"/>
  <c r="CI336" i="2"/>
  <c r="CJ336" i="2"/>
  <c r="CJ339" i="2"/>
  <c r="CJ341" i="2"/>
  <c r="CM366" i="2"/>
  <c r="CM371" i="2"/>
  <c r="CI372" i="2"/>
  <c r="CI398" i="2"/>
  <c r="CM403" i="2"/>
  <c r="CI404" i="2"/>
  <c r="CI430" i="2"/>
  <c r="CJ431" i="2"/>
  <c r="CM446" i="2"/>
  <c r="CM451" i="2"/>
  <c r="CI452" i="2"/>
  <c r="CJ463" i="2"/>
  <c r="CI478" i="2"/>
  <c r="CJ479" i="2"/>
  <c r="CM483" i="2"/>
  <c r="CI484" i="2"/>
  <c r="CL802" i="2"/>
  <c r="CM802" i="2"/>
  <c r="CI808" i="2"/>
  <c r="CJ808" i="2"/>
  <c r="CI817" i="2"/>
  <c r="CJ817" i="2"/>
  <c r="CL823" i="2"/>
  <c r="CM823" i="2"/>
  <c r="CI834" i="2"/>
  <c r="CJ834" i="2"/>
  <c r="CL849" i="2"/>
  <c r="CM849" i="2"/>
  <c r="CI853" i="2"/>
  <c r="CI854" i="2"/>
  <c r="CL866" i="2"/>
  <c r="CM866" i="2"/>
  <c r="CI872" i="2"/>
  <c r="CJ872" i="2"/>
  <c r="CI881" i="2"/>
  <c r="CJ881" i="2"/>
  <c r="CL887" i="2"/>
  <c r="CM887" i="2"/>
  <c r="CI898" i="2"/>
  <c r="CJ898" i="2"/>
  <c r="CL913" i="2"/>
  <c r="CM913" i="2"/>
  <c r="CI917" i="2"/>
  <c r="CI918" i="2"/>
  <c r="CL930" i="2"/>
  <c r="CM930" i="2"/>
  <c r="CI936" i="2"/>
  <c r="CJ936" i="2"/>
  <c r="CI945" i="2"/>
  <c r="CJ945" i="2"/>
  <c r="CL951" i="2"/>
  <c r="CM951" i="2"/>
  <c r="CI962" i="2"/>
  <c r="CJ962" i="2"/>
  <c r="CL977" i="2"/>
  <c r="CM977" i="2"/>
  <c r="CI981" i="2"/>
  <c r="CI982" i="2"/>
  <c r="CI986" i="2"/>
  <c r="CJ986" i="2"/>
  <c r="CL999" i="2"/>
  <c r="CM999" i="2"/>
  <c r="CI1008" i="2"/>
  <c r="CJ1008" i="2"/>
  <c r="CI1018" i="2"/>
  <c r="CJ1018" i="2"/>
  <c r="CL1031" i="2"/>
  <c r="CM1031" i="2"/>
  <c r="CL1039" i="2"/>
  <c r="CM1039" i="2"/>
  <c r="CM285" i="2"/>
  <c r="CJ293" i="2"/>
  <c r="CI296" i="2"/>
  <c r="CJ296" i="2"/>
  <c r="CM304" i="2"/>
  <c r="CJ307" i="2"/>
  <c r="CJ309" i="2"/>
  <c r="CI312" i="2"/>
  <c r="CJ312" i="2"/>
  <c r="CM320" i="2"/>
  <c r="CJ323" i="2"/>
  <c r="CJ325" i="2"/>
  <c r="CI328" i="2"/>
  <c r="CJ328" i="2"/>
  <c r="CM336" i="2"/>
  <c r="CI350" i="2"/>
  <c r="CJ351" i="2"/>
  <c r="CI366" i="2"/>
  <c r="CJ367" i="2"/>
  <c r="CM382" i="2"/>
  <c r="CM387" i="2"/>
  <c r="CI388" i="2"/>
  <c r="CM414" i="2"/>
  <c r="CM419" i="2"/>
  <c r="CI420" i="2"/>
  <c r="CI446" i="2"/>
  <c r="CJ447" i="2"/>
  <c r="CI462" i="2"/>
  <c r="BT2303" i="2"/>
  <c r="CM20" i="2"/>
  <c r="CJ35" i="2"/>
  <c r="CJ43" i="2"/>
  <c r="CJ59" i="2"/>
  <c r="CJ99" i="2"/>
  <c r="CJ115" i="2"/>
  <c r="CJ131" i="2"/>
  <c r="CJ155" i="2"/>
  <c r="CJ163" i="2"/>
  <c r="CJ179" i="2"/>
  <c r="CJ187" i="2"/>
  <c r="CJ195" i="2"/>
  <c r="CJ203" i="2"/>
  <c r="CJ211" i="2"/>
  <c r="CJ219" i="2"/>
  <c r="CJ227" i="2"/>
  <c r="CJ235" i="2"/>
  <c r="CJ243" i="2"/>
  <c r="CJ251" i="2"/>
  <c r="CJ259" i="2"/>
  <c r="CJ267" i="2"/>
  <c r="CJ275" i="2"/>
  <c r="CJ283" i="2"/>
  <c r="CI343" i="2"/>
  <c r="CM343" i="2"/>
  <c r="CI354" i="2"/>
  <c r="CI359" i="2"/>
  <c r="CM359" i="2"/>
  <c r="CI370" i="2"/>
  <c r="CI375" i="2"/>
  <c r="CM375" i="2"/>
  <c r="CI386" i="2"/>
  <c r="CI391" i="2"/>
  <c r="CM391" i="2"/>
  <c r="CI402" i="2"/>
  <c r="CI407" i="2"/>
  <c r="CM407" i="2"/>
  <c r="CI418" i="2"/>
  <c r="CI423" i="2"/>
  <c r="CM423" i="2"/>
  <c r="CI434" i="2"/>
  <c r="CI439" i="2"/>
  <c r="CM439" i="2"/>
  <c r="CI450" i="2"/>
  <c r="CI455" i="2"/>
  <c r="CM455" i="2"/>
  <c r="CI466" i="2"/>
  <c r="CI471" i="2"/>
  <c r="CM471" i="2"/>
  <c r="CI482" i="2"/>
  <c r="CI487" i="2"/>
  <c r="CM487" i="2"/>
  <c r="CJ804" i="2"/>
  <c r="CJ805" i="2"/>
  <c r="CJ806" i="2"/>
  <c r="CL809" i="2"/>
  <c r="CM809" i="2"/>
  <c r="CI813" i="2"/>
  <c r="CI814" i="2"/>
  <c r="CL826" i="2"/>
  <c r="CM826" i="2"/>
  <c r="CJ831" i="2"/>
  <c r="CI832" i="2"/>
  <c r="CJ832" i="2"/>
  <c r="CI841" i="2"/>
  <c r="CJ841" i="2"/>
  <c r="CL847" i="2"/>
  <c r="CM847" i="2"/>
  <c r="CM856" i="2"/>
  <c r="CI858" i="2"/>
  <c r="CJ858" i="2"/>
  <c r="CJ868" i="2"/>
  <c r="CJ869" i="2"/>
  <c r="CJ870" i="2"/>
  <c r="CL873" i="2"/>
  <c r="CM873" i="2"/>
  <c r="CI877" i="2"/>
  <c r="CI878" i="2"/>
  <c r="CL890" i="2"/>
  <c r="CM890" i="2"/>
  <c r="CJ895" i="2"/>
  <c r="CI896" i="2"/>
  <c r="CJ896" i="2"/>
  <c r="CI905" i="2"/>
  <c r="CJ905" i="2"/>
  <c r="CL911" i="2"/>
  <c r="CM911" i="2"/>
  <c r="CM920" i="2"/>
  <c r="CI922" i="2"/>
  <c r="CJ922" i="2"/>
  <c r="CJ932" i="2"/>
  <c r="CJ933" i="2"/>
  <c r="CJ934" i="2"/>
  <c r="CL937" i="2"/>
  <c r="CM937" i="2"/>
  <c r="CI941" i="2"/>
  <c r="CI942" i="2"/>
  <c r="CL954" i="2"/>
  <c r="CM954" i="2"/>
  <c r="CJ959" i="2"/>
  <c r="CI960" i="2"/>
  <c r="CJ960" i="2"/>
  <c r="CI969" i="2"/>
  <c r="CJ969" i="2"/>
  <c r="CL975" i="2"/>
  <c r="CM975" i="2"/>
  <c r="CM984" i="2"/>
  <c r="CI993" i="2"/>
  <c r="CJ993" i="2"/>
  <c r="CL1009" i="2"/>
  <c r="CM1009" i="2"/>
  <c r="CM277" i="2"/>
  <c r="CJ292" i="2"/>
  <c r="CJ300" i="2"/>
  <c r="CJ308" i="2"/>
  <c r="CJ316" i="2"/>
  <c r="CJ324" i="2"/>
  <c r="CJ332" i="2"/>
  <c r="CJ340" i="2"/>
  <c r="CM350" i="2"/>
  <c r="CM355" i="2"/>
  <c r="CI356" i="2"/>
  <c r="CI382" i="2"/>
  <c r="CJ383" i="2"/>
  <c r="CM398" i="2"/>
  <c r="CJ399" i="2"/>
  <c r="CI414" i="2"/>
  <c r="CJ415" i="2"/>
  <c r="CM430" i="2"/>
  <c r="CM435" i="2"/>
  <c r="CI436" i="2"/>
  <c r="CM462" i="2"/>
  <c r="CM467" i="2"/>
  <c r="CI468" i="2"/>
  <c r="CM478" i="2"/>
  <c r="CJ51" i="2"/>
  <c r="CJ67" i="2"/>
  <c r="CJ75" i="2"/>
  <c r="CJ83" i="2"/>
  <c r="CJ91" i="2"/>
  <c r="CJ107" i="2"/>
  <c r="CJ123" i="2"/>
  <c r="CJ139" i="2"/>
  <c r="CJ147" i="2"/>
  <c r="CJ171" i="2"/>
  <c r="CJ18" i="2"/>
  <c r="CJ26" i="2"/>
  <c r="CI295" i="2"/>
  <c r="CJ295" i="2"/>
  <c r="CI303" i="2"/>
  <c r="CJ303" i="2"/>
  <c r="CI311" i="2"/>
  <c r="CJ311" i="2"/>
  <c r="CI319" i="2"/>
  <c r="CJ319" i="2"/>
  <c r="CI327" i="2"/>
  <c r="CJ327" i="2"/>
  <c r="CI335" i="2"/>
  <c r="CJ335" i="2"/>
  <c r="CI353" i="2"/>
  <c r="CI369" i="2"/>
  <c r="CI385" i="2"/>
  <c r="CI401" i="2"/>
  <c r="CI417" i="2"/>
  <c r="CI433" i="2"/>
  <c r="CI449" i="2"/>
  <c r="CI465" i="2"/>
  <c r="CI481" i="2"/>
  <c r="CI801" i="2"/>
  <c r="CJ801" i="2"/>
  <c r="CL807" i="2"/>
  <c r="CM807" i="2"/>
  <c r="CM816" i="2"/>
  <c r="CI818" i="2"/>
  <c r="CJ818" i="2"/>
  <c r="CJ828" i="2"/>
  <c r="CJ829" i="2"/>
  <c r="CJ830" i="2"/>
  <c r="CL833" i="2"/>
  <c r="CM833" i="2"/>
  <c r="CI837" i="2"/>
  <c r="CI838" i="2"/>
  <c r="CL850" i="2"/>
  <c r="CM850" i="2"/>
  <c r="CJ855" i="2"/>
  <c r="CI856" i="2"/>
  <c r="CJ856" i="2"/>
  <c r="CI865" i="2"/>
  <c r="CJ865" i="2"/>
  <c r="CL871" i="2"/>
  <c r="CM871" i="2"/>
  <c r="CM880" i="2"/>
  <c r="CI882" i="2"/>
  <c r="CJ882" i="2"/>
  <c r="CJ892" i="2"/>
  <c r="CJ893" i="2"/>
  <c r="CJ894" i="2"/>
  <c r="CL897" i="2"/>
  <c r="CM897" i="2"/>
  <c r="CI901" i="2"/>
  <c r="CI902" i="2"/>
  <c r="CL914" i="2"/>
  <c r="CM914" i="2"/>
  <c r="CJ919" i="2"/>
  <c r="CI920" i="2"/>
  <c r="CJ920" i="2"/>
  <c r="CI929" i="2"/>
  <c r="CJ929" i="2"/>
  <c r="CL935" i="2"/>
  <c r="CM935" i="2"/>
  <c r="CM944" i="2"/>
  <c r="CI946" i="2"/>
  <c r="CJ946" i="2"/>
  <c r="CJ956" i="2"/>
  <c r="CJ957" i="2"/>
  <c r="CJ958" i="2"/>
  <c r="CL961" i="2"/>
  <c r="CM961" i="2"/>
  <c r="CI965" i="2"/>
  <c r="CI966" i="2"/>
  <c r="CL978" i="2"/>
  <c r="CM978" i="2"/>
  <c r="CJ983" i="2"/>
  <c r="CI984" i="2"/>
  <c r="CJ984" i="2"/>
  <c r="CI989" i="2"/>
  <c r="CI990" i="2"/>
  <c r="CI994" i="2"/>
  <c r="CJ994" i="2"/>
  <c r="CL1007" i="2"/>
  <c r="CM1007" i="2"/>
  <c r="CI1016" i="2"/>
  <c r="CJ1016" i="2"/>
  <c r="CI1026" i="2"/>
  <c r="CJ1026" i="2"/>
  <c r="CL299" i="2"/>
  <c r="CL323" i="2"/>
  <c r="CI365" i="2"/>
  <c r="CI368" i="2"/>
  <c r="CJ368" i="2"/>
  <c r="CI381" i="2"/>
  <c r="CI384" i="2"/>
  <c r="CJ384" i="2"/>
  <c r="CI397" i="2"/>
  <c r="CI400" i="2"/>
  <c r="CJ400" i="2"/>
  <c r="CJ404" i="2"/>
  <c r="CI413" i="2"/>
  <c r="CJ414" i="2"/>
  <c r="CI416" i="2"/>
  <c r="CJ416" i="2"/>
  <c r="CJ420" i="2"/>
  <c r="CI429" i="2"/>
  <c r="CJ430" i="2"/>
  <c r="CI432" i="2"/>
  <c r="CJ432" i="2"/>
  <c r="CJ436" i="2"/>
  <c r="CI445" i="2"/>
  <c r="CJ446" i="2"/>
  <c r="CI448" i="2"/>
  <c r="CJ448" i="2"/>
  <c r="CJ452" i="2"/>
  <c r="CI461" i="2"/>
  <c r="CJ462" i="2"/>
  <c r="CI464" i="2"/>
  <c r="CJ464" i="2"/>
  <c r="CJ468" i="2"/>
  <c r="CI477" i="2"/>
  <c r="CJ478" i="2"/>
  <c r="CI480" i="2"/>
  <c r="CJ480" i="2"/>
  <c r="CJ484" i="2"/>
  <c r="CI493" i="2"/>
  <c r="CI494" i="2"/>
  <c r="CI497" i="2"/>
  <c r="CJ497" i="2"/>
  <c r="CI501" i="2"/>
  <c r="CI502" i="2"/>
  <c r="CI505" i="2"/>
  <c r="CJ505" i="2"/>
  <c r="CI509" i="2"/>
  <c r="CI510" i="2"/>
  <c r="CI513" i="2"/>
  <c r="CJ513" i="2"/>
  <c r="CI517" i="2"/>
  <c r="CI518" i="2"/>
  <c r="CI521" i="2"/>
  <c r="CJ521" i="2"/>
  <c r="CI525" i="2"/>
  <c r="CI526" i="2"/>
  <c r="CI529" i="2"/>
  <c r="CJ529" i="2"/>
  <c r="CI533" i="2"/>
  <c r="CI534" i="2"/>
  <c r="CI537" i="2"/>
  <c r="CJ537" i="2"/>
  <c r="CI541" i="2"/>
  <c r="CI542" i="2"/>
  <c r="CI545" i="2"/>
  <c r="CJ545" i="2"/>
  <c r="CI549" i="2"/>
  <c r="CI550" i="2"/>
  <c r="CI553" i="2"/>
  <c r="CJ553" i="2"/>
  <c r="CI557" i="2"/>
  <c r="CI558" i="2"/>
  <c r="CI561" i="2"/>
  <c r="CJ561" i="2"/>
  <c r="CI565" i="2"/>
  <c r="CI566" i="2"/>
  <c r="CI569" i="2"/>
  <c r="CJ569" i="2"/>
  <c r="CI573" i="2"/>
  <c r="CI574" i="2"/>
  <c r="CI577" i="2"/>
  <c r="CJ577" i="2"/>
  <c r="CI581" i="2"/>
  <c r="CI582" i="2"/>
  <c r="CI585" i="2"/>
  <c r="CJ585" i="2"/>
  <c r="CI589" i="2"/>
  <c r="CI590" i="2"/>
  <c r="CI593" i="2"/>
  <c r="CJ593" i="2"/>
  <c r="CI597" i="2"/>
  <c r="CI598" i="2"/>
  <c r="CI601" i="2"/>
  <c r="CJ601" i="2"/>
  <c r="CI605" i="2"/>
  <c r="CI606" i="2"/>
  <c r="CI609" i="2"/>
  <c r="CJ609" i="2"/>
  <c r="CI613" i="2"/>
  <c r="CI614" i="2"/>
  <c r="CI617" i="2"/>
  <c r="CJ617" i="2"/>
  <c r="CI621" i="2"/>
  <c r="CI622" i="2"/>
  <c r="CI625" i="2"/>
  <c r="CJ625" i="2"/>
  <c r="CI629" i="2"/>
  <c r="CI630" i="2"/>
  <c r="CI633" i="2"/>
  <c r="CJ633" i="2"/>
  <c r="CI637" i="2"/>
  <c r="CI638" i="2"/>
  <c r="CI641" i="2"/>
  <c r="CJ641" i="2"/>
  <c r="CI645" i="2"/>
  <c r="CI646" i="2"/>
  <c r="CI649" i="2"/>
  <c r="CJ649" i="2"/>
  <c r="CI653" i="2"/>
  <c r="CI654" i="2"/>
  <c r="CI657" i="2"/>
  <c r="CJ657" i="2"/>
  <c r="CI661" i="2"/>
  <c r="CI662" i="2"/>
  <c r="CI665" i="2"/>
  <c r="CJ665" i="2"/>
  <c r="CI669" i="2"/>
  <c r="CI670" i="2"/>
  <c r="CI673" i="2"/>
  <c r="CJ673" i="2"/>
  <c r="CI677" i="2"/>
  <c r="CI678" i="2"/>
  <c r="CI681" i="2"/>
  <c r="CJ681" i="2"/>
  <c r="CI685" i="2"/>
  <c r="CI686" i="2"/>
  <c r="CI689" i="2"/>
  <c r="CJ689" i="2"/>
  <c r="CI693" i="2"/>
  <c r="CI694" i="2"/>
  <c r="CI697" i="2"/>
  <c r="CJ697" i="2"/>
  <c r="CI701" i="2"/>
  <c r="CI702" i="2"/>
  <c r="CI705" i="2"/>
  <c r="CJ705" i="2"/>
  <c r="CI709" i="2"/>
  <c r="CI710" i="2"/>
  <c r="CI713" i="2"/>
  <c r="CJ713" i="2"/>
  <c r="CI717" i="2"/>
  <c r="CI718" i="2"/>
  <c r="CI721" i="2"/>
  <c r="CJ721" i="2"/>
  <c r="CI725" i="2"/>
  <c r="CI726" i="2"/>
  <c r="CI729" i="2"/>
  <c r="CJ729" i="2"/>
  <c r="CI733" i="2"/>
  <c r="CI734" i="2"/>
  <c r="CI737" i="2"/>
  <c r="CJ737" i="2"/>
  <c r="CI741" i="2"/>
  <c r="CI742" i="2"/>
  <c r="CI745" i="2"/>
  <c r="CJ745" i="2"/>
  <c r="CI749" i="2"/>
  <c r="CI750" i="2"/>
  <c r="CI753" i="2"/>
  <c r="CJ753" i="2"/>
  <c r="CI757" i="2"/>
  <c r="CI758" i="2"/>
  <c r="CI761" i="2"/>
  <c r="CJ761" i="2"/>
  <c r="CI765" i="2"/>
  <c r="CI766" i="2"/>
  <c r="CI769" i="2"/>
  <c r="CJ769" i="2"/>
  <c r="CI773" i="2"/>
  <c r="CI774" i="2"/>
  <c r="CI777" i="2"/>
  <c r="CJ777" i="2"/>
  <c r="CI781" i="2"/>
  <c r="CI782" i="2"/>
  <c r="CI785" i="2"/>
  <c r="CJ785" i="2"/>
  <c r="CI789" i="2"/>
  <c r="CI790" i="2"/>
  <c r="CI793" i="2"/>
  <c r="CJ793" i="2"/>
  <c r="CI797" i="2"/>
  <c r="CI798" i="2"/>
  <c r="CL810" i="2"/>
  <c r="CM810" i="2"/>
  <c r="CJ815" i="2"/>
  <c r="CI816" i="2"/>
  <c r="CJ816" i="2"/>
  <c r="CI825" i="2"/>
  <c r="CJ825" i="2"/>
  <c r="CL831" i="2"/>
  <c r="CM831" i="2"/>
  <c r="CM840" i="2"/>
  <c r="CI842" i="2"/>
  <c r="CJ842" i="2"/>
  <c r="CJ852" i="2"/>
  <c r="CJ853" i="2"/>
  <c r="CJ854" i="2"/>
  <c r="CL857" i="2"/>
  <c r="CM857" i="2"/>
  <c r="CI861" i="2"/>
  <c r="CI862" i="2"/>
  <c r="CL874" i="2"/>
  <c r="CM874" i="2"/>
  <c r="CJ879" i="2"/>
  <c r="CI880" i="2"/>
  <c r="CJ880" i="2"/>
  <c r="CI889" i="2"/>
  <c r="CJ889" i="2"/>
  <c r="CL895" i="2"/>
  <c r="CM895" i="2"/>
  <c r="CM904" i="2"/>
  <c r="CI906" i="2"/>
  <c r="CJ906" i="2"/>
  <c r="CJ916" i="2"/>
  <c r="CJ917" i="2"/>
  <c r="CJ918" i="2"/>
  <c r="CL921" i="2"/>
  <c r="CM921" i="2"/>
  <c r="CI925" i="2"/>
  <c r="CI926" i="2"/>
  <c r="CL938" i="2"/>
  <c r="CM938" i="2"/>
  <c r="CI944" i="2"/>
  <c r="CJ944" i="2"/>
  <c r="CI953" i="2"/>
  <c r="CJ953" i="2"/>
  <c r="CL959" i="2"/>
  <c r="CM959" i="2"/>
  <c r="CM968" i="2"/>
  <c r="CI970" i="2"/>
  <c r="CJ970" i="2"/>
  <c r="CJ980" i="2"/>
  <c r="CJ981" i="2"/>
  <c r="CJ982" i="2"/>
  <c r="CL985" i="2"/>
  <c r="CM985" i="2"/>
  <c r="CL1017" i="2"/>
  <c r="CM1017" i="2"/>
  <c r="CI1034" i="2"/>
  <c r="CJ1034" i="2"/>
  <c r="CI1042" i="2"/>
  <c r="CJ1042" i="2"/>
  <c r="CL291" i="2"/>
  <c r="CL315" i="2"/>
  <c r="CI349" i="2"/>
  <c r="CI352" i="2"/>
  <c r="CJ352" i="2"/>
  <c r="CL27" i="2"/>
  <c r="CL33" i="2"/>
  <c r="CL34" i="2"/>
  <c r="CM34" i="2"/>
  <c r="CL35" i="2"/>
  <c r="CL42" i="2"/>
  <c r="CM42" i="2"/>
  <c r="CL43" i="2"/>
  <c r="CL51" i="2"/>
  <c r="CL65" i="2"/>
  <c r="CL73" i="2"/>
  <c r="CL74" i="2"/>
  <c r="CM74" i="2"/>
  <c r="CL81" i="2"/>
  <c r="CL89" i="2"/>
  <c r="CL91" i="2"/>
  <c r="CL97" i="2"/>
  <c r="CL105" i="2"/>
  <c r="CL107" i="2"/>
  <c r="CL113" i="2"/>
  <c r="CL114" i="2"/>
  <c r="CM114" i="2"/>
  <c r="CL129" i="2"/>
  <c r="CL130" i="2"/>
  <c r="CM130" i="2"/>
  <c r="CL131" i="2"/>
  <c r="CL137" i="2"/>
  <c r="CL145" i="2"/>
  <c r="CL146" i="2"/>
  <c r="CM146" i="2"/>
  <c r="CL147" i="2"/>
  <c r="CL153" i="2"/>
  <c r="CL169" i="2"/>
  <c r="CL177" i="2"/>
  <c r="CL178" i="2"/>
  <c r="CM178" i="2"/>
  <c r="CL201" i="2"/>
  <c r="CL209" i="2"/>
  <c r="CL210" i="2"/>
  <c r="CM210" i="2"/>
  <c r="CL211" i="2"/>
  <c r="CL226" i="2"/>
  <c r="CM226" i="2"/>
  <c r="CL227" i="2"/>
  <c r="CL233" i="2"/>
  <c r="CL241" i="2"/>
  <c r="CL242" i="2"/>
  <c r="CM242" i="2"/>
  <c r="CL243" i="2"/>
  <c r="CL265" i="2"/>
  <c r="CL266" i="2"/>
  <c r="CM266" i="2"/>
  <c r="CL298" i="2"/>
  <c r="CM298" i="2"/>
  <c r="CI302" i="2"/>
  <c r="CL306" i="2"/>
  <c r="CM306" i="2"/>
  <c r="CI310" i="2"/>
  <c r="CL314" i="2"/>
  <c r="CM314" i="2"/>
  <c r="CI318" i="2"/>
  <c r="CL322" i="2"/>
  <c r="CM322" i="2"/>
  <c r="CI326" i="2"/>
  <c r="CL330" i="2"/>
  <c r="CM330" i="2"/>
  <c r="CI334" i="2"/>
  <c r="CL338" i="2"/>
  <c r="CM338" i="2"/>
  <c r="CI342" i="2"/>
  <c r="CM347" i="2"/>
  <c r="CI348" i="2"/>
  <c r="CI358" i="2"/>
  <c r="CM363" i="2"/>
  <c r="CI364" i="2"/>
  <c r="CI374" i="2"/>
  <c r="CM379" i="2"/>
  <c r="CI380" i="2"/>
  <c r="CI390" i="2"/>
  <c r="CM395" i="2"/>
  <c r="CI396" i="2"/>
  <c r="CI406" i="2"/>
  <c r="CM411" i="2"/>
  <c r="CI412" i="2"/>
  <c r="CI422" i="2"/>
  <c r="CM427" i="2"/>
  <c r="CI428" i="2"/>
  <c r="CI438" i="2"/>
  <c r="CM443" i="2"/>
  <c r="CI444" i="2"/>
  <c r="CI454" i="2"/>
  <c r="CM459" i="2"/>
  <c r="CI460" i="2"/>
  <c r="CI470" i="2"/>
  <c r="CM475" i="2"/>
  <c r="CI476" i="2"/>
  <c r="CI486" i="2"/>
  <c r="CL498" i="2"/>
  <c r="CM498" i="2"/>
  <c r="CL506" i="2"/>
  <c r="CM506" i="2"/>
  <c r="CL514" i="2"/>
  <c r="CM514" i="2"/>
  <c r="CL522" i="2"/>
  <c r="CM522" i="2"/>
  <c r="CL530" i="2"/>
  <c r="CM530" i="2"/>
  <c r="CL538" i="2"/>
  <c r="CM538" i="2"/>
  <c r="CL546" i="2"/>
  <c r="CM546" i="2"/>
  <c r="CL554" i="2"/>
  <c r="CM554" i="2"/>
  <c r="CL562" i="2"/>
  <c r="CM562" i="2"/>
  <c r="CL570" i="2"/>
  <c r="CM570" i="2"/>
  <c r="CL578" i="2"/>
  <c r="CM578" i="2"/>
  <c r="CL586" i="2"/>
  <c r="CM586" i="2"/>
  <c r="CL594" i="2"/>
  <c r="CM594" i="2"/>
  <c r="CL602" i="2"/>
  <c r="CM602" i="2"/>
  <c r="CL610" i="2"/>
  <c r="CM610" i="2"/>
  <c r="CL618" i="2"/>
  <c r="CM618" i="2"/>
  <c r="CL626" i="2"/>
  <c r="CM626" i="2"/>
  <c r="CL634" i="2"/>
  <c r="CM634" i="2"/>
  <c r="CL642" i="2"/>
  <c r="CM642" i="2"/>
  <c r="CL650" i="2"/>
  <c r="CM650" i="2"/>
  <c r="CL658" i="2"/>
  <c r="CM658" i="2"/>
  <c r="CL666" i="2"/>
  <c r="CM666" i="2"/>
  <c r="CL674" i="2"/>
  <c r="CM674" i="2"/>
  <c r="CL682" i="2"/>
  <c r="CM682" i="2"/>
  <c r="CL690" i="2"/>
  <c r="CM690" i="2"/>
  <c r="CL698" i="2"/>
  <c r="CM698" i="2"/>
  <c r="CL706" i="2"/>
  <c r="CM706" i="2"/>
  <c r="CL714" i="2"/>
  <c r="CM714" i="2"/>
  <c r="CL722" i="2"/>
  <c r="CM722" i="2"/>
  <c r="CL730" i="2"/>
  <c r="CM730" i="2"/>
  <c r="CL738" i="2"/>
  <c r="CM738" i="2"/>
  <c r="CL746" i="2"/>
  <c r="CM746" i="2"/>
  <c r="CL754" i="2"/>
  <c r="CM754" i="2"/>
  <c r="CL762" i="2"/>
  <c r="CM762" i="2"/>
  <c r="CL770" i="2"/>
  <c r="CM770" i="2"/>
  <c r="CL778" i="2"/>
  <c r="CM778" i="2"/>
  <c r="CL786" i="2"/>
  <c r="CM786" i="2"/>
  <c r="CL794" i="2"/>
  <c r="CM794" i="2"/>
  <c r="CI802" i="2"/>
  <c r="CJ802" i="2"/>
  <c r="CJ813" i="2"/>
  <c r="CJ814" i="2"/>
  <c r="CL817" i="2"/>
  <c r="CM817" i="2"/>
  <c r="CI821" i="2"/>
  <c r="CI822" i="2"/>
  <c r="CL834" i="2"/>
  <c r="CM834" i="2"/>
  <c r="CI840" i="2"/>
  <c r="CJ840" i="2"/>
  <c r="CI849" i="2"/>
  <c r="CJ849" i="2"/>
  <c r="CL855" i="2"/>
  <c r="CM855" i="2"/>
  <c r="CI866" i="2"/>
  <c r="CJ866" i="2"/>
  <c r="CJ877" i="2"/>
  <c r="CJ878" i="2"/>
  <c r="CL881" i="2"/>
  <c r="CM881" i="2"/>
  <c r="CI885" i="2"/>
  <c r="CI886" i="2"/>
  <c r="CL898" i="2"/>
  <c r="CM898" i="2"/>
  <c r="CI904" i="2"/>
  <c r="CJ904" i="2"/>
  <c r="CI913" i="2"/>
  <c r="CJ913" i="2"/>
  <c r="CL919" i="2"/>
  <c r="CM919" i="2"/>
  <c r="CI930" i="2"/>
  <c r="CJ930" i="2"/>
  <c r="CJ941" i="2"/>
  <c r="CJ942" i="2"/>
  <c r="CL945" i="2"/>
  <c r="CM945" i="2"/>
  <c r="CI949" i="2"/>
  <c r="CI950" i="2"/>
  <c r="CL962" i="2"/>
  <c r="CM962" i="2"/>
  <c r="CI968" i="2"/>
  <c r="CJ968" i="2"/>
  <c r="CI977" i="2"/>
  <c r="CJ977" i="2"/>
  <c r="CL983" i="2"/>
  <c r="CM983" i="2"/>
  <c r="CI992" i="2"/>
  <c r="CJ992" i="2"/>
  <c r="CI997" i="2"/>
  <c r="CI998" i="2"/>
  <c r="CI1002" i="2"/>
  <c r="CJ1002" i="2"/>
  <c r="CL1015" i="2"/>
  <c r="CM1015" i="2"/>
  <c r="CI1024" i="2"/>
  <c r="CJ1024" i="2"/>
  <c r="CL307" i="2"/>
  <c r="CL331" i="2"/>
  <c r="CL339" i="2"/>
  <c r="CL41" i="2"/>
  <c r="CL49" i="2"/>
  <c r="CL50" i="2"/>
  <c r="CM50" i="2"/>
  <c r="CL57" i="2"/>
  <c r="CL58" i="2"/>
  <c r="CM58" i="2"/>
  <c r="CL59" i="2"/>
  <c r="CL66" i="2"/>
  <c r="CM66" i="2"/>
  <c r="CL67" i="2"/>
  <c r="CL75" i="2"/>
  <c r="CL82" i="2"/>
  <c r="CM82" i="2"/>
  <c r="CL83" i="2"/>
  <c r="CL90" i="2"/>
  <c r="CM90" i="2"/>
  <c r="CL98" i="2"/>
  <c r="CM98" i="2"/>
  <c r="CL99" i="2"/>
  <c r="CL106" i="2"/>
  <c r="CM106" i="2"/>
  <c r="CL115" i="2"/>
  <c r="CL121" i="2"/>
  <c r="CL122" i="2"/>
  <c r="CM122" i="2"/>
  <c r="CL123" i="2"/>
  <c r="CL138" i="2"/>
  <c r="CM138" i="2"/>
  <c r="CL139" i="2"/>
  <c r="CL154" i="2"/>
  <c r="CM154" i="2"/>
  <c r="CL155" i="2"/>
  <c r="CL161" i="2"/>
  <c r="CL162" i="2"/>
  <c r="CM162" i="2"/>
  <c r="CL163" i="2"/>
  <c r="CL170" i="2"/>
  <c r="CM170" i="2"/>
  <c r="CL171" i="2"/>
  <c r="CL179" i="2"/>
  <c r="CL185" i="2"/>
  <c r="CL186" i="2"/>
  <c r="CM186" i="2"/>
  <c r="CL187" i="2"/>
  <c r="CL193" i="2"/>
  <c r="CL194" i="2"/>
  <c r="CM194" i="2"/>
  <c r="CL195" i="2"/>
  <c r="CL202" i="2"/>
  <c r="CM202" i="2"/>
  <c r="CL203" i="2"/>
  <c r="CL217" i="2"/>
  <c r="CL218" i="2"/>
  <c r="CM218" i="2"/>
  <c r="CL219" i="2"/>
  <c r="CL225" i="2"/>
  <c r="CL234" i="2"/>
  <c r="CM234" i="2"/>
  <c r="CL235" i="2"/>
  <c r="CL249" i="2"/>
  <c r="CL250" i="2"/>
  <c r="CM250" i="2"/>
  <c r="CL251" i="2"/>
  <c r="CL257" i="2"/>
  <c r="CL258" i="2"/>
  <c r="CM258" i="2"/>
  <c r="CL259" i="2"/>
  <c r="CL267" i="2"/>
  <c r="CL273" i="2"/>
  <c r="CL274" i="2"/>
  <c r="CM274" i="2"/>
  <c r="CL275" i="2"/>
  <c r="CL281" i="2"/>
  <c r="CL282" i="2"/>
  <c r="CM282" i="2"/>
  <c r="CL283" i="2"/>
  <c r="CL289" i="2"/>
  <c r="CL290" i="2"/>
  <c r="CM290" i="2"/>
  <c r="CI294" i="2"/>
  <c r="CL16" i="2"/>
  <c r="CL17" i="2"/>
  <c r="CM17" i="2"/>
  <c r="CL18" i="2"/>
  <c r="CL24" i="2"/>
  <c r="CL25" i="2"/>
  <c r="CM25" i="2"/>
  <c r="CL26" i="2"/>
  <c r="CM291" i="2"/>
  <c r="CI292" i="2"/>
  <c r="CI293" i="2"/>
  <c r="CL296" i="2"/>
  <c r="CL297" i="2"/>
  <c r="CM297" i="2"/>
  <c r="CM299" i="2"/>
  <c r="CI300" i="2"/>
  <c r="CI301" i="2"/>
  <c r="CL304" i="2"/>
  <c r="CL305" i="2"/>
  <c r="CM305" i="2"/>
  <c r="CM307" i="2"/>
  <c r="CI308" i="2"/>
  <c r="CI309" i="2"/>
  <c r="CL312" i="2"/>
  <c r="CL313" i="2"/>
  <c r="CM313" i="2"/>
  <c r="CM315" i="2"/>
  <c r="CI316" i="2"/>
  <c r="CI317" i="2"/>
  <c r="CL320" i="2"/>
  <c r="CL321" i="2"/>
  <c r="CM321" i="2"/>
  <c r="CM323" i="2"/>
  <c r="CI324" i="2"/>
  <c r="CI325" i="2"/>
  <c r="CL328" i="2"/>
  <c r="CL329" i="2"/>
  <c r="CM329" i="2"/>
  <c r="CM331" i="2"/>
  <c r="CI332" i="2"/>
  <c r="CI333" i="2"/>
  <c r="CL336" i="2"/>
  <c r="CL337" i="2"/>
  <c r="CM337" i="2"/>
  <c r="CM339" i="2"/>
  <c r="CI340" i="2"/>
  <c r="CI341" i="2"/>
  <c r="CI346" i="2"/>
  <c r="CI351" i="2"/>
  <c r="CM351" i="2"/>
  <c r="CJ353" i="2"/>
  <c r="CI362" i="2"/>
  <c r="CI367" i="2"/>
  <c r="CM367" i="2"/>
  <c r="CJ369" i="2"/>
  <c r="CI378" i="2"/>
  <c r="CI383" i="2"/>
  <c r="CM383" i="2"/>
  <c r="CJ385" i="2"/>
  <c r="CI394" i="2"/>
  <c r="CI399" i="2"/>
  <c r="CM399" i="2"/>
  <c r="CJ401" i="2"/>
  <c r="CI410" i="2"/>
  <c r="CI415" i="2"/>
  <c r="CM415" i="2"/>
  <c r="CJ417" i="2"/>
  <c r="CI426" i="2"/>
  <c r="CI431" i="2"/>
  <c r="CM431" i="2"/>
  <c r="CJ433" i="2"/>
  <c r="CI442" i="2"/>
  <c r="CI447" i="2"/>
  <c r="CM447" i="2"/>
  <c r="CJ449" i="2"/>
  <c r="CI458" i="2"/>
  <c r="CI463" i="2"/>
  <c r="CM463" i="2"/>
  <c r="CJ465" i="2"/>
  <c r="CI474" i="2"/>
  <c r="CI479" i="2"/>
  <c r="CM479" i="2"/>
  <c r="CJ481" i="2"/>
  <c r="CI490" i="2"/>
  <c r="CJ495" i="2"/>
  <c r="CM496" i="2"/>
  <c r="CJ503" i="2"/>
  <c r="CM504" i="2"/>
  <c r="CJ511" i="2"/>
  <c r="CM512" i="2"/>
  <c r="CJ519" i="2"/>
  <c r="CM520" i="2"/>
  <c r="CJ527" i="2"/>
  <c r="CM528" i="2"/>
  <c r="CJ535" i="2"/>
  <c r="CM536" i="2"/>
  <c r="CJ543" i="2"/>
  <c r="CM544" i="2"/>
  <c r="CJ551" i="2"/>
  <c r="CM552" i="2"/>
  <c r="CJ559" i="2"/>
  <c r="CM560" i="2"/>
  <c r="CJ567" i="2"/>
  <c r="CM568" i="2"/>
  <c r="CJ575" i="2"/>
  <c r="CI800" i="2"/>
  <c r="CJ800" i="2"/>
  <c r="CI809" i="2"/>
  <c r="CJ809" i="2"/>
  <c r="CL815" i="2"/>
  <c r="CM815" i="2"/>
  <c r="CI826" i="2"/>
  <c r="CJ826" i="2"/>
  <c r="CL841" i="2"/>
  <c r="CM841" i="2"/>
  <c r="CI845" i="2"/>
  <c r="CI846" i="2"/>
  <c r="CL858" i="2"/>
  <c r="CM858" i="2"/>
  <c r="CI864" i="2"/>
  <c r="CJ864" i="2"/>
  <c r="CI873" i="2"/>
  <c r="CJ873" i="2"/>
  <c r="CL879" i="2"/>
  <c r="CM879" i="2"/>
  <c r="CI890" i="2"/>
  <c r="CJ890" i="2"/>
  <c r="CL905" i="2"/>
  <c r="CM905" i="2"/>
  <c r="CI909" i="2"/>
  <c r="CI910" i="2"/>
  <c r="CL922" i="2"/>
  <c r="CM922" i="2"/>
  <c r="CI928" i="2"/>
  <c r="CJ928" i="2"/>
  <c r="CI937" i="2"/>
  <c r="CJ937" i="2"/>
  <c r="CL943" i="2"/>
  <c r="CM943" i="2"/>
  <c r="CI954" i="2"/>
  <c r="CJ954" i="2"/>
  <c r="CL969" i="2"/>
  <c r="CM969" i="2"/>
  <c r="CI973" i="2"/>
  <c r="CI974" i="2"/>
  <c r="CL993" i="2"/>
  <c r="CM993" i="2"/>
  <c r="CL1025" i="2"/>
  <c r="CM1025" i="2"/>
  <c r="CI536" i="2"/>
  <c r="CJ536" i="2"/>
  <c r="CI544" i="2"/>
  <c r="CJ544" i="2"/>
  <c r="CI552" i="2"/>
  <c r="CJ552" i="2"/>
  <c r="CI560" i="2"/>
  <c r="CJ560" i="2"/>
  <c r="CI568" i="2"/>
  <c r="CJ568" i="2"/>
  <c r="CI576" i="2"/>
  <c r="CJ576" i="2"/>
  <c r="CI584" i="2"/>
  <c r="CJ584" i="2"/>
  <c r="CI592" i="2"/>
  <c r="CJ592" i="2"/>
  <c r="CI600" i="2"/>
  <c r="CJ600" i="2"/>
  <c r="CI608" i="2"/>
  <c r="CJ608" i="2"/>
  <c r="CI616" i="2"/>
  <c r="CJ616" i="2"/>
  <c r="CI624" i="2"/>
  <c r="CJ624" i="2"/>
  <c r="CI632" i="2"/>
  <c r="CJ632" i="2"/>
  <c r="CI640" i="2"/>
  <c r="CJ640" i="2"/>
  <c r="CI648" i="2"/>
  <c r="CJ648" i="2"/>
  <c r="CI656" i="2"/>
  <c r="CJ656" i="2"/>
  <c r="CI664" i="2"/>
  <c r="CJ664" i="2"/>
  <c r="CI672" i="2"/>
  <c r="CJ672" i="2"/>
  <c r="CI680" i="2"/>
  <c r="CJ680" i="2"/>
  <c r="CI688" i="2"/>
  <c r="CJ688" i="2"/>
  <c r="CI696" i="2"/>
  <c r="CJ696" i="2"/>
  <c r="CI704" i="2"/>
  <c r="CJ704" i="2"/>
  <c r="CI712" i="2"/>
  <c r="CJ712" i="2"/>
  <c r="CI720" i="2"/>
  <c r="CJ720" i="2"/>
  <c r="CI728" i="2"/>
  <c r="CJ728" i="2"/>
  <c r="CI736" i="2"/>
  <c r="CJ736" i="2"/>
  <c r="CI744" i="2"/>
  <c r="CJ744" i="2"/>
  <c r="CI752" i="2"/>
  <c r="CJ752" i="2"/>
  <c r="CI760" i="2"/>
  <c r="CJ760" i="2"/>
  <c r="CI768" i="2"/>
  <c r="CJ768" i="2"/>
  <c r="CI776" i="2"/>
  <c r="CJ776" i="2"/>
  <c r="CI784" i="2"/>
  <c r="CJ784" i="2"/>
  <c r="CI792" i="2"/>
  <c r="CJ792" i="2"/>
  <c r="CL801" i="2"/>
  <c r="CM801" i="2"/>
  <c r="CI805" i="2"/>
  <c r="CI806" i="2"/>
  <c r="CL818" i="2"/>
  <c r="CM818" i="2"/>
  <c r="CI824" i="2"/>
  <c r="CJ824" i="2"/>
  <c r="CI833" i="2"/>
  <c r="CJ833" i="2"/>
  <c r="CL839" i="2"/>
  <c r="CM839" i="2"/>
  <c r="CI850" i="2"/>
  <c r="CJ850" i="2"/>
  <c r="CL865" i="2"/>
  <c r="CM865" i="2"/>
  <c r="CI869" i="2"/>
  <c r="CI870" i="2"/>
  <c r="CL882" i="2"/>
  <c r="CM882" i="2"/>
  <c r="CI888" i="2"/>
  <c r="CJ888" i="2"/>
  <c r="CI897" i="2"/>
  <c r="CJ897" i="2"/>
  <c r="CL903" i="2"/>
  <c r="CM903" i="2"/>
  <c r="CI914" i="2"/>
  <c r="CJ914" i="2"/>
  <c r="CL929" i="2"/>
  <c r="CM929" i="2"/>
  <c r="CI933" i="2"/>
  <c r="CI934" i="2"/>
  <c r="CL946" i="2"/>
  <c r="CM946" i="2"/>
  <c r="CI952" i="2"/>
  <c r="CJ952" i="2"/>
  <c r="CI961" i="2"/>
  <c r="CJ961" i="2"/>
  <c r="CL967" i="2"/>
  <c r="CM967" i="2"/>
  <c r="CI978" i="2"/>
  <c r="CJ978" i="2"/>
  <c r="CL991" i="2"/>
  <c r="CM991" i="2"/>
  <c r="CI1000" i="2"/>
  <c r="CJ1000" i="2"/>
  <c r="CI1010" i="2"/>
  <c r="CJ1010" i="2"/>
  <c r="CL1023" i="2"/>
  <c r="CM1023" i="2"/>
  <c r="CI1032" i="2"/>
  <c r="CJ1032" i="2"/>
  <c r="CL1033" i="2"/>
  <c r="CM1033" i="2"/>
  <c r="CI1040" i="2"/>
  <c r="CJ1040" i="2"/>
  <c r="CL1041" i="2"/>
  <c r="CM1041" i="2"/>
  <c r="CI1048" i="2"/>
  <c r="CJ1048" i="2"/>
  <c r="CL599" i="2"/>
  <c r="CM599" i="2"/>
  <c r="CL601" i="2"/>
  <c r="CI602" i="2"/>
  <c r="CL607" i="2"/>
  <c r="CM607" i="2"/>
  <c r="CL609" i="2"/>
  <c r="CI610" i="2"/>
  <c r="CL615" i="2"/>
  <c r="CM615" i="2"/>
  <c r="CL617" i="2"/>
  <c r="CI618" i="2"/>
  <c r="CL623" i="2"/>
  <c r="CM623" i="2"/>
  <c r="CL625" i="2"/>
  <c r="CI626" i="2"/>
  <c r="CL631" i="2"/>
  <c r="CM631" i="2"/>
  <c r="CL633" i="2"/>
  <c r="CI634" i="2"/>
  <c r="CL639" i="2"/>
  <c r="CM639" i="2"/>
  <c r="CL641" i="2"/>
  <c r="CI642" i="2"/>
  <c r="CL647" i="2"/>
  <c r="CM647" i="2"/>
  <c r="CL649" i="2"/>
  <c r="CI650" i="2"/>
  <c r="CL655" i="2"/>
  <c r="CM655" i="2"/>
  <c r="CL657" i="2"/>
  <c r="CI658" i="2"/>
  <c r="CL663" i="2"/>
  <c r="CM663" i="2"/>
  <c r="CL665" i="2"/>
  <c r="CI666" i="2"/>
  <c r="CL671" i="2"/>
  <c r="CM671" i="2"/>
  <c r="CL673" i="2"/>
  <c r="CI674" i="2"/>
  <c r="CL679" i="2"/>
  <c r="CM679" i="2"/>
  <c r="CL681" i="2"/>
  <c r="CI682" i="2"/>
  <c r="CL687" i="2"/>
  <c r="CM687" i="2"/>
  <c r="CL689" i="2"/>
  <c r="CI690" i="2"/>
  <c r="CL695" i="2"/>
  <c r="CM695" i="2"/>
  <c r="CL697" i="2"/>
  <c r="CI698" i="2"/>
  <c r="CL703" i="2"/>
  <c r="CM703" i="2"/>
  <c r="CL705" i="2"/>
  <c r="CI706" i="2"/>
  <c r="CL711" i="2"/>
  <c r="CM711" i="2"/>
  <c r="CL713" i="2"/>
  <c r="CI714" i="2"/>
  <c r="CL719" i="2"/>
  <c r="CM719" i="2"/>
  <c r="CL721" i="2"/>
  <c r="CI722" i="2"/>
  <c r="CL727" i="2"/>
  <c r="CM727" i="2"/>
  <c r="CL729" i="2"/>
  <c r="CI730" i="2"/>
  <c r="CL735" i="2"/>
  <c r="CM735" i="2"/>
  <c r="CL737" i="2"/>
  <c r="CI738" i="2"/>
  <c r="CL743" i="2"/>
  <c r="CM743" i="2"/>
  <c r="CL745" i="2"/>
  <c r="CI746" i="2"/>
  <c r="CL751" i="2"/>
  <c r="CM751" i="2"/>
  <c r="CL753" i="2"/>
  <c r="CI754" i="2"/>
  <c r="CL759" i="2"/>
  <c r="CM759" i="2"/>
  <c r="CL761" i="2"/>
  <c r="CI762" i="2"/>
  <c r="CL767" i="2"/>
  <c r="CM767" i="2"/>
  <c r="CL769" i="2"/>
  <c r="CI770" i="2"/>
  <c r="CL775" i="2"/>
  <c r="CM775" i="2"/>
  <c r="CL777" i="2"/>
  <c r="CI778" i="2"/>
  <c r="CL783" i="2"/>
  <c r="CM783" i="2"/>
  <c r="CL785" i="2"/>
  <c r="CI786" i="2"/>
  <c r="CL791" i="2"/>
  <c r="CM791" i="2"/>
  <c r="CL793" i="2"/>
  <c r="CI794" i="2"/>
  <c r="CL799" i="2"/>
  <c r="CM799" i="2"/>
  <c r="CI810" i="2"/>
  <c r="CJ810" i="2"/>
  <c r="CL825" i="2"/>
  <c r="CM825" i="2"/>
  <c r="CI829" i="2"/>
  <c r="CI830" i="2"/>
  <c r="CL842" i="2"/>
  <c r="CM842" i="2"/>
  <c r="CI848" i="2"/>
  <c r="CJ848" i="2"/>
  <c r="CI857" i="2"/>
  <c r="CJ857" i="2"/>
  <c r="CL863" i="2"/>
  <c r="CM863" i="2"/>
  <c r="CI874" i="2"/>
  <c r="CJ874" i="2"/>
  <c r="CL889" i="2"/>
  <c r="CM889" i="2"/>
  <c r="CI893" i="2"/>
  <c r="CI894" i="2"/>
  <c r="CL906" i="2"/>
  <c r="CM906" i="2"/>
  <c r="CI912" i="2"/>
  <c r="CJ912" i="2"/>
  <c r="CI921" i="2"/>
  <c r="CJ921" i="2"/>
  <c r="CL927" i="2"/>
  <c r="CM927" i="2"/>
  <c r="CI938" i="2"/>
  <c r="CJ938" i="2"/>
  <c r="CL953" i="2"/>
  <c r="CM953" i="2"/>
  <c r="CI957" i="2"/>
  <c r="CI958" i="2"/>
  <c r="CL970" i="2"/>
  <c r="CM970" i="2"/>
  <c r="CI976" i="2"/>
  <c r="CJ976" i="2"/>
  <c r="CI985" i="2"/>
  <c r="CJ985" i="2"/>
  <c r="CL1001" i="2"/>
  <c r="CM1001" i="2"/>
  <c r="CI1082" i="2"/>
  <c r="CJ1082" i="2"/>
  <c r="CI1056" i="2"/>
  <c r="CJ1056" i="2"/>
  <c r="CI1064" i="2"/>
  <c r="CJ1064" i="2"/>
  <c r="CI1072" i="2"/>
  <c r="CJ1072" i="2"/>
  <c r="CL1079" i="2"/>
  <c r="CM1079" i="2"/>
  <c r="CL1081" i="2"/>
  <c r="CI1086" i="2"/>
  <c r="CI1089" i="2"/>
  <c r="CJ1089" i="2"/>
  <c r="CL1095" i="2"/>
  <c r="CM1095" i="2"/>
  <c r="CI1113" i="2"/>
  <c r="CJ1113" i="2"/>
  <c r="CL1047" i="2"/>
  <c r="CM1047" i="2"/>
  <c r="CL1049" i="2"/>
  <c r="CI1050" i="2"/>
  <c r="CL1055" i="2"/>
  <c r="CM1055" i="2"/>
  <c r="CL1057" i="2"/>
  <c r="CI1058" i="2"/>
  <c r="CL1063" i="2"/>
  <c r="CM1063" i="2"/>
  <c r="CL1065" i="2"/>
  <c r="CI1066" i="2"/>
  <c r="CL1071" i="2"/>
  <c r="CM1071" i="2"/>
  <c r="CL1073" i="2"/>
  <c r="CI1074" i="2"/>
  <c r="CI1085" i="2"/>
  <c r="CI1105" i="2"/>
  <c r="CJ1105" i="2"/>
  <c r="CJ1087" i="2"/>
  <c r="CM1088" i="2"/>
  <c r="CI1122" i="2"/>
  <c r="CJ1122" i="2"/>
  <c r="CL492" i="2"/>
  <c r="CL500" i="2"/>
  <c r="CL508" i="2"/>
  <c r="CL516" i="2"/>
  <c r="CL524" i="2"/>
  <c r="CL532" i="2"/>
  <c r="CL540" i="2"/>
  <c r="CL548" i="2"/>
  <c r="CL556" i="2"/>
  <c r="CL564" i="2"/>
  <c r="CL572" i="2"/>
  <c r="CL580" i="2"/>
  <c r="CL588" i="2"/>
  <c r="CL596" i="2"/>
  <c r="CL604" i="2"/>
  <c r="CL612" i="2"/>
  <c r="CL620" i="2"/>
  <c r="CL628" i="2"/>
  <c r="CL636" i="2"/>
  <c r="CL644" i="2"/>
  <c r="CL652" i="2"/>
  <c r="CL660" i="2"/>
  <c r="CL668" i="2"/>
  <c r="CL676" i="2"/>
  <c r="CL684" i="2"/>
  <c r="CL692" i="2"/>
  <c r="CL700" i="2"/>
  <c r="CL708" i="2"/>
  <c r="CL716" i="2"/>
  <c r="CL724" i="2"/>
  <c r="CL732" i="2"/>
  <c r="CL740" i="2"/>
  <c r="CL748" i="2"/>
  <c r="CL756" i="2"/>
  <c r="CL764" i="2"/>
  <c r="CL772" i="2"/>
  <c r="CL780" i="2"/>
  <c r="CL788" i="2"/>
  <c r="CL796" i="2"/>
  <c r="CM1081" i="2"/>
  <c r="CL1082" i="2"/>
  <c r="CM1082" i="2"/>
  <c r="CJ1086" i="2"/>
  <c r="CI1090" i="2"/>
  <c r="CJ1090" i="2"/>
  <c r="CI1097" i="2"/>
  <c r="CJ1097" i="2"/>
  <c r="CI1114" i="2"/>
  <c r="CJ1114" i="2"/>
  <c r="CL345" i="2"/>
  <c r="CL346" i="2"/>
  <c r="CM346" i="2"/>
  <c r="CL347" i="2"/>
  <c r="CL353" i="2"/>
  <c r="CL354" i="2"/>
  <c r="CM354" i="2"/>
  <c r="CL355" i="2"/>
  <c r="CL361" i="2"/>
  <c r="CL362" i="2"/>
  <c r="CM362" i="2"/>
  <c r="CL363" i="2"/>
  <c r="CL369" i="2"/>
  <c r="CL370" i="2"/>
  <c r="CM370" i="2"/>
  <c r="CL371" i="2"/>
  <c r="CL377" i="2"/>
  <c r="CL378" i="2"/>
  <c r="CM378" i="2"/>
  <c r="CL379" i="2"/>
  <c r="CL385" i="2"/>
  <c r="CL386" i="2"/>
  <c r="CM386" i="2"/>
  <c r="CL387" i="2"/>
  <c r="CL393" i="2"/>
  <c r="CL394" i="2"/>
  <c r="CM394" i="2"/>
  <c r="CL395" i="2"/>
  <c r="CL401" i="2"/>
  <c r="CL402" i="2"/>
  <c r="CM402" i="2"/>
  <c r="CL403" i="2"/>
  <c r="CL409" i="2"/>
  <c r="CL410" i="2"/>
  <c r="CM410" i="2"/>
  <c r="CL411" i="2"/>
  <c r="CL417" i="2"/>
  <c r="CL418" i="2"/>
  <c r="CM418" i="2"/>
  <c r="CL419" i="2"/>
  <c r="CL425" i="2"/>
  <c r="CL426" i="2"/>
  <c r="CM426" i="2"/>
  <c r="CL427" i="2"/>
  <c r="CL433" i="2"/>
  <c r="CL434" i="2"/>
  <c r="CM434" i="2"/>
  <c r="CL435" i="2"/>
  <c r="CL441" i="2"/>
  <c r="CL442" i="2"/>
  <c r="CM442" i="2"/>
  <c r="CL443" i="2"/>
  <c r="CL449" i="2"/>
  <c r="CL450" i="2"/>
  <c r="CM450" i="2"/>
  <c r="CL451" i="2"/>
  <c r="CL457" i="2"/>
  <c r="CL458" i="2"/>
  <c r="CM458" i="2"/>
  <c r="CL459" i="2"/>
  <c r="CL465" i="2"/>
  <c r="CL466" i="2"/>
  <c r="CM466" i="2"/>
  <c r="CL467" i="2"/>
  <c r="CL473" i="2"/>
  <c r="CL474" i="2"/>
  <c r="CM474" i="2"/>
  <c r="CL475" i="2"/>
  <c r="CL481" i="2"/>
  <c r="CL482" i="2"/>
  <c r="CM482" i="2"/>
  <c r="CL483" i="2"/>
  <c r="CL489" i="2"/>
  <c r="CL490" i="2"/>
  <c r="CM490" i="2"/>
  <c r="CL491" i="2"/>
  <c r="CM491" i="2"/>
  <c r="CI495" i="2"/>
  <c r="CL499" i="2"/>
  <c r="CM499" i="2"/>
  <c r="CI503" i="2"/>
  <c r="CL507" i="2"/>
  <c r="CM507" i="2"/>
  <c r="CI511" i="2"/>
  <c r="CL515" i="2"/>
  <c r="CM515" i="2"/>
  <c r="CI519" i="2"/>
  <c r="CL523" i="2"/>
  <c r="CM523" i="2"/>
  <c r="CI527" i="2"/>
  <c r="CL531" i="2"/>
  <c r="CM531" i="2"/>
  <c r="CI535" i="2"/>
  <c r="CL539" i="2"/>
  <c r="CM539" i="2"/>
  <c r="CI543" i="2"/>
  <c r="CL547" i="2"/>
  <c r="CM547" i="2"/>
  <c r="CI551" i="2"/>
  <c r="CL555" i="2"/>
  <c r="CM555" i="2"/>
  <c r="CI559" i="2"/>
  <c r="CL563" i="2"/>
  <c r="CM563" i="2"/>
  <c r="CI567" i="2"/>
  <c r="CL571" i="2"/>
  <c r="CM571" i="2"/>
  <c r="CI575" i="2"/>
  <c r="CL579" i="2"/>
  <c r="CM579" i="2"/>
  <c r="CI583" i="2"/>
  <c r="CL587" i="2"/>
  <c r="CM587" i="2"/>
  <c r="CI591" i="2"/>
  <c r="CL595" i="2"/>
  <c r="CM595" i="2"/>
  <c r="CI599" i="2"/>
  <c r="CL603" i="2"/>
  <c r="CM603" i="2"/>
  <c r="CI607" i="2"/>
  <c r="CL611" i="2"/>
  <c r="CM611" i="2"/>
  <c r="CI615" i="2"/>
  <c r="CL619" i="2"/>
  <c r="CM619" i="2"/>
  <c r="CI623" i="2"/>
  <c r="CL627" i="2"/>
  <c r="CM627" i="2"/>
  <c r="CI631" i="2"/>
  <c r="CL635" i="2"/>
  <c r="CM635" i="2"/>
  <c r="CI639" i="2"/>
  <c r="CL643" i="2"/>
  <c r="CM643" i="2"/>
  <c r="CI647" i="2"/>
  <c r="CL651" i="2"/>
  <c r="CM651" i="2"/>
  <c r="CI655" i="2"/>
  <c r="CL659" i="2"/>
  <c r="CM659" i="2"/>
  <c r="CI663" i="2"/>
  <c r="CL667" i="2"/>
  <c r="CM667" i="2"/>
  <c r="CI671" i="2"/>
  <c r="CL675" i="2"/>
  <c r="CM675" i="2"/>
  <c r="CI679" i="2"/>
  <c r="CL683" i="2"/>
  <c r="CM683" i="2"/>
  <c r="CI687" i="2"/>
  <c r="CL691" i="2"/>
  <c r="CM691" i="2"/>
  <c r="CI695" i="2"/>
  <c r="CL699" i="2"/>
  <c r="CM699" i="2"/>
  <c r="CI703" i="2"/>
  <c r="CL707" i="2"/>
  <c r="CM707" i="2"/>
  <c r="CI711" i="2"/>
  <c r="CL715" i="2"/>
  <c r="CM715" i="2"/>
  <c r="CI719" i="2"/>
  <c r="CL723" i="2"/>
  <c r="CM723" i="2"/>
  <c r="CI727" i="2"/>
  <c r="CL731" i="2"/>
  <c r="CM731" i="2"/>
  <c r="CI735" i="2"/>
  <c r="CL739" i="2"/>
  <c r="CM739" i="2"/>
  <c r="CI743" i="2"/>
  <c r="CL747" i="2"/>
  <c r="CM747" i="2"/>
  <c r="CI751" i="2"/>
  <c r="CL755" i="2"/>
  <c r="CM755" i="2"/>
  <c r="CI759" i="2"/>
  <c r="CL763" i="2"/>
  <c r="CM763" i="2"/>
  <c r="CI767" i="2"/>
  <c r="CL771" i="2"/>
  <c r="CM771" i="2"/>
  <c r="CI775" i="2"/>
  <c r="CL779" i="2"/>
  <c r="CM779" i="2"/>
  <c r="CI783" i="2"/>
  <c r="CL787" i="2"/>
  <c r="CM787" i="2"/>
  <c r="CI791" i="2"/>
  <c r="CL795" i="2"/>
  <c r="CM795" i="2"/>
  <c r="CM1049" i="2"/>
  <c r="CJ1050" i="2"/>
  <c r="CM1057" i="2"/>
  <c r="CJ1058" i="2"/>
  <c r="CM1065" i="2"/>
  <c r="CJ1066" i="2"/>
  <c r="CM1073" i="2"/>
  <c r="CJ1074" i="2"/>
  <c r="CI1078" i="2"/>
  <c r="CI1081" i="2"/>
  <c r="CJ1081" i="2"/>
  <c r="CJ1085" i="2"/>
  <c r="CL1087" i="2"/>
  <c r="CM1087" i="2"/>
  <c r="CI1106" i="2"/>
  <c r="CJ1106" i="2"/>
  <c r="CI1001" i="2"/>
  <c r="CJ1001" i="2"/>
  <c r="CI1005" i="2"/>
  <c r="CI1006" i="2"/>
  <c r="CI1009" i="2"/>
  <c r="CJ1009" i="2"/>
  <c r="CI1013" i="2"/>
  <c r="CI1014" i="2"/>
  <c r="CI1017" i="2"/>
  <c r="CJ1017" i="2"/>
  <c r="CI1021" i="2"/>
  <c r="CI1022" i="2"/>
  <c r="CI1025" i="2"/>
  <c r="CJ1025" i="2"/>
  <c r="CI1029" i="2"/>
  <c r="CI1030" i="2"/>
  <c r="CI1033" i="2"/>
  <c r="CJ1033" i="2"/>
  <c r="CI1037" i="2"/>
  <c r="CI1038" i="2"/>
  <c r="CI1041" i="2"/>
  <c r="CJ1041" i="2"/>
  <c r="CI1045" i="2"/>
  <c r="CI1046" i="2"/>
  <c r="CI1049" i="2"/>
  <c r="CJ1049" i="2"/>
  <c r="CI1053" i="2"/>
  <c r="CI1054" i="2"/>
  <c r="CI1057" i="2"/>
  <c r="CJ1057" i="2"/>
  <c r="CI1061" i="2"/>
  <c r="CI1062" i="2"/>
  <c r="CI1065" i="2"/>
  <c r="CJ1065" i="2"/>
  <c r="CI1069" i="2"/>
  <c r="CI1070" i="2"/>
  <c r="CI1073" i="2"/>
  <c r="CJ1073" i="2"/>
  <c r="CI1077" i="2"/>
  <c r="CL986" i="2"/>
  <c r="CM986" i="2"/>
  <c r="CL994" i="2"/>
  <c r="CM994" i="2"/>
  <c r="CL1002" i="2"/>
  <c r="CM1002" i="2"/>
  <c r="CL1010" i="2"/>
  <c r="CM1010" i="2"/>
  <c r="CL1018" i="2"/>
  <c r="CM1018" i="2"/>
  <c r="CL1026" i="2"/>
  <c r="CM1026" i="2"/>
  <c r="CL1034" i="2"/>
  <c r="CM1034" i="2"/>
  <c r="CL1042" i="2"/>
  <c r="CM1042" i="2"/>
  <c r="CL1050" i="2"/>
  <c r="CM1050" i="2"/>
  <c r="CL1058" i="2"/>
  <c r="CM1058" i="2"/>
  <c r="CL1066" i="2"/>
  <c r="CM1066" i="2"/>
  <c r="CL1074" i="2"/>
  <c r="CM1074" i="2"/>
  <c r="CJ1079" i="2"/>
  <c r="CM1080" i="2"/>
  <c r="CI1098" i="2"/>
  <c r="CJ1098" i="2"/>
  <c r="CI1133" i="2"/>
  <c r="CJ1133" i="2"/>
  <c r="CI1121" i="2"/>
  <c r="CJ1121" i="2"/>
  <c r="CL1127" i="2"/>
  <c r="CM1127" i="2"/>
  <c r="CL1131" i="2"/>
  <c r="CM1131" i="2"/>
  <c r="CM1104" i="2"/>
  <c r="CM1112" i="2"/>
  <c r="CM1120" i="2"/>
  <c r="CJ1134" i="2"/>
  <c r="CI1080" i="2"/>
  <c r="CJ1080" i="2"/>
  <c r="CI1088" i="2"/>
  <c r="CJ1088" i="2"/>
  <c r="CI1096" i="2"/>
  <c r="CJ1096" i="2"/>
  <c r="CI1104" i="2"/>
  <c r="CJ1104" i="2"/>
  <c r="CI1112" i="2"/>
  <c r="CJ1112" i="2"/>
  <c r="CI1120" i="2"/>
  <c r="CJ1120" i="2"/>
  <c r="CL1129" i="2"/>
  <c r="CL804" i="2"/>
  <c r="CL812" i="2"/>
  <c r="CL820" i="2"/>
  <c r="CL828" i="2"/>
  <c r="CL836" i="2"/>
  <c r="CL844" i="2"/>
  <c r="CL852" i="2"/>
  <c r="CL860" i="2"/>
  <c r="CL868" i="2"/>
  <c r="CL876" i="2"/>
  <c r="CL884" i="2"/>
  <c r="CL892" i="2"/>
  <c r="CL900" i="2"/>
  <c r="CL908" i="2"/>
  <c r="CL916" i="2"/>
  <c r="CL924" i="2"/>
  <c r="CL932" i="2"/>
  <c r="CL940" i="2"/>
  <c r="CL948" i="2"/>
  <c r="CL956" i="2"/>
  <c r="CL964" i="2"/>
  <c r="CL972" i="2"/>
  <c r="CL980" i="2"/>
  <c r="CL988" i="2"/>
  <c r="CL996" i="2"/>
  <c r="CL1004" i="2"/>
  <c r="CL1012" i="2"/>
  <c r="CL1020" i="2"/>
  <c r="CL1028" i="2"/>
  <c r="CL1036" i="2"/>
  <c r="CL1044" i="2"/>
  <c r="CL1052" i="2"/>
  <c r="CL1060" i="2"/>
  <c r="CL1068" i="2"/>
  <c r="CL1076" i="2"/>
  <c r="CL1084" i="2"/>
  <c r="CL1092" i="2"/>
  <c r="CL1100" i="2"/>
  <c r="CL1108" i="2"/>
  <c r="CL1116" i="2"/>
  <c r="CL1124" i="2"/>
  <c r="CI1127" i="2"/>
  <c r="CI799" i="2"/>
  <c r="CL803" i="2"/>
  <c r="CM803" i="2"/>
  <c r="CI807" i="2"/>
  <c r="CL811" i="2"/>
  <c r="CM811" i="2"/>
  <c r="CI815" i="2"/>
  <c r="CL819" i="2"/>
  <c r="CM819" i="2"/>
  <c r="CI823" i="2"/>
  <c r="CL827" i="2"/>
  <c r="CM827" i="2"/>
  <c r="CI831" i="2"/>
  <c r="CL835" i="2"/>
  <c r="CM835" i="2"/>
  <c r="CI839" i="2"/>
  <c r="CL843" i="2"/>
  <c r="CM843" i="2"/>
  <c r="CI847" i="2"/>
  <c r="CL851" i="2"/>
  <c r="CM851" i="2"/>
  <c r="CI855" i="2"/>
  <c r="CL859" i="2"/>
  <c r="CM859" i="2"/>
  <c r="CI863" i="2"/>
  <c r="CL867" i="2"/>
  <c r="CM867" i="2"/>
  <c r="CI871" i="2"/>
  <c r="CL875" i="2"/>
  <c r="CM875" i="2"/>
  <c r="CI879" i="2"/>
  <c r="CL883" i="2"/>
  <c r="CM883" i="2"/>
  <c r="CI887" i="2"/>
  <c r="CL891" i="2"/>
  <c r="CM891" i="2"/>
  <c r="CI895" i="2"/>
  <c r="CL899" i="2"/>
  <c r="CM899" i="2"/>
  <c r="CI903" i="2"/>
  <c r="CL907" i="2"/>
  <c r="CM907" i="2"/>
  <c r="CI911" i="2"/>
  <c r="CL915" i="2"/>
  <c r="CM915" i="2"/>
  <c r="CI919" i="2"/>
  <c r="CL923" i="2"/>
  <c r="CM923" i="2"/>
  <c r="CI927" i="2"/>
  <c r="CL931" i="2"/>
  <c r="CM931" i="2"/>
  <c r="CI935" i="2"/>
  <c r="CL939" i="2"/>
  <c r="CM939" i="2"/>
  <c r="CI943" i="2"/>
  <c r="CL947" i="2"/>
  <c r="CM947" i="2"/>
  <c r="CI951" i="2"/>
  <c r="CL955" i="2"/>
  <c r="CM955" i="2"/>
  <c r="CI959" i="2"/>
  <c r="CL963" i="2"/>
  <c r="CM963" i="2"/>
  <c r="CI967" i="2"/>
  <c r="CL971" i="2"/>
  <c r="CM971" i="2"/>
  <c r="CI975" i="2"/>
  <c r="CL979" i="2"/>
  <c r="CM979" i="2"/>
  <c r="CI983" i="2"/>
  <c r="CL987" i="2"/>
  <c r="CM987" i="2"/>
  <c r="CI991" i="2"/>
  <c r="CL995" i="2"/>
  <c r="CM995" i="2"/>
  <c r="CI999" i="2"/>
  <c r="CL1003" i="2"/>
  <c r="CM1003" i="2"/>
  <c r="CI1007" i="2"/>
  <c r="CL1011" i="2"/>
  <c r="CM1011" i="2"/>
  <c r="CI1015" i="2"/>
  <c r="CL1019" i="2"/>
  <c r="CM1019" i="2"/>
  <c r="CI1023" i="2"/>
  <c r="CL1027" i="2"/>
  <c r="CM1027" i="2"/>
  <c r="CI1031" i="2"/>
  <c r="CL1035" i="2"/>
  <c r="CM1035" i="2"/>
  <c r="CI1039" i="2"/>
  <c r="CL1043" i="2"/>
  <c r="CM1043" i="2"/>
  <c r="CI1047" i="2"/>
  <c r="CL1051" i="2"/>
  <c r="CM1051" i="2"/>
  <c r="CI1055" i="2"/>
  <c r="CL1059" i="2"/>
  <c r="CM1059" i="2"/>
  <c r="CI1063" i="2"/>
  <c r="CL1067" i="2"/>
  <c r="CM1067" i="2"/>
  <c r="CI1071" i="2"/>
  <c r="CL1075" i="2"/>
  <c r="CM1075" i="2"/>
  <c r="CI1079" i="2"/>
  <c r="CL1083" i="2"/>
  <c r="CM1083" i="2"/>
  <c r="CI1087" i="2"/>
  <c r="CL1091" i="2"/>
  <c r="CM1091" i="2"/>
  <c r="CI1095" i="2"/>
  <c r="CL1099" i="2"/>
  <c r="CM1099" i="2"/>
  <c r="CI1103" i="2"/>
  <c r="CM1103" i="2"/>
  <c r="CL1107" i="2"/>
  <c r="CM1107" i="2"/>
  <c r="CI1111" i="2"/>
  <c r="CM1111" i="2"/>
  <c r="CL1115" i="2"/>
  <c r="CM1115" i="2"/>
  <c r="CI1119" i="2"/>
  <c r="CM1119" i="2"/>
  <c r="CL1123" i="2"/>
  <c r="CM1123" i="2"/>
  <c r="CI1126" i="2"/>
  <c r="CL1128" i="2"/>
  <c r="CI1130" i="2"/>
  <c r="CL1089" i="2"/>
  <c r="CL1090" i="2"/>
  <c r="CM1090" i="2"/>
  <c r="CI1093" i="2"/>
  <c r="CI1094" i="2"/>
  <c r="CL1097" i="2"/>
  <c r="CL1098" i="2"/>
  <c r="CM1098" i="2"/>
  <c r="CI1101" i="2"/>
  <c r="CI1102" i="2"/>
  <c r="CL1105" i="2"/>
  <c r="CL1106" i="2"/>
  <c r="CM1106" i="2"/>
  <c r="CI1109" i="2"/>
  <c r="CI1110" i="2"/>
  <c r="CL1113" i="2"/>
  <c r="CL1114" i="2"/>
  <c r="CM1114" i="2"/>
  <c r="CI1117" i="2"/>
  <c r="CI1118" i="2"/>
  <c r="CL1121" i="2"/>
  <c r="CL1122" i="2"/>
  <c r="CM1122" i="2"/>
  <c r="CI1125" i="2"/>
  <c r="CJ1125" i="2"/>
  <c r="CI1129" i="2"/>
  <c r="CJ1129" i="2"/>
  <c r="CM1118" i="2"/>
  <c r="CJ1127" i="2"/>
  <c r="CM1128" i="2"/>
  <c r="CL1132" i="2"/>
  <c r="CJ1128" i="2"/>
  <c r="CM1130" i="2"/>
  <c r="F32" i="2"/>
  <c r="F33" i="2" s="1"/>
  <c r="D12" i="2" l="1"/>
  <c r="BT273" i="2"/>
  <c r="BT271" i="2"/>
  <c r="BT194" i="2"/>
  <c r="BT179" i="2"/>
  <c r="BT394" i="2"/>
  <c r="BT385" i="2"/>
  <c r="BT524" i="2"/>
  <c r="BT612" i="2"/>
  <c r="BT597" i="2"/>
  <c r="BT661" i="2"/>
  <c r="BT656" i="2"/>
  <c r="BT851" i="2"/>
  <c r="BT804" i="2"/>
  <c r="BT905" i="2"/>
  <c r="BT972" i="2"/>
  <c r="BT1086" i="2"/>
  <c r="BT1203" i="2"/>
  <c r="BT1386" i="2"/>
  <c r="BT1262" i="2"/>
  <c r="BT1196" i="2"/>
  <c r="BT1355" i="2"/>
  <c r="BT1452" i="2"/>
  <c r="BT1517" i="2"/>
  <c r="BT1571" i="2"/>
  <c r="BT1693" i="2"/>
  <c r="BT1648" i="2"/>
  <c r="BT1782" i="2"/>
  <c r="BT1810" i="2"/>
  <c r="BT1936" i="2"/>
  <c r="BT1904" i="2"/>
  <c r="BT2118" i="2"/>
  <c r="BT2206" i="2"/>
  <c r="BT2256" i="2"/>
  <c r="BT2205" i="2"/>
  <c r="BT2238" i="2"/>
  <c r="BT55" i="2"/>
  <c r="BT65" i="2"/>
  <c r="BT46" i="2"/>
  <c r="BT250" i="2"/>
  <c r="BT232" i="2"/>
  <c r="BT410" i="2"/>
  <c r="BT401" i="2"/>
  <c r="BT540" i="2"/>
  <c r="BT445" i="2"/>
  <c r="BT766" i="2"/>
  <c r="BT677" i="2"/>
  <c r="BT672" i="2"/>
  <c r="BT867" i="2"/>
  <c r="BT820" i="2"/>
  <c r="BT934" i="2"/>
  <c r="BT1036" i="2"/>
  <c r="BT975" i="2"/>
  <c r="BT1233" i="2"/>
  <c r="BT1291" i="2"/>
  <c r="BT1348" i="2"/>
  <c r="BT1228" i="2"/>
  <c r="BT1371" i="2"/>
  <c r="BT1468" i="2"/>
  <c r="BT1512" i="2"/>
  <c r="BT1587" i="2"/>
  <c r="BT1721" i="2"/>
  <c r="BT1664" i="2"/>
  <c r="BT1854" i="2"/>
  <c r="BT1797" i="2"/>
  <c r="BT1903" i="2"/>
  <c r="BT1975" i="2"/>
  <c r="BT2107" i="2"/>
  <c r="BT2129" i="2"/>
  <c r="BT2215" i="2"/>
  <c r="BT2298" i="2"/>
  <c r="BT2321" i="2"/>
  <c r="CG15" i="2"/>
  <c r="BT81" i="2"/>
  <c r="BT192" i="2"/>
  <c r="BT314" i="2"/>
  <c r="BT296" i="2"/>
  <c r="BT437" i="2"/>
  <c r="BT423" i="2"/>
  <c r="BT593" i="2"/>
  <c r="BT461" i="2"/>
  <c r="BT606" i="2"/>
  <c r="BT693" i="2"/>
  <c r="BT688" i="2"/>
  <c r="BT883" i="2"/>
  <c r="BT836" i="2"/>
  <c r="BT962" i="2"/>
  <c r="BT1090" i="2"/>
  <c r="BT1048" i="2"/>
  <c r="BT1095" i="2"/>
  <c r="BT1299" i="2"/>
  <c r="BT1231" i="2"/>
  <c r="BT1260" i="2"/>
  <c r="BT1387" i="2"/>
  <c r="BT1529" i="2"/>
  <c r="BT1528" i="2"/>
  <c r="BT1597" i="2"/>
  <c r="BT1871" i="2"/>
  <c r="BT1680" i="2"/>
  <c r="BT1817" i="2"/>
  <c r="BT1868" i="2"/>
  <c r="BT1969" i="2"/>
  <c r="BT1899" i="2"/>
  <c r="BT2005" i="2"/>
  <c r="BT2090" i="2"/>
  <c r="BT2176" i="2"/>
  <c r="BT2290" i="2"/>
  <c r="BT2275" i="2"/>
  <c r="BE21" i="2"/>
  <c r="BE22" i="2" s="1"/>
  <c r="BE23" i="2" s="1"/>
  <c r="BE25" i="2" s="1"/>
  <c r="BE26" i="2" s="1"/>
  <c r="BE27" i="2" s="1"/>
  <c r="BE28" i="2" s="1"/>
  <c r="BT44" i="2"/>
  <c r="BT97" i="2"/>
  <c r="BT254" i="2"/>
  <c r="BT76" i="2"/>
  <c r="BT430" i="2"/>
  <c r="BT428" i="2"/>
  <c r="BT781" i="2"/>
  <c r="BT718" i="2"/>
  <c r="BT477" i="2"/>
  <c r="BT746" i="2"/>
  <c r="BT709" i="2"/>
  <c r="BT704" i="2"/>
  <c r="BT899" i="2"/>
  <c r="BT852" i="2"/>
  <c r="BT1026" i="2"/>
  <c r="BT1013" i="2"/>
  <c r="BT1191" i="2"/>
  <c r="BT1111" i="2"/>
  <c r="BT1307" i="2"/>
  <c r="BT1263" i="2"/>
  <c r="BT1344" i="2"/>
  <c r="BT1399" i="2"/>
  <c r="BT1531" i="2"/>
  <c r="BT1544" i="2"/>
  <c r="BT1613" i="2"/>
  <c r="BT1749" i="2"/>
  <c r="BT1696" i="2"/>
  <c r="BT1780" i="2"/>
  <c r="BT1776" i="2"/>
  <c r="BT1882" i="2"/>
  <c r="BT1962" i="2"/>
  <c r="BT2045" i="2"/>
  <c r="BT2137" i="2"/>
  <c r="BT2253" i="2"/>
  <c r="BT2216" i="2"/>
  <c r="BT2307" i="2"/>
  <c r="BT189" i="2"/>
  <c r="BT113" i="2"/>
  <c r="BT318" i="2"/>
  <c r="BT92" i="2"/>
  <c r="BT330" i="2"/>
  <c r="BT634" i="2"/>
  <c r="BT460" i="2"/>
  <c r="BT594" i="2"/>
  <c r="BT493" i="2"/>
  <c r="BT591" i="2"/>
  <c r="BT728" i="2"/>
  <c r="BT787" i="2"/>
  <c r="BT916" i="2"/>
  <c r="BT868" i="2"/>
  <c r="BT1070" i="2"/>
  <c r="BT1096" i="2"/>
  <c r="BT1008" i="2"/>
  <c r="BT1127" i="2"/>
  <c r="BT1315" i="2"/>
  <c r="BT1350" i="2"/>
  <c r="BT1394" i="2"/>
  <c r="BT1408" i="2"/>
  <c r="BT1505" i="2"/>
  <c r="BT1560" i="2"/>
  <c r="BT1629" i="2"/>
  <c r="BT1757" i="2"/>
  <c r="BT1727" i="2"/>
  <c r="BT1856" i="2"/>
  <c r="BT1840" i="2"/>
  <c r="BT1940" i="2"/>
  <c r="BT2053" i="2"/>
  <c r="BT2123" i="2"/>
  <c r="BT2043" i="2"/>
  <c r="BT2146" i="2"/>
  <c r="BT2145" i="2"/>
  <c r="BT260" i="2"/>
  <c r="BT129" i="2"/>
  <c r="BT185" i="2"/>
  <c r="BT108" i="2"/>
  <c r="BT346" i="2"/>
  <c r="BT337" i="2"/>
  <c r="BT476" i="2"/>
  <c r="BT762" i="2"/>
  <c r="BT509" i="2"/>
  <c r="BT652" i="2"/>
  <c r="BT760" i="2"/>
  <c r="BT803" i="2"/>
  <c r="BT985" i="2"/>
  <c r="BT884" i="2"/>
  <c r="BT963" i="2"/>
  <c r="BT933" i="2"/>
  <c r="BT1072" i="2"/>
  <c r="BT1143" i="2"/>
  <c r="BT1323" i="2"/>
  <c r="BT1147" i="2"/>
  <c r="BT1513" i="2"/>
  <c r="BT1409" i="2"/>
  <c r="BT1433" i="2"/>
  <c r="BT1576" i="2"/>
  <c r="BT1645" i="2"/>
  <c r="BT1600" i="2"/>
  <c r="BT1761" i="2"/>
  <c r="BT1759" i="2"/>
  <c r="BT1857" i="2"/>
  <c r="BT1853" i="2"/>
  <c r="BT2040" i="2"/>
  <c r="BT2006" i="2"/>
  <c r="BT2075" i="2"/>
  <c r="BT2264" i="2"/>
  <c r="BT2177" i="2"/>
  <c r="BT324" i="2"/>
  <c r="BT145" i="2"/>
  <c r="BT251" i="2"/>
  <c r="BT124" i="2"/>
  <c r="BT362" i="2"/>
  <c r="BT353" i="2"/>
  <c r="BT492" i="2"/>
  <c r="BT603" i="2"/>
  <c r="BT525" i="2"/>
  <c r="BT729" i="2"/>
  <c r="BT719" i="2"/>
  <c r="BT819" i="2"/>
  <c r="BT969" i="2"/>
  <c r="BT900" i="2"/>
  <c r="BT1027" i="2"/>
  <c r="BT958" i="2"/>
  <c r="BT1273" i="2"/>
  <c r="BT1205" i="2"/>
  <c r="BT1198" i="2"/>
  <c r="BT1163" i="2"/>
  <c r="BT1490" i="2"/>
  <c r="BT1420" i="2"/>
  <c r="BT1449" i="2"/>
  <c r="BT1592" i="2"/>
  <c r="BT1661" i="2"/>
  <c r="BT1616" i="2"/>
  <c r="BT1712" i="2"/>
  <c r="BT1823" i="2"/>
  <c r="BT1921" i="2"/>
  <c r="BT1917" i="2"/>
  <c r="BT2000" i="2"/>
  <c r="BT2049" i="2"/>
  <c r="BT2115" i="2"/>
  <c r="BT2222" i="2"/>
  <c r="BT2254" i="2"/>
  <c r="BT212" i="2"/>
  <c r="BT198" i="2"/>
  <c r="BT199" i="2"/>
  <c r="BT315" i="2"/>
  <c r="BT140" i="2"/>
  <c r="BT378" i="2"/>
  <c r="BT369" i="2"/>
  <c r="BT508" i="2"/>
  <c r="BT548" i="2"/>
  <c r="BT541" i="2"/>
  <c r="BT761" i="2"/>
  <c r="BT751" i="2"/>
  <c r="BT835" i="2"/>
  <c r="BT788" i="2"/>
  <c r="BT1140" i="2"/>
  <c r="BT1084" i="2"/>
  <c r="BT1022" i="2"/>
  <c r="BT1172" i="2"/>
  <c r="BT1237" i="2"/>
  <c r="BT1230" i="2"/>
  <c r="BT1179" i="2"/>
  <c r="BT1339" i="2"/>
  <c r="BT1436" i="2"/>
  <c r="BT1465" i="2"/>
  <c r="BT1555" i="2"/>
  <c r="BT1677" i="2"/>
  <c r="BT1632" i="2"/>
  <c r="BT1828" i="2"/>
  <c r="BT1746" i="2"/>
  <c r="BT1987" i="2"/>
  <c r="BT1995" i="2"/>
  <c r="BT2032" i="2"/>
  <c r="BT2131" i="2"/>
  <c r="BT2191" i="2"/>
  <c r="BT2159" i="2"/>
  <c r="BT2178" i="2"/>
  <c r="BT47" i="2"/>
  <c r="BT56" i="2"/>
  <c r="BT15" i="2"/>
  <c r="BT277" i="2"/>
  <c r="CG3204" i="2"/>
  <c r="CG3196" i="2"/>
  <c r="CG3188" i="2"/>
  <c r="CG3180" i="2"/>
  <c r="CG3172" i="2"/>
  <c r="CG3164" i="2"/>
  <c r="CG3156" i="2"/>
  <c r="CG3148" i="2"/>
  <c r="CG3140" i="2"/>
  <c r="CG3132" i="2"/>
  <c r="CG3124" i="2"/>
  <c r="CG3116" i="2"/>
  <c r="CG3108" i="2"/>
  <c r="CG3100" i="2"/>
  <c r="CG3092" i="2"/>
  <c r="CG3084" i="2"/>
  <c r="CG3076" i="2"/>
  <c r="CG3068" i="2"/>
  <c r="CG3060" i="2"/>
  <c r="CG3052" i="2"/>
  <c r="CG3044" i="2"/>
  <c r="CG3036" i="2"/>
  <c r="CG3028" i="2"/>
  <c r="CG3020" i="2"/>
  <c r="CG3012" i="2"/>
  <c r="CG3004" i="2"/>
  <c r="CG2996" i="2"/>
  <c r="CG2988" i="2"/>
  <c r="CG2980" i="2"/>
  <c r="CG2972" i="2"/>
  <c r="CG2964" i="2"/>
  <c r="CG2956" i="2"/>
  <c r="CG2948" i="2"/>
  <c r="CG2940" i="2"/>
  <c r="CG2932" i="2"/>
  <c r="CG2924" i="2"/>
  <c r="CG2916" i="2"/>
  <c r="CG2908" i="2"/>
  <c r="CG2900" i="2"/>
  <c r="CG2892" i="2"/>
  <c r="CG2884" i="2"/>
  <c r="CG2876" i="2"/>
  <c r="CG2868" i="2"/>
  <c r="CG2860" i="2"/>
  <c r="CG2852" i="2"/>
  <c r="CG2844" i="2"/>
  <c r="CG2836" i="2"/>
  <c r="CG2828" i="2"/>
  <c r="CG2820" i="2"/>
  <c r="CG2812" i="2"/>
  <c r="CG2804" i="2"/>
  <c r="CG2796" i="2"/>
  <c r="CG2788" i="2"/>
  <c r="CG2780" i="2"/>
  <c r="CG2772" i="2"/>
  <c r="CG2764" i="2"/>
  <c r="CG2756" i="2"/>
  <c r="CG2748" i="2"/>
  <c r="CG2740" i="2"/>
  <c r="CG2732" i="2"/>
  <c r="CG2724" i="2"/>
  <c r="CG2716" i="2"/>
  <c r="CG2708" i="2"/>
  <c r="CG2700" i="2"/>
  <c r="CG2692" i="2"/>
  <c r="CG2684" i="2"/>
  <c r="CG2676" i="2"/>
  <c r="CG2668" i="2"/>
  <c r="CG2660" i="2"/>
  <c r="CG2652" i="2"/>
  <c r="CG2644" i="2"/>
  <c r="CG2636" i="2"/>
  <c r="CG2628" i="2"/>
  <c r="CG2620" i="2"/>
  <c r="CG2612" i="2"/>
  <c r="CG2604" i="2"/>
  <c r="CG2596" i="2"/>
  <c r="CG2588" i="2"/>
  <c r="CG3199" i="2"/>
  <c r="CG3191" i="2"/>
  <c r="CG3183" i="2"/>
  <c r="CG3175" i="2"/>
  <c r="CG3167" i="2"/>
  <c r="CG3159" i="2"/>
  <c r="CG3151" i="2"/>
  <c r="CG3143" i="2"/>
  <c r="CG3135" i="2"/>
  <c r="CG3127" i="2"/>
  <c r="CG3119" i="2"/>
  <c r="CG3111" i="2"/>
  <c r="CG3103" i="2"/>
  <c r="CG3095" i="2"/>
  <c r="CG3087" i="2"/>
  <c r="CG3079" i="2"/>
  <c r="CG3071" i="2"/>
  <c r="CG3063" i="2"/>
  <c r="CG3055" i="2"/>
  <c r="CG3047" i="2"/>
  <c r="CG3039" i="2"/>
  <c r="CG3031" i="2"/>
  <c r="CG3023" i="2"/>
  <c r="CG3015" i="2"/>
  <c r="CG3007" i="2"/>
  <c r="CG2999" i="2"/>
  <c r="CG2991" i="2"/>
  <c r="CG2983" i="2"/>
  <c r="CG2975" i="2"/>
  <c r="CG2967" i="2"/>
  <c r="CG2959" i="2"/>
  <c r="CG2951" i="2"/>
  <c r="CG2943" i="2"/>
  <c r="CG2935" i="2"/>
  <c r="CG2927" i="2"/>
  <c r="CG2919" i="2"/>
  <c r="CG2911" i="2"/>
  <c r="CG2903" i="2"/>
  <c r="CG2895" i="2"/>
  <c r="CG2887" i="2"/>
  <c r="CG3202" i="2"/>
  <c r="CG3194" i="2"/>
  <c r="CG3186" i="2"/>
  <c r="CG3178" i="2"/>
  <c r="CG3170" i="2"/>
  <c r="CG3162" i="2"/>
  <c r="CG3154" i="2"/>
  <c r="CG3146" i="2"/>
  <c r="CG3138" i="2"/>
  <c r="CG3130" i="2"/>
  <c r="CG3122" i="2"/>
  <c r="CG3114" i="2"/>
  <c r="CG3106" i="2"/>
  <c r="CG3098" i="2"/>
  <c r="CG3090" i="2"/>
  <c r="CG3082" i="2"/>
  <c r="CG3074" i="2"/>
  <c r="CG3066" i="2"/>
  <c r="CG3058" i="2"/>
  <c r="CG3050" i="2"/>
  <c r="CG3042" i="2"/>
  <c r="CG3034" i="2"/>
  <c r="CG3026" i="2"/>
  <c r="CG3018" i="2"/>
  <c r="CG3010" i="2"/>
  <c r="CG3002" i="2"/>
  <c r="CG2994" i="2"/>
  <c r="CG2986" i="2"/>
  <c r="CG2978" i="2"/>
  <c r="CG2970" i="2"/>
  <c r="CG2962" i="2"/>
  <c r="CG2954" i="2"/>
  <c r="CG2946" i="2"/>
  <c r="CG2938" i="2"/>
  <c r="CG2930" i="2"/>
  <c r="CG2922" i="2"/>
  <c r="CG2914" i="2"/>
  <c r="CG2906" i="2"/>
  <c r="CG2898" i="2"/>
  <c r="CG2890" i="2"/>
  <c r="CG2882" i="2"/>
  <c r="CG2874" i="2"/>
  <c r="CG2866" i="2"/>
  <c r="CG2858" i="2"/>
  <c r="CG2850" i="2"/>
  <c r="CG2842" i="2"/>
  <c r="CG2834" i="2"/>
  <c r="CG2826" i="2"/>
  <c r="CG2818" i="2"/>
  <c r="CG2810" i="2"/>
  <c r="CG2802" i="2"/>
  <c r="CG2794" i="2"/>
  <c r="CG2786" i="2"/>
  <c r="CG2778" i="2"/>
  <c r="CG2770" i="2"/>
  <c r="CG2762" i="2"/>
  <c r="CG2754" i="2"/>
  <c r="CG2746" i="2"/>
  <c r="CG2738" i="2"/>
  <c r="CG2730" i="2"/>
  <c r="CG2722" i="2"/>
  <c r="CG2714" i="2"/>
  <c r="CG2706" i="2"/>
  <c r="CG2698" i="2"/>
  <c r="CG2690" i="2"/>
  <c r="CG2682" i="2"/>
  <c r="CG2674" i="2"/>
  <c r="CG2666" i="2"/>
  <c r="CG2658" i="2"/>
  <c r="CG2650" i="2"/>
  <c r="CG2642" i="2"/>
  <c r="CG2634" i="2"/>
  <c r="CG2626" i="2"/>
  <c r="CG2618" i="2"/>
  <c r="CG2610" i="2"/>
  <c r="CG2602" i="2"/>
  <c r="CG2594" i="2"/>
  <c r="CG2586" i="2"/>
  <c r="CG2578" i="2"/>
  <c r="CG2570" i="2"/>
  <c r="CG2562" i="2"/>
  <c r="CG2554" i="2"/>
  <c r="CG2546" i="2"/>
  <c r="CG2538" i="2"/>
  <c r="CG2530" i="2"/>
  <c r="CG3205" i="2"/>
  <c r="CG3197" i="2"/>
  <c r="CG3189" i="2"/>
  <c r="CG3181" i="2"/>
  <c r="CG3173" i="2"/>
  <c r="CG3165" i="2"/>
  <c r="CG3157" i="2"/>
  <c r="CG3149" i="2"/>
  <c r="CG3141" i="2"/>
  <c r="CG3133" i="2"/>
  <c r="CG3125" i="2"/>
  <c r="CG3117" i="2"/>
  <c r="CG3109" i="2"/>
  <c r="CG3101" i="2"/>
  <c r="CG3093" i="2"/>
  <c r="CG3085" i="2"/>
  <c r="CG3200" i="2"/>
  <c r="CG3192" i="2"/>
  <c r="CG3184" i="2"/>
  <c r="CG3176" i="2"/>
  <c r="CG3168" i="2"/>
  <c r="CG3160" i="2"/>
  <c r="CG3152" i="2"/>
  <c r="CG3144" i="2"/>
  <c r="CG3136" i="2"/>
  <c r="CG3128" i="2"/>
  <c r="CG3120" i="2"/>
  <c r="CG3112" i="2"/>
  <c r="CG3104" i="2"/>
  <c r="CG3096" i="2"/>
  <c r="CG3088" i="2"/>
  <c r="CG3080" i="2"/>
  <c r="CG3072" i="2"/>
  <c r="CG3064" i="2"/>
  <c r="CG3056" i="2"/>
  <c r="CG3048" i="2"/>
  <c r="CG3040" i="2"/>
  <c r="CG3032" i="2"/>
  <c r="CG3024" i="2"/>
  <c r="CG3016" i="2"/>
  <c r="CG3008" i="2"/>
  <c r="CG3000" i="2"/>
  <c r="CG2992" i="2"/>
  <c r="CG2984" i="2"/>
  <c r="CG2976" i="2"/>
  <c r="CG2968" i="2"/>
  <c r="CG2960" i="2"/>
  <c r="CG2952" i="2"/>
  <c r="CG2944" i="2"/>
  <c r="CG2936" i="2"/>
  <c r="CG2928" i="2"/>
  <c r="CG2920" i="2"/>
  <c r="CG2912" i="2"/>
  <c r="CG2904" i="2"/>
  <c r="CG2896" i="2"/>
  <c r="CG2888" i="2"/>
  <c r="CG2880" i="2"/>
  <c r="CG2872" i="2"/>
  <c r="CG2864" i="2"/>
  <c r="CG2856" i="2"/>
  <c r="CG2848" i="2"/>
  <c r="CG2840" i="2"/>
  <c r="CG2832" i="2"/>
  <c r="CG2824" i="2"/>
  <c r="CG2816" i="2"/>
  <c r="CG2808" i="2"/>
  <c r="CG2800" i="2"/>
  <c r="CG2792" i="2"/>
  <c r="CG2784" i="2"/>
  <c r="CG2776" i="2"/>
  <c r="CG2768" i="2"/>
  <c r="CG2760" i="2"/>
  <c r="CG2752" i="2"/>
  <c r="CG2744" i="2"/>
  <c r="CG2736" i="2"/>
  <c r="CG2728" i="2"/>
  <c r="CG2720" i="2"/>
  <c r="CG2712" i="2"/>
  <c r="CG2704" i="2"/>
  <c r="CG2696" i="2"/>
  <c r="CG2688" i="2"/>
  <c r="CG2680" i="2"/>
  <c r="CG2672" i="2"/>
  <c r="CG2664" i="2"/>
  <c r="CG2656" i="2"/>
  <c r="CG2648" i="2"/>
  <c r="CG2640" i="2"/>
  <c r="CG2632" i="2"/>
  <c r="CG2624" i="2"/>
  <c r="CG2616" i="2"/>
  <c r="CG2608" i="2"/>
  <c r="CG2600" i="2"/>
  <c r="CG2592" i="2"/>
  <c r="CG2584" i="2"/>
  <c r="CG3203" i="2"/>
  <c r="CG3195" i="2"/>
  <c r="CG3187" i="2"/>
  <c r="CG3179" i="2"/>
  <c r="CG3171" i="2"/>
  <c r="CG3163" i="2"/>
  <c r="CG3155" i="2"/>
  <c r="CG3147" i="2"/>
  <c r="CG3139" i="2"/>
  <c r="CG3131" i="2"/>
  <c r="CG3123" i="2"/>
  <c r="CG3115" i="2"/>
  <c r="CG3107" i="2"/>
  <c r="CG3099" i="2"/>
  <c r="CG3091" i="2"/>
  <c r="CG3083" i="2"/>
  <c r="CG3075" i="2"/>
  <c r="CG3067" i="2"/>
  <c r="CG3059" i="2"/>
  <c r="CG3051" i="2"/>
  <c r="CG3043" i="2"/>
  <c r="CG3035" i="2"/>
  <c r="CG3027" i="2"/>
  <c r="CG3019" i="2"/>
  <c r="CG3198" i="2"/>
  <c r="CG3190" i="2"/>
  <c r="CG3182" i="2"/>
  <c r="CG3174" i="2"/>
  <c r="CG3166" i="2"/>
  <c r="CG3158" i="2"/>
  <c r="CG3150" i="2"/>
  <c r="CG3142" i="2"/>
  <c r="CG3134" i="2"/>
  <c r="CG3126" i="2"/>
  <c r="CG3118" i="2"/>
  <c r="CG3110" i="2"/>
  <c r="CG3102" i="2"/>
  <c r="CG3094" i="2"/>
  <c r="CG3086" i="2"/>
  <c r="CG3078" i="2"/>
  <c r="CG3070" i="2"/>
  <c r="CG3062" i="2"/>
  <c r="CG3054" i="2"/>
  <c r="CG3046" i="2"/>
  <c r="CG3038" i="2"/>
  <c r="CG3030" i="2"/>
  <c r="CG3022" i="2"/>
  <c r="CG3014" i="2"/>
  <c r="CG3006" i="2"/>
  <c r="CG2998" i="2"/>
  <c r="CG2990" i="2"/>
  <c r="CG2982" i="2"/>
  <c r="CG2974" i="2"/>
  <c r="CG2966" i="2"/>
  <c r="CG2958" i="2"/>
  <c r="CG2950" i="2"/>
  <c r="CG2942" i="2"/>
  <c r="CG2934" i="2"/>
  <c r="CG2926" i="2"/>
  <c r="CG2918" i="2"/>
  <c r="CG2910" i="2"/>
  <c r="CG2902" i="2"/>
  <c r="CG2894" i="2"/>
  <c r="CG2886" i="2"/>
  <c r="CG2878" i="2"/>
  <c r="CG2870" i="2"/>
  <c r="CG2862" i="2"/>
  <c r="CG2854" i="2"/>
  <c r="CG2846" i="2"/>
  <c r="CG2838" i="2"/>
  <c r="CG2830" i="2"/>
  <c r="CG2822" i="2"/>
  <c r="CG2814" i="2"/>
  <c r="CG2806" i="2"/>
  <c r="CG2798" i="2"/>
  <c r="CG2790" i="2"/>
  <c r="CG2782" i="2"/>
  <c r="CG2774" i="2"/>
  <c r="CG2766" i="2"/>
  <c r="CG2758" i="2"/>
  <c r="CG2750" i="2"/>
  <c r="CG2742" i="2"/>
  <c r="CG2734" i="2"/>
  <c r="CG2726" i="2"/>
  <c r="CG2718" i="2"/>
  <c r="CG2710" i="2"/>
  <c r="CG2702" i="2"/>
  <c r="CG2694" i="2"/>
  <c r="CG2686" i="2"/>
  <c r="CG2678" i="2"/>
  <c r="CG2670" i="2"/>
  <c r="CG2662" i="2"/>
  <c r="CG2654" i="2"/>
  <c r="CG2646" i="2"/>
  <c r="CG2638" i="2"/>
  <c r="CG2630" i="2"/>
  <c r="CG2622" i="2"/>
  <c r="CG2614" i="2"/>
  <c r="CG2606" i="2"/>
  <c r="CG2598" i="2"/>
  <c r="CG2590" i="2"/>
  <c r="CG2582" i="2"/>
  <c r="CG2574" i="2"/>
  <c r="CG2566" i="2"/>
  <c r="CG2558" i="2"/>
  <c r="CG2550" i="2"/>
  <c r="CG2542" i="2"/>
  <c r="CG2534" i="2"/>
  <c r="CG3161" i="2"/>
  <c r="CG3097" i="2"/>
  <c r="CG3057" i="2"/>
  <c r="CG3025" i="2"/>
  <c r="CG3001" i="2"/>
  <c r="CG2979" i="2"/>
  <c r="CG2957" i="2"/>
  <c r="CG2937" i="2"/>
  <c r="CG2915" i="2"/>
  <c r="CG2893" i="2"/>
  <c r="CG2875" i="2"/>
  <c r="CG2859" i="2"/>
  <c r="CG2843" i="2"/>
  <c r="CG2827" i="2"/>
  <c r="CG2811" i="2"/>
  <c r="CG2795" i="2"/>
  <c r="CG2779" i="2"/>
  <c r="CG2763" i="2"/>
  <c r="CG2747" i="2"/>
  <c r="CG2731" i="2"/>
  <c r="CG2715" i="2"/>
  <c r="CG2699" i="2"/>
  <c r="CG2683" i="2"/>
  <c r="CG2667" i="2"/>
  <c r="CG2651" i="2"/>
  <c r="CG2635" i="2"/>
  <c r="CG2619" i="2"/>
  <c r="CG2603" i="2"/>
  <c r="CG2587" i="2"/>
  <c r="CG2580" i="2"/>
  <c r="CG2575" i="2"/>
  <c r="CG2553" i="2"/>
  <c r="CG2548" i="2"/>
  <c r="CG2543" i="2"/>
  <c r="CG2523" i="2"/>
  <c r="CG2515" i="2"/>
  <c r="CG2507" i="2"/>
  <c r="CG2499" i="2"/>
  <c r="CG2491" i="2"/>
  <c r="CG2483" i="2"/>
  <c r="CG2475" i="2"/>
  <c r="CG2467" i="2"/>
  <c r="CG2459" i="2"/>
  <c r="CG2451" i="2"/>
  <c r="CG2443" i="2"/>
  <c r="CG2435" i="2"/>
  <c r="CG2427" i="2"/>
  <c r="CG2419" i="2"/>
  <c r="CG2411" i="2"/>
  <c r="CG2403" i="2"/>
  <c r="CG2395" i="2"/>
  <c r="CG2387" i="2"/>
  <c r="CG2379" i="2"/>
  <c r="CG2371" i="2"/>
  <c r="CG2363" i="2"/>
  <c r="CG2355" i="2"/>
  <c r="CG2347" i="2"/>
  <c r="CG2339" i="2"/>
  <c r="CG2331" i="2"/>
  <c r="CG2323" i="2"/>
  <c r="CG2319" i="2"/>
  <c r="CG2315" i="2"/>
  <c r="CG2311" i="2"/>
  <c r="CG2307" i="2"/>
  <c r="CG2303" i="2"/>
  <c r="CG2299" i="2"/>
  <c r="CG2295" i="2"/>
  <c r="CG2291" i="2"/>
  <c r="CG2287" i="2"/>
  <c r="CG2283" i="2"/>
  <c r="CG2279" i="2"/>
  <c r="CG2275" i="2"/>
  <c r="CG2271" i="2"/>
  <c r="CG2267" i="2"/>
  <c r="CG2263" i="2"/>
  <c r="CG2259" i="2"/>
  <c r="CG2255" i="2"/>
  <c r="CG2251" i="2"/>
  <c r="CG2245" i="2"/>
  <c r="CG2237" i="2"/>
  <c r="CG3153" i="2"/>
  <c r="CG3089" i="2"/>
  <c r="CG3053" i="2"/>
  <c r="CG3021" i="2"/>
  <c r="CG2997" i="2"/>
  <c r="CG2977" i="2"/>
  <c r="CG2955" i="2"/>
  <c r="CG2933" i="2"/>
  <c r="CG2913" i="2"/>
  <c r="CG2891" i="2"/>
  <c r="CG2873" i="2"/>
  <c r="CG2857" i="2"/>
  <c r="CG2841" i="2"/>
  <c r="CG2825" i="2"/>
  <c r="CG2809" i="2"/>
  <c r="CG2793" i="2"/>
  <c r="CG2777" i="2"/>
  <c r="CG2761" i="2"/>
  <c r="CG2745" i="2"/>
  <c r="CG2729" i="2"/>
  <c r="CG2713" i="2"/>
  <c r="CG2697" i="2"/>
  <c r="CG2681" i="2"/>
  <c r="CG2665" i="2"/>
  <c r="CG2649" i="2"/>
  <c r="CG2633" i="2"/>
  <c r="CG2617" i="2"/>
  <c r="CG2601" i="2"/>
  <c r="CG2585" i="2"/>
  <c r="CG2573" i="2"/>
  <c r="CG2568" i="2"/>
  <c r="CG2563" i="2"/>
  <c r="CG2541" i="2"/>
  <c r="CG2536" i="2"/>
  <c r="CG2531" i="2"/>
  <c r="CG2526" i="2"/>
  <c r="CG2518" i="2"/>
  <c r="CG2510" i="2"/>
  <c r="CG2502" i="2"/>
  <c r="CG2494" i="2"/>
  <c r="CG2486" i="2"/>
  <c r="CG2478" i="2"/>
  <c r="CG2470" i="2"/>
  <c r="CG2462" i="2"/>
  <c r="CG2454" i="2"/>
  <c r="CG2446" i="2"/>
  <c r="CG2438" i="2"/>
  <c r="CG2430" i="2"/>
  <c r="CG2422" i="2"/>
  <c r="CG2414" i="2"/>
  <c r="CG2406" i="2"/>
  <c r="CG2398" i="2"/>
  <c r="CG2390" i="2"/>
  <c r="CG2382" i="2"/>
  <c r="CG2374" i="2"/>
  <c r="CG2366" i="2"/>
  <c r="CG2358" i="2"/>
  <c r="CG2350" i="2"/>
  <c r="CG2342" i="2"/>
  <c r="CG2334" i="2"/>
  <c r="CG2326" i="2"/>
  <c r="CG3145" i="2"/>
  <c r="CG3081" i="2"/>
  <c r="CG3049" i="2"/>
  <c r="CG3017" i="2"/>
  <c r="CG2995" i="2"/>
  <c r="CG2973" i="2"/>
  <c r="CG2953" i="2"/>
  <c r="CG2931" i="2"/>
  <c r="CG2909" i="2"/>
  <c r="CG2889" i="2"/>
  <c r="CG2871" i="2"/>
  <c r="CG2855" i="2"/>
  <c r="CG2839" i="2"/>
  <c r="CG2823" i="2"/>
  <c r="CG2807" i="2"/>
  <c r="CG2791" i="2"/>
  <c r="CG2775" i="2"/>
  <c r="CG2759" i="2"/>
  <c r="CG2743" i="2"/>
  <c r="CG2727" i="2"/>
  <c r="CG2711" i="2"/>
  <c r="CG2695" i="2"/>
  <c r="CG2679" i="2"/>
  <c r="CG2663" i="2"/>
  <c r="CG2647" i="2"/>
  <c r="CG2631" i="2"/>
  <c r="CG2615" i="2"/>
  <c r="CG2599" i="2"/>
  <c r="CG2583" i="2"/>
  <c r="CG2561" i="2"/>
  <c r="CG2556" i="2"/>
  <c r="CG2551" i="2"/>
  <c r="CG2529" i="2"/>
  <c r="CG2521" i="2"/>
  <c r="CG2513" i="2"/>
  <c r="CG2505" i="2"/>
  <c r="CG2497" i="2"/>
  <c r="CG2489" i="2"/>
  <c r="CG2481" i="2"/>
  <c r="CG2473" i="2"/>
  <c r="CG2465" i="2"/>
  <c r="CG2457" i="2"/>
  <c r="CG2449" i="2"/>
  <c r="CG2441" i="2"/>
  <c r="CG2433" i="2"/>
  <c r="CG2425" i="2"/>
  <c r="CG2417" i="2"/>
  <c r="CG2409" i="2"/>
  <c r="CG2401" i="2"/>
  <c r="CG2393" i="2"/>
  <c r="CG2385" i="2"/>
  <c r="CG2377" i="2"/>
  <c r="CG2369" i="2"/>
  <c r="CG2361" i="2"/>
  <c r="CG2353" i="2"/>
  <c r="CG2345" i="2"/>
  <c r="CG2337" i="2"/>
  <c r="CG2329" i="2"/>
  <c r="CG2320" i="2"/>
  <c r="CG2316" i="2"/>
  <c r="CG2312" i="2"/>
  <c r="CG2308" i="2"/>
  <c r="CG2304" i="2"/>
  <c r="CG2300" i="2"/>
  <c r="CG2296" i="2"/>
  <c r="CG2292" i="2"/>
  <c r="CG2288" i="2"/>
  <c r="CG2284" i="2"/>
  <c r="CG2280" i="2"/>
  <c r="CG2276" i="2"/>
  <c r="CG2272" i="2"/>
  <c r="CG2268" i="2"/>
  <c r="CG2264" i="2"/>
  <c r="CG2260" i="2"/>
  <c r="CG2256" i="2"/>
  <c r="CG2252" i="2"/>
  <c r="CG2247" i="2"/>
  <c r="CG2239" i="2"/>
  <c r="CG3201" i="2"/>
  <c r="CG3137" i="2"/>
  <c r="CG3077" i="2"/>
  <c r="CG3045" i="2"/>
  <c r="CG3013" i="2"/>
  <c r="CG2993" i="2"/>
  <c r="CG2971" i="2"/>
  <c r="CG2949" i="2"/>
  <c r="CG2929" i="2"/>
  <c r="CG2907" i="2"/>
  <c r="CG2885" i="2"/>
  <c r="CG2869" i="2"/>
  <c r="CG2853" i="2"/>
  <c r="CG2837" i="2"/>
  <c r="CG2821" i="2"/>
  <c r="CG2805" i="2"/>
  <c r="CG2789" i="2"/>
  <c r="CG2773" i="2"/>
  <c r="CG2757" i="2"/>
  <c r="CG2741" i="2"/>
  <c r="CG2725" i="2"/>
  <c r="CG2709" i="2"/>
  <c r="CG2693" i="2"/>
  <c r="CG2677" i="2"/>
  <c r="CG2661" i="2"/>
  <c r="CG2645" i="2"/>
  <c r="CG2629" i="2"/>
  <c r="CG2613" i="2"/>
  <c r="CG2597" i="2"/>
  <c r="CG2581" i="2"/>
  <c r="CG2576" i="2"/>
  <c r="CG2571" i="2"/>
  <c r="CG2549" i="2"/>
  <c r="CG2544" i="2"/>
  <c r="CG2539" i="2"/>
  <c r="CG2524" i="2"/>
  <c r="CG2516" i="2"/>
  <c r="CG2508" i="2"/>
  <c r="CG2500" i="2"/>
  <c r="CG2492" i="2"/>
  <c r="CG2484" i="2"/>
  <c r="CG2476" i="2"/>
  <c r="CG2468" i="2"/>
  <c r="CG2460" i="2"/>
  <c r="CG2452" i="2"/>
  <c r="CG2444" i="2"/>
  <c r="CG3193" i="2"/>
  <c r="CG3129" i="2"/>
  <c r="CG3073" i="2"/>
  <c r="CG3041" i="2"/>
  <c r="CG3011" i="2"/>
  <c r="CG2989" i="2"/>
  <c r="CG2969" i="2"/>
  <c r="CG2947" i="2"/>
  <c r="CG2925" i="2"/>
  <c r="CG2905" i="2"/>
  <c r="CG2883" i="2"/>
  <c r="CG2867" i="2"/>
  <c r="CG2851" i="2"/>
  <c r="CG2835" i="2"/>
  <c r="CG2819" i="2"/>
  <c r="CG2803" i="2"/>
  <c r="CG2787" i="2"/>
  <c r="CG2771" i="2"/>
  <c r="CG2755" i="2"/>
  <c r="CG2739" i="2"/>
  <c r="CG2723" i="2"/>
  <c r="CG2707" i="2"/>
  <c r="CG2691" i="2"/>
  <c r="CG2675" i="2"/>
  <c r="CG2659" i="2"/>
  <c r="CG2643" i="2"/>
  <c r="CG2627" i="2"/>
  <c r="CG2611" i="2"/>
  <c r="CG2595" i="2"/>
  <c r="CG2569" i="2"/>
  <c r="CG2564" i="2"/>
  <c r="CG2559" i="2"/>
  <c r="CG2537" i="2"/>
  <c r="CG2532" i="2"/>
  <c r="CG2527" i="2"/>
  <c r="CG2519" i="2"/>
  <c r="CG2511" i="2"/>
  <c r="CG2503" i="2"/>
  <c r="CG2495" i="2"/>
  <c r="CG2487" i="2"/>
  <c r="CG2479" i="2"/>
  <c r="CG2471" i="2"/>
  <c r="CG2463" i="2"/>
  <c r="CG2455" i="2"/>
  <c r="CG2447" i="2"/>
  <c r="CG2439" i="2"/>
  <c r="CG2431" i="2"/>
  <c r="CG2423" i="2"/>
  <c r="CG2415" i="2"/>
  <c r="CG2407" i="2"/>
  <c r="CG2399" i="2"/>
  <c r="CG2391" i="2"/>
  <c r="CG2383" i="2"/>
  <c r="CG2375" i="2"/>
  <c r="CG2367" i="2"/>
  <c r="CG2359" i="2"/>
  <c r="CG2351" i="2"/>
  <c r="CG2343" i="2"/>
  <c r="CG2335" i="2"/>
  <c r="CG2327" i="2"/>
  <c r="CG2321" i="2"/>
  <c r="CG2317" i="2"/>
  <c r="CG2313" i="2"/>
  <c r="CG2309" i="2"/>
  <c r="CG2305" i="2"/>
  <c r="CG2301" i="2"/>
  <c r="CG2297" i="2"/>
  <c r="CG2293" i="2"/>
  <c r="CG2289" i="2"/>
  <c r="CG2285" i="2"/>
  <c r="CG2281" i="2"/>
  <c r="CG2277" i="2"/>
  <c r="CG2273" i="2"/>
  <c r="CG2269" i="2"/>
  <c r="CG2265" i="2"/>
  <c r="CG2261" i="2"/>
  <c r="CG2257" i="2"/>
  <c r="CG2253" i="2"/>
  <c r="CG2249" i="2"/>
  <c r="CG2241" i="2"/>
  <c r="CG3177" i="2"/>
  <c r="CG3113" i="2"/>
  <c r="CG3065" i="2"/>
  <c r="CG3033" i="2"/>
  <c r="CG3005" i="2"/>
  <c r="CG2985" i="2"/>
  <c r="CG2963" i="2"/>
  <c r="CG2941" i="2"/>
  <c r="CG2921" i="2"/>
  <c r="CG2899" i="2"/>
  <c r="CG2879" i="2"/>
  <c r="CG2863" i="2"/>
  <c r="CG2847" i="2"/>
  <c r="CG2831" i="2"/>
  <c r="CG2815" i="2"/>
  <c r="CG2799" i="2"/>
  <c r="CG2783" i="2"/>
  <c r="CG2767" i="2"/>
  <c r="CG2751" i="2"/>
  <c r="CG2735" i="2"/>
  <c r="CG2719" i="2"/>
  <c r="CG2703" i="2"/>
  <c r="CG2687" i="2"/>
  <c r="CG2671" i="2"/>
  <c r="CG2655" i="2"/>
  <c r="CG2639" i="2"/>
  <c r="CG2623" i="2"/>
  <c r="CG2607" i="2"/>
  <c r="CG2591" i="2"/>
  <c r="CG2577" i="2"/>
  <c r="CG2572" i="2"/>
  <c r="CG2567" i="2"/>
  <c r="CG2545" i="2"/>
  <c r="CG2540" i="2"/>
  <c r="CG2535" i="2"/>
  <c r="CG2525" i="2"/>
  <c r="CG2517" i="2"/>
  <c r="CG2509" i="2"/>
  <c r="CG2501" i="2"/>
  <c r="CG2493" i="2"/>
  <c r="CG2485" i="2"/>
  <c r="CG2477" i="2"/>
  <c r="CG2469" i="2"/>
  <c r="CG2461" i="2"/>
  <c r="CG2453" i="2"/>
  <c r="CG2445" i="2"/>
  <c r="CG2437" i="2"/>
  <c r="CG2429" i="2"/>
  <c r="CG2421" i="2"/>
  <c r="CG2413" i="2"/>
  <c r="CG2405" i="2"/>
  <c r="CG2397" i="2"/>
  <c r="CG2389" i="2"/>
  <c r="CG2381" i="2"/>
  <c r="CG2373" i="2"/>
  <c r="CG2365" i="2"/>
  <c r="CG2357" i="2"/>
  <c r="CG2349" i="2"/>
  <c r="CG2341" i="2"/>
  <c r="CG2333" i="2"/>
  <c r="CG2325" i="2"/>
  <c r="CG2322" i="2"/>
  <c r="CG2318" i="2"/>
  <c r="CG2314" i="2"/>
  <c r="CG2310" i="2"/>
  <c r="CG2306" i="2"/>
  <c r="CG2302" i="2"/>
  <c r="CG2298" i="2"/>
  <c r="CG2294" i="2"/>
  <c r="CG2290" i="2"/>
  <c r="CG2286" i="2"/>
  <c r="CG2282" i="2"/>
  <c r="CG2278" i="2"/>
  <c r="CG2274" i="2"/>
  <c r="CG2270" i="2"/>
  <c r="CG2266" i="2"/>
  <c r="CG2262" i="2"/>
  <c r="CG2258" i="2"/>
  <c r="CG2254" i="2"/>
  <c r="CG2250" i="2"/>
  <c r="CG2243" i="2"/>
  <c r="CG2235" i="2"/>
  <c r="CG3061" i="2"/>
  <c r="CG2961" i="2"/>
  <c r="CG2877" i="2"/>
  <c r="CG2813" i="2"/>
  <c r="CG2749" i="2"/>
  <c r="CG2685" i="2"/>
  <c r="CG2621" i="2"/>
  <c r="CG2557" i="2"/>
  <c r="CG2498" i="2"/>
  <c r="CG2466" i="2"/>
  <c r="CG2436" i="2"/>
  <c r="CG2416" i="2"/>
  <c r="CG2394" i="2"/>
  <c r="CG2372" i="2"/>
  <c r="CG2352" i="2"/>
  <c r="CG2330" i="2"/>
  <c r="CG2242" i="2"/>
  <c r="CG2222" i="2"/>
  <c r="CG2214" i="2"/>
  <c r="CG2206" i="2"/>
  <c r="CG2198" i="2"/>
  <c r="CG2190" i="2"/>
  <c r="CG2182" i="2"/>
  <c r="CG2175" i="2"/>
  <c r="CG2171" i="2"/>
  <c r="CG3037" i="2"/>
  <c r="CG2945" i="2"/>
  <c r="CG2865" i="2"/>
  <c r="CG2801" i="2"/>
  <c r="CG2737" i="2"/>
  <c r="CG2673" i="2"/>
  <c r="CG2609" i="2"/>
  <c r="CG2555" i="2"/>
  <c r="CG2528" i="2"/>
  <c r="CG2496" i="2"/>
  <c r="CG2464" i="2"/>
  <c r="CG2434" i="2"/>
  <c r="CG2412" i="2"/>
  <c r="CG2392" i="2"/>
  <c r="CG2370" i="2"/>
  <c r="CG2348" i="2"/>
  <c r="CG2328" i="2"/>
  <c r="CG2221" i="2"/>
  <c r="CG2213" i="2"/>
  <c r="CG2205" i="2"/>
  <c r="CG2197" i="2"/>
  <c r="CG2189" i="2"/>
  <c r="CG2181" i="2"/>
  <c r="CG3029" i="2"/>
  <c r="CG2939" i="2"/>
  <c r="CG2861" i="2"/>
  <c r="CG2797" i="2"/>
  <c r="CG2733" i="2"/>
  <c r="CG2669" i="2"/>
  <c r="CG2605" i="2"/>
  <c r="CG2522" i="2"/>
  <c r="CG2490" i="2"/>
  <c r="CG2458" i="2"/>
  <c r="CG2432" i="2"/>
  <c r="CG2410" i="2"/>
  <c r="CG2388" i="2"/>
  <c r="CG2368" i="2"/>
  <c r="CG2346" i="2"/>
  <c r="CG2324" i="2"/>
  <c r="CG2246" i="2"/>
  <c r="CG2220" i="2"/>
  <c r="CG2212" i="2"/>
  <c r="CG2204" i="2"/>
  <c r="CG2196" i="2"/>
  <c r="CG2188" i="2"/>
  <c r="CG2180" i="2"/>
  <c r="CG2174" i="2"/>
  <c r="CG2170" i="2"/>
  <c r="CG2166" i="2"/>
  <c r="CG2162" i="2"/>
  <c r="CG2158" i="2"/>
  <c r="CG2154" i="2"/>
  <c r="CG2150" i="2"/>
  <c r="CG2146" i="2"/>
  <c r="CG2142" i="2"/>
  <c r="CG3185" i="2"/>
  <c r="CG3009" i="2"/>
  <c r="CG2923" i="2"/>
  <c r="CG2849" i="2"/>
  <c r="CG2785" i="2"/>
  <c r="CG2721" i="2"/>
  <c r="CG2657" i="2"/>
  <c r="CG2593" i="2"/>
  <c r="CG2560" i="2"/>
  <c r="CG2547" i="2"/>
  <c r="CG2520" i="2"/>
  <c r="CG2488" i="2"/>
  <c r="CG2456" i="2"/>
  <c r="CG2428" i="2"/>
  <c r="CG2408" i="2"/>
  <c r="CG2386" i="2"/>
  <c r="CG2364" i="2"/>
  <c r="CG2344" i="2"/>
  <c r="CG2240" i="2"/>
  <c r="CG2236" i="2"/>
  <c r="CG2231" i="2"/>
  <c r="CG2230" i="2"/>
  <c r="CG2229" i="2"/>
  <c r="CG2228" i="2"/>
  <c r="CG2227" i="2"/>
  <c r="CG2219" i="2"/>
  <c r="CG3121" i="2"/>
  <c r="CG2987" i="2"/>
  <c r="CG2901" i="2"/>
  <c r="CG2833" i="2"/>
  <c r="CG2769" i="2"/>
  <c r="CG2705" i="2"/>
  <c r="CG2641" i="2"/>
  <c r="CG2579" i="2"/>
  <c r="CG2512" i="2"/>
  <c r="CG2480" i="2"/>
  <c r="CG2448" i="2"/>
  <c r="CG2424" i="2"/>
  <c r="CG2402" i="2"/>
  <c r="CG2380" i="2"/>
  <c r="CG2360" i="2"/>
  <c r="CG2338" i="2"/>
  <c r="CG2244" i="2"/>
  <c r="CG2233" i="2"/>
  <c r="CG2225" i="2"/>
  <c r="CG2217" i="2"/>
  <c r="CG2209" i="2"/>
  <c r="CG2201" i="2"/>
  <c r="CG2193" i="2"/>
  <c r="CG2185" i="2"/>
  <c r="CG2177" i="2"/>
  <c r="CG2965" i="2"/>
  <c r="CG2765" i="2"/>
  <c r="CG2589" i="2"/>
  <c r="CG2514" i="2"/>
  <c r="CG2440" i="2"/>
  <c r="CG2378" i="2"/>
  <c r="CG2226" i="2"/>
  <c r="CG2208" i="2"/>
  <c r="CG2192" i="2"/>
  <c r="CG2176" i="2"/>
  <c r="CG2165" i="2"/>
  <c r="CG2164" i="2"/>
  <c r="CG2163" i="2"/>
  <c r="CG2143" i="2"/>
  <c r="CG2138" i="2"/>
  <c r="CG2134" i="2"/>
  <c r="CG2130" i="2"/>
  <c r="CG2126" i="2"/>
  <c r="CG2122" i="2"/>
  <c r="CG2118" i="2"/>
  <c r="CG2114" i="2"/>
  <c r="CG2110" i="2"/>
  <c r="CG2106" i="2"/>
  <c r="CG2102" i="2"/>
  <c r="CG2917" i="2"/>
  <c r="CG2753" i="2"/>
  <c r="CG2565" i="2"/>
  <c r="CG2506" i="2"/>
  <c r="CG2426" i="2"/>
  <c r="CG2376" i="2"/>
  <c r="CG2169" i="2"/>
  <c r="CG2168" i="2"/>
  <c r="CG2167" i="2"/>
  <c r="CG2897" i="2"/>
  <c r="CG2717" i="2"/>
  <c r="CG2504" i="2"/>
  <c r="CG2420" i="2"/>
  <c r="CG2362" i="2"/>
  <c r="CG2215" i="2"/>
  <c r="CG2199" i="2"/>
  <c r="CG2183" i="2"/>
  <c r="CG2141" i="2"/>
  <c r="CG2137" i="2"/>
  <c r="CG2133" i="2"/>
  <c r="CG3169" i="2"/>
  <c r="CG2881" i="2"/>
  <c r="CG2701" i="2"/>
  <c r="CG2533" i="2"/>
  <c r="CG2482" i="2"/>
  <c r="CG2418" i="2"/>
  <c r="CG2356" i="2"/>
  <c r="CG2238" i="2"/>
  <c r="CG2232" i="2"/>
  <c r="CG2223" i="2"/>
  <c r="CG2211" i="2"/>
  <c r="CG2210" i="2"/>
  <c r="CG2195" i="2"/>
  <c r="CG2194" i="2"/>
  <c r="CG2179" i="2"/>
  <c r="CG2178" i="2"/>
  <c r="CG3105" i="2"/>
  <c r="CG2845" i="2"/>
  <c r="CG2689" i="2"/>
  <c r="CG2474" i="2"/>
  <c r="CG2404" i="2"/>
  <c r="CG2354" i="2"/>
  <c r="CG2216" i="2"/>
  <c r="CG2200" i="2"/>
  <c r="CG2184" i="2"/>
  <c r="CG2172" i="2"/>
  <c r="CG2149" i="2"/>
  <c r="CG2140" i="2"/>
  <c r="CG2136" i="2"/>
  <c r="CG2132" i="2"/>
  <c r="CG2128" i="2"/>
  <c r="CG2124" i="2"/>
  <c r="CG2120" i="2"/>
  <c r="CG2116" i="2"/>
  <c r="CG2112" i="2"/>
  <c r="CG2108" i="2"/>
  <c r="CG2104" i="2"/>
  <c r="CG2100" i="2"/>
  <c r="CG3003" i="2"/>
  <c r="CG2817" i="2"/>
  <c r="CG2637" i="2"/>
  <c r="CG2552" i="2"/>
  <c r="CG2625" i="2"/>
  <c r="CG2400" i="2"/>
  <c r="CG2207" i="2"/>
  <c r="CG2202" i="2"/>
  <c r="CG2161" i="2"/>
  <c r="CG2147" i="2"/>
  <c r="CG2129" i="2"/>
  <c r="CG2127" i="2"/>
  <c r="CG2125" i="2"/>
  <c r="CG2109" i="2"/>
  <c r="CG2097" i="2"/>
  <c r="CG2093" i="2"/>
  <c r="CG2089" i="2"/>
  <c r="CG2085" i="2"/>
  <c r="CG2081" i="2"/>
  <c r="CG2077" i="2"/>
  <c r="CG2073" i="2"/>
  <c r="CG2396" i="2"/>
  <c r="CG2218" i="2"/>
  <c r="CG2155" i="2"/>
  <c r="CG2148" i="2"/>
  <c r="CG2123" i="2"/>
  <c r="CG2107" i="2"/>
  <c r="CG2384" i="2"/>
  <c r="CG2187" i="2"/>
  <c r="CG2173" i="2"/>
  <c r="CG2159" i="2"/>
  <c r="CG2121" i="2"/>
  <c r="CG2105" i="2"/>
  <c r="CG2096" i="2"/>
  <c r="CG2092" i="2"/>
  <c r="CG2088" i="2"/>
  <c r="CG2084" i="2"/>
  <c r="CG2080" i="2"/>
  <c r="CG2076" i="2"/>
  <c r="CG2072" i="2"/>
  <c r="CG2068" i="2"/>
  <c r="CG2064" i="2"/>
  <c r="CG2060" i="2"/>
  <c r="CG3069" i="2"/>
  <c r="CG2340" i="2"/>
  <c r="CG2203" i="2"/>
  <c r="CG2156" i="2"/>
  <c r="CG2139" i="2"/>
  <c r="CG2131" i="2"/>
  <c r="CG2119" i="2"/>
  <c r="CG2103" i="2"/>
  <c r="CG2981" i="2"/>
  <c r="CG2336" i="2"/>
  <c r="CG2248" i="2"/>
  <c r="CG2151" i="2"/>
  <c r="CG2144" i="2"/>
  <c r="CG2117" i="2"/>
  <c r="CG2101" i="2"/>
  <c r="CG2095" i="2"/>
  <c r="CG2091" i="2"/>
  <c r="CG2087" i="2"/>
  <c r="CG2083" i="2"/>
  <c r="CG2079" i="2"/>
  <c r="CG2075" i="2"/>
  <c r="CG2071" i="2"/>
  <c r="CG2067" i="2"/>
  <c r="CG2781" i="2"/>
  <c r="CG2450" i="2"/>
  <c r="CG2224" i="2"/>
  <c r="CG2153" i="2"/>
  <c r="CG2145" i="2"/>
  <c r="CG2113" i="2"/>
  <c r="CG2098" i="2"/>
  <c r="CG2094" i="2"/>
  <c r="CG2090" i="2"/>
  <c r="CG2086" i="2"/>
  <c r="CG2082" i="2"/>
  <c r="CG2078" i="2"/>
  <c r="CG2074" i="2"/>
  <c r="CG2070" i="2"/>
  <c r="CG2066" i="2"/>
  <c r="CG2062" i="2"/>
  <c r="CG2058" i="2"/>
  <c r="CG2054" i="2"/>
  <c r="CG2050" i="2"/>
  <c r="CG2046" i="2"/>
  <c r="CG2042" i="2"/>
  <c r="CG2038" i="2"/>
  <c r="CG2061" i="2"/>
  <c r="CG2059" i="2"/>
  <c r="CG2057" i="2"/>
  <c r="CG2043" i="2"/>
  <c r="CG2041" i="2"/>
  <c r="CG2472" i="2"/>
  <c r="CG2063" i="2"/>
  <c r="CG2056" i="2"/>
  <c r="CG2040" i="2"/>
  <c r="CG2031" i="2"/>
  <c r="CG2027" i="2"/>
  <c r="CG2023" i="2"/>
  <c r="CG2019" i="2"/>
  <c r="CG2015" i="2"/>
  <c r="CG2011" i="2"/>
  <c r="CG2007" i="2"/>
  <c r="CG2003" i="2"/>
  <c r="CG1999" i="2"/>
  <c r="CG1995" i="2"/>
  <c r="CG1991" i="2"/>
  <c r="CG1987" i="2"/>
  <c r="CG1983" i="2"/>
  <c r="CG1979" i="2"/>
  <c r="CG1975" i="2"/>
  <c r="CG1971" i="2"/>
  <c r="CG1967" i="2"/>
  <c r="CG1963" i="2"/>
  <c r="CG1959" i="2"/>
  <c r="CG1955" i="2"/>
  <c r="CG1951" i="2"/>
  <c r="CG1947" i="2"/>
  <c r="CG1943" i="2"/>
  <c r="CG1939" i="2"/>
  <c r="CG1935" i="2"/>
  <c r="CG1931" i="2"/>
  <c r="CG2442" i="2"/>
  <c r="CG2186" i="2"/>
  <c r="CG2111" i="2"/>
  <c r="CG2065" i="2"/>
  <c r="CG2055" i="2"/>
  <c r="CG2053" i="2"/>
  <c r="CG2039" i="2"/>
  <c r="CG2037" i="2"/>
  <c r="CG2829" i="2"/>
  <c r="CG2332" i="2"/>
  <c r="CG2135" i="2"/>
  <c r="CG2052" i="2"/>
  <c r="CG2036" i="2"/>
  <c r="CG2030" i="2"/>
  <c r="CG2026" i="2"/>
  <c r="CG2022" i="2"/>
  <c r="CG2018" i="2"/>
  <c r="CG2014" i="2"/>
  <c r="CG2010" i="2"/>
  <c r="CG2006" i="2"/>
  <c r="CG2002" i="2"/>
  <c r="CG1998" i="2"/>
  <c r="CG1994" i="2"/>
  <c r="CG1990" i="2"/>
  <c r="CG1986" i="2"/>
  <c r="CG1982" i="2"/>
  <c r="CG1978" i="2"/>
  <c r="CG2653" i="2"/>
  <c r="CG2191" i="2"/>
  <c r="CG2152" i="2"/>
  <c r="CG2051" i="2"/>
  <c r="CG2049" i="2"/>
  <c r="CG2035" i="2"/>
  <c r="CG2034" i="2"/>
  <c r="CG2157" i="2"/>
  <c r="CG2115" i="2"/>
  <c r="CG2048" i="2"/>
  <c r="CG2033" i="2"/>
  <c r="CG2029" i="2"/>
  <c r="CG2025" i="2"/>
  <c r="CG2021" i="2"/>
  <c r="CG2017" i="2"/>
  <c r="CG2013" i="2"/>
  <c r="CG2009" i="2"/>
  <c r="CG2005" i="2"/>
  <c r="CG2001" i="2"/>
  <c r="CG1997" i="2"/>
  <c r="CG1993" i="2"/>
  <c r="CG1989" i="2"/>
  <c r="CG1985" i="2"/>
  <c r="CG1981" i="2"/>
  <c r="CG1977" i="2"/>
  <c r="CG1973" i="2"/>
  <c r="CG1969" i="2"/>
  <c r="CG1965" i="2"/>
  <c r="CG1961" i="2"/>
  <c r="CG1957" i="2"/>
  <c r="CG1953" i="2"/>
  <c r="CG1949" i="2"/>
  <c r="CG1945" i="2"/>
  <c r="CG1941" i="2"/>
  <c r="CG1937" i="2"/>
  <c r="CG1933" i="2"/>
  <c r="CG2234" i="2"/>
  <c r="CG2160" i="2"/>
  <c r="CG1984" i="2"/>
  <c r="CG1970" i="2"/>
  <c r="CG1954" i="2"/>
  <c r="CG1938" i="2"/>
  <c r="CG1929" i="2"/>
  <c r="CD1929" i="2" s="1"/>
  <c r="CG1921" i="2"/>
  <c r="CD1921" i="2" s="1"/>
  <c r="CG1913" i="2"/>
  <c r="CD1913" i="2" s="1"/>
  <c r="CG1905" i="2"/>
  <c r="CD1905" i="2" s="1"/>
  <c r="CG1897" i="2"/>
  <c r="CD1897" i="2" s="1"/>
  <c r="CG1889" i="2"/>
  <c r="CD1889" i="2" s="1"/>
  <c r="CG1881" i="2"/>
  <c r="CD1881" i="2" s="1"/>
  <c r="CG2020" i="2"/>
  <c r="CG2004" i="2"/>
  <c r="CG1988" i="2"/>
  <c r="CG1968" i="2"/>
  <c r="CG1952" i="2"/>
  <c r="CG1936" i="2"/>
  <c r="CG1926" i="2"/>
  <c r="CD1926" i="2" s="1"/>
  <c r="CG1918" i="2"/>
  <c r="CD1918" i="2" s="1"/>
  <c r="CG1910" i="2"/>
  <c r="CD1910" i="2" s="1"/>
  <c r="CG2099" i="2"/>
  <c r="CG1966" i="2"/>
  <c r="CG1950" i="2"/>
  <c r="CG1934" i="2"/>
  <c r="CG1923" i="2"/>
  <c r="CD1923" i="2" s="1"/>
  <c r="CG1915" i="2"/>
  <c r="CD1915" i="2" s="1"/>
  <c r="CG1907" i="2"/>
  <c r="CD1907" i="2" s="1"/>
  <c r="CG1899" i="2"/>
  <c r="CD1899" i="2" s="1"/>
  <c r="CG1891" i="2"/>
  <c r="CD1891" i="2" s="1"/>
  <c r="CG1883" i="2"/>
  <c r="CD1883" i="2" s="1"/>
  <c r="CG1875" i="2"/>
  <c r="CD1875" i="2" s="1"/>
  <c r="CG1867" i="2"/>
  <c r="CD1867" i="2" s="1"/>
  <c r="CG1859" i="2"/>
  <c r="CD1859" i="2" s="1"/>
  <c r="CG1851" i="2"/>
  <c r="CD1851" i="2" s="1"/>
  <c r="CG1843" i="2"/>
  <c r="CD1843" i="2" s="1"/>
  <c r="CG1835" i="2"/>
  <c r="CD1835" i="2" s="1"/>
  <c r="CG1827" i="2"/>
  <c r="CD1827" i="2" s="1"/>
  <c r="CG2069" i="2"/>
  <c r="CG2047" i="2"/>
  <c r="CG2024" i="2"/>
  <c r="CG2008" i="2"/>
  <c r="CG1992" i="2"/>
  <c r="CG1964" i="2"/>
  <c r="CG1948" i="2"/>
  <c r="CG1932" i="2"/>
  <c r="CG1928" i="2"/>
  <c r="CD1928" i="2" s="1"/>
  <c r="CG1920" i="2"/>
  <c r="CD1920" i="2" s="1"/>
  <c r="CG1912" i="2"/>
  <c r="CD1912" i="2" s="1"/>
  <c r="CG1904" i="2"/>
  <c r="CD1904" i="2" s="1"/>
  <c r="CG1896" i="2"/>
  <c r="CD1896" i="2" s="1"/>
  <c r="CG1888" i="2"/>
  <c r="CD1888" i="2" s="1"/>
  <c r="CG1880" i="2"/>
  <c r="CD1880" i="2" s="1"/>
  <c r="CG1872" i="2"/>
  <c r="CD1872" i="2" s="1"/>
  <c r="CG1864" i="2"/>
  <c r="CD1864" i="2" s="1"/>
  <c r="CG1962" i="2"/>
  <c r="CG1946" i="2"/>
  <c r="CG1925" i="2"/>
  <c r="CD1925" i="2" s="1"/>
  <c r="CG1917" i="2"/>
  <c r="CD1917" i="2" s="1"/>
  <c r="CG1909" i="2"/>
  <c r="CD1909" i="2" s="1"/>
  <c r="CG1901" i="2"/>
  <c r="CD1901" i="2" s="1"/>
  <c r="CG1893" i="2"/>
  <c r="CD1893" i="2" s="1"/>
  <c r="CG1885" i="2"/>
  <c r="CD1885" i="2" s="1"/>
  <c r="CG2044" i="2"/>
  <c r="CG2028" i="2"/>
  <c r="CG2012" i="2"/>
  <c r="CG1996" i="2"/>
  <c r="CG1976" i="2"/>
  <c r="CG1960" i="2"/>
  <c r="CG1944" i="2"/>
  <c r="CG1930" i="2"/>
  <c r="CD1930" i="2" s="1"/>
  <c r="CG1922" i="2"/>
  <c r="CD1922" i="2" s="1"/>
  <c r="CG1914" i="2"/>
  <c r="CD1914" i="2" s="1"/>
  <c r="CG1906" i="2"/>
  <c r="CD1906" i="2" s="1"/>
  <c r="CG1980" i="2"/>
  <c r="CG1974" i="2"/>
  <c r="CG1958" i="2"/>
  <c r="CG1942" i="2"/>
  <c r="CG1927" i="2"/>
  <c r="CD1927" i="2" s="1"/>
  <c r="CG1919" i="2"/>
  <c r="CD1919" i="2" s="1"/>
  <c r="CG1911" i="2"/>
  <c r="CD1911" i="2" s="1"/>
  <c r="CG1903" i="2"/>
  <c r="CD1903" i="2" s="1"/>
  <c r="CG1895" i="2"/>
  <c r="CD1895" i="2" s="1"/>
  <c r="CG1887" i="2"/>
  <c r="CD1887" i="2" s="1"/>
  <c r="CG1879" i="2"/>
  <c r="CD1879" i="2" s="1"/>
  <c r="CG1871" i="2"/>
  <c r="CD1871" i="2" s="1"/>
  <c r="CG1863" i="2"/>
  <c r="CD1863" i="2" s="1"/>
  <c r="CG1855" i="2"/>
  <c r="CD1855" i="2" s="1"/>
  <c r="CG1847" i="2"/>
  <c r="CD1847" i="2" s="1"/>
  <c r="CG1839" i="2"/>
  <c r="CD1839" i="2" s="1"/>
  <c r="CG1831" i="2"/>
  <c r="CD1831" i="2" s="1"/>
  <c r="CG2016" i="2"/>
  <c r="CG1862" i="2"/>
  <c r="CD1862" i="2" s="1"/>
  <c r="CG1849" i="2"/>
  <c r="CD1849" i="2" s="1"/>
  <c r="CG1836" i="2"/>
  <c r="CD1836" i="2" s="1"/>
  <c r="CG1830" i="2"/>
  <c r="CD1830" i="2" s="1"/>
  <c r="CG1822" i="2"/>
  <c r="CD1822" i="2" s="1"/>
  <c r="CG1814" i="2"/>
  <c r="CD1814" i="2" s="1"/>
  <c r="CG1806" i="2"/>
  <c r="CD1806" i="2" s="1"/>
  <c r="CG1798" i="2"/>
  <c r="CD1798" i="2" s="1"/>
  <c r="CG1790" i="2"/>
  <c r="CD1790" i="2" s="1"/>
  <c r="CG1782" i="2"/>
  <c r="CD1782" i="2" s="1"/>
  <c r="CG1774" i="2"/>
  <c r="CD1774" i="2" s="1"/>
  <c r="CG1766" i="2"/>
  <c r="CD1766" i="2" s="1"/>
  <c r="CG1758" i="2"/>
  <c r="CD1758" i="2" s="1"/>
  <c r="CG1750" i="2"/>
  <c r="CD1750" i="2" s="1"/>
  <c r="CG1972" i="2"/>
  <c r="CG1908" i="2"/>
  <c r="CD1908" i="2" s="1"/>
  <c r="CG1886" i="2"/>
  <c r="CD1886" i="2" s="1"/>
  <c r="CG1878" i="2"/>
  <c r="CD1878" i="2" s="1"/>
  <c r="CG1877" i="2"/>
  <c r="CD1877" i="2" s="1"/>
  <c r="CG1861" i="2"/>
  <c r="CD1861" i="2" s="1"/>
  <c r="CG1848" i="2"/>
  <c r="CD1848" i="2" s="1"/>
  <c r="CG1842" i="2"/>
  <c r="CD1842" i="2" s="1"/>
  <c r="CG1829" i="2"/>
  <c r="CD1829" i="2" s="1"/>
  <c r="CG1819" i="2"/>
  <c r="CD1819" i="2" s="1"/>
  <c r="CG1811" i="2"/>
  <c r="CD1811" i="2" s="1"/>
  <c r="CG1803" i="2"/>
  <c r="CD1803" i="2" s="1"/>
  <c r="CG1795" i="2"/>
  <c r="CD1795" i="2" s="1"/>
  <c r="CG1956" i="2"/>
  <c r="CG1916" i="2"/>
  <c r="CD1916" i="2" s="1"/>
  <c r="CG1898" i="2"/>
  <c r="CD1898" i="2" s="1"/>
  <c r="CG1892" i="2"/>
  <c r="CD1892" i="2" s="1"/>
  <c r="CG1876" i="2"/>
  <c r="CD1876" i="2" s="1"/>
  <c r="CG1860" i="2"/>
  <c r="CD1860" i="2" s="1"/>
  <c r="CG1854" i="2"/>
  <c r="CD1854" i="2" s="1"/>
  <c r="CG1841" i="2"/>
  <c r="CD1841" i="2" s="1"/>
  <c r="CG1828" i="2"/>
  <c r="CD1828" i="2" s="1"/>
  <c r="CG1824" i="2"/>
  <c r="CD1824" i="2" s="1"/>
  <c r="CG1816" i="2"/>
  <c r="CD1816" i="2" s="1"/>
  <c r="CG1808" i="2"/>
  <c r="CD1808" i="2" s="1"/>
  <c r="CG1800" i="2"/>
  <c r="CD1800" i="2" s="1"/>
  <c r="CG1792" i="2"/>
  <c r="CD1792" i="2" s="1"/>
  <c r="CG1784" i="2"/>
  <c r="CD1784" i="2" s="1"/>
  <c r="CG1776" i="2"/>
  <c r="CD1776" i="2" s="1"/>
  <c r="CG1768" i="2"/>
  <c r="CD1768" i="2" s="1"/>
  <c r="CG1760" i="2"/>
  <c r="CD1760" i="2" s="1"/>
  <c r="CG1752" i="2"/>
  <c r="CD1752" i="2" s="1"/>
  <c r="CG1744" i="2"/>
  <c r="CD1744" i="2" s="1"/>
  <c r="CG1736" i="2"/>
  <c r="CD1736" i="2" s="1"/>
  <c r="CG2000" i="2"/>
  <c r="CG1940" i="2"/>
  <c r="CG1924" i="2"/>
  <c r="CD1924" i="2" s="1"/>
  <c r="CG1874" i="2"/>
  <c r="CD1874" i="2" s="1"/>
  <c r="CG1873" i="2"/>
  <c r="CD1873" i="2" s="1"/>
  <c r="CG1853" i="2"/>
  <c r="CD1853" i="2" s="1"/>
  <c r="CG1840" i="2"/>
  <c r="CD1840" i="2" s="1"/>
  <c r="CG1834" i="2"/>
  <c r="CD1834" i="2" s="1"/>
  <c r="CG1821" i="2"/>
  <c r="CD1821" i="2" s="1"/>
  <c r="CG1813" i="2"/>
  <c r="CD1813" i="2" s="1"/>
  <c r="CG1805" i="2"/>
  <c r="CD1805" i="2" s="1"/>
  <c r="CG1797" i="2"/>
  <c r="CD1797" i="2" s="1"/>
  <c r="CG1789" i="2"/>
  <c r="CD1789" i="2" s="1"/>
  <c r="CG1781" i="2"/>
  <c r="CD1781" i="2" s="1"/>
  <c r="CG1773" i="2"/>
  <c r="CD1773" i="2" s="1"/>
  <c r="CG1765" i="2"/>
  <c r="CD1765" i="2" s="1"/>
  <c r="CG1757" i="2"/>
  <c r="CD1757" i="2" s="1"/>
  <c r="CG1749" i="2"/>
  <c r="CD1749" i="2" s="1"/>
  <c r="CG1894" i="2"/>
  <c r="CD1894" i="2" s="1"/>
  <c r="CG1882" i="2"/>
  <c r="CD1882" i="2" s="1"/>
  <c r="CG1870" i="2"/>
  <c r="CD1870" i="2" s="1"/>
  <c r="CG1869" i="2"/>
  <c r="CD1869" i="2" s="1"/>
  <c r="CG1852" i="2"/>
  <c r="CD1852" i="2" s="1"/>
  <c r="CG1846" i="2"/>
  <c r="CD1846" i="2" s="1"/>
  <c r="CG1833" i="2"/>
  <c r="CD1833" i="2" s="1"/>
  <c r="CG1818" i="2"/>
  <c r="CD1818" i="2" s="1"/>
  <c r="CG1810" i="2"/>
  <c r="CD1810" i="2" s="1"/>
  <c r="CG1802" i="2"/>
  <c r="CD1802" i="2" s="1"/>
  <c r="CG1794" i="2"/>
  <c r="CD1794" i="2" s="1"/>
  <c r="CG1786" i="2"/>
  <c r="CD1786" i="2" s="1"/>
  <c r="CG1778" i="2"/>
  <c r="CD1778" i="2" s="1"/>
  <c r="CG1770" i="2"/>
  <c r="CD1770" i="2" s="1"/>
  <c r="CG1762" i="2"/>
  <c r="CD1762" i="2" s="1"/>
  <c r="CG1754" i="2"/>
  <c r="CD1754" i="2" s="1"/>
  <c r="CG2032" i="2"/>
  <c r="CG1900" i="2"/>
  <c r="CD1900" i="2" s="1"/>
  <c r="CG1868" i="2"/>
  <c r="CD1868" i="2" s="1"/>
  <c r="CG1858" i="2"/>
  <c r="CD1858" i="2" s="1"/>
  <c r="CG1845" i="2"/>
  <c r="CD1845" i="2" s="1"/>
  <c r="CG1832" i="2"/>
  <c r="CD1832" i="2" s="1"/>
  <c r="CG1826" i="2"/>
  <c r="CD1826" i="2" s="1"/>
  <c r="CG1823" i="2"/>
  <c r="CD1823" i="2" s="1"/>
  <c r="CG1815" i="2"/>
  <c r="CD1815" i="2" s="1"/>
  <c r="CG1807" i="2"/>
  <c r="CD1807" i="2" s="1"/>
  <c r="CG1799" i="2"/>
  <c r="CD1799" i="2" s="1"/>
  <c r="CG1866" i="2"/>
  <c r="CD1866" i="2" s="1"/>
  <c r="CG1865" i="2"/>
  <c r="CD1865" i="2" s="1"/>
  <c r="CG1857" i="2"/>
  <c r="CD1857" i="2" s="1"/>
  <c r="CG1844" i="2"/>
  <c r="CD1844" i="2" s="1"/>
  <c r="CG1838" i="2"/>
  <c r="CD1838" i="2" s="1"/>
  <c r="CG1820" i="2"/>
  <c r="CD1820" i="2" s="1"/>
  <c r="CG1812" i="2"/>
  <c r="CD1812" i="2" s="1"/>
  <c r="CG1804" i="2"/>
  <c r="CD1804" i="2" s="1"/>
  <c r="CG1796" i="2"/>
  <c r="CD1796" i="2" s="1"/>
  <c r="CG1788" i="2"/>
  <c r="CD1788" i="2" s="1"/>
  <c r="CG1780" i="2"/>
  <c r="CD1780" i="2" s="1"/>
  <c r="CG1772" i="2"/>
  <c r="CD1772" i="2" s="1"/>
  <c r="CG1764" i="2"/>
  <c r="CD1764" i="2" s="1"/>
  <c r="CG1756" i="2"/>
  <c r="CD1756" i="2" s="1"/>
  <c r="CG1748" i="2"/>
  <c r="CD1748" i="2" s="1"/>
  <c r="CG1740" i="2"/>
  <c r="CD1740" i="2" s="1"/>
  <c r="CG1732" i="2"/>
  <c r="CD1732" i="2" s="1"/>
  <c r="CG1902" i="2"/>
  <c r="CD1902" i="2" s="1"/>
  <c r="CG1791" i="2"/>
  <c r="CD1791" i="2" s="1"/>
  <c r="CG1785" i="2"/>
  <c r="CD1785" i="2" s="1"/>
  <c r="CG1742" i="2"/>
  <c r="CD1742" i="2" s="1"/>
  <c r="CG1763" i="2"/>
  <c r="CD1763" i="2" s="1"/>
  <c r="CG1741" i="2"/>
  <c r="CD1741" i="2" s="1"/>
  <c r="CG1735" i="2"/>
  <c r="CD1735" i="2" s="1"/>
  <c r="CG1729" i="2"/>
  <c r="CG1725" i="2"/>
  <c r="CG1721" i="2"/>
  <c r="CG1717" i="2"/>
  <c r="CG1713" i="2"/>
  <c r="CG1709" i="2"/>
  <c r="CG1705" i="2"/>
  <c r="CG1701" i="2"/>
  <c r="CG1697" i="2"/>
  <c r="CG1787" i="2"/>
  <c r="CD1787" i="2" s="1"/>
  <c r="CG1775" i="2"/>
  <c r="CD1775" i="2" s="1"/>
  <c r="CG1769" i="2"/>
  <c r="CD1769" i="2" s="1"/>
  <c r="CG1751" i="2"/>
  <c r="CD1751" i="2" s="1"/>
  <c r="CG1747" i="2"/>
  <c r="CD1747" i="2" s="1"/>
  <c r="CG1734" i="2"/>
  <c r="CD1734" i="2" s="1"/>
  <c r="CG2045" i="2"/>
  <c r="CG1850" i="2"/>
  <c r="CD1850" i="2" s="1"/>
  <c r="CG1746" i="2"/>
  <c r="CD1746" i="2" s="1"/>
  <c r="CG1733" i="2"/>
  <c r="CD1733" i="2" s="1"/>
  <c r="CG1728" i="2"/>
  <c r="CG1724" i="2"/>
  <c r="CG1720" i="2"/>
  <c r="CG1716" i="2"/>
  <c r="CG1712" i="2"/>
  <c r="CG1708" i="2"/>
  <c r="CG1704" i="2"/>
  <c r="CG1700" i="2"/>
  <c r="CG1696" i="2"/>
  <c r="CG1694" i="2"/>
  <c r="CG1692" i="2"/>
  <c r="CG1690" i="2"/>
  <c r="CG1688" i="2"/>
  <c r="CG1686" i="2"/>
  <c r="CG1684" i="2"/>
  <c r="CG1682" i="2"/>
  <c r="CG1680" i="2"/>
  <c r="CG1678" i="2"/>
  <c r="CG1676" i="2"/>
  <c r="CG1674" i="2"/>
  <c r="CG1672" i="2"/>
  <c r="CG1670" i="2"/>
  <c r="CG1668" i="2"/>
  <c r="CG1666" i="2"/>
  <c r="CG1664" i="2"/>
  <c r="CG1662" i="2"/>
  <c r="CG1660" i="2"/>
  <c r="CG1658" i="2"/>
  <c r="CG1656" i="2"/>
  <c r="CG1654" i="2"/>
  <c r="CG1652" i="2"/>
  <c r="CG1650" i="2"/>
  <c r="CG1648" i="2"/>
  <c r="CG1646" i="2"/>
  <c r="CG1644" i="2"/>
  <c r="CG1642" i="2"/>
  <c r="CG1640" i="2"/>
  <c r="CG1638" i="2"/>
  <c r="CG1636" i="2"/>
  <c r="CG1634" i="2"/>
  <c r="CG1632" i="2"/>
  <c r="CG1630" i="2"/>
  <c r="CG1628" i="2"/>
  <c r="CG1801" i="2"/>
  <c r="CD1801" i="2" s="1"/>
  <c r="CG1793" i="2"/>
  <c r="CD1793" i="2" s="1"/>
  <c r="CG1771" i="2"/>
  <c r="CD1771" i="2" s="1"/>
  <c r="CG1759" i="2"/>
  <c r="CD1759" i="2" s="1"/>
  <c r="CG1753" i="2"/>
  <c r="CD1753" i="2" s="1"/>
  <c r="CG1745" i="2"/>
  <c r="CD1745" i="2" s="1"/>
  <c r="CG1739" i="2"/>
  <c r="CD1739" i="2" s="1"/>
  <c r="CG1890" i="2"/>
  <c r="CD1890" i="2" s="1"/>
  <c r="CG1809" i="2"/>
  <c r="CD1809" i="2" s="1"/>
  <c r="CG1783" i="2"/>
  <c r="CD1783" i="2" s="1"/>
  <c r="CG1777" i="2"/>
  <c r="CD1777" i="2" s="1"/>
  <c r="CG1738" i="2"/>
  <c r="CD1738" i="2" s="1"/>
  <c r="CG1727" i="2"/>
  <c r="CG1723" i="2"/>
  <c r="CG1719" i="2"/>
  <c r="CG1715" i="2"/>
  <c r="CG1711" i="2"/>
  <c r="CG1707" i="2"/>
  <c r="CG1703" i="2"/>
  <c r="CG1699" i="2"/>
  <c r="CG1817" i="2"/>
  <c r="CD1817" i="2" s="1"/>
  <c r="CG1755" i="2"/>
  <c r="CD1755" i="2" s="1"/>
  <c r="CG1737" i="2"/>
  <c r="CD1737" i="2" s="1"/>
  <c r="CG1731" i="2"/>
  <c r="CD1731" i="2" s="1"/>
  <c r="CG1706" i="2"/>
  <c r="CG1622" i="2"/>
  <c r="CG1614" i="2"/>
  <c r="CG1884" i="2"/>
  <c r="CD1884" i="2" s="1"/>
  <c r="CG1837" i="2"/>
  <c r="CD1837" i="2" s="1"/>
  <c r="CG1767" i="2"/>
  <c r="CD1767" i="2" s="1"/>
  <c r="CG1726" i="2"/>
  <c r="CG1693" i="2"/>
  <c r="CG1689" i="2"/>
  <c r="CG1685" i="2"/>
  <c r="CG1681" i="2"/>
  <c r="CG1677" i="2"/>
  <c r="CG1673" i="2"/>
  <c r="CG1669" i="2"/>
  <c r="CG1665" i="2"/>
  <c r="CG1661" i="2"/>
  <c r="CG1657" i="2"/>
  <c r="CG1653" i="2"/>
  <c r="CG1649" i="2"/>
  <c r="CG1645" i="2"/>
  <c r="CG1641" i="2"/>
  <c r="CG1637" i="2"/>
  <c r="CG1633" i="2"/>
  <c r="CG1629" i="2"/>
  <c r="CG1623" i="2"/>
  <c r="CG1615" i="2"/>
  <c r="CG1607" i="2"/>
  <c r="CG1603" i="2"/>
  <c r="CG1599" i="2"/>
  <c r="CG1595" i="2"/>
  <c r="CG1825" i="2"/>
  <c r="CD1825" i="2" s="1"/>
  <c r="CG1743" i="2"/>
  <c r="CD1743" i="2" s="1"/>
  <c r="CG1710" i="2"/>
  <c r="CG1624" i="2"/>
  <c r="CG1616" i="2"/>
  <c r="CG1856" i="2"/>
  <c r="CD1856" i="2" s="1"/>
  <c r="CG1761" i="2"/>
  <c r="CD1761" i="2" s="1"/>
  <c r="CG1625" i="2"/>
  <c r="CG1617" i="2"/>
  <c r="CG1606" i="2"/>
  <c r="CG1602" i="2"/>
  <c r="CG1598" i="2"/>
  <c r="CG1594" i="2"/>
  <c r="CG1591" i="2"/>
  <c r="CG1589" i="2"/>
  <c r="CG1587" i="2"/>
  <c r="CG1585" i="2"/>
  <c r="CG1583" i="2"/>
  <c r="CG1581" i="2"/>
  <c r="CG1579" i="2"/>
  <c r="CG1577" i="2"/>
  <c r="CG1575" i="2"/>
  <c r="CG1573" i="2"/>
  <c r="CG1571" i="2"/>
  <c r="CG1569" i="2"/>
  <c r="CG1567" i="2"/>
  <c r="CG1565" i="2"/>
  <c r="CG1563" i="2"/>
  <c r="CG1561" i="2"/>
  <c r="CG1559" i="2"/>
  <c r="CG1557" i="2"/>
  <c r="CG1555" i="2"/>
  <c r="CG1553" i="2"/>
  <c r="CG1551" i="2"/>
  <c r="CG1549" i="2"/>
  <c r="CG1547" i="2"/>
  <c r="CG1779" i="2"/>
  <c r="CD1779" i="2" s="1"/>
  <c r="CG1722" i="2"/>
  <c r="CG1714" i="2"/>
  <c r="CG1698" i="2"/>
  <c r="CG1626" i="2"/>
  <c r="CG1618" i="2"/>
  <c r="CG1610" i="2"/>
  <c r="CG1695" i="2"/>
  <c r="CG1691" i="2"/>
  <c r="CG1687" i="2"/>
  <c r="CG1683" i="2"/>
  <c r="CG1679" i="2"/>
  <c r="CG1675" i="2"/>
  <c r="CG1671" i="2"/>
  <c r="CG1667" i="2"/>
  <c r="CG1663" i="2"/>
  <c r="CG1659" i="2"/>
  <c r="CG1655" i="2"/>
  <c r="CG1651" i="2"/>
  <c r="CG1647" i="2"/>
  <c r="CG1643" i="2"/>
  <c r="CG1639" i="2"/>
  <c r="CG1635" i="2"/>
  <c r="CG1631" i="2"/>
  <c r="CG1627" i="2"/>
  <c r="CG1619" i="2"/>
  <c r="CG1611" i="2"/>
  <c r="CG1609" i="2"/>
  <c r="CG1605" i="2"/>
  <c r="CG1601" i="2"/>
  <c r="CG1597" i="2"/>
  <c r="CG1593" i="2"/>
  <c r="CG1730" i="2"/>
  <c r="CG1702" i="2"/>
  <c r="CG1620" i="2"/>
  <c r="CG1612" i="2"/>
  <c r="CG1604" i="2"/>
  <c r="CG1596" i="2"/>
  <c r="CG1582" i="2"/>
  <c r="CG1574" i="2"/>
  <c r="CG1566" i="2"/>
  <c r="CG1558" i="2"/>
  <c r="CG1550" i="2"/>
  <c r="CG1621" i="2"/>
  <c r="CG1545" i="2"/>
  <c r="CG1537" i="2"/>
  <c r="CG1529" i="2"/>
  <c r="CG1521" i="2"/>
  <c r="CG1514" i="2"/>
  <c r="CG1510" i="2"/>
  <c r="CG1506" i="2"/>
  <c r="CG1498" i="2"/>
  <c r="CG1490" i="2"/>
  <c r="CG1482" i="2"/>
  <c r="CG1474" i="2"/>
  <c r="CG1590" i="2"/>
  <c r="CG1584" i="2"/>
  <c r="CG1576" i="2"/>
  <c r="CG1568" i="2"/>
  <c r="CG1560" i="2"/>
  <c r="CG1552" i="2"/>
  <c r="CG1544" i="2"/>
  <c r="CG1536" i="2"/>
  <c r="CG1528" i="2"/>
  <c r="CG1520" i="2"/>
  <c r="CG1503" i="2"/>
  <c r="CG1495" i="2"/>
  <c r="CG1487" i="2"/>
  <c r="CG1479" i="2"/>
  <c r="CG1471" i="2"/>
  <c r="CG1469" i="2"/>
  <c r="CG1467" i="2"/>
  <c r="CG1465" i="2"/>
  <c r="CG1463" i="2"/>
  <c r="CG1461" i="2"/>
  <c r="CG1459" i="2"/>
  <c r="CG1457" i="2"/>
  <c r="CG1455" i="2"/>
  <c r="CG1453" i="2"/>
  <c r="CG1451" i="2"/>
  <c r="CG1449" i="2"/>
  <c r="CG1447" i="2"/>
  <c r="CG1445" i="2"/>
  <c r="CG1443" i="2"/>
  <c r="CG1441" i="2"/>
  <c r="CG1439" i="2"/>
  <c r="CG1437" i="2"/>
  <c r="CG1435" i="2"/>
  <c r="CG1433" i="2"/>
  <c r="CG1431" i="2"/>
  <c r="CG1429" i="2"/>
  <c r="CG1427" i="2"/>
  <c r="CG1425" i="2"/>
  <c r="CG1423" i="2"/>
  <c r="CG1421" i="2"/>
  <c r="CG1419" i="2"/>
  <c r="CG1417" i="2"/>
  <c r="CG1415" i="2"/>
  <c r="CG1413" i="2"/>
  <c r="CG1411" i="2"/>
  <c r="CG1409" i="2"/>
  <c r="CG1407" i="2"/>
  <c r="CG1405" i="2"/>
  <c r="CG1403" i="2"/>
  <c r="CG1401" i="2"/>
  <c r="CG1399" i="2"/>
  <c r="CG1397" i="2"/>
  <c r="CG1395" i="2"/>
  <c r="CG1393" i="2"/>
  <c r="CG1600" i="2"/>
  <c r="CG1543" i="2"/>
  <c r="CG1535" i="2"/>
  <c r="CG1527" i="2"/>
  <c r="CG1519" i="2"/>
  <c r="CG1513" i="2"/>
  <c r="CG1509" i="2"/>
  <c r="CG1500" i="2"/>
  <c r="CG1492" i="2"/>
  <c r="CG1484" i="2"/>
  <c r="CG1476" i="2"/>
  <c r="CG1718" i="2"/>
  <c r="CG1608" i="2"/>
  <c r="CG1541" i="2"/>
  <c r="CG1533" i="2"/>
  <c r="CG1525" i="2"/>
  <c r="CG1517" i="2"/>
  <c r="CG1512" i="2"/>
  <c r="CG1508" i="2"/>
  <c r="CG1502" i="2"/>
  <c r="CG1494" i="2"/>
  <c r="CG1486" i="2"/>
  <c r="CG1478" i="2"/>
  <c r="CG1592" i="2"/>
  <c r="CG1588" i="2"/>
  <c r="CG1580" i="2"/>
  <c r="CG1572" i="2"/>
  <c r="CG1564" i="2"/>
  <c r="CG1556" i="2"/>
  <c r="CG1540" i="2"/>
  <c r="CG1532" i="2"/>
  <c r="CG1524" i="2"/>
  <c r="CG1516" i="2"/>
  <c r="CG1499" i="2"/>
  <c r="CG1491" i="2"/>
  <c r="CG1483" i="2"/>
  <c r="CG1475" i="2"/>
  <c r="CG1470" i="2"/>
  <c r="CG1468" i="2"/>
  <c r="CG1466" i="2"/>
  <c r="CG1464" i="2"/>
  <c r="CG1462" i="2"/>
  <c r="CG1460" i="2"/>
  <c r="CG1458" i="2"/>
  <c r="CG1456" i="2"/>
  <c r="CG1454" i="2"/>
  <c r="CG1452" i="2"/>
  <c r="CG1450" i="2"/>
  <c r="CG1448" i="2"/>
  <c r="CG1446" i="2"/>
  <c r="CG1444" i="2"/>
  <c r="CG1442" i="2"/>
  <c r="CG1440" i="2"/>
  <c r="CG1438" i="2"/>
  <c r="CG1436" i="2"/>
  <c r="CG1434" i="2"/>
  <c r="CG1432" i="2"/>
  <c r="CG1430" i="2"/>
  <c r="CG1428" i="2"/>
  <c r="CG1426" i="2"/>
  <c r="CG1424" i="2"/>
  <c r="CG1422" i="2"/>
  <c r="CG1420" i="2"/>
  <c r="CG1418" i="2"/>
  <c r="CG1416" i="2"/>
  <c r="CG1414" i="2"/>
  <c r="CG1412" i="2"/>
  <c r="CG1410" i="2"/>
  <c r="CG1408" i="2"/>
  <c r="CG1406" i="2"/>
  <c r="CG1404" i="2"/>
  <c r="CG1402" i="2"/>
  <c r="CG1400" i="2"/>
  <c r="CG1398" i="2"/>
  <c r="CG1396" i="2"/>
  <c r="CG1394" i="2"/>
  <c r="CG1570" i="2"/>
  <c r="CG1548" i="2"/>
  <c r="CG1542" i="2"/>
  <c r="CG1530" i="2"/>
  <c r="CG1515" i="2"/>
  <c r="CG1488" i="2"/>
  <c r="CG1391" i="2"/>
  <c r="CG1386" i="2"/>
  <c r="CG1384" i="2"/>
  <c r="CG1382" i="2"/>
  <c r="CG1380" i="2"/>
  <c r="CG1378" i="2"/>
  <c r="CG1376" i="2"/>
  <c r="CG1374" i="2"/>
  <c r="CG1372" i="2"/>
  <c r="CG1370" i="2"/>
  <c r="CG1368" i="2"/>
  <c r="CG1366" i="2"/>
  <c r="CG1364" i="2"/>
  <c r="CG1362" i="2"/>
  <c r="CG1360" i="2"/>
  <c r="CG1358" i="2"/>
  <c r="CG1356" i="2"/>
  <c r="CG1354" i="2"/>
  <c r="CG1352" i="2"/>
  <c r="CG1350" i="2"/>
  <c r="CG1348" i="2"/>
  <c r="CG1346" i="2"/>
  <c r="CG1344" i="2"/>
  <c r="CG1342" i="2"/>
  <c r="CG1340" i="2"/>
  <c r="CG1338" i="2"/>
  <c r="CG1336" i="2"/>
  <c r="CG1334" i="2"/>
  <c r="CG1332" i="2"/>
  <c r="CG1330" i="2"/>
  <c r="CG1538" i="2"/>
  <c r="CG1523" i="2"/>
  <c r="CG1511" i="2"/>
  <c r="CG1489" i="2"/>
  <c r="CG1477" i="2"/>
  <c r="CG1388" i="2"/>
  <c r="CG1613" i="2"/>
  <c r="CG1578" i="2"/>
  <c r="CG1546" i="2"/>
  <c r="CG1531" i="2"/>
  <c r="CG1507" i="2"/>
  <c r="CG1501" i="2"/>
  <c r="CG1472" i="2"/>
  <c r="CG1539" i="2"/>
  <c r="CG1496" i="2"/>
  <c r="CG1473" i="2"/>
  <c r="CG1390" i="2"/>
  <c r="CG1586" i="2"/>
  <c r="CG1554" i="2"/>
  <c r="CG1497" i="2"/>
  <c r="CG1485" i="2"/>
  <c r="CG1387" i="2"/>
  <c r="CG1385" i="2"/>
  <c r="CG1383" i="2"/>
  <c r="CG1381" i="2"/>
  <c r="CG1379" i="2"/>
  <c r="CG1377" i="2"/>
  <c r="CG1375" i="2"/>
  <c r="CG1373" i="2"/>
  <c r="CG1371" i="2"/>
  <c r="CG1369" i="2"/>
  <c r="CG1367" i="2"/>
  <c r="CG1365" i="2"/>
  <c r="CG1363" i="2"/>
  <c r="CG1361" i="2"/>
  <c r="CG1359" i="2"/>
  <c r="CG1357" i="2"/>
  <c r="CG1355" i="2"/>
  <c r="CG1353" i="2"/>
  <c r="CG1351" i="2"/>
  <c r="CG1349" i="2"/>
  <c r="CG1347" i="2"/>
  <c r="CG1345" i="2"/>
  <c r="CG1343" i="2"/>
  <c r="CG1341" i="2"/>
  <c r="CG1339" i="2"/>
  <c r="CG1337" i="2"/>
  <c r="CG1335" i="2"/>
  <c r="CG1333" i="2"/>
  <c r="CG1331" i="2"/>
  <c r="CG1518" i="2"/>
  <c r="CG1480" i="2"/>
  <c r="CG1392" i="2"/>
  <c r="CG1562" i="2"/>
  <c r="CG1526" i="2"/>
  <c r="CG1504" i="2"/>
  <c r="CG1481" i="2"/>
  <c r="CG1389" i="2"/>
  <c r="CG1493" i="2"/>
  <c r="CG1282" i="2"/>
  <c r="CG1278" i="2"/>
  <c r="CG1274" i="2"/>
  <c r="CG1270" i="2"/>
  <c r="CG1266" i="2"/>
  <c r="CG1262" i="2"/>
  <c r="CG1258" i="2"/>
  <c r="CG1254" i="2"/>
  <c r="CG1250" i="2"/>
  <c r="CG1246" i="2"/>
  <c r="CG1242" i="2"/>
  <c r="CG1238" i="2"/>
  <c r="CG1234" i="2"/>
  <c r="CG1230" i="2"/>
  <c r="CG1226" i="2"/>
  <c r="CG1222" i="2"/>
  <c r="CG1218" i="2"/>
  <c r="CG1214" i="2"/>
  <c r="CG1210" i="2"/>
  <c r="CG1206" i="2"/>
  <c r="CG1202" i="2"/>
  <c r="CG1198" i="2"/>
  <c r="CG1194" i="2"/>
  <c r="CG1190" i="2"/>
  <c r="CG1522" i="2"/>
  <c r="CG1281" i="2"/>
  <c r="CG1277" i="2"/>
  <c r="CG1273" i="2"/>
  <c r="CG1269" i="2"/>
  <c r="CG1265" i="2"/>
  <c r="CG1261" i="2"/>
  <c r="CG1257" i="2"/>
  <c r="CG1253" i="2"/>
  <c r="CG1249" i="2"/>
  <c r="CG1245" i="2"/>
  <c r="CG1241" i="2"/>
  <c r="CG1237" i="2"/>
  <c r="CG1233" i="2"/>
  <c r="CG1229" i="2"/>
  <c r="CG1225" i="2"/>
  <c r="CG1221" i="2"/>
  <c r="CG1217" i="2"/>
  <c r="CG1213" i="2"/>
  <c r="CG1209" i="2"/>
  <c r="CG1205" i="2"/>
  <c r="CG1201" i="2"/>
  <c r="CG1197" i="2"/>
  <c r="CG1193" i="2"/>
  <c r="CG1505" i="2"/>
  <c r="CG1327" i="2"/>
  <c r="CG1326" i="2"/>
  <c r="CG1325" i="2"/>
  <c r="CG1324" i="2"/>
  <c r="CG1323" i="2"/>
  <c r="CG1322" i="2"/>
  <c r="CG1321" i="2"/>
  <c r="CG1320" i="2"/>
  <c r="CG1319" i="2"/>
  <c r="CG1318" i="2"/>
  <c r="CG1317" i="2"/>
  <c r="CG1316" i="2"/>
  <c r="CG1315" i="2"/>
  <c r="CG1314" i="2"/>
  <c r="CG1313" i="2"/>
  <c r="CG1312" i="2"/>
  <c r="CG1311" i="2"/>
  <c r="CG1310" i="2"/>
  <c r="CG1309" i="2"/>
  <c r="CG1308" i="2"/>
  <c r="CG1307" i="2"/>
  <c r="CG1306" i="2"/>
  <c r="CG1305" i="2"/>
  <c r="CG1304" i="2"/>
  <c r="CG1303" i="2"/>
  <c r="CG1302" i="2"/>
  <c r="CG1301" i="2"/>
  <c r="CG1300" i="2"/>
  <c r="CG1299" i="2"/>
  <c r="CG1298" i="2"/>
  <c r="CG1297" i="2"/>
  <c r="CG1296" i="2"/>
  <c r="CG1295" i="2"/>
  <c r="CG1294" i="2"/>
  <c r="CG1293" i="2"/>
  <c r="CG1292" i="2"/>
  <c r="CG1291" i="2"/>
  <c r="CG1290" i="2"/>
  <c r="CG1289" i="2"/>
  <c r="CG1288" i="2"/>
  <c r="CG1287" i="2"/>
  <c r="CG1286" i="2"/>
  <c r="CG1285" i="2"/>
  <c r="CG1328" i="2"/>
  <c r="CG1284" i="2"/>
  <c r="CG1280" i="2"/>
  <c r="CG1276" i="2"/>
  <c r="CG1272" i="2"/>
  <c r="CG1268" i="2"/>
  <c r="CG1264" i="2"/>
  <c r="CG1260" i="2"/>
  <c r="CG1256" i="2"/>
  <c r="CG1252" i="2"/>
  <c r="CG1248" i="2"/>
  <c r="CG1244" i="2"/>
  <c r="CG1240" i="2"/>
  <c r="CG1236" i="2"/>
  <c r="CG1232" i="2"/>
  <c r="CG1228" i="2"/>
  <c r="CG1224" i="2"/>
  <c r="CG1220" i="2"/>
  <c r="CG1216" i="2"/>
  <c r="CG1212" i="2"/>
  <c r="CG1208" i="2"/>
  <c r="CG1204" i="2"/>
  <c r="CG1200" i="2"/>
  <c r="CG1196" i="2"/>
  <c r="CG1192" i="2"/>
  <c r="CG1329" i="2"/>
  <c r="CG1283" i="2"/>
  <c r="CG1279" i="2"/>
  <c r="CG1275" i="2"/>
  <c r="CG1271" i="2"/>
  <c r="CG1267" i="2"/>
  <c r="CG1263" i="2"/>
  <c r="CG1259" i="2"/>
  <c r="CG1255" i="2"/>
  <c r="CG1251" i="2"/>
  <c r="CG1247" i="2"/>
  <c r="CG1243" i="2"/>
  <c r="CG1239" i="2"/>
  <c r="CG1235" i="2"/>
  <c r="CG1231" i="2"/>
  <c r="CG1227" i="2"/>
  <c r="CG1223" i="2"/>
  <c r="CG1219" i="2"/>
  <c r="CG1215" i="2"/>
  <c r="CG1211" i="2"/>
  <c r="CG1207" i="2"/>
  <c r="CG1203" i="2"/>
  <c r="CG1199" i="2"/>
  <c r="CG1195" i="2"/>
  <c r="CG1191" i="2"/>
  <c r="CG1155" i="2"/>
  <c r="CG1147" i="2"/>
  <c r="CG1144" i="2"/>
  <c r="CG1142" i="2"/>
  <c r="CG1140" i="2"/>
  <c r="CG1138" i="2"/>
  <c r="CG1136" i="2"/>
  <c r="CG1134" i="2"/>
  <c r="CG1132" i="2"/>
  <c r="CG1130" i="2"/>
  <c r="CG1128" i="2"/>
  <c r="CG1126" i="2"/>
  <c r="CG1124" i="2"/>
  <c r="CG1122" i="2"/>
  <c r="CG1120" i="2"/>
  <c r="CG1118" i="2"/>
  <c r="CG1116" i="2"/>
  <c r="CG1114" i="2"/>
  <c r="CG1112" i="2"/>
  <c r="CG1110" i="2"/>
  <c r="CG1108" i="2"/>
  <c r="CG1106" i="2"/>
  <c r="CG1104" i="2"/>
  <c r="CG1102" i="2"/>
  <c r="CG1100" i="2"/>
  <c r="CG1098" i="2"/>
  <c r="CG1096" i="2"/>
  <c r="CG1094" i="2"/>
  <c r="CG1092" i="2"/>
  <c r="CG1090" i="2"/>
  <c r="CG1088" i="2"/>
  <c r="CG1086" i="2"/>
  <c r="CG1084" i="2"/>
  <c r="CG1082" i="2"/>
  <c r="CG1080" i="2"/>
  <c r="CG1078" i="2"/>
  <c r="CG1076" i="2"/>
  <c r="CG1074" i="2"/>
  <c r="CG1072" i="2"/>
  <c r="CG1070" i="2"/>
  <c r="CG1068" i="2"/>
  <c r="CG1534" i="2"/>
  <c r="CG1189" i="2"/>
  <c r="CG1154" i="2"/>
  <c r="CG1185" i="2"/>
  <c r="CG1184" i="2"/>
  <c r="CG1183" i="2"/>
  <c r="CG1182" i="2"/>
  <c r="CG1181" i="2"/>
  <c r="CG1180" i="2"/>
  <c r="CG1179" i="2"/>
  <c r="CG1178" i="2"/>
  <c r="CG1177" i="2"/>
  <c r="CG1176" i="2"/>
  <c r="CG1175" i="2"/>
  <c r="CG1174" i="2"/>
  <c r="CG1173" i="2"/>
  <c r="CG1172" i="2"/>
  <c r="CG1171" i="2"/>
  <c r="CG1170" i="2"/>
  <c r="CG1169" i="2"/>
  <c r="CG1168" i="2"/>
  <c r="CG1167" i="2"/>
  <c r="CG1166" i="2"/>
  <c r="CG1165" i="2"/>
  <c r="CG1164" i="2"/>
  <c r="CG1163" i="2"/>
  <c r="CG1162" i="2"/>
  <c r="CG1161" i="2"/>
  <c r="CG1153" i="2"/>
  <c r="CG1146" i="2"/>
  <c r="CG1186" i="2"/>
  <c r="CG1160" i="2"/>
  <c r="CG1152" i="2"/>
  <c r="CG1159" i="2"/>
  <c r="CG1151" i="2"/>
  <c r="CG1143" i="2"/>
  <c r="CG1141" i="2"/>
  <c r="CG1139" i="2"/>
  <c r="CG1137" i="2"/>
  <c r="CG1135" i="2"/>
  <c r="CG1133" i="2"/>
  <c r="CG1131" i="2"/>
  <c r="CG1129" i="2"/>
  <c r="CG1127" i="2"/>
  <c r="CG1125" i="2"/>
  <c r="CG1123" i="2"/>
  <c r="CG1121" i="2"/>
  <c r="CG1119" i="2"/>
  <c r="CG1117" i="2"/>
  <c r="CG1115" i="2"/>
  <c r="CG1113" i="2"/>
  <c r="CG1111" i="2"/>
  <c r="CG1109" i="2"/>
  <c r="CG1107" i="2"/>
  <c r="CG1105" i="2"/>
  <c r="CG1103" i="2"/>
  <c r="CG1101" i="2"/>
  <c r="CG1099" i="2"/>
  <c r="CG1097" i="2"/>
  <c r="CG1095" i="2"/>
  <c r="CG1093" i="2"/>
  <c r="CG1091" i="2"/>
  <c r="CG1089" i="2"/>
  <c r="CG1087" i="2"/>
  <c r="CG1085" i="2"/>
  <c r="CG1083" i="2"/>
  <c r="CG1081" i="2"/>
  <c r="CG1079" i="2"/>
  <c r="CG1077" i="2"/>
  <c r="CG1075" i="2"/>
  <c r="CG1073" i="2"/>
  <c r="CG1071" i="2"/>
  <c r="CG1069" i="2"/>
  <c r="CG1187" i="2"/>
  <c r="CG1158" i="2"/>
  <c r="CG1150" i="2"/>
  <c r="CG1145" i="2"/>
  <c r="CG1157" i="2"/>
  <c r="CG1149" i="2"/>
  <c r="CG1148" i="2"/>
  <c r="CG1055" i="2"/>
  <c r="CG1054" i="2"/>
  <c r="CG1039" i="2"/>
  <c r="CG1038" i="2"/>
  <c r="CG1035" i="2"/>
  <c r="CG1027" i="2"/>
  <c r="CG1019" i="2"/>
  <c r="CG1011" i="2"/>
  <c r="CG1003" i="2"/>
  <c r="CG995" i="2"/>
  <c r="CG987" i="2"/>
  <c r="CG979" i="2"/>
  <c r="CG971" i="2"/>
  <c r="CG963" i="2"/>
  <c r="CG955" i="2"/>
  <c r="CG947" i="2"/>
  <c r="CG1067" i="2"/>
  <c r="CG1063" i="2"/>
  <c r="CG1057" i="2"/>
  <c r="CG1056" i="2"/>
  <c r="CG1041" i="2"/>
  <c r="CG1040" i="2"/>
  <c r="CG1034" i="2"/>
  <c r="CG1026" i="2"/>
  <c r="CG1018" i="2"/>
  <c r="CG1010" i="2"/>
  <c r="CG1002" i="2"/>
  <c r="CG994" i="2"/>
  <c r="CG986" i="2"/>
  <c r="CG978" i="2"/>
  <c r="CG970" i="2"/>
  <c r="CG962" i="2"/>
  <c r="CG954" i="2"/>
  <c r="CG946" i="2"/>
  <c r="CG1059" i="2"/>
  <c r="CG1058" i="2"/>
  <c r="CG1043" i="2"/>
  <c r="CG1042" i="2"/>
  <c r="CG1033" i="2"/>
  <c r="CG1025" i="2"/>
  <c r="CG1017" i="2"/>
  <c r="CG1009" i="2"/>
  <c r="CG1001" i="2"/>
  <c r="CG993" i="2"/>
  <c r="CG985" i="2"/>
  <c r="CG977" i="2"/>
  <c r="CG969" i="2"/>
  <c r="CG961" i="2"/>
  <c r="CG953" i="2"/>
  <c r="CG1156" i="2"/>
  <c r="CG1064" i="2"/>
  <c r="CG1060" i="2"/>
  <c r="CG1045" i="2"/>
  <c r="CG1044" i="2"/>
  <c r="CG1032" i="2"/>
  <c r="CG1024" i="2"/>
  <c r="CG1016" i="2"/>
  <c r="CG1008" i="2"/>
  <c r="CG1000" i="2"/>
  <c r="CG992" i="2"/>
  <c r="CG984" i="2"/>
  <c r="CG976" i="2"/>
  <c r="CG1047" i="2"/>
  <c r="CG1046" i="2"/>
  <c r="CG1031" i="2"/>
  <c r="CG1023" i="2"/>
  <c r="CG1015" i="2"/>
  <c r="CG1007" i="2"/>
  <c r="CG999" i="2"/>
  <c r="CG991" i="2"/>
  <c r="CG983" i="2"/>
  <c r="CG975" i="2"/>
  <c r="CG967" i="2"/>
  <c r="CG959" i="2"/>
  <c r="CG951" i="2"/>
  <c r="CG1065" i="2"/>
  <c r="CG1061" i="2"/>
  <c r="CG1049" i="2"/>
  <c r="CG1048" i="2"/>
  <c r="CG1030" i="2"/>
  <c r="CG1022" i="2"/>
  <c r="CG1014" i="2"/>
  <c r="CG1006" i="2"/>
  <c r="CG998" i="2"/>
  <c r="CG990" i="2"/>
  <c r="CG982" i="2"/>
  <c r="CG974" i="2"/>
  <c r="CG966" i="2"/>
  <c r="CG958" i="2"/>
  <c r="CG950" i="2"/>
  <c r="CG1188" i="2"/>
  <c r="CG1051" i="2"/>
  <c r="CG1050" i="2"/>
  <c r="CG1029" i="2"/>
  <c r="CG1021" i="2"/>
  <c r="CG1013" i="2"/>
  <c r="CG1005" i="2"/>
  <c r="CG997" i="2"/>
  <c r="CG989" i="2"/>
  <c r="CG981" i="2"/>
  <c r="CG973" i="2"/>
  <c r="CG965" i="2"/>
  <c r="CG957" i="2"/>
  <c r="CG949" i="2"/>
  <c r="CG988" i="2"/>
  <c r="CG952" i="2"/>
  <c r="CG945" i="2"/>
  <c r="CG937" i="2"/>
  <c r="CG931" i="2"/>
  <c r="CG924" i="2"/>
  <c r="CG916" i="2"/>
  <c r="CG908" i="2"/>
  <c r="CG1037" i="2"/>
  <c r="CG980" i="2"/>
  <c r="CG948" i="2"/>
  <c r="CG942" i="2"/>
  <c r="CG934" i="2"/>
  <c r="CG923" i="2"/>
  <c r="CG915" i="2"/>
  <c r="CG907" i="2"/>
  <c r="CG1062" i="2"/>
  <c r="CG1053" i="2"/>
  <c r="CG1036" i="2"/>
  <c r="CG939" i="2"/>
  <c r="CG932" i="2"/>
  <c r="CG922" i="2"/>
  <c r="CG914" i="2"/>
  <c r="CG906" i="2"/>
  <c r="CG1052" i="2"/>
  <c r="CG1028" i="2"/>
  <c r="CG972" i="2"/>
  <c r="CG944" i="2"/>
  <c r="CG936" i="2"/>
  <c r="CG921" i="2"/>
  <c r="CG913" i="2"/>
  <c r="CG905" i="2"/>
  <c r="CG900" i="2"/>
  <c r="CG898" i="2"/>
  <c r="CG896" i="2"/>
  <c r="CG894" i="2"/>
  <c r="CG892" i="2"/>
  <c r="CG890" i="2"/>
  <c r="CG888" i="2"/>
  <c r="CG886" i="2"/>
  <c r="CG884" i="2"/>
  <c r="CG882" i="2"/>
  <c r="CG880" i="2"/>
  <c r="CG878" i="2"/>
  <c r="CG876" i="2"/>
  <c r="CG874" i="2"/>
  <c r="CG872" i="2"/>
  <c r="CG870" i="2"/>
  <c r="CG868" i="2"/>
  <c r="CG866" i="2"/>
  <c r="CG864" i="2"/>
  <c r="CG862" i="2"/>
  <c r="CG860" i="2"/>
  <c r="CG858" i="2"/>
  <c r="CG856" i="2"/>
  <c r="CG854" i="2"/>
  <c r="CG852" i="2"/>
  <c r="CG850" i="2"/>
  <c r="CG848" i="2"/>
  <c r="CG846" i="2"/>
  <c r="CG844" i="2"/>
  <c r="CG842" i="2"/>
  <c r="CG840" i="2"/>
  <c r="CG838" i="2"/>
  <c r="CG836" i="2"/>
  <c r="CG834" i="2"/>
  <c r="CG832" i="2"/>
  <c r="CG830" i="2"/>
  <c r="CG828" i="2"/>
  <c r="CG826" i="2"/>
  <c r="CG824" i="2"/>
  <c r="CG822" i="2"/>
  <c r="CG820" i="2"/>
  <c r="CG818" i="2"/>
  <c r="CG816" i="2"/>
  <c r="CG814" i="2"/>
  <c r="CG812" i="2"/>
  <c r="CG810" i="2"/>
  <c r="CG808" i="2"/>
  <c r="CG806" i="2"/>
  <c r="CG1020" i="2"/>
  <c r="CG968" i="2"/>
  <c r="CG941" i="2"/>
  <c r="CG933" i="2"/>
  <c r="CG929" i="2"/>
  <c r="CG928" i="2"/>
  <c r="CG920" i="2"/>
  <c r="CG912" i="2"/>
  <c r="CG904" i="2"/>
  <c r="CG1012" i="2"/>
  <c r="CG964" i="2"/>
  <c r="CG938" i="2"/>
  <c r="CG927" i="2"/>
  <c r="CG919" i="2"/>
  <c r="CG911" i="2"/>
  <c r="CG903" i="2"/>
  <c r="CG1004" i="2"/>
  <c r="CG960" i="2"/>
  <c r="CG943" i="2"/>
  <c r="CG935" i="2"/>
  <c r="CG930" i="2"/>
  <c r="CG926" i="2"/>
  <c r="CG918" i="2"/>
  <c r="CG910" i="2"/>
  <c r="CG902" i="2"/>
  <c r="CG909" i="2"/>
  <c r="CG891" i="2"/>
  <c r="CG875" i="2"/>
  <c r="CG859" i="2"/>
  <c r="CG843" i="2"/>
  <c r="CG827" i="2"/>
  <c r="CG811" i="2"/>
  <c r="CG803" i="2"/>
  <c r="CG795" i="2"/>
  <c r="CG787" i="2"/>
  <c r="CG782" i="2"/>
  <c r="CG776" i="2"/>
  <c r="CG772" i="2"/>
  <c r="CG768" i="2"/>
  <c r="CG764" i="2"/>
  <c r="CG760" i="2"/>
  <c r="CG756" i="2"/>
  <c r="CG752" i="2"/>
  <c r="CG748" i="2"/>
  <c r="CG744" i="2"/>
  <c r="CG740" i="2"/>
  <c r="CG736" i="2"/>
  <c r="CG732" i="2"/>
  <c r="CG728" i="2"/>
  <c r="CG724" i="2"/>
  <c r="CG720" i="2"/>
  <c r="CG716" i="2"/>
  <c r="CG901" i="2"/>
  <c r="CG885" i="2"/>
  <c r="CG869" i="2"/>
  <c r="CG853" i="2"/>
  <c r="CG837" i="2"/>
  <c r="CG821" i="2"/>
  <c r="CG800" i="2"/>
  <c r="CG792" i="2"/>
  <c r="CG784" i="2"/>
  <c r="CG780" i="2"/>
  <c r="CG714" i="2"/>
  <c r="CG712" i="2"/>
  <c r="CG710" i="2"/>
  <c r="CG708" i="2"/>
  <c r="CG706" i="2"/>
  <c r="CG704" i="2"/>
  <c r="CG702" i="2"/>
  <c r="CG700" i="2"/>
  <c r="CG698" i="2"/>
  <c r="CG696" i="2"/>
  <c r="CG694" i="2"/>
  <c r="CG692" i="2"/>
  <c r="CG690" i="2"/>
  <c r="CG688" i="2"/>
  <c r="CG686" i="2"/>
  <c r="CG684" i="2"/>
  <c r="CG682" i="2"/>
  <c r="CG680" i="2"/>
  <c r="CG678" i="2"/>
  <c r="CG676" i="2"/>
  <c r="CG674" i="2"/>
  <c r="CG672" i="2"/>
  <c r="CG670" i="2"/>
  <c r="CG668" i="2"/>
  <c r="CG666" i="2"/>
  <c r="CG895" i="2"/>
  <c r="CG879" i="2"/>
  <c r="CG863" i="2"/>
  <c r="CG847" i="2"/>
  <c r="CG831" i="2"/>
  <c r="CG815" i="2"/>
  <c r="CG805" i="2"/>
  <c r="CG797" i="2"/>
  <c r="CG789" i="2"/>
  <c r="CG777" i="2"/>
  <c r="CG773" i="2"/>
  <c r="CG769" i="2"/>
  <c r="CG765" i="2"/>
  <c r="CG761" i="2"/>
  <c r="CG757" i="2"/>
  <c r="CG753" i="2"/>
  <c r="CG749" i="2"/>
  <c r="CG745" i="2"/>
  <c r="CG741" i="2"/>
  <c r="CG737" i="2"/>
  <c r="CG733" i="2"/>
  <c r="CG729" i="2"/>
  <c r="CG725" i="2"/>
  <c r="CG721" i="2"/>
  <c r="CG717" i="2"/>
  <c r="CG889" i="2"/>
  <c r="CG873" i="2"/>
  <c r="CG857" i="2"/>
  <c r="CG841" i="2"/>
  <c r="CG825" i="2"/>
  <c r="CG809" i="2"/>
  <c r="CG802" i="2"/>
  <c r="CG794" i="2"/>
  <c r="CG786" i="2"/>
  <c r="CG940" i="2"/>
  <c r="CG899" i="2"/>
  <c r="CG883" i="2"/>
  <c r="CG867" i="2"/>
  <c r="CG851" i="2"/>
  <c r="CG835" i="2"/>
  <c r="CG819" i="2"/>
  <c r="CG799" i="2"/>
  <c r="CG791" i="2"/>
  <c r="CG783" i="2"/>
  <c r="CG778" i="2"/>
  <c r="CG774" i="2"/>
  <c r="CG770" i="2"/>
  <c r="CG766" i="2"/>
  <c r="CG762" i="2"/>
  <c r="CG758" i="2"/>
  <c r="CG754" i="2"/>
  <c r="CG750" i="2"/>
  <c r="CG746" i="2"/>
  <c r="CG742" i="2"/>
  <c r="CG738" i="2"/>
  <c r="CG734" i="2"/>
  <c r="CG730" i="2"/>
  <c r="CG726" i="2"/>
  <c r="CG722" i="2"/>
  <c r="CG718" i="2"/>
  <c r="CG893" i="2"/>
  <c r="CG877" i="2"/>
  <c r="CG861" i="2"/>
  <c r="CG845" i="2"/>
  <c r="CG829" i="2"/>
  <c r="CG813" i="2"/>
  <c r="CG804" i="2"/>
  <c r="CG796" i="2"/>
  <c r="CG788" i="2"/>
  <c r="CG781" i="2"/>
  <c r="CG713" i="2"/>
  <c r="CG711" i="2"/>
  <c r="CG709" i="2"/>
  <c r="CG707" i="2"/>
  <c r="CG705" i="2"/>
  <c r="CG703" i="2"/>
  <c r="CG701" i="2"/>
  <c r="CG699" i="2"/>
  <c r="CG697" i="2"/>
  <c r="CG695" i="2"/>
  <c r="CG693" i="2"/>
  <c r="CG691" i="2"/>
  <c r="CG689" i="2"/>
  <c r="CG687" i="2"/>
  <c r="CG685" i="2"/>
  <c r="CG683" i="2"/>
  <c r="CG681" i="2"/>
  <c r="CG679" i="2"/>
  <c r="CG677" i="2"/>
  <c r="CG675" i="2"/>
  <c r="CG673" i="2"/>
  <c r="CG671" i="2"/>
  <c r="CG669" i="2"/>
  <c r="CG667" i="2"/>
  <c r="CG665" i="2"/>
  <c r="CG1066" i="2"/>
  <c r="CG925" i="2"/>
  <c r="CG887" i="2"/>
  <c r="CG871" i="2"/>
  <c r="CG855" i="2"/>
  <c r="CG839" i="2"/>
  <c r="CG823" i="2"/>
  <c r="CG807" i="2"/>
  <c r="CG801" i="2"/>
  <c r="CG793" i="2"/>
  <c r="CG785" i="2"/>
  <c r="CG779" i="2"/>
  <c r="CG775" i="2"/>
  <c r="CG771" i="2"/>
  <c r="CG767" i="2"/>
  <c r="CG763" i="2"/>
  <c r="CG759" i="2"/>
  <c r="CG755" i="2"/>
  <c r="CG751" i="2"/>
  <c r="CG747" i="2"/>
  <c r="CG743" i="2"/>
  <c r="CG739" i="2"/>
  <c r="CG735" i="2"/>
  <c r="CG731" i="2"/>
  <c r="CG727" i="2"/>
  <c r="CG723" i="2"/>
  <c r="CG719" i="2"/>
  <c r="CG715" i="2"/>
  <c r="CG833" i="2"/>
  <c r="CG798" i="2"/>
  <c r="CG658" i="2"/>
  <c r="CG645" i="2"/>
  <c r="CG644" i="2"/>
  <c r="CG629" i="2"/>
  <c r="CG628" i="2"/>
  <c r="CG610" i="2"/>
  <c r="CG602" i="2"/>
  <c r="CG594" i="2"/>
  <c r="CG586" i="2"/>
  <c r="CG578" i="2"/>
  <c r="CG570" i="2"/>
  <c r="CG562" i="2"/>
  <c r="CG554" i="2"/>
  <c r="CG546" i="2"/>
  <c r="CG917" i="2"/>
  <c r="CG663" i="2"/>
  <c r="CG656" i="2"/>
  <c r="CG647" i="2"/>
  <c r="CG646" i="2"/>
  <c r="CG631" i="2"/>
  <c r="CG630" i="2"/>
  <c r="CG609" i="2"/>
  <c r="CG601" i="2"/>
  <c r="CG593" i="2"/>
  <c r="CG585" i="2"/>
  <c r="CG577" i="2"/>
  <c r="CG569" i="2"/>
  <c r="CG561" i="2"/>
  <c r="CG553" i="2"/>
  <c r="CG545" i="2"/>
  <c r="CG865" i="2"/>
  <c r="CG661" i="2"/>
  <c r="CG649" i="2"/>
  <c r="CG648" i="2"/>
  <c r="CG633" i="2"/>
  <c r="CG632" i="2"/>
  <c r="CG617" i="2"/>
  <c r="CG616" i="2"/>
  <c r="CG608" i="2"/>
  <c r="CG600" i="2"/>
  <c r="CG592" i="2"/>
  <c r="CG584" i="2"/>
  <c r="CG576" i="2"/>
  <c r="CG568" i="2"/>
  <c r="CG560" i="2"/>
  <c r="CG552" i="2"/>
  <c r="CG544" i="2"/>
  <c r="CG817" i="2"/>
  <c r="CG790" i="2"/>
  <c r="CG659" i="2"/>
  <c r="CG651" i="2"/>
  <c r="CG650" i="2"/>
  <c r="CG635" i="2"/>
  <c r="CG634" i="2"/>
  <c r="CG619" i="2"/>
  <c r="CG618" i="2"/>
  <c r="CG615" i="2"/>
  <c r="CG607" i="2"/>
  <c r="CG599" i="2"/>
  <c r="CG591" i="2"/>
  <c r="CG583" i="2"/>
  <c r="CG575" i="2"/>
  <c r="CG567" i="2"/>
  <c r="CG559" i="2"/>
  <c r="CG551" i="2"/>
  <c r="CG541" i="2"/>
  <c r="CG539" i="2"/>
  <c r="CG537" i="2"/>
  <c r="CG535" i="2"/>
  <c r="CG533" i="2"/>
  <c r="CG531" i="2"/>
  <c r="CG529" i="2"/>
  <c r="CG527" i="2"/>
  <c r="CG525" i="2"/>
  <c r="CG523" i="2"/>
  <c r="CG521" i="2"/>
  <c r="CG519" i="2"/>
  <c r="CG517" i="2"/>
  <c r="CG515" i="2"/>
  <c r="CG513" i="2"/>
  <c r="CG511" i="2"/>
  <c r="CG509" i="2"/>
  <c r="CG507" i="2"/>
  <c r="CG505" i="2"/>
  <c r="CG503" i="2"/>
  <c r="CG501" i="2"/>
  <c r="CG499" i="2"/>
  <c r="CG497" i="2"/>
  <c r="CG495" i="2"/>
  <c r="CG493" i="2"/>
  <c r="CG491" i="2"/>
  <c r="CG489" i="2"/>
  <c r="CG487" i="2"/>
  <c r="CG485" i="2"/>
  <c r="CG483" i="2"/>
  <c r="CG481" i="2"/>
  <c r="CG479" i="2"/>
  <c r="CG477" i="2"/>
  <c r="CG475" i="2"/>
  <c r="CG473" i="2"/>
  <c r="CG897" i="2"/>
  <c r="CG657" i="2"/>
  <c r="CG653" i="2"/>
  <c r="CG652" i="2"/>
  <c r="CG637" i="2"/>
  <c r="CG636" i="2"/>
  <c r="CG621" i="2"/>
  <c r="CG620" i="2"/>
  <c r="CG614" i="2"/>
  <c r="CG606" i="2"/>
  <c r="CG598" i="2"/>
  <c r="CG590" i="2"/>
  <c r="CG582" i="2"/>
  <c r="CG574" i="2"/>
  <c r="CG566" i="2"/>
  <c r="CG558" i="2"/>
  <c r="CG550" i="2"/>
  <c r="CG543" i="2"/>
  <c r="CG996" i="2"/>
  <c r="CG849" i="2"/>
  <c r="CG664" i="2"/>
  <c r="CG655" i="2"/>
  <c r="CG654" i="2"/>
  <c r="CG639" i="2"/>
  <c r="CG638" i="2"/>
  <c r="CG623" i="2"/>
  <c r="CG622" i="2"/>
  <c r="CG613" i="2"/>
  <c r="CG605" i="2"/>
  <c r="CG597" i="2"/>
  <c r="CG589" i="2"/>
  <c r="CG581" i="2"/>
  <c r="CG573" i="2"/>
  <c r="CG565" i="2"/>
  <c r="CG557" i="2"/>
  <c r="CG549" i="2"/>
  <c r="CG956" i="2"/>
  <c r="CG662" i="2"/>
  <c r="CG641" i="2"/>
  <c r="CG640" i="2"/>
  <c r="CG625" i="2"/>
  <c r="CG624" i="2"/>
  <c r="CG612" i="2"/>
  <c r="CG604" i="2"/>
  <c r="CG596" i="2"/>
  <c r="CG588" i="2"/>
  <c r="CG580" i="2"/>
  <c r="CG572" i="2"/>
  <c r="CG564" i="2"/>
  <c r="CG556" i="2"/>
  <c r="CG548" i="2"/>
  <c r="CG643" i="2"/>
  <c r="CG626" i="2"/>
  <c r="CG603" i="2"/>
  <c r="CG540" i="2"/>
  <c r="CG524" i="2"/>
  <c r="CG508" i="2"/>
  <c r="CG492" i="2"/>
  <c r="CG476" i="2"/>
  <c r="CG469" i="2"/>
  <c r="CG461" i="2"/>
  <c r="CG453" i="2"/>
  <c r="CG445" i="2"/>
  <c r="CG642" i="2"/>
  <c r="CG595" i="2"/>
  <c r="CG534" i="2"/>
  <c r="CG518" i="2"/>
  <c r="CG502" i="2"/>
  <c r="CG486" i="2"/>
  <c r="CG466" i="2"/>
  <c r="CG458" i="2"/>
  <c r="CG450" i="2"/>
  <c r="CG441" i="2"/>
  <c r="CG437" i="2"/>
  <c r="CG433" i="2"/>
  <c r="CG429" i="2"/>
  <c r="CG425" i="2"/>
  <c r="CG421" i="2"/>
  <c r="CG417" i="2"/>
  <c r="CG413" i="2"/>
  <c r="CG411" i="2"/>
  <c r="CG409" i="2"/>
  <c r="CG407" i="2"/>
  <c r="CG405" i="2"/>
  <c r="CG403" i="2"/>
  <c r="CG401" i="2"/>
  <c r="CG399" i="2"/>
  <c r="CG397" i="2"/>
  <c r="CG395" i="2"/>
  <c r="CG393" i="2"/>
  <c r="CG391" i="2"/>
  <c r="CG389" i="2"/>
  <c r="CG387" i="2"/>
  <c r="CG385" i="2"/>
  <c r="CG383" i="2"/>
  <c r="CG381" i="2"/>
  <c r="CG379" i="2"/>
  <c r="CG377" i="2"/>
  <c r="CG375" i="2"/>
  <c r="CG373" i="2"/>
  <c r="CG371" i="2"/>
  <c r="CG369" i="2"/>
  <c r="CG367" i="2"/>
  <c r="CG365" i="2"/>
  <c r="CG363" i="2"/>
  <c r="CG361" i="2"/>
  <c r="CG359" i="2"/>
  <c r="CG357" i="2"/>
  <c r="CG355" i="2"/>
  <c r="CG353" i="2"/>
  <c r="CG351" i="2"/>
  <c r="CG349" i="2"/>
  <c r="CG347" i="2"/>
  <c r="CG345" i="2"/>
  <c r="CG343" i="2"/>
  <c r="CG341" i="2"/>
  <c r="CG339" i="2"/>
  <c r="CG337" i="2"/>
  <c r="CG335" i="2"/>
  <c r="CG333" i="2"/>
  <c r="CG331" i="2"/>
  <c r="CG329" i="2"/>
  <c r="CG327" i="2"/>
  <c r="CG325" i="2"/>
  <c r="CG660" i="2"/>
  <c r="CG587" i="2"/>
  <c r="CG528" i="2"/>
  <c r="CG512" i="2"/>
  <c r="CG496" i="2"/>
  <c r="CG480" i="2"/>
  <c r="CG471" i="2"/>
  <c r="CG463" i="2"/>
  <c r="CG455" i="2"/>
  <c r="CG447" i="2"/>
  <c r="CG579" i="2"/>
  <c r="CG538" i="2"/>
  <c r="CG522" i="2"/>
  <c r="CG506" i="2"/>
  <c r="CG490" i="2"/>
  <c r="CG474" i="2"/>
  <c r="CG468" i="2"/>
  <c r="CG460" i="2"/>
  <c r="CG452" i="2"/>
  <c r="CG444" i="2"/>
  <c r="CG438" i="2"/>
  <c r="CG434" i="2"/>
  <c r="CG430" i="2"/>
  <c r="CG426" i="2"/>
  <c r="CG422" i="2"/>
  <c r="CG418" i="2"/>
  <c r="CG414" i="2"/>
  <c r="CG571" i="2"/>
  <c r="CG532" i="2"/>
  <c r="CG516" i="2"/>
  <c r="CG500" i="2"/>
  <c r="CG484" i="2"/>
  <c r="CG465" i="2"/>
  <c r="CG457" i="2"/>
  <c r="CG449" i="2"/>
  <c r="CG442" i="2"/>
  <c r="CG881" i="2"/>
  <c r="CG563" i="2"/>
  <c r="CG542" i="2"/>
  <c r="CG526" i="2"/>
  <c r="CG510" i="2"/>
  <c r="CG494" i="2"/>
  <c r="CG478" i="2"/>
  <c r="CG470" i="2"/>
  <c r="CG462" i="2"/>
  <c r="CG454" i="2"/>
  <c r="CG446" i="2"/>
  <c r="CG439" i="2"/>
  <c r="CG435" i="2"/>
  <c r="CG431" i="2"/>
  <c r="CG427" i="2"/>
  <c r="CG423" i="2"/>
  <c r="CG419" i="2"/>
  <c r="CG415" i="2"/>
  <c r="CG410" i="2"/>
  <c r="CG408" i="2"/>
  <c r="CG406" i="2"/>
  <c r="CG404" i="2"/>
  <c r="CG402" i="2"/>
  <c r="CG400" i="2"/>
  <c r="CG398" i="2"/>
  <c r="CG396" i="2"/>
  <c r="CG394" i="2"/>
  <c r="CG392" i="2"/>
  <c r="CG390" i="2"/>
  <c r="CG388" i="2"/>
  <c r="CG386" i="2"/>
  <c r="CG384" i="2"/>
  <c r="CG382" i="2"/>
  <c r="CG380" i="2"/>
  <c r="CG378" i="2"/>
  <c r="CG376" i="2"/>
  <c r="CG374" i="2"/>
  <c r="CG372" i="2"/>
  <c r="CG370" i="2"/>
  <c r="CG368" i="2"/>
  <c r="CG366" i="2"/>
  <c r="CG364" i="2"/>
  <c r="CG362" i="2"/>
  <c r="CG360" i="2"/>
  <c r="CG358" i="2"/>
  <c r="CG356" i="2"/>
  <c r="CG354" i="2"/>
  <c r="CG352" i="2"/>
  <c r="CG350" i="2"/>
  <c r="CG348" i="2"/>
  <c r="CG346" i="2"/>
  <c r="CG344" i="2"/>
  <c r="CG342" i="2"/>
  <c r="CG340" i="2"/>
  <c r="CG338" i="2"/>
  <c r="CG336" i="2"/>
  <c r="CG334" i="2"/>
  <c r="CG332" i="2"/>
  <c r="CG330" i="2"/>
  <c r="CG328" i="2"/>
  <c r="CG326" i="2"/>
  <c r="CG555" i="2"/>
  <c r="CG536" i="2"/>
  <c r="CG520" i="2"/>
  <c r="CG504" i="2"/>
  <c r="CG488" i="2"/>
  <c r="CG467" i="2"/>
  <c r="CG459" i="2"/>
  <c r="CG451" i="2"/>
  <c r="CG530" i="2"/>
  <c r="CG440" i="2"/>
  <c r="CG320" i="2"/>
  <c r="CG319" i="2"/>
  <c r="CG304" i="2"/>
  <c r="CG303" i="2"/>
  <c r="CG288" i="2"/>
  <c r="CG287" i="2"/>
  <c r="CG272" i="2"/>
  <c r="CG271" i="2"/>
  <c r="CG256" i="2"/>
  <c r="CG255" i="2"/>
  <c r="CG240" i="2"/>
  <c r="CG239" i="2"/>
  <c r="CG222" i="2"/>
  <c r="CG214" i="2"/>
  <c r="CG206" i="2"/>
  <c r="CG198" i="2"/>
  <c r="CG190" i="2"/>
  <c r="CG182" i="2"/>
  <c r="CG174" i="2"/>
  <c r="CG166" i="2"/>
  <c r="CG158" i="2"/>
  <c r="CG150" i="2"/>
  <c r="CG482" i="2"/>
  <c r="CG456" i="2"/>
  <c r="CG428" i="2"/>
  <c r="CG322" i="2"/>
  <c r="CG321" i="2"/>
  <c r="CG306" i="2"/>
  <c r="CG305" i="2"/>
  <c r="CG290" i="2"/>
  <c r="CG289" i="2"/>
  <c r="CG274" i="2"/>
  <c r="CG273" i="2"/>
  <c r="CG258" i="2"/>
  <c r="CG257" i="2"/>
  <c r="CG242" i="2"/>
  <c r="CG241" i="2"/>
  <c r="CG221" i="2"/>
  <c r="CG213" i="2"/>
  <c r="CG205" i="2"/>
  <c r="CG197" i="2"/>
  <c r="CG189" i="2"/>
  <c r="CG181" i="2"/>
  <c r="CG173" i="2"/>
  <c r="CG165" i="2"/>
  <c r="CG157" i="2"/>
  <c r="CG149" i="2"/>
  <c r="CG146" i="2"/>
  <c r="CG144" i="2"/>
  <c r="CG142" i="2"/>
  <c r="CG140" i="2"/>
  <c r="CG138" i="2"/>
  <c r="CG136" i="2"/>
  <c r="CG134" i="2"/>
  <c r="CG132" i="2"/>
  <c r="CG130" i="2"/>
  <c r="CG128" i="2"/>
  <c r="CG126" i="2"/>
  <c r="CG124" i="2"/>
  <c r="CG122" i="2"/>
  <c r="CG120" i="2"/>
  <c r="CG118" i="2"/>
  <c r="CG116" i="2"/>
  <c r="CG114" i="2"/>
  <c r="CG112" i="2"/>
  <c r="CG110" i="2"/>
  <c r="CG108" i="2"/>
  <c r="CG106" i="2"/>
  <c r="CG104" i="2"/>
  <c r="CG102" i="2"/>
  <c r="CG100" i="2"/>
  <c r="CG98" i="2"/>
  <c r="CG96" i="2"/>
  <c r="CG94" i="2"/>
  <c r="CG92" i="2"/>
  <c r="CG90" i="2"/>
  <c r="CG88" i="2"/>
  <c r="CG86" i="2"/>
  <c r="CG84" i="2"/>
  <c r="CG82" i="2"/>
  <c r="CG80" i="2"/>
  <c r="CG78" i="2"/>
  <c r="CG76" i="2"/>
  <c r="CG74" i="2"/>
  <c r="CG72" i="2"/>
  <c r="CG70" i="2"/>
  <c r="CG68" i="2"/>
  <c r="CG66" i="2"/>
  <c r="CG64" i="2"/>
  <c r="S64" i="2"/>
  <c r="CG627" i="2"/>
  <c r="CG416" i="2"/>
  <c r="CG324" i="2"/>
  <c r="CG323" i="2"/>
  <c r="CG308" i="2"/>
  <c r="CG307" i="2"/>
  <c r="CG292" i="2"/>
  <c r="CG291" i="2"/>
  <c r="CG276" i="2"/>
  <c r="CG275" i="2"/>
  <c r="CG260" i="2"/>
  <c r="CG259" i="2"/>
  <c r="CG244" i="2"/>
  <c r="CG243" i="2"/>
  <c r="CG228" i="2"/>
  <c r="CG220" i="2"/>
  <c r="CG212" i="2"/>
  <c r="CG204" i="2"/>
  <c r="CG196" i="2"/>
  <c r="CG188" i="2"/>
  <c r="CG180" i="2"/>
  <c r="CG172" i="2"/>
  <c r="CG164" i="2"/>
  <c r="CG156" i="2"/>
  <c r="CG148" i="2"/>
  <c r="CG59" i="2"/>
  <c r="S59" i="2"/>
  <c r="CG51" i="2"/>
  <c r="S51" i="2"/>
  <c r="CG45" i="2"/>
  <c r="S45" i="2"/>
  <c r="J34" i="2"/>
  <c r="AF33" i="2"/>
  <c r="CG514" i="2"/>
  <c r="CG472" i="2"/>
  <c r="CG436" i="2"/>
  <c r="CG310" i="2"/>
  <c r="CG309" i="2"/>
  <c r="CG294" i="2"/>
  <c r="CG293" i="2"/>
  <c r="CG278" i="2"/>
  <c r="CG277" i="2"/>
  <c r="CG262" i="2"/>
  <c r="CG261" i="2"/>
  <c r="CG246" i="2"/>
  <c r="CG245" i="2"/>
  <c r="CG230" i="2"/>
  <c r="CG229" i="2"/>
  <c r="CG227" i="2"/>
  <c r="CG219" i="2"/>
  <c r="CG211" i="2"/>
  <c r="CG203" i="2"/>
  <c r="CG195" i="2"/>
  <c r="CG187" i="2"/>
  <c r="CG179" i="2"/>
  <c r="CG171" i="2"/>
  <c r="CG163" i="2"/>
  <c r="CG155" i="2"/>
  <c r="CG62" i="2"/>
  <c r="S62" i="2"/>
  <c r="CG54" i="2"/>
  <c r="S54" i="2"/>
  <c r="AF35" i="2"/>
  <c r="I34" i="2"/>
  <c r="CG611" i="2"/>
  <c r="CG448" i="2"/>
  <c r="CG424" i="2"/>
  <c r="CG312" i="2"/>
  <c r="CG311" i="2"/>
  <c r="CG296" i="2"/>
  <c r="CG295" i="2"/>
  <c r="CG280" i="2"/>
  <c r="CG279" i="2"/>
  <c r="CG264" i="2"/>
  <c r="CG263" i="2"/>
  <c r="CG248" i="2"/>
  <c r="CG247" i="2"/>
  <c r="CG232" i="2"/>
  <c r="CG231" i="2"/>
  <c r="CG226" i="2"/>
  <c r="CG218" i="2"/>
  <c r="CG210" i="2"/>
  <c r="CG202" i="2"/>
  <c r="CG194" i="2"/>
  <c r="CG186" i="2"/>
  <c r="CG178" i="2"/>
  <c r="CG170" i="2"/>
  <c r="CG162" i="2"/>
  <c r="CG154" i="2"/>
  <c r="CG547" i="2"/>
  <c r="CG412" i="2"/>
  <c r="CG314" i="2"/>
  <c r="CG313" i="2"/>
  <c r="CG298" i="2"/>
  <c r="CG297" i="2"/>
  <c r="CG282" i="2"/>
  <c r="CG281" i="2"/>
  <c r="CG266" i="2"/>
  <c r="CG265" i="2"/>
  <c r="CG250" i="2"/>
  <c r="CG249" i="2"/>
  <c r="CG234" i="2"/>
  <c r="CG233" i="2"/>
  <c r="CG225" i="2"/>
  <c r="CG217" i="2"/>
  <c r="CG209" i="2"/>
  <c r="CG201" i="2"/>
  <c r="CG193" i="2"/>
  <c r="CG185" i="2"/>
  <c r="CG177" i="2"/>
  <c r="CG169" i="2"/>
  <c r="CG161" i="2"/>
  <c r="CG153" i="2"/>
  <c r="CG147" i="2"/>
  <c r="CG145" i="2"/>
  <c r="CG143" i="2"/>
  <c r="CG141" i="2"/>
  <c r="CG139" i="2"/>
  <c r="CG137" i="2"/>
  <c r="CG135" i="2"/>
  <c r="CG133" i="2"/>
  <c r="CG131" i="2"/>
  <c r="CG129" i="2"/>
  <c r="CG127" i="2"/>
  <c r="CG125" i="2"/>
  <c r="CG123" i="2"/>
  <c r="CG121" i="2"/>
  <c r="CG119" i="2"/>
  <c r="CG117" i="2"/>
  <c r="CG115" i="2"/>
  <c r="CG113" i="2"/>
  <c r="CG111" i="2"/>
  <c r="CG109" i="2"/>
  <c r="CG107" i="2"/>
  <c r="CG105" i="2"/>
  <c r="CG103" i="2"/>
  <c r="CG101" i="2"/>
  <c r="CG99" i="2"/>
  <c r="CG97" i="2"/>
  <c r="CG95" i="2"/>
  <c r="CG93" i="2"/>
  <c r="CG91" i="2"/>
  <c r="CG89" i="2"/>
  <c r="CG87" i="2"/>
  <c r="CG85" i="2"/>
  <c r="CG83" i="2"/>
  <c r="CG81" i="2"/>
  <c r="CG79" i="2"/>
  <c r="CG77" i="2"/>
  <c r="CG75" i="2"/>
  <c r="CG73" i="2"/>
  <c r="CG71" i="2"/>
  <c r="CG69" i="2"/>
  <c r="CG67" i="2"/>
  <c r="CG65" i="2"/>
  <c r="CG60" i="2"/>
  <c r="S60" i="2"/>
  <c r="CG498" i="2"/>
  <c r="CG464" i="2"/>
  <c r="CG443" i="2"/>
  <c r="CG432" i="2"/>
  <c r="CG316" i="2"/>
  <c r="CG315" i="2"/>
  <c r="CG300" i="2"/>
  <c r="CG299" i="2"/>
  <c r="CG284" i="2"/>
  <c r="CG283" i="2"/>
  <c r="CG268" i="2"/>
  <c r="CG267" i="2"/>
  <c r="CG252" i="2"/>
  <c r="CG251" i="2"/>
  <c r="CG236" i="2"/>
  <c r="CG235" i="2"/>
  <c r="CG224" i="2"/>
  <c r="CG216" i="2"/>
  <c r="CG208" i="2"/>
  <c r="CG200" i="2"/>
  <c r="CG192" i="2"/>
  <c r="CG184" i="2"/>
  <c r="CG176" i="2"/>
  <c r="CG168" i="2"/>
  <c r="CG160" i="2"/>
  <c r="CG152" i="2"/>
  <c r="CG63" i="2"/>
  <c r="S63" i="2"/>
  <c r="CG55" i="2"/>
  <c r="S55" i="2"/>
  <c r="CG47" i="2"/>
  <c r="AF39" i="2"/>
  <c r="AF34" i="2"/>
  <c r="F34" i="2"/>
  <c r="CG270" i="2"/>
  <c r="CG253" i="2"/>
  <c r="CG199" i="2"/>
  <c r="CG58" i="2"/>
  <c r="CG57" i="2"/>
  <c r="S46" i="2"/>
  <c r="S44" i="2"/>
  <c r="AF37" i="2"/>
  <c r="AG16" i="2"/>
  <c r="AR15" i="2"/>
  <c r="CG286" i="2"/>
  <c r="CG269" i="2"/>
  <c r="CG191" i="2"/>
  <c r="CG61" i="2"/>
  <c r="CG56" i="2"/>
  <c r="CG53" i="2"/>
  <c r="CG52" i="2"/>
  <c r="CG50" i="2"/>
  <c r="CG49" i="2"/>
  <c r="P34" i="2"/>
  <c r="CG302" i="2"/>
  <c r="CG285" i="2"/>
  <c r="CG183" i="2"/>
  <c r="CG48" i="2"/>
  <c r="CG46" i="2"/>
  <c r="H34" i="2"/>
  <c r="AS16" i="2"/>
  <c r="S15" i="2"/>
  <c r="CG420" i="2"/>
  <c r="CG318" i="2"/>
  <c r="CG301" i="2"/>
  <c r="CG175" i="2"/>
  <c r="CG44" i="2"/>
  <c r="G34" i="2"/>
  <c r="CG317" i="2"/>
  <c r="CG167" i="2"/>
  <c r="S61" i="2"/>
  <c r="AF38" i="2"/>
  <c r="E34" i="2"/>
  <c r="CG223" i="2"/>
  <c r="CG159" i="2"/>
  <c r="S58" i="2"/>
  <c r="S57" i="2"/>
  <c r="AF36" i="2"/>
  <c r="D34" i="2"/>
  <c r="AF15" i="2"/>
  <c r="CG238" i="2"/>
  <c r="CG215" i="2"/>
  <c r="CG151" i="2"/>
  <c r="S56" i="2"/>
  <c r="S53" i="2"/>
  <c r="S52" i="2"/>
  <c r="S50" i="2"/>
  <c r="S49" i="2"/>
  <c r="T16" i="2"/>
  <c r="CG254" i="2"/>
  <c r="CG237" i="2"/>
  <c r="CG207" i="2"/>
  <c r="S48" i="2"/>
  <c r="S47" i="2"/>
  <c r="BT50" i="2"/>
  <c r="BT197" i="2"/>
  <c r="BT275" i="2"/>
  <c r="BT63" i="2"/>
  <c r="BT206" i="2"/>
  <c r="BT274" i="2"/>
  <c r="BT67" i="2"/>
  <c r="BT83" i="2"/>
  <c r="BT99" i="2"/>
  <c r="BT115" i="2"/>
  <c r="BT131" i="2"/>
  <c r="BT147" i="2"/>
  <c r="BT207" i="2"/>
  <c r="BT272" i="2"/>
  <c r="BT49" i="2"/>
  <c r="BT200" i="2"/>
  <c r="BT269" i="2"/>
  <c r="BT619" i="2"/>
  <c r="BT193" i="2"/>
  <c r="BT252" i="2"/>
  <c r="BT316" i="2"/>
  <c r="BT202" i="2"/>
  <c r="BT265" i="2"/>
  <c r="BT576" i="2"/>
  <c r="BT78" i="2"/>
  <c r="BT94" i="2"/>
  <c r="BT110" i="2"/>
  <c r="BT126" i="2"/>
  <c r="BT142" i="2"/>
  <c r="BT187" i="2"/>
  <c r="BT247" i="2"/>
  <c r="BT311" i="2"/>
  <c r="BT434" i="2"/>
  <c r="BT332" i="2"/>
  <c r="BT348" i="2"/>
  <c r="BT364" i="2"/>
  <c r="BT380" i="2"/>
  <c r="BT396" i="2"/>
  <c r="BT412" i="2"/>
  <c r="BT441" i="2"/>
  <c r="BT432" i="2"/>
  <c r="BT651" i="2"/>
  <c r="BT339" i="2"/>
  <c r="BT355" i="2"/>
  <c r="BT371" i="2"/>
  <c r="BT387" i="2"/>
  <c r="BT403" i="2"/>
  <c r="BT427" i="2"/>
  <c r="BT446" i="2"/>
  <c r="BT462" i="2"/>
  <c r="BT478" i="2"/>
  <c r="BT494" i="2"/>
  <c r="BT510" i="2"/>
  <c r="BT526" i="2"/>
  <c r="BT542" i="2"/>
  <c r="BT601" i="2"/>
  <c r="BT750" i="2"/>
  <c r="BT602" i="2"/>
  <c r="BT547" i="2"/>
  <c r="BT611" i="2"/>
  <c r="BT556" i="2"/>
  <c r="BT626" i="2"/>
  <c r="BT447" i="2"/>
  <c r="BT463" i="2"/>
  <c r="BT479" i="2"/>
  <c r="BT495" i="2"/>
  <c r="BT511" i="2"/>
  <c r="BT527" i="2"/>
  <c r="BT543" i="2"/>
  <c r="BT605" i="2"/>
  <c r="BT550" i="2"/>
  <c r="BT614" i="2"/>
  <c r="BT778" i="2"/>
  <c r="BT599" i="2"/>
  <c r="BT653" i="2"/>
  <c r="BT733" i="2"/>
  <c r="BT765" i="2"/>
  <c r="BT663" i="2"/>
  <c r="BT679" i="2"/>
  <c r="BT695" i="2"/>
  <c r="BT711" i="2"/>
  <c r="BT732" i="2"/>
  <c r="BT764" i="2"/>
  <c r="BT723" i="2"/>
  <c r="BT755" i="2"/>
  <c r="BT658" i="2"/>
  <c r="BT674" i="2"/>
  <c r="BT690" i="2"/>
  <c r="BT706" i="2"/>
  <c r="BT789" i="2"/>
  <c r="BT805" i="2"/>
  <c r="BT821" i="2"/>
  <c r="BT837" i="2"/>
  <c r="BT853" i="2"/>
  <c r="BT869" i="2"/>
  <c r="BT885" i="2"/>
  <c r="BT901" i="2"/>
  <c r="BT924" i="2"/>
  <c r="BT1060" i="2"/>
  <c r="BT993" i="2"/>
  <c r="BT790" i="2"/>
  <c r="BT806" i="2"/>
  <c r="BT822" i="2"/>
  <c r="BT838" i="2"/>
  <c r="BT854" i="2"/>
  <c r="BT870" i="2"/>
  <c r="BT886" i="2"/>
  <c r="BT903" i="2"/>
  <c r="BT904" i="2"/>
  <c r="BT913" i="2"/>
  <c r="BT936" i="2"/>
  <c r="BT970" i="2"/>
  <c r="BT1034" i="2"/>
  <c r="BT1078" i="2"/>
  <c r="BT971" i="2"/>
  <c r="BT1035" i="2"/>
  <c r="BT1100" i="2"/>
  <c r="BT980" i="2"/>
  <c r="BT1038" i="2"/>
  <c r="BT1106" i="2"/>
  <c r="BT1021" i="2"/>
  <c r="BT1112" i="2"/>
  <c r="BT935" i="2"/>
  <c r="BT966" i="2"/>
  <c r="BT1030" i="2"/>
  <c r="BT1102" i="2"/>
  <c r="BT983" i="2"/>
  <c r="BT1049" i="2"/>
  <c r="BT952" i="2"/>
  <c r="BT1016" i="2"/>
  <c r="BT1080" i="2"/>
  <c r="BT1338" i="2"/>
  <c r="BT1174" i="2"/>
  <c r="BT1219" i="2"/>
  <c r="BT1265" i="2"/>
  <c r="BT1097" i="2"/>
  <c r="BT1113" i="2"/>
  <c r="BT1129" i="2"/>
  <c r="BT1148" i="2"/>
  <c r="BT1221" i="2"/>
  <c r="BT1269" i="2"/>
  <c r="BT1188" i="2"/>
  <c r="BT1292" i="2"/>
  <c r="BT1300" i="2"/>
  <c r="BT1308" i="2"/>
  <c r="BT1316" i="2"/>
  <c r="BT1324" i="2"/>
  <c r="BT1202" i="2"/>
  <c r="BT1234" i="2"/>
  <c r="BT1266" i="2"/>
  <c r="BT1356" i="2"/>
  <c r="BT1235" i="2"/>
  <c r="BT1267" i="2"/>
  <c r="BT1358" i="2"/>
  <c r="BT1149" i="2"/>
  <c r="BT1165" i="2"/>
  <c r="BT1181" i="2"/>
  <c r="BT1200" i="2"/>
  <c r="BT1232" i="2"/>
  <c r="BT1264" i="2"/>
  <c r="BT1352" i="2"/>
  <c r="BT1391" i="2"/>
  <c r="BT1396" i="2"/>
  <c r="BT1495" i="2"/>
  <c r="BT1341" i="2"/>
  <c r="BT1357" i="2"/>
  <c r="BT1373" i="2"/>
  <c r="BT1392" i="2"/>
  <c r="BT1407" i="2"/>
  <c r="BT1416" i="2"/>
  <c r="BT1417" i="2"/>
  <c r="BT1422" i="2"/>
  <c r="BT1438" i="2"/>
  <c r="BT1454" i="2"/>
  <c r="BT1470" i="2"/>
  <c r="BT1537" i="2"/>
  <c r="BT1539" i="2"/>
  <c r="BT1419" i="2"/>
  <c r="BT1435" i="2"/>
  <c r="BT1451" i="2"/>
  <c r="BT1467" i="2"/>
  <c r="BT1525" i="2"/>
  <c r="BT1514" i="2"/>
  <c r="BT1530" i="2"/>
  <c r="BT1546" i="2"/>
  <c r="BT1562" i="2"/>
  <c r="BT1578" i="2"/>
  <c r="BT1777" i="2"/>
  <c r="BT1557" i="2"/>
  <c r="BT1573" i="2"/>
  <c r="BT1589" i="2"/>
  <c r="BT1599" i="2"/>
  <c r="BT1615" i="2"/>
  <c r="BT1631" i="2"/>
  <c r="BT1647" i="2"/>
  <c r="BT1663" i="2"/>
  <c r="BT1679" i="2"/>
  <c r="BT1695" i="2"/>
  <c r="BT1725" i="2"/>
  <c r="BT1735" i="2"/>
  <c r="BT1769" i="2"/>
  <c r="BT1763" i="2"/>
  <c r="BT1602" i="2"/>
  <c r="BT1618" i="2"/>
  <c r="BT1634" i="2"/>
  <c r="BT1650" i="2"/>
  <c r="BT1666" i="2"/>
  <c r="BT1682" i="2"/>
  <c r="BT1699" i="2"/>
  <c r="BT1731" i="2"/>
  <c r="BT1773" i="2"/>
  <c r="BT1716" i="2"/>
  <c r="BT1847" i="2"/>
  <c r="BT1790" i="2"/>
  <c r="BT1875" i="2"/>
  <c r="BT1825" i="2"/>
  <c r="BT1788" i="2"/>
  <c r="BT1862" i="2"/>
  <c r="BT1767" i="2"/>
  <c r="BT1831" i="2"/>
  <c r="BT1754" i="2"/>
  <c r="BT1818" i="2"/>
  <c r="BT1805" i="2"/>
  <c r="BT1884" i="2"/>
  <c r="BT1784" i="2"/>
  <c r="BT1846" i="2"/>
  <c r="BT1865" i="2"/>
  <c r="BT1929" i="2"/>
  <c r="BT2003" i="2"/>
  <c r="BT1951" i="2"/>
  <c r="BT1911" i="2"/>
  <c r="BT1970" i="2"/>
  <c r="BT1890" i="2"/>
  <c r="BT1955" i="2"/>
  <c r="BT1861" i="2"/>
  <c r="BT1925" i="2"/>
  <c r="BT2011" i="2"/>
  <c r="BT1912" i="2"/>
  <c r="BT1976" i="2"/>
  <c r="BT1907" i="2"/>
  <c r="BT1977" i="2"/>
  <c r="BT2092" i="2"/>
  <c r="BT2054" i="2"/>
  <c r="BT2004" i="2"/>
  <c r="BT2041" i="2"/>
  <c r="BT2300" i="2"/>
  <c r="BT2195" i="2"/>
  <c r="BT2009" i="2"/>
  <c r="BT2081" i="2"/>
  <c r="BT2190" i="2"/>
  <c r="BT2010" i="2"/>
  <c r="BT2069" i="2"/>
  <c r="BT2134" i="2"/>
  <c r="BT2211" i="2"/>
  <c r="BT2179" i="2"/>
  <c r="BT2094" i="2"/>
  <c r="BT2138" i="2"/>
  <c r="BT2047" i="2"/>
  <c r="BT2079" i="2"/>
  <c r="BT2135" i="2"/>
  <c r="BT2212" i="2"/>
  <c r="BT2276" i="2"/>
  <c r="BT2220" i="2"/>
  <c r="BT2187" i="2"/>
  <c r="BT2273" i="2"/>
  <c r="BT2156" i="2"/>
  <c r="BT2286" i="2"/>
  <c r="BT2230" i="2"/>
  <c r="BT2163" i="2"/>
  <c r="BT2213" i="2"/>
  <c r="BT2320" i="2"/>
  <c r="BT2312" i="2"/>
  <c r="BT2224" i="2"/>
  <c r="BT2149" i="2"/>
  <c r="BT2185" i="2"/>
  <c r="BT2262" i="2"/>
  <c r="BT2186" i="2"/>
  <c r="BT2248" i="2"/>
  <c r="BT2241" i="2"/>
  <c r="BT2279" i="2"/>
  <c r="BT2311" i="2"/>
  <c r="BT48" i="2"/>
  <c r="BT188" i="2"/>
  <c r="BT294" i="2"/>
  <c r="BT45" i="2"/>
  <c r="BT58" i="2"/>
  <c r="BT205" i="2"/>
  <c r="BT276" i="2"/>
  <c r="BT150" i="2"/>
  <c r="BT214" i="2"/>
  <c r="BT289" i="2"/>
  <c r="BT69" i="2"/>
  <c r="BT85" i="2"/>
  <c r="BT101" i="2"/>
  <c r="BT117" i="2"/>
  <c r="BT133" i="2"/>
  <c r="BT151" i="2"/>
  <c r="BT215" i="2"/>
  <c r="BT287" i="2"/>
  <c r="BT57" i="2"/>
  <c r="BT208" i="2"/>
  <c r="BT270" i="2"/>
  <c r="BT54" i="2"/>
  <c r="BT201" i="2"/>
  <c r="BT267" i="2"/>
  <c r="BT59" i="2"/>
  <c r="BT210" i="2"/>
  <c r="BT266" i="2"/>
  <c r="BT64" i="2"/>
  <c r="BT80" i="2"/>
  <c r="BT96" i="2"/>
  <c r="BT112" i="2"/>
  <c r="BT128" i="2"/>
  <c r="BT144" i="2"/>
  <c r="BT195" i="2"/>
  <c r="BT248" i="2"/>
  <c r="BT312" i="2"/>
  <c r="BT438" i="2"/>
  <c r="BT334" i="2"/>
  <c r="BT350" i="2"/>
  <c r="BT366" i="2"/>
  <c r="BT382" i="2"/>
  <c r="BT398" i="2"/>
  <c r="BT413" i="2"/>
  <c r="BT600" i="2"/>
  <c r="BT436" i="2"/>
  <c r="BT770" i="2"/>
  <c r="BT341" i="2"/>
  <c r="BT357" i="2"/>
  <c r="BT373" i="2"/>
  <c r="BT389" i="2"/>
  <c r="BT405" i="2"/>
  <c r="BT431" i="2"/>
  <c r="BT448" i="2"/>
  <c r="BT464" i="2"/>
  <c r="BT480" i="2"/>
  <c r="BT496" i="2"/>
  <c r="BT512" i="2"/>
  <c r="BT528" i="2"/>
  <c r="BT545" i="2"/>
  <c r="BT609" i="2"/>
  <c r="BT546" i="2"/>
  <c r="BT610" i="2"/>
  <c r="BT555" i="2"/>
  <c r="BT628" i="2"/>
  <c r="BT564" i="2"/>
  <c r="BT627" i="2"/>
  <c r="BT449" i="2"/>
  <c r="BT465" i="2"/>
  <c r="BT481" i="2"/>
  <c r="BT497" i="2"/>
  <c r="BT513" i="2"/>
  <c r="BT529" i="2"/>
  <c r="BT549" i="2"/>
  <c r="BT613" i="2"/>
  <c r="BT558" i="2"/>
  <c r="BT622" i="2"/>
  <c r="BT544" i="2"/>
  <c r="BT607" i="2"/>
  <c r="BT726" i="2"/>
  <c r="BT737" i="2"/>
  <c r="BT769" i="2"/>
  <c r="BT665" i="2"/>
  <c r="BT681" i="2"/>
  <c r="BT697" i="2"/>
  <c r="BT713" i="2"/>
  <c r="BT736" i="2"/>
  <c r="BT768" i="2"/>
  <c r="BT727" i="2"/>
  <c r="BT759" i="2"/>
  <c r="BT660" i="2"/>
  <c r="BT676" i="2"/>
  <c r="BT692" i="2"/>
  <c r="BT708" i="2"/>
  <c r="BT791" i="2"/>
  <c r="BT807" i="2"/>
  <c r="BT823" i="2"/>
  <c r="BT839" i="2"/>
  <c r="BT855" i="2"/>
  <c r="BT871" i="2"/>
  <c r="BT887" i="2"/>
  <c r="BT907" i="2"/>
  <c r="BT961" i="2"/>
  <c r="BT1104" i="2"/>
  <c r="BT1044" i="2"/>
  <c r="BT792" i="2"/>
  <c r="BT808" i="2"/>
  <c r="BT824" i="2"/>
  <c r="BT840" i="2"/>
  <c r="BT856" i="2"/>
  <c r="BT872" i="2"/>
  <c r="BT888" i="2"/>
  <c r="BT911" i="2"/>
  <c r="BT912" i="2"/>
  <c r="BT921" i="2"/>
  <c r="BT938" i="2"/>
  <c r="BT978" i="2"/>
  <c r="BT1042" i="2"/>
  <c r="BT1094" i="2"/>
  <c r="BT979" i="2"/>
  <c r="BT1040" i="2"/>
  <c r="BT1116" i="2"/>
  <c r="BT988" i="2"/>
  <c r="BT1039" i="2"/>
  <c r="BT1122" i="2"/>
  <c r="BT1029" i="2"/>
  <c r="BT1128" i="2"/>
  <c r="BT937" i="2"/>
  <c r="BT974" i="2"/>
  <c r="BT1050" i="2"/>
  <c r="BT1118" i="2"/>
  <c r="BT991" i="2"/>
  <c r="BT1069" i="2"/>
  <c r="BT960" i="2"/>
  <c r="BT1024" i="2"/>
  <c r="BT1098" i="2"/>
  <c r="BT1154" i="2"/>
  <c r="BT1176" i="2"/>
  <c r="BT1253" i="2"/>
  <c r="BT1354" i="2"/>
  <c r="BT1099" i="2"/>
  <c r="BT1115" i="2"/>
  <c r="BT1131" i="2"/>
  <c r="BT1156" i="2"/>
  <c r="BT1257" i="2"/>
  <c r="BT1378" i="2"/>
  <c r="BT1190" i="2"/>
  <c r="BT1293" i="2"/>
  <c r="BT1301" i="2"/>
  <c r="BT1309" i="2"/>
  <c r="BT1317" i="2"/>
  <c r="BT1325" i="2"/>
  <c r="BT1206" i="2"/>
  <c r="BT1238" i="2"/>
  <c r="BT1270" i="2"/>
  <c r="BT1364" i="2"/>
  <c r="BT1239" i="2"/>
  <c r="BT1271" i="2"/>
  <c r="BT1366" i="2"/>
  <c r="BT1151" i="2"/>
  <c r="BT1167" i="2"/>
  <c r="BT1183" i="2"/>
  <c r="BT1204" i="2"/>
  <c r="BT1236" i="2"/>
  <c r="BT1268" i="2"/>
  <c r="BT1360" i="2"/>
  <c r="BT1395" i="2"/>
  <c r="BT1404" i="2"/>
  <c r="BT1507" i="2"/>
  <c r="BT1343" i="2"/>
  <c r="BT1359" i="2"/>
  <c r="BT1375" i="2"/>
  <c r="BT1398" i="2"/>
  <c r="BT1415" i="2"/>
  <c r="BT1482" i="2"/>
  <c r="BT1475" i="2"/>
  <c r="BT1424" i="2"/>
  <c r="BT1440" i="2"/>
  <c r="BT1456" i="2"/>
  <c r="BT1472" i="2"/>
  <c r="BT1545" i="2"/>
  <c r="BT1547" i="2"/>
  <c r="BT1421" i="2"/>
  <c r="BT1437" i="2"/>
  <c r="BT1453" i="2"/>
  <c r="BT1469" i="2"/>
  <c r="BT1533" i="2"/>
  <c r="BT1516" i="2"/>
  <c r="BT1532" i="2"/>
  <c r="BT1548" i="2"/>
  <c r="BT1564" i="2"/>
  <c r="BT1580" i="2"/>
  <c r="BT1698" i="2"/>
  <c r="BT1559" i="2"/>
  <c r="BT1575" i="2"/>
  <c r="BT1591" i="2"/>
  <c r="BT1601" i="2"/>
  <c r="BT1617" i="2"/>
  <c r="BT1633" i="2"/>
  <c r="BT1649" i="2"/>
  <c r="BT1665" i="2"/>
  <c r="BT1681" i="2"/>
  <c r="BT1697" i="2"/>
  <c r="BT1729" i="2"/>
  <c r="BT1748" i="2"/>
  <c r="BT1781" i="2"/>
  <c r="BT1811" i="2"/>
  <c r="BT1604" i="2"/>
  <c r="BT1620" i="2"/>
  <c r="BT1636" i="2"/>
  <c r="BT1652" i="2"/>
  <c r="BT1668" i="2"/>
  <c r="BT1684" i="2"/>
  <c r="BT1703" i="2"/>
  <c r="BT1744" i="2"/>
  <c r="BT1779" i="2"/>
  <c r="BT1720" i="2"/>
  <c r="BT1734" i="2"/>
  <c r="BT1798" i="2"/>
  <c r="BT1876" i="2"/>
  <c r="BT1836" i="2"/>
  <c r="BT1796" i="2"/>
  <c r="BT1878" i="2"/>
  <c r="BT1775" i="2"/>
  <c r="BT1844" i="2"/>
  <c r="BT1762" i="2"/>
  <c r="BT1826" i="2"/>
  <c r="BT1813" i="2"/>
  <c r="BT1896" i="2"/>
  <c r="BT1792" i="2"/>
  <c r="BT1859" i="2"/>
  <c r="BT1873" i="2"/>
  <c r="BT1933" i="2"/>
  <c r="BT2019" i="2"/>
  <c r="BT1952" i="2"/>
  <c r="BT1919" i="2"/>
  <c r="BT1999" i="2"/>
  <c r="BT1898" i="2"/>
  <c r="BT1956" i="2"/>
  <c r="BT1869" i="2"/>
  <c r="BT1941" i="2"/>
  <c r="BT2027" i="2"/>
  <c r="BT1920" i="2"/>
  <c r="BT1980" i="2"/>
  <c r="BT1915" i="2"/>
  <c r="BT1978" i="2"/>
  <c r="BT2102" i="2"/>
  <c r="BT2056" i="2"/>
  <c r="BT2008" i="2"/>
  <c r="BT2057" i="2"/>
  <c r="BT2042" i="2"/>
  <c r="BT2233" i="2"/>
  <c r="BT2013" i="2"/>
  <c r="BT2084" i="2"/>
  <c r="BT2261" i="2"/>
  <c r="BT2014" i="2"/>
  <c r="BT2077" i="2"/>
  <c r="BT2141" i="2"/>
  <c r="BT2236" i="2"/>
  <c r="BT2281" i="2"/>
  <c r="BT2098" i="2"/>
  <c r="BT2112" i="2"/>
  <c r="BT2051" i="2"/>
  <c r="BT2083" i="2"/>
  <c r="BT2207" i="2"/>
  <c r="BT2229" i="2"/>
  <c r="BT2306" i="2"/>
  <c r="BT2227" i="2"/>
  <c r="BT2188" i="2"/>
  <c r="BT2301" i="2"/>
  <c r="BT2158" i="2"/>
  <c r="BT2305" i="2"/>
  <c r="BT2244" i="2"/>
  <c r="BT2167" i="2"/>
  <c r="BT2221" i="2"/>
  <c r="BT2223" i="2"/>
  <c r="BT2317" i="2"/>
  <c r="BT2257" i="2"/>
  <c r="BT2153" i="2"/>
  <c r="BT2193" i="2"/>
  <c r="BT2272" i="2"/>
  <c r="BT2194" i="2"/>
  <c r="BT2251" i="2"/>
  <c r="BT2249" i="2"/>
  <c r="BT2283" i="2"/>
  <c r="BT2315" i="2"/>
  <c r="BT51" i="2"/>
  <c r="BT325" i="2"/>
  <c r="BT61" i="2"/>
  <c r="CF1730" i="2"/>
  <c r="CF1698" i="2"/>
  <c r="CF1685" i="2"/>
  <c r="CF1681" i="2"/>
  <c r="CF1669" i="2"/>
  <c r="CF1653" i="2"/>
  <c r="CF1643" i="2"/>
  <c r="CF1637" i="2"/>
  <c r="CF1627" i="2"/>
  <c r="CF1611" i="2"/>
  <c r="CF1713" i="2"/>
  <c r="CF1701" i="2"/>
  <c r="CF1727" i="2"/>
  <c r="CF1608" i="2"/>
  <c r="CF1588" i="2"/>
  <c r="CF1584" i="2"/>
  <c r="CF1572" i="2"/>
  <c r="CF1556" i="2"/>
  <c r="CF1546" i="2"/>
  <c r="CF1540" i="2"/>
  <c r="CF1530" i="2"/>
  <c r="CF1716" i="2"/>
  <c r="CF1603" i="2"/>
  <c r="CF1704" i="2"/>
  <c r="CF1678" i="2"/>
  <c r="CF1646" i="2"/>
  <c r="CF1616" i="2"/>
  <c r="CF1602" i="2"/>
  <c r="CF1605" i="2"/>
  <c r="CF1636" i="2"/>
  <c r="CF1559" i="2"/>
  <c r="CF1493" i="2"/>
  <c r="CF1632" i="2"/>
  <c r="CF1498" i="2"/>
  <c r="CF1660" i="2"/>
  <c r="CF1585" i="2"/>
  <c r="CF1503" i="2"/>
  <c r="CF1463" i="2"/>
  <c r="CF1451" i="2"/>
  <c r="CF1447" i="2"/>
  <c r="CF1435" i="2"/>
  <c r="CF1419" i="2"/>
  <c r="CF1409" i="2"/>
  <c r="CF1403" i="2"/>
  <c r="CF1393" i="2"/>
  <c r="CF1571" i="2"/>
  <c r="CF1489" i="2"/>
  <c r="CF1680" i="2"/>
  <c r="CF1525" i="2"/>
  <c r="CF1527" i="2"/>
  <c r="CF1438" i="2"/>
  <c r="CF1422" i="2"/>
  <c r="CF1483" i="2"/>
  <c r="CF1378" i="2"/>
  <c r="CF1368" i="2"/>
  <c r="CF1362" i="2"/>
  <c r="CF1352" i="2"/>
  <c r="CF1336" i="2"/>
  <c r="CF1326" i="2"/>
  <c r="CF1320" i="2"/>
  <c r="CF1310" i="2"/>
  <c r="CF1298" i="2"/>
  <c r="CF1288" i="2"/>
  <c r="CF1688" i="2"/>
  <c r="CF1511" i="2"/>
  <c r="CF1432" i="2"/>
  <c r="CF1549" i="2"/>
  <c r="CF1507" i="2"/>
  <c r="CF1402" i="2"/>
  <c r="CF1491" i="2"/>
  <c r="CF1434" i="2"/>
  <c r="CF1418" i="2"/>
  <c r="CF1591" i="2"/>
  <c r="CF1408" i="2"/>
  <c r="CF1381" i="2"/>
  <c r="CF1377" i="2"/>
  <c r="CF1371" i="2"/>
  <c r="CF1359" i="2"/>
  <c r="CF1349" i="2"/>
  <c r="CF1345" i="2"/>
  <c r="CF1339" i="2"/>
  <c r="CF1327" i="2"/>
  <c r="CF1317" i="2"/>
  <c r="CF1313" i="2"/>
  <c r="CF1307" i="2"/>
  <c r="CF1295" i="2"/>
  <c r="CF1285" i="2"/>
  <c r="CF1475" i="2"/>
  <c r="CF1452" i="2"/>
  <c r="CF1504" i="2"/>
  <c r="CF1180" i="2"/>
  <c r="CF1176" i="2"/>
  <c r="CF1170" i="2"/>
  <c r="CF1160" i="2"/>
  <c r="CF1154" i="2"/>
  <c r="CF1150" i="2"/>
  <c r="CF1278" i="2"/>
  <c r="CF1258" i="2"/>
  <c r="CF1246" i="2"/>
  <c r="CF1242" i="2"/>
  <c r="CF1226" i="2"/>
  <c r="CF1210" i="2"/>
  <c r="CF1194" i="2"/>
  <c r="CF1190" i="2"/>
  <c r="CF1281" i="2"/>
  <c r="CF1261" i="2"/>
  <c r="CF1249" i="2"/>
  <c r="CF1241" i="2"/>
  <c r="CF1229" i="2"/>
  <c r="CF1181" i="2"/>
  <c r="CF1175" i="2"/>
  <c r="CF1171" i="2"/>
  <c r="CF1165" i="2"/>
  <c r="CF1155" i="2"/>
  <c r="CF1149" i="2"/>
  <c r="CF1284" i="2"/>
  <c r="CF1272" i="2"/>
  <c r="CF1252" i="2"/>
  <c r="CF1240" i="2"/>
  <c r="CF1236" i="2"/>
  <c r="CF1220" i="2"/>
  <c r="CF1204" i="2"/>
  <c r="CF1499" i="2"/>
  <c r="CF1271" i="2"/>
  <c r="CF1195" i="2"/>
  <c r="CF1147" i="2"/>
  <c r="CF1140" i="2"/>
  <c r="CF1136" i="2"/>
  <c r="CF1130" i="2"/>
  <c r="CF1120" i="2"/>
  <c r="CF1114" i="2"/>
  <c r="CF1110" i="2"/>
  <c r="CF1104" i="2"/>
  <c r="CF1094" i="2"/>
  <c r="CF1088" i="2"/>
  <c r="CF1084" i="2"/>
  <c r="CF1078" i="2"/>
  <c r="CF1068" i="2"/>
  <c r="CF1062" i="2"/>
  <c r="CF1060" i="2"/>
  <c r="CF1052" i="2"/>
  <c r="CF1044" i="2"/>
  <c r="CF1279" i="2"/>
  <c r="CF1247" i="2"/>
  <c r="CF1267" i="2"/>
  <c r="CF1146" i="2"/>
  <c r="CF1219" i="2"/>
  <c r="CF1275" i="2"/>
  <c r="CF1197" i="2"/>
  <c r="CF1135" i="2"/>
  <c r="CF1129" i="2"/>
  <c r="CF1125" i="2"/>
  <c r="CF1119" i="2"/>
  <c r="CF1109" i="2"/>
  <c r="CF1103" i="2"/>
  <c r="CF1099" i="2"/>
  <c r="CF1093" i="2"/>
  <c r="CF1083" i="2"/>
  <c r="CF1077" i="2"/>
  <c r="CF1075" i="2"/>
  <c r="CF1067" i="2"/>
  <c r="CF1519" i="2"/>
  <c r="CF1223" i="2"/>
  <c r="CF1207" i="2"/>
  <c r="CF1145" i="2"/>
  <c r="CF1053" i="2"/>
  <c r="CF1036" i="2"/>
  <c r="CF1028" i="2"/>
  <c r="CF1012" i="2"/>
  <c r="CF988" i="2"/>
  <c r="CF972" i="2"/>
  <c r="CF964" i="2"/>
  <c r="CF948" i="2"/>
  <c r="CF940" i="2"/>
  <c r="CF936" i="2"/>
  <c r="CF934" i="2"/>
  <c r="CF1055" i="2"/>
  <c r="CF1027" i="2"/>
  <c r="CF1011" i="2"/>
  <c r="CF1003" i="2"/>
  <c r="CF987" i="2"/>
  <c r="CF963" i="2"/>
  <c r="CF947" i="2"/>
  <c r="CF1057" i="2"/>
  <c r="CF1034" i="2"/>
  <c r="CF1010" i="2"/>
  <c r="CF994" i="2"/>
  <c r="CF986" i="2"/>
  <c r="CF970" i="2"/>
  <c r="CF946" i="2"/>
  <c r="CF1043" i="2"/>
  <c r="CF1033" i="2"/>
  <c r="CF1017" i="2"/>
  <c r="CF993" i="2"/>
  <c r="CF977" i="2"/>
  <c r="CF1045" i="2"/>
  <c r="CF1024" i="2"/>
  <c r="CF1000" i="2"/>
  <c r="CF984" i="2"/>
  <c r="CF976" i="2"/>
  <c r="CF960" i="2"/>
  <c r="CF943" i="2"/>
  <c r="CF939" i="2"/>
  <c r="CF937" i="2"/>
  <c r="CF1217" i="2"/>
  <c r="CF1023" i="2"/>
  <c r="CF1007" i="2"/>
  <c r="CF999" i="2"/>
  <c r="CF983" i="2"/>
  <c r="CF959" i="2"/>
  <c r="CF1283" i="2"/>
  <c r="CF1049" i="2"/>
  <c r="CF1022" i="2"/>
  <c r="CF998" i="2"/>
  <c r="CF982" i="2"/>
  <c r="CF974" i="2"/>
  <c r="CF958" i="2"/>
  <c r="CF925" i="2"/>
  <c r="CF909" i="2"/>
  <c r="CF901" i="2"/>
  <c r="CF897" i="2"/>
  <c r="CF891" i="2"/>
  <c r="CF887" i="2"/>
  <c r="CF885" i="2"/>
  <c r="CF881" i="2"/>
  <c r="CF875" i="2"/>
  <c r="CF871" i="2"/>
  <c r="CF869" i="2"/>
  <c r="CF865" i="2"/>
  <c r="CF859" i="2"/>
  <c r="CF855" i="2"/>
  <c r="CF853" i="2"/>
  <c r="CF849" i="2"/>
  <c r="CF843" i="2"/>
  <c r="CF839" i="2"/>
  <c r="CF837" i="2"/>
  <c r="CF833" i="2"/>
  <c r="CF827" i="2"/>
  <c r="CF823" i="2"/>
  <c r="CF821" i="2"/>
  <c r="CF817" i="2"/>
  <c r="CF811" i="2"/>
  <c r="CF807" i="2"/>
  <c r="CF805" i="2"/>
  <c r="CF801" i="2"/>
  <c r="CF795" i="2"/>
  <c r="CF791" i="2"/>
  <c r="CF789" i="2"/>
  <c r="CF785" i="2"/>
  <c r="CF779" i="2"/>
  <c r="CF775" i="2"/>
  <c r="CF773" i="2"/>
  <c r="CF769" i="2"/>
  <c r="CF763" i="2"/>
  <c r="CF759" i="2"/>
  <c r="CF757" i="2"/>
  <c r="CF753" i="2"/>
  <c r="CF747" i="2"/>
  <c r="CF743" i="2"/>
  <c r="CF741" i="2"/>
  <c r="CF737" i="2"/>
  <c r="CF731" i="2"/>
  <c r="CF727" i="2"/>
  <c r="CF725" i="2"/>
  <c r="CF721" i="2"/>
  <c r="CF973" i="2"/>
  <c r="CF924" i="2"/>
  <c r="CF916" i="2"/>
  <c r="CF1029" i="2"/>
  <c r="CF915" i="2"/>
  <c r="CF1021" i="2"/>
  <c r="CF965" i="2"/>
  <c r="CF922" i="2"/>
  <c r="CF1051" i="2"/>
  <c r="CF961" i="2"/>
  <c r="CF921" i="2"/>
  <c r="CF905" i="2"/>
  <c r="CF896" i="2"/>
  <c r="CF892" i="2"/>
  <c r="CF890" i="2"/>
  <c r="CF886" i="2"/>
  <c r="CF880" i="2"/>
  <c r="CF876" i="2"/>
  <c r="CF874" i="2"/>
  <c r="CF870" i="2"/>
  <c r="CF864" i="2"/>
  <c r="CF860" i="2"/>
  <c r="CF858" i="2"/>
  <c r="CF854" i="2"/>
  <c r="CF848" i="2"/>
  <c r="CF844" i="2"/>
  <c r="CF842" i="2"/>
  <c r="CF838" i="2"/>
  <c r="CF832" i="2"/>
  <c r="CF828" i="2"/>
  <c r="CF826" i="2"/>
  <c r="CF822" i="2"/>
  <c r="CF816" i="2"/>
  <c r="CF812" i="2"/>
  <c r="CF810" i="2"/>
  <c r="CF806" i="2"/>
  <c r="CF800" i="2"/>
  <c r="CF796" i="2"/>
  <c r="CF794" i="2"/>
  <c r="CF790" i="2"/>
  <c r="CF784" i="2"/>
  <c r="CF780" i="2"/>
  <c r="CF778" i="2"/>
  <c r="CF774" i="2"/>
  <c r="CF768" i="2"/>
  <c r="CF764" i="2"/>
  <c r="CF762" i="2"/>
  <c r="CF758" i="2"/>
  <c r="CF752" i="2"/>
  <c r="CF748" i="2"/>
  <c r="CF746" i="2"/>
  <c r="CF742" i="2"/>
  <c r="CF736" i="2"/>
  <c r="CF732" i="2"/>
  <c r="CF730" i="2"/>
  <c r="CF726" i="2"/>
  <c r="CF720" i="2"/>
  <c r="CF716" i="2"/>
  <c r="CF1005" i="2"/>
  <c r="CF933" i="2"/>
  <c r="CF920" i="2"/>
  <c r="CF904" i="2"/>
  <c r="CF997" i="2"/>
  <c r="CF927" i="2"/>
  <c r="CF903" i="2"/>
  <c r="CF902" i="2"/>
  <c r="CF949" i="2"/>
  <c r="CF714" i="2"/>
  <c r="CF708" i="2"/>
  <c r="CF704" i="2"/>
  <c r="CF702" i="2"/>
  <c r="CF698" i="2"/>
  <c r="CF692" i="2"/>
  <c r="CF688" i="2"/>
  <c r="CF686" i="2"/>
  <c r="CF682" i="2"/>
  <c r="CF676" i="2"/>
  <c r="CF674" i="2"/>
  <c r="CF672" i="2"/>
  <c r="CF670" i="2"/>
  <c r="CF668" i="2"/>
  <c r="CF666" i="2"/>
  <c r="CF660" i="2"/>
  <c r="CF658" i="2"/>
  <c r="CF656" i="2"/>
  <c r="CF654" i="2"/>
  <c r="CF652" i="2"/>
  <c r="CF650" i="2"/>
  <c r="CF644" i="2"/>
  <c r="CF642" i="2"/>
  <c r="CF640" i="2"/>
  <c r="CF638" i="2"/>
  <c r="CF636" i="2"/>
  <c r="CF634" i="2"/>
  <c r="CF628" i="2"/>
  <c r="CF626" i="2"/>
  <c r="CF624" i="2"/>
  <c r="CF622" i="2"/>
  <c r="CF620" i="2"/>
  <c r="CF618" i="2"/>
  <c r="CF612" i="2"/>
  <c r="CF610" i="2"/>
  <c r="CF608" i="2"/>
  <c r="CF606" i="2"/>
  <c r="CF604" i="2"/>
  <c r="CF602" i="2"/>
  <c r="CF596" i="2"/>
  <c r="CF594" i="2"/>
  <c r="CF592" i="2"/>
  <c r="CF590" i="2"/>
  <c r="CF588" i="2"/>
  <c r="CF586" i="2"/>
  <c r="CF580" i="2"/>
  <c r="CF578" i="2"/>
  <c r="CF576" i="2"/>
  <c r="CF574" i="2"/>
  <c r="CF572" i="2"/>
  <c r="CF570" i="2"/>
  <c r="CF564" i="2"/>
  <c r="CF562" i="2"/>
  <c r="CF560" i="2"/>
  <c r="CF558" i="2"/>
  <c r="CF556" i="2"/>
  <c r="CF554" i="2"/>
  <c r="CF548" i="2"/>
  <c r="CF546" i="2"/>
  <c r="CF544" i="2"/>
  <c r="CF926" i="2"/>
  <c r="CF918" i="2"/>
  <c r="CF713" i="2"/>
  <c r="CF707" i="2"/>
  <c r="CF705" i="2"/>
  <c r="CF703" i="2"/>
  <c r="CF701" i="2"/>
  <c r="CF699" i="2"/>
  <c r="CF697" i="2"/>
  <c r="CF691" i="2"/>
  <c r="CF689" i="2"/>
  <c r="CF687" i="2"/>
  <c r="CF685" i="2"/>
  <c r="CF683" i="2"/>
  <c r="CF681" i="2"/>
  <c r="CF675" i="2"/>
  <c r="CF673" i="2"/>
  <c r="CF671" i="2"/>
  <c r="CF669" i="2"/>
  <c r="CF667" i="2"/>
  <c r="CF665" i="2"/>
  <c r="CF659" i="2"/>
  <c r="CF657" i="2"/>
  <c r="CF655" i="2"/>
  <c r="CF653" i="2"/>
  <c r="CF651" i="2"/>
  <c r="CF649" i="2"/>
  <c r="CF643" i="2"/>
  <c r="CF641" i="2"/>
  <c r="CF639" i="2"/>
  <c r="CF637" i="2"/>
  <c r="CF635" i="2"/>
  <c r="CF633" i="2"/>
  <c r="CF627" i="2"/>
  <c r="CF625" i="2"/>
  <c r="CF623" i="2"/>
  <c r="CF621" i="2"/>
  <c r="CF619" i="2"/>
  <c r="CF617" i="2"/>
  <c r="CF611" i="2"/>
  <c r="CF609" i="2"/>
  <c r="CF607" i="2"/>
  <c r="CF605" i="2"/>
  <c r="CF603" i="2"/>
  <c r="CF601" i="2"/>
  <c r="CF595" i="2"/>
  <c r="CF593" i="2"/>
  <c r="CF591" i="2"/>
  <c r="CF589" i="2"/>
  <c r="CF587" i="2"/>
  <c r="CF585" i="2"/>
  <c r="CF579" i="2"/>
  <c r="CF577" i="2"/>
  <c r="CF575" i="2"/>
  <c r="CF573" i="2"/>
  <c r="CF571" i="2"/>
  <c r="CF569" i="2"/>
  <c r="CF563" i="2"/>
  <c r="CF561" i="2"/>
  <c r="CF559" i="2"/>
  <c r="CF557" i="2"/>
  <c r="CF555" i="2"/>
  <c r="CF553" i="2"/>
  <c r="CF547" i="2"/>
  <c r="CF545" i="2"/>
  <c r="CF715" i="2"/>
  <c r="CF542" i="2"/>
  <c r="CF540" i="2"/>
  <c r="CF538" i="2"/>
  <c r="CF532" i="2"/>
  <c r="CF530" i="2"/>
  <c r="CF528" i="2"/>
  <c r="CF526" i="2"/>
  <c r="CF524" i="2"/>
  <c r="CF522" i="2"/>
  <c r="CF516" i="2"/>
  <c r="CF514" i="2"/>
  <c r="CF512" i="2"/>
  <c r="CF510" i="2"/>
  <c r="CF508" i="2"/>
  <c r="CF506" i="2"/>
  <c r="CF500" i="2"/>
  <c r="CF498" i="2"/>
  <c r="CF496" i="2"/>
  <c r="CF494" i="2"/>
  <c r="CF492" i="2"/>
  <c r="CF490" i="2"/>
  <c r="CF488" i="2"/>
  <c r="CF486" i="2"/>
  <c r="CF484" i="2"/>
  <c r="CF482" i="2"/>
  <c r="CF480" i="2"/>
  <c r="CF478" i="2"/>
  <c r="CF476" i="2"/>
  <c r="CF474" i="2"/>
  <c r="CF472" i="2"/>
  <c r="CF470" i="2"/>
  <c r="CF468" i="2"/>
  <c r="CF466" i="2"/>
  <c r="CF464" i="2"/>
  <c r="CF462" i="2"/>
  <c r="CF460" i="2"/>
  <c r="CF458" i="2"/>
  <c r="CF456" i="2"/>
  <c r="CF454" i="2"/>
  <c r="CF452" i="2"/>
  <c r="CF450" i="2"/>
  <c r="CF448" i="2"/>
  <c r="CF446" i="2"/>
  <c r="CF444" i="2"/>
  <c r="CF442" i="2"/>
  <c r="CF440" i="2"/>
  <c r="CF438" i="2"/>
  <c r="CF436" i="2"/>
  <c r="CF434" i="2"/>
  <c r="CF432" i="2"/>
  <c r="CF430" i="2"/>
  <c r="CF428" i="2"/>
  <c r="CF426" i="2"/>
  <c r="CF424" i="2"/>
  <c r="CF422" i="2"/>
  <c r="CF420" i="2"/>
  <c r="CF418" i="2"/>
  <c r="CF416" i="2"/>
  <c r="CF414" i="2"/>
  <c r="CF412" i="2"/>
  <c r="CF910" i="2"/>
  <c r="CF541" i="2"/>
  <c r="CF539" i="2"/>
  <c r="CF537" i="2"/>
  <c r="CF535" i="2"/>
  <c r="CF533" i="2"/>
  <c r="CF531" i="2"/>
  <c r="CF529" i="2"/>
  <c r="CF527" i="2"/>
  <c r="CF525" i="2"/>
  <c r="CF523" i="2"/>
  <c r="CF521" i="2"/>
  <c r="CF519" i="2"/>
  <c r="CF517" i="2"/>
  <c r="CF515" i="2"/>
  <c r="CF513" i="2"/>
  <c r="CF511" i="2"/>
  <c r="CF509" i="2"/>
  <c r="CF507" i="2"/>
  <c r="CF505" i="2"/>
  <c r="CF503" i="2"/>
  <c r="CF501" i="2"/>
  <c r="CF499" i="2"/>
  <c r="CF497" i="2"/>
  <c r="CF495" i="2"/>
  <c r="CF493" i="2"/>
  <c r="CF491" i="2"/>
  <c r="CF489" i="2"/>
  <c r="CF487" i="2"/>
  <c r="CF485" i="2"/>
  <c r="CF483" i="2"/>
  <c r="CF481" i="2"/>
  <c r="CF479" i="2"/>
  <c r="CF477" i="2"/>
  <c r="CF475" i="2"/>
  <c r="CF473" i="2"/>
  <c r="CF471" i="2"/>
  <c r="CF469" i="2"/>
  <c r="CF467" i="2"/>
  <c r="CF465" i="2"/>
  <c r="CF463" i="2"/>
  <c r="CF461" i="2"/>
  <c r="CF459" i="2"/>
  <c r="CF457" i="2"/>
  <c r="CF455" i="2"/>
  <c r="CF453" i="2"/>
  <c r="CF451" i="2"/>
  <c r="CF449" i="2"/>
  <c r="CF447" i="2"/>
  <c r="CF445" i="2"/>
  <c r="CF443" i="2"/>
  <c r="CF441" i="2"/>
  <c r="CF439" i="2"/>
  <c r="CF437" i="2"/>
  <c r="CF435" i="2"/>
  <c r="CF433" i="2"/>
  <c r="CF431" i="2"/>
  <c r="CF429" i="2"/>
  <c r="CF427" i="2"/>
  <c r="CF425" i="2"/>
  <c r="CF423" i="2"/>
  <c r="CF421" i="2"/>
  <c r="CF419" i="2"/>
  <c r="CF417" i="2"/>
  <c r="CF415" i="2"/>
  <c r="CF413" i="2"/>
  <c r="CF543" i="2"/>
  <c r="CF411" i="2"/>
  <c r="CF409" i="2"/>
  <c r="CF407" i="2"/>
  <c r="CF405" i="2"/>
  <c r="CF403" i="2"/>
  <c r="CF401" i="2"/>
  <c r="CF399" i="2"/>
  <c r="CF397" i="2"/>
  <c r="CF395" i="2"/>
  <c r="CF393" i="2"/>
  <c r="CF391" i="2"/>
  <c r="CF389" i="2"/>
  <c r="CF387" i="2"/>
  <c r="CF385" i="2"/>
  <c r="CF383" i="2"/>
  <c r="CF381" i="2"/>
  <c r="CF379" i="2"/>
  <c r="CF377" i="2"/>
  <c r="CF375" i="2"/>
  <c r="CF373" i="2"/>
  <c r="CF371" i="2"/>
  <c r="CF369" i="2"/>
  <c r="CF367" i="2"/>
  <c r="CF365" i="2"/>
  <c r="CF363" i="2"/>
  <c r="CF361" i="2"/>
  <c r="CF359" i="2"/>
  <c r="CF357" i="2"/>
  <c r="CF355" i="2"/>
  <c r="CF353" i="2"/>
  <c r="CF351" i="2"/>
  <c r="CF349" i="2"/>
  <c r="CF347" i="2"/>
  <c r="CF345" i="2"/>
  <c r="CF343" i="2"/>
  <c r="CF341" i="2"/>
  <c r="CF339" i="2"/>
  <c r="CF337" i="2"/>
  <c r="CF335" i="2"/>
  <c r="CF333" i="2"/>
  <c r="CF331" i="2"/>
  <c r="CF329" i="2"/>
  <c r="CF327" i="2"/>
  <c r="CF325" i="2"/>
  <c r="CF323" i="2"/>
  <c r="CF321" i="2"/>
  <c r="CF319" i="2"/>
  <c r="CF317" i="2"/>
  <c r="CF315" i="2"/>
  <c r="CF313" i="2"/>
  <c r="CF311" i="2"/>
  <c r="CF309" i="2"/>
  <c r="CF307" i="2"/>
  <c r="CF305" i="2"/>
  <c r="CF303" i="2"/>
  <c r="CF301" i="2"/>
  <c r="CF299" i="2"/>
  <c r="CF297" i="2"/>
  <c r="CF295" i="2"/>
  <c r="CF293" i="2"/>
  <c r="CF291" i="2"/>
  <c r="CF289" i="2"/>
  <c r="CF287" i="2"/>
  <c r="CF285" i="2"/>
  <c r="CF283" i="2"/>
  <c r="CF281" i="2"/>
  <c r="CF279" i="2"/>
  <c r="CF277" i="2"/>
  <c r="CF275" i="2"/>
  <c r="CF273" i="2"/>
  <c r="CF271" i="2"/>
  <c r="CF269" i="2"/>
  <c r="CF267" i="2"/>
  <c r="CF265" i="2"/>
  <c r="CF263" i="2"/>
  <c r="CF261" i="2"/>
  <c r="CF259" i="2"/>
  <c r="CF257" i="2"/>
  <c r="CF255" i="2"/>
  <c r="CF253" i="2"/>
  <c r="CF251" i="2"/>
  <c r="CF249" i="2"/>
  <c r="CF247" i="2"/>
  <c r="CF245" i="2"/>
  <c r="CF243" i="2"/>
  <c r="CF241" i="2"/>
  <c r="CF239" i="2"/>
  <c r="CF237" i="2"/>
  <c r="CF235" i="2"/>
  <c r="CF233" i="2"/>
  <c r="CF231" i="2"/>
  <c r="CF229" i="2"/>
  <c r="CF227" i="2"/>
  <c r="CF225" i="2"/>
  <c r="CF223" i="2"/>
  <c r="CF221" i="2"/>
  <c r="CF219" i="2"/>
  <c r="CF217" i="2"/>
  <c r="CF215" i="2"/>
  <c r="CF213" i="2"/>
  <c r="CF211" i="2"/>
  <c r="CF209" i="2"/>
  <c r="CF207" i="2"/>
  <c r="CF205" i="2"/>
  <c r="CF203" i="2"/>
  <c r="CF201" i="2"/>
  <c r="CF199" i="2"/>
  <c r="CF197" i="2"/>
  <c r="CF195" i="2"/>
  <c r="CF193" i="2"/>
  <c r="CF191" i="2"/>
  <c r="CF189" i="2"/>
  <c r="CF187" i="2"/>
  <c r="CF185" i="2"/>
  <c r="CF183" i="2"/>
  <c r="CF181" i="2"/>
  <c r="CF179" i="2"/>
  <c r="CF177" i="2"/>
  <c r="CF175" i="2"/>
  <c r="CF173" i="2"/>
  <c r="CF171" i="2"/>
  <c r="CF169" i="2"/>
  <c r="CF167" i="2"/>
  <c r="CF165" i="2"/>
  <c r="CF163" i="2"/>
  <c r="CF161" i="2"/>
  <c r="CF159" i="2"/>
  <c r="CF157" i="2"/>
  <c r="CF155" i="2"/>
  <c r="CF153" i="2"/>
  <c r="CF151" i="2"/>
  <c r="CF149" i="2"/>
  <c r="CF410" i="2"/>
  <c r="CF408" i="2"/>
  <c r="CF406" i="2"/>
  <c r="CF404" i="2"/>
  <c r="CF402" i="2"/>
  <c r="CF400" i="2"/>
  <c r="CF398" i="2"/>
  <c r="CF396" i="2"/>
  <c r="CF394" i="2"/>
  <c r="CF392" i="2"/>
  <c r="CF390" i="2"/>
  <c r="CF388" i="2"/>
  <c r="CF386" i="2"/>
  <c r="CF384" i="2"/>
  <c r="CF382" i="2"/>
  <c r="CF380" i="2"/>
  <c r="CF378" i="2"/>
  <c r="CF376" i="2"/>
  <c r="CF374" i="2"/>
  <c r="CF372" i="2"/>
  <c r="CF370" i="2"/>
  <c r="CF368" i="2"/>
  <c r="CF366" i="2"/>
  <c r="CF364" i="2"/>
  <c r="CF362" i="2"/>
  <c r="CF360" i="2"/>
  <c r="CF358" i="2"/>
  <c r="CF356" i="2"/>
  <c r="CF354" i="2"/>
  <c r="CF352" i="2"/>
  <c r="CF350" i="2"/>
  <c r="CF348" i="2"/>
  <c r="CF346" i="2"/>
  <c r="CF344" i="2"/>
  <c r="CF342" i="2"/>
  <c r="CF340" i="2"/>
  <c r="CF338" i="2"/>
  <c r="CF336" i="2"/>
  <c r="CF334" i="2"/>
  <c r="CF332" i="2"/>
  <c r="CF330" i="2"/>
  <c r="CF328" i="2"/>
  <c r="CF326" i="2"/>
  <c r="CF324" i="2"/>
  <c r="CF322" i="2"/>
  <c r="CF320" i="2"/>
  <c r="CF318" i="2"/>
  <c r="CF316" i="2"/>
  <c r="CF314" i="2"/>
  <c r="CF312" i="2"/>
  <c r="CF310" i="2"/>
  <c r="CF308" i="2"/>
  <c r="CF306" i="2"/>
  <c r="CF304" i="2"/>
  <c r="CF302" i="2"/>
  <c r="CF300" i="2"/>
  <c r="CF298" i="2"/>
  <c r="CF296" i="2"/>
  <c r="CF294" i="2"/>
  <c r="CF292" i="2"/>
  <c r="CF290" i="2"/>
  <c r="CF288" i="2"/>
  <c r="CF286" i="2"/>
  <c r="CF284" i="2"/>
  <c r="CF282" i="2"/>
  <c r="CF280" i="2"/>
  <c r="CF278" i="2"/>
  <c r="CF276" i="2"/>
  <c r="CF274" i="2"/>
  <c r="CF272" i="2"/>
  <c r="CF270" i="2"/>
  <c r="CF268" i="2"/>
  <c r="CF266" i="2"/>
  <c r="CF264" i="2"/>
  <c r="CF262" i="2"/>
  <c r="CF260" i="2"/>
  <c r="CF258" i="2"/>
  <c r="CF256" i="2"/>
  <c r="CF254" i="2"/>
  <c r="CF252" i="2"/>
  <c r="CF250" i="2"/>
  <c r="CF248" i="2"/>
  <c r="CF246" i="2"/>
  <c r="CF244" i="2"/>
  <c r="CF242" i="2"/>
  <c r="CF240" i="2"/>
  <c r="CF238" i="2"/>
  <c r="CF236" i="2"/>
  <c r="CF234" i="2"/>
  <c r="CF232" i="2"/>
  <c r="CF230" i="2"/>
  <c r="CF228" i="2"/>
  <c r="CF226" i="2"/>
  <c r="CF224" i="2"/>
  <c r="CF222" i="2"/>
  <c r="CF220" i="2"/>
  <c r="CF218" i="2"/>
  <c r="CF216" i="2"/>
  <c r="CF214" i="2"/>
  <c r="CF212" i="2"/>
  <c r="CF210" i="2"/>
  <c r="CF208" i="2"/>
  <c r="CF206" i="2"/>
  <c r="CF204" i="2"/>
  <c r="CF202" i="2"/>
  <c r="CF200" i="2"/>
  <c r="CF198" i="2"/>
  <c r="CF196" i="2"/>
  <c r="CF194" i="2"/>
  <c r="CF192" i="2"/>
  <c r="CF190" i="2"/>
  <c r="CF188" i="2"/>
  <c r="CF186" i="2"/>
  <c r="CF184" i="2"/>
  <c r="CF182" i="2"/>
  <c r="CF180" i="2"/>
  <c r="CF178" i="2"/>
  <c r="CF176" i="2"/>
  <c r="CF174" i="2"/>
  <c r="CF172" i="2"/>
  <c r="CF170" i="2"/>
  <c r="CF168" i="2"/>
  <c r="CF166" i="2"/>
  <c r="CF164" i="2"/>
  <c r="CF162" i="2"/>
  <c r="CF160" i="2"/>
  <c r="CF158" i="2"/>
  <c r="CF156" i="2"/>
  <c r="CF154" i="2"/>
  <c r="CF152" i="2"/>
  <c r="CF150" i="2"/>
  <c r="CF148" i="2"/>
  <c r="CF61" i="2"/>
  <c r="CF146" i="2"/>
  <c r="CF144" i="2"/>
  <c r="CF142" i="2"/>
  <c r="CF140" i="2"/>
  <c r="CF138" i="2"/>
  <c r="CF136" i="2"/>
  <c r="CF134" i="2"/>
  <c r="CF132" i="2"/>
  <c r="CF130" i="2"/>
  <c r="CF128" i="2"/>
  <c r="CF126" i="2"/>
  <c r="CF124" i="2"/>
  <c r="CF122" i="2"/>
  <c r="CF120" i="2"/>
  <c r="CF118" i="2"/>
  <c r="CF116" i="2"/>
  <c r="CF114" i="2"/>
  <c r="CF112" i="2"/>
  <c r="CF110" i="2"/>
  <c r="CF108" i="2"/>
  <c r="CF106" i="2"/>
  <c r="CF104" i="2"/>
  <c r="CF102" i="2"/>
  <c r="CF100" i="2"/>
  <c r="CF98" i="2"/>
  <c r="CF96" i="2"/>
  <c r="CF94" i="2"/>
  <c r="CF92" i="2"/>
  <c r="CF90" i="2"/>
  <c r="CF88" i="2"/>
  <c r="CF86" i="2"/>
  <c r="CF84" i="2"/>
  <c r="CF82" i="2"/>
  <c r="CF80" i="2"/>
  <c r="CF78" i="2"/>
  <c r="CF76" i="2"/>
  <c r="CF74" i="2"/>
  <c r="CF72" i="2"/>
  <c r="CF70" i="2"/>
  <c r="CF68" i="2"/>
  <c r="CF66" i="2"/>
  <c r="CF64" i="2"/>
  <c r="CF56" i="2"/>
  <c r="CF48" i="2"/>
  <c r="CF59" i="2"/>
  <c r="CF51" i="2"/>
  <c r="CF45" i="2"/>
  <c r="CF62" i="2"/>
  <c r="CF147" i="2"/>
  <c r="CF145" i="2"/>
  <c r="CF143" i="2"/>
  <c r="CF141" i="2"/>
  <c r="CF139" i="2"/>
  <c r="CF137" i="2"/>
  <c r="CF135" i="2"/>
  <c r="CF133" i="2"/>
  <c r="CF131" i="2"/>
  <c r="CF129" i="2"/>
  <c r="CF127" i="2"/>
  <c r="CF125" i="2"/>
  <c r="CF123" i="2"/>
  <c r="CF121" i="2"/>
  <c r="CF119" i="2"/>
  <c r="CF117" i="2"/>
  <c r="CF115" i="2"/>
  <c r="CF113" i="2"/>
  <c r="CF111" i="2"/>
  <c r="CF109" i="2"/>
  <c r="CF107" i="2"/>
  <c r="CF105" i="2"/>
  <c r="CF103" i="2"/>
  <c r="CF101" i="2"/>
  <c r="CF99" i="2"/>
  <c r="CF97" i="2"/>
  <c r="CF95" i="2"/>
  <c r="CF93" i="2"/>
  <c r="CF91" i="2"/>
  <c r="CF89" i="2"/>
  <c r="CF87" i="2"/>
  <c r="CF85" i="2"/>
  <c r="CF83" i="2"/>
  <c r="CF81" i="2"/>
  <c r="CF79" i="2"/>
  <c r="CF77" i="2"/>
  <c r="CF75" i="2"/>
  <c r="CF73" i="2"/>
  <c r="CF71" i="2"/>
  <c r="CF69" i="2"/>
  <c r="CF67" i="2"/>
  <c r="CF65" i="2"/>
  <c r="CF60" i="2"/>
  <c r="CF52" i="2"/>
  <c r="CF63" i="2"/>
  <c r="CF58" i="2"/>
  <c r="CF57" i="2"/>
  <c r="CF55" i="2"/>
  <c r="CF54" i="2"/>
  <c r="CF53" i="2"/>
  <c r="CF50" i="2"/>
  <c r="CF49" i="2"/>
  <c r="CF47" i="2"/>
  <c r="CF46" i="2"/>
  <c r="CF44" i="2"/>
  <c r="CF15" i="2"/>
  <c r="AM20" i="2" s="1"/>
  <c r="BE30" i="2"/>
  <c r="D14" i="2" s="1"/>
  <c r="BJ46" i="2" s="1"/>
  <c r="CF16" i="2"/>
  <c r="BT60" i="2"/>
  <c r="BT149" i="2"/>
  <c r="BT213" i="2"/>
  <c r="BT291" i="2"/>
  <c r="BT158" i="2"/>
  <c r="BT222" i="2"/>
  <c r="BT290" i="2"/>
  <c r="BT71" i="2"/>
  <c r="BT87" i="2"/>
  <c r="BT103" i="2"/>
  <c r="BT119" i="2"/>
  <c r="BT135" i="2"/>
  <c r="BT159" i="2"/>
  <c r="BT223" i="2"/>
  <c r="BT288" i="2"/>
  <c r="BT152" i="2"/>
  <c r="BT216" i="2"/>
  <c r="BT285" i="2"/>
  <c r="BT62" i="2"/>
  <c r="BT209" i="2"/>
  <c r="BT268" i="2"/>
  <c r="BT154" i="2"/>
  <c r="BT218" i="2"/>
  <c r="BT281" i="2"/>
  <c r="BT66" i="2"/>
  <c r="BT82" i="2"/>
  <c r="BT98" i="2"/>
  <c r="BT114" i="2"/>
  <c r="BT130" i="2"/>
  <c r="BT146" i="2"/>
  <c r="BT203" i="2"/>
  <c r="BT263" i="2"/>
  <c r="BT326" i="2"/>
  <c r="BT442" i="2"/>
  <c r="BT336" i="2"/>
  <c r="BT352" i="2"/>
  <c r="BT368" i="2"/>
  <c r="BT384" i="2"/>
  <c r="BT400" i="2"/>
  <c r="BT417" i="2"/>
  <c r="BT738" i="2"/>
  <c r="BT440" i="2"/>
  <c r="BT327" i="2"/>
  <c r="BT343" i="2"/>
  <c r="BT359" i="2"/>
  <c r="BT375" i="2"/>
  <c r="BT391" i="2"/>
  <c r="BT407" i="2"/>
  <c r="BT435" i="2"/>
  <c r="BT450" i="2"/>
  <c r="BT466" i="2"/>
  <c r="BT482" i="2"/>
  <c r="BT498" i="2"/>
  <c r="BT514" i="2"/>
  <c r="BT530" i="2"/>
  <c r="BT553" i="2"/>
  <c r="BT617" i="2"/>
  <c r="BT554" i="2"/>
  <c r="BT630" i="2"/>
  <c r="BT563" i="2"/>
  <c r="BT629" i="2"/>
  <c r="BT572" i="2"/>
  <c r="BT642" i="2"/>
  <c r="BT451" i="2"/>
  <c r="BT467" i="2"/>
  <c r="BT483" i="2"/>
  <c r="BT499" i="2"/>
  <c r="BT515" i="2"/>
  <c r="BT531" i="2"/>
  <c r="BT557" i="2"/>
  <c r="BT624" i="2"/>
  <c r="BT566" i="2"/>
  <c r="BT623" i="2"/>
  <c r="BT551" i="2"/>
  <c r="BT615" i="2"/>
  <c r="BT758" i="2"/>
  <c r="BT741" i="2"/>
  <c r="BT773" i="2"/>
  <c r="BT667" i="2"/>
  <c r="BT683" i="2"/>
  <c r="BT699" i="2"/>
  <c r="BT715" i="2"/>
  <c r="BT740" i="2"/>
  <c r="BT772" i="2"/>
  <c r="BT731" i="2"/>
  <c r="BT763" i="2"/>
  <c r="BT662" i="2"/>
  <c r="BT678" i="2"/>
  <c r="BT694" i="2"/>
  <c r="BT710" i="2"/>
  <c r="BT793" i="2"/>
  <c r="BT809" i="2"/>
  <c r="BT825" i="2"/>
  <c r="BT841" i="2"/>
  <c r="BT857" i="2"/>
  <c r="BT873" i="2"/>
  <c r="BT889" i="2"/>
  <c r="BT915" i="2"/>
  <c r="BT977" i="2"/>
  <c r="BT1261" i="2"/>
  <c r="BT1075" i="2"/>
  <c r="BT794" i="2"/>
  <c r="BT810" i="2"/>
  <c r="BT826" i="2"/>
  <c r="BT842" i="2"/>
  <c r="BT858" i="2"/>
  <c r="BT874" i="2"/>
  <c r="BT890" i="2"/>
  <c r="BT919" i="2"/>
  <c r="BT920" i="2"/>
  <c r="BT949" i="2"/>
  <c r="BT940" i="2"/>
  <c r="BT986" i="2"/>
  <c r="BT1043" i="2"/>
  <c r="BT1110" i="2"/>
  <c r="BT987" i="2"/>
  <c r="BT1041" i="2"/>
  <c r="BT1132" i="2"/>
  <c r="BT996" i="2"/>
  <c r="BT1054" i="2"/>
  <c r="BT1152" i="2"/>
  <c r="BT1037" i="2"/>
  <c r="BT1136" i="2"/>
  <c r="BT939" i="2"/>
  <c r="BT982" i="2"/>
  <c r="BT1051" i="2"/>
  <c r="BT1134" i="2"/>
  <c r="BT999" i="2"/>
  <c r="BT1077" i="2"/>
  <c r="BT968" i="2"/>
  <c r="BT1032" i="2"/>
  <c r="BT1114" i="2"/>
  <c r="BT1162" i="2"/>
  <c r="BT1178" i="2"/>
  <c r="BT1285" i="2"/>
  <c r="BT1085" i="2"/>
  <c r="BT1101" i="2"/>
  <c r="BT1117" i="2"/>
  <c r="BT1133" i="2"/>
  <c r="BT1199" i="2"/>
  <c r="BT1370" i="2"/>
  <c r="BT1146" i="2"/>
  <c r="BT1286" i="2"/>
  <c r="BT1294" i="2"/>
  <c r="BT1302" i="2"/>
  <c r="BT1310" i="2"/>
  <c r="BT1318" i="2"/>
  <c r="BT1326" i="2"/>
  <c r="BT1210" i="2"/>
  <c r="BT1242" i="2"/>
  <c r="BT1274" i="2"/>
  <c r="BT1372" i="2"/>
  <c r="BT1243" i="2"/>
  <c r="BT1275" i="2"/>
  <c r="BT1374" i="2"/>
  <c r="BT1153" i="2"/>
  <c r="BT1169" i="2"/>
  <c r="BT1185" i="2"/>
  <c r="BT1208" i="2"/>
  <c r="BT1240" i="2"/>
  <c r="BT1272" i="2"/>
  <c r="BT1368" i="2"/>
  <c r="BT1403" i="2"/>
  <c r="BT1412" i="2"/>
  <c r="BT1329" i="2"/>
  <c r="BT1345" i="2"/>
  <c r="BT1361" i="2"/>
  <c r="BT1377" i="2"/>
  <c r="BT1406" i="2"/>
  <c r="BT1506" i="2"/>
  <c r="BT1487" i="2"/>
  <c r="BT1519" i="2"/>
  <c r="BT1426" i="2"/>
  <c r="BT1442" i="2"/>
  <c r="BT1458" i="2"/>
  <c r="BT1480" i="2"/>
  <c r="BT1478" i="2"/>
  <c r="BT1549" i="2"/>
  <c r="BT1423" i="2"/>
  <c r="BT1439" i="2"/>
  <c r="BT1455" i="2"/>
  <c r="BT1471" i="2"/>
  <c r="BT1541" i="2"/>
  <c r="BT1518" i="2"/>
  <c r="BT1534" i="2"/>
  <c r="BT1550" i="2"/>
  <c r="BT1566" i="2"/>
  <c r="BT1582" i="2"/>
  <c r="BT1714" i="2"/>
  <c r="BT1561" i="2"/>
  <c r="BT1577" i="2"/>
  <c r="BT1706" i="2"/>
  <c r="BT1603" i="2"/>
  <c r="BT1619" i="2"/>
  <c r="BT1635" i="2"/>
  <c r="BT1651" i="2"/>
  <c r="BT1667" i="2"/>
  <c r="BT1683" i="2"/>
  <c r="BT1701" i="2"/>
  <c r="BT1741" i="2"/>
  <c r="BT1718" i="2"/>
  <c r="BT1787" i="2"/>
  <c r="BT1860" i="2"/>
  <c r="BT1606" i="2"/>
  <c r="BT1622" i="2"/>
  <c r="BT1638" i="2"/>
  <c r="BT1654" i="2"/>
  <c r="BT1670" i="2"/>
  <c r="BT1686" i="2"/>
  <c r="BT1707" i="2"/>
  <c r="BT1785" i="2"/>
  <c r="BT1795" i="2"/>
  <c r="BT1724" i="2"/>
  <c r="BT1742" i="2"/>
  <c r="BT1806" i="2"/>
  <c r="BT1888" i="2"/>
  <c r="BT1842" i="2"/>
  <c r="BT1804" i="2"/>
  <c r="BT1879" i="2"/>
  <c r="BT1783" i="2"/>
  <c r="BT1850" i="2"/>
  <c r="BT1770" i="2"/>
  <c r="BT1832" i="2"/>
  <c r="BT1821" i="2"/>
  <c r="BT1902" i="2"/>
  <c r="BT1800" i="2"/>
  <c r="BT1918" i="2"/>
  <c r="BT1881" i="2"/>
  <c r="BT1934" i="2"/>
  <c r="BT2052" i="2"/>
  <c r="BT1967" i="2"/>
  <c r="BT1927" i="2"/>
  <c r="BT2015" i="2"/>
  <c r="BT1906" i="2"/>
  <c r="BT1971" i="2"/>
  <c r="BT1877" i="2"/>
  <c r="BT1942" i="2"/>
  <c r="BT2037" i="2"/>
  <c r="BT1928" i="2"/>
  <c r="BT1981" i="2"/>
  <c r="BT1923" i="2"/>
  <c r="BT1979" i="2"/>
  <c r="BT2119" i="2"/>
  <c r="BT2066" i="2"/>
  <c r="BT2012" i="2"/>
  <c r="BT2064" i="2"/>
  <c r="BT2044" i="2"/>
  <c r="BT1985" i="2"/>
  <c r="BT2017" i="2"/>
  <c r="BT2097" i="2"/>
  <c r="BT1986" i="2"/>
  <c r="BT2018" i="2"/>
  <c r="BT2080" i="2"/>
  <c r="BT2104" i="2"/>
  <c r="BT2263" i="2"/>
  <c r="BT2070" i="2"/>
  <c r="BT2110" i="2"/>
  <c r="BT2113" i="2"/>
  <c r="BT2055" i="2"/>
  <c r="BT2087" i="2"/>
  <c r="BT2274" i="2"/>
  <c r="BT2143" i="2"/>
  <c r="BT2144" i="2"/>
  <c r="BT2269" i="2"/>
  <c r="BT2203" i="2"/>
  <c r="BT2310" i="2"/>
  <c r="BT2182" i="2"/>
  <c r="BT2147" i="2"/>
  <c r="BT2268" i="2"/>
  <c r="BT2171" i="2"/>
  <c r="BT2250" i="2"/>
  <c r="BT2246" i="2"/>
  <c r="BT2322" i="2"/>
  <c r="BT2265" i="2"/>
  <c r="BT2157" i="2"/>
  <c r="BT2201" i="2"/>
  <c r="BT2277" i="2"/>
  <c r="BT2202" i="2"/>
  <c r="BT2259" i="2"/>
  <c r="BT2239" i="2"/>
  <c r="BT2287" i="2"/>
  <c r="BT2319" i="2"/>
  <c r="BX2151" i="2"/>
  <c r="BU2151" i="2" s="1"/>
  <c r="BX2161" i="2"/>
  <c r="BU2161" i="2" s="1"/>
  <c r="BX2219" i="2"/>
  <c r="BX2204" i="2"/>
  <c r="BX2166" i="2"/>
  <c r="BU2166" i="2" s="1"/>
  <c r="BX2227" i="2"/>
  <c r="BX2208" i="2"/>
  <c r="BX2192" i="2"/>
  <c r="BX2176" i="2"/>
  <c r="BU2176" i="2" s="1"/>
  <c r="BX2143" i="2"/>
  <c r="BU2143" i="2" s="1"/>
  <c r="BX2130" i="2"/>
  <c r="BU2130" i="2" s="1"/>
  <c r="BX2193" i="2"/>
  <c r="BX2177" i="2"/>
  <c r="BX2195" i="2"/>
  <c r="BX2179" i="2"/>
  <c r="BX2137" i="2"/>
  <c r="BU2137" i="2" s="1"/>
  <c r="BX2126" i="2"/>
  <c r="BU2126" i="2" s="1"/>
  <c r="BX2111" i="2"/>
  <c r="BU2111" i="2" s="1"/>
  <c r="BX2225" i="2"/>
  <c r="BX2125" i="2"/>
  <c r="BU2125" i="2" s="1"/>
  <c r="BX2109" i="2"/>
  <c r="BU2109" i="2" s="1"/>
  <c r="BX2097" i="2"/>
  <c r="BU2097" i="2" s="1"/>
  <c r="BX2081" i="2"/>
  <c r="BU2081" i="2" s="1"/>
  <c r="BX2065" i="2"/>
  <c r="BU2065" i="2" s="1"/>
  <c r="BX2123" i="2"/>
  <c r="BU2123" i="2" s="1"/>
  <c r="BX2200" i="2"/>
  <c r="BX2162" i="2"/>
  <c r="BU2162" i="2" s="1"/>
  <c r="BX2105" i="2"/>
  <c r="BU2105" i="2" s="1"/>
  <c r="BX2092" i="2"/>
  <c r="BU2092" i="2" s="1"/>
  <c r="BX2072" i="2"/>
  <c r="BU2072" i="2" s="1"/>
  <c r="BX2133" i="2"/>
  <c r="BU2133" i="2" s="1"/>
  <c r="BX2131" i="2"/>
  <c r="BU2131" i="2" s="1"/>
  <c r="BX2115" i="2"/>
  <c r="BU2115" i="2" s="1"/>
  <c r="BX2099" i="2"/>
  <c r="BU2099" i="2" s="1"/>
  <c r="BX2158" i="2"/>
  <c r="BU2158" i="2" s="1"/>
  <c r="BX2113" i="2"/>
  <c r="BU2113" i="2" s="1"/>
  <c r="BX2060" i="2"/>
  <c r="BU2060" i="2" s="1"/>
  <c r="BX2016" i="2"/>
  <c r="BU2016" i="2" s="1"/>
  <c r="BX2004" i="2"/>
  <c r="BU2004" i="2" s="1"/>
  <c r="BX2224" i="2"/>
  <c r="BX2087" i="2"/>
  <c r="BU2087" i="2" s="1"/>
  <c r="BX2074" i="2"/>
  <c r="BU2074" i="2" s="1"/>
  <c r="BX2059" i="2"/>
  <c r="BU2059" i="2" s="1"/>
  <c r="BX2043" i="2"/>
  <c r="BU2043" i="2" s="1"/>
  <c r="BX2038" i="2"/>
  <c r="BU2038" i="2" s="1"/>
  <c r="BX2019" i="2"/>
  <c r="BU2019" i="2" s="1"/>
  <c r="BX2003" i="2"/>
  <c r="BU2003" i="2" s="1"/>
  <c r="BX1987" i="2"/>
  <c r="BU1987" i="2" s="1"/>
  <c r="BX2094" i="2"/>
  <c r="BU2094" i="2" s="1"/>
  <c r="BX2078" i="2"/>
  <c r="BU2078" i="2" s="1"/>
  <c r="BX2055" i="2"/>
  <c r="BU2055" i="2" s="1"/>
  <c r="BX2067" i="2"/>
  <c r="BU2067" i="2" s="1"/>
  <c r="BX2036" i="2"/>
  <c r="BU2036" i="2" s="1"/>
  <c r="BX2026" i="2"/>
  <c r="BU2026" i="2" s="1"/>
  <c r="BX2010" i="2"/>
  <c r="BU2010" i="2" s="1"/>
  <c r="BX1994" i="2"/>
  <c r="BU1994" i="2" s="1"/>
  <c r="BX2145" i="2"/>
  <c r="BU2145" i="2" s="1"/>
  <c r="BX2112" i="2"/>
  <c r="BU2112" i="2" s="1"/>
  <c r="BX2098" i="2"/>
  <c r="BU2098" i="2" s="1"/>
  <c r="BX2079" i="2"/>
  <c r="BU2079" i="2" s="1"/>
  <c r="BX2035" i="2"/>
  <c r="BU2035" i="2" s="1"/>
  <c r="BX1972" i="2"/>
  <c r="BU1972" i="2" s="1"/>
  <c r="BX1955" i="2"/>
  <c r="BU1955" i="2" s="1"/>
  <c r="BX1940" i="2"/>
  <c r="BU1940" i="2" s="1"/>
  <c r="BX2086" i="2"/>
  <c r="BU2086" i="2" s="1"/>
  <c r="BX2017" i="2"/>
  <c r="BU2017" i="2" s="1"/>
  <c r="BX1984" i="2"/>
  <c r="BU1984" i="2" s="1"/>
  <c r="BX1953" i="2"/>
  <c r="BU1953" i="2" s="1"/>
  <c r="BX1937" i="2"/>
  <c r="BU1937" i="2" s="1"/>
  <c r="BX1908" i="2"/>
  <c r="BU1908" i="2" s="1"/>
  <c r="BX1952" i="2"/>
  <c r="BU1952" i="2" s="1"/>
  <c r="BX1936" i="2"/>
  <c r="BU1936" i="2" s="1"/>
  <c r="BX1935" i="2"/>
  <c r="BU1935" i="2" s="1"/>
  <c r="BX1989" i="2"/>
  <c r="BU1989" i="2" s="1"/>
  <c r="BX1966" i="2"/>
  <c r="BU1966" i="2" s="1"/>
  <c r="BX1934" i="2"/>
  <c r="BU1934" i="2" s="1"/>
  <c r="BX1933" i="2"/>
  <c r="BU1933" i="2" s="1"/>
  <c r="BX1918" i="2"/>
  <c r="BU1918" i="2" s="1"/>
  <c r="BX1902" i="2"/>
  <c r="BU1902" i="2" s="1"/>
  <c r="BX1886" i="2"/>
  <c r="BU1886" i="2" s="1"/>
  <c r="BX2116" i="2"/>
  <c r="BU2116" i="2" s="1"/>
  <c r="BX2047" i="2"/>
  <c r="BU2047" i="2" s="1"/>
  <c r="BX1964" i="2"/>
  <c r="BU1964" i="2" s="1"/>
  <c r="BX1963" i="2"/>
  <c r="BU1963" i="2" s="1"/>
  <c r="BX1947" i="2"/>
  <c r="BU1947" i="2" s="1"/>
  <c r="BX1923" i="2"/>
  <c r="BU1923" i="2" s="1"/>
  <c r="BX1993" i="2"/>
  <c r="BU1993" i="2" s="1"/>
  <c r="BX1978" i="2"/>
  <c r="BU1978" i="2" s="1"/>
  <c r="BX1962" i="2"/>
  <c r="BU1962" i="2" s="1"/>
  <c r="BX1946" i="2"/>
  <c r="BU1946" i="2" s="1"/>
  <c r="BX1976" i="2"/>
  <c r="BU1976" i="2" s="1"/>
  <c r="BX1960" i="2"/>
  <c r="BU1960" i="2" s="1"/>
  <c r="BX1944" i="2"/>
  <c r="BU1944" i="2" s="1"/>
  <c r="BX1997" i="2"/>
  <c r="BU1997" i="2" s="1"/>
  <c r="BX1958" i="2"/>
  <c r="BU1958" i="2" s="1"/>
  <c r="BX1850" i="2"/>
  <c r="BU1850" i="2" s="1"/>
  <c r="BX1844" i="2"/>
  <c r="BU1844" i="2" s="1"/>
  <c r="BX1831" i="2"/>
  <c r="BU1831" i="2" s="1"/>
  <c r="BX1942" i="2"/>
  <c r="BU1942" i="2" s="1"/>
  <c r="BX1880" i="2"/>
  <c r="BU1880" i="2" s="1"/>
  <c r="BX1825" i="2"/>
  <c r="BU1825" i="2" s="1"/>
  <c r="BX1983" i="2"/>
  <c r="BU1983" i="2" s="1"/>
  <c r="BX1814" i="2"/>
  <c r="BU1814" i="2" s="1"/>
  <c r="BX1782" i="2"/>
  <c r="BU1782" i="2" s="1"/>
  <c r="BX1750" i="2"/>
  <c r="BU1750" i="2" s="1"/>
  <c r="BX1906" i="2"/>
  <c r="BU1906" i="2" s="1"/>
  <c r="BX1898" i="2"/>
  <c r="BU1898" i="2" s="1"/>
  <c r="BX1892" i="2"/>
  <c r="BU1892" i="2" s="1"/>
  <c r="BX1848" i="2"/>
  <c r="BU1848" i="2" s="1"/>
  <c r="BX1819" i="2"/>
  <c r="BU1819" i="2" s="1"/>
  <c r="BX1803" i="2"/>
  <c r="BU1803" i="2" s="1"/>
  <c r="BX1787" i="2"/>
  <c r="BU1787" i="2" s="1"/>
  <c r="BX1771" i="2"/>
  <c r="BU1771" i="2" s="1"/>
  <c r="BX1755" i="2"/>
  <c r="BU1755" i="2" s="1"/>
  <c r="BX1973" i="2"/>
  <c r="BU1973" i="2" s="1"/>
  <c r="BX1876" i="2"/>
  <c r="BU1876" i="2" s="1"/>
  <c r="BX1834" i="2"/>
  <c r="BU1834" i="2" s="1"/>
  <c r="BX1800" i="2"/>
  <c r="BU1800" i="2" s="1"/>
  <c r="BX2013" i="2"/>
  <c r="BU2013" i="2" s="1"/>
  <c r="BX1859" i="2"/>
  <c r="BU1859" i="2" s="1"/>
  <c r="BX1846" i="2"/>
  <c r="BU1846" i="2" s="1"/>
  <c r="BX1840" i="2"/>
  <c r="BU1840" i="2" s="1"/>
  <c r="BX1821" i="2"/>
  <c r="BU1821" i="2" s="1"/>
  <c r="BX1805" i="2"/>
  <c r="BU1805" i="2" s="1"/>
  <c r="BX1941" i="2"/>
  <c r="BU1941" i="2" s="1"/>
  <c r="BX1930" i="2"/>
  <c r="BU1930" i="2" s="1"/>
  <c r="BX1786" i="2"/>
  <c r="BU1786" i="2" s="1"/>
  <c r="BX1770" i="2"/>
  <c r="BU1770" i="2" s="1"/>
  <c r="BX1767" i="2"/>
  <c r="BU1767" i="2" s="1"/>
  <c r="BX1743" i="2"/>
  <c r="BU1743" i="2" s="1"/>
  <c r="BX1737" i="2"/>
  <c r="BU1737" i="2" s="1"/>
  <c r="BX1823" i="2"/>
  <c r="BU1823" i="2" s="1"/>
  <c r="BX1785" i="2"/>
  <c r="BU1785" i="2" s="1"/>
  <c r="BX1726" i="2"/>
  <c r="BX1710" i="2"/>
  <c r="BX1974" i="2"/>
  <c r="BU1974" i="2" s="1"/>
  <c r="BX1838" i="2"/>
  <c r="BU1838" i="2" s="1"/>
  <c r="BX1735" i="2"/>
  <c r="BU1735" i="2" s="1"/>
  <c r="BX1691" i="2"/>
  <c r="BX1683" i="2"/>
  <c r="BX1675" i="2"/>
  <c r="BX1667" i="2"/>
  <c r="BX1659" i="2"/>
  <c r="BX1651" i="2"/>
  <c r="BX1643" i="2"/>
  <c r="BX1635" i="2"/>
  <c r="BX1896" i="2"/>
  <c r="BU1896" i="2" s="1"/>
  <c r="BX1769" i="2"/>
  <c r="BU1769" i="2" s="1"/>
  <c r="BX1747" i="2"/>
  <c r="BU1747" i="2" s="1"/>
  <c r="BX1725" i="2"/>
  <c r="BX1765" i="2"/>
  <c r="BU1765" i="2" s="1"/>
  <c r="BX1740" i="2"/>
  <c r="BU1740" i="2" s="1"/>
  <c r="BX1868" i="2"/>
  <c r="BU1868" i="2" s="1"/>
  <c r="BX1793" i="2"/>
  <c r="BU1793" i="2" s="1"/>
  <c r="BX1789" i="2"/>
  <c r="BU1789" i="2" s="1"/>
  <c r="BX1759" i="2"/>
  <c r="BU1759" i="2" s="1"/>
  <c r="BX1739" i="2"/>
  <c r="BU1739" i="2" s="1"/>
  <c r="BX1733" i="2"/>
  <c r="BU1733" i="2" s="1"/>
  <c r="BX1720" i="2"/>
  <c r="BX1704" i="2"/>
  <c r="BX1851" i="2"/>
  <c r="BU1851" i="2" s="1"/>
  <c r="BX1799" i="2"/>
  <c r="BU1799" i="2" s="1"/>
  <c r="BX1783" i="2"/>
  <c r="BU1783" i="2" s="1"/>
  <c r="BX1777" i="2"/>
  <c r="BU1777" i="2" s="1"/>
  <c r="BX1745" i="2"/>
  <c r="BU1745" i="2" s="1"/>
  <c r="BX1732" i="2"/>
  <c r="BU1732" i="2" s="1"/>
  <c r="BX1658" i="2"/>
  <c r="BX1618" i="2"/>
  <c r="BX1602" i="2"/>
  <c r="BX1731" i="2"/>
  <c r="BU1731" i="2" s="1"/>
  <c r="BX1703" i="2"/>
  <c r="BX1719" i="2"/>
  <c r="BX1588" i="2"/>
  <c r="BX1580" i="2"/>
  <c r="BX1572" i="2"/>
  <c r="BX1564" i="2"/>
  <c r="BX1556" i="2"/>
  <c r="BX1707" i="2"/>
  <c r="BX1727" i="2"/>
  <c r="BX1744" i="2"/>
  <c r="BU1744" i="2" s="1"/>
  <c r="BX1563" i="2"/>
  <c r="BX1539" i="2"/>
  <c r="BX1523" i="2"/>
  <c r="BX1507" i="2"/>
  <c r="BX1548" i="2"/>
  <c r="BX1530" i="2"/>
  <c r="BX1480" i="2"/>
  <c r="BX1460" i="2"/>
  <c r="BX1444" i="2"/>
  <c r="BX1428" i="2"/>
  <c r="BX1715" i="2"/>
  <c r="BX1498" i="2"/>
  <c r="BX1526" i="2"/>
  <c r="BX1495" i="2"/>
  <c r="BX1479" i="2"/>
  <c r="BX1467" i="2"/>
  <c r="BX1459" i="2"/>
  <c r="BX1451" i="2"/>
  <c r="BX1443" i="2"/>
  <c r="BX1435" i="2"/>
  <c r="BX1427" i="2"/>
  <c r="BX1419" i="2"/>
  <c r="BX1389" i="2"/>
  <c r="BX1406" i="2"/>
  <c r="BX1512" i="2"/>
  <c r="BX1478" i="2"/>
  <c r="BX1412" i="2"/>
  <c r="BX1411" i="2"/>
  <c r="BX1403" i="2"/>
  <c r="BX1396" i="2"/>
  <c r="BX1395" i="2"/>
  <c r="BX1773" i="2"/>
  <c r="BU1773" i="2" s="1"/>
  <c r="BX1532" i="2"/>
  <c r="BX1502" i="2"/>
  <c r="BX1417" i="2"/>
  <c r="BX1409" i="2"/>
  <c r="BX1402" i="2"/>
  <c r="BX1401" i="2"/>
  <c r="BX1408" i="2"/>
  <c r="BX1365" i="2"/>
  <c r="BX1379" i="2"/>
  <c r="BX1355" i="2"/>
  <c r="BX1347" i="2"/>
  <c r="BX1339" i="2"/>
  <c r="BX1178" i="2"/>
  <c r="BX1162" i="2"/>
  <c r="BX1416" i="2"/>
  <c r="BX1481" i="2"/>
  <c r="BX1377" i="2"/>
  <c r="BX1361" i="2"/>
  <c r="BX1345" i="2"/>
  <c r="BX1325" i="2"/>
  <c r="BX1321" i="2"/>
  <c r="BX1317" i="2"/>
  <c r="BX1313" i="2"/>
  <c r="BX1309" i="2"/>
  <c r="BX1305" i="2"/>
  <c r="BX1301" i="2"/>
  <c r="BX1297" i="2"/>
  <c r="BX1293" i="2"/>
  <c r="BX1289" i="2"/>
  <c r="BX1285" i="2"/>
  <c r="BX1269" i="2"/>
  <c r="BX1253" i="2"/>
  <c r="BX1237" i="2"/>
  <c r="BX1221" i="2"/>
  <c r="BX1205" i="2"/>
  <c r="BX1400" i="2"/>
  <c r="BX1383" i="2"/>
  <c r="BX1375" i="2"/>
  <c r="BX1367" i="2"/>
  <c r="BX1351" i="2"/>
  <c r="BX1343" i="2"/>
  <c r="BX1335" i="2"/>
  <c r="BX1264" i="2"/>
  <c r="BX1142" i="2"/>
  <c r="BX1140" i="2"/>
  <c r="BX1126" i="2"/>
  <c r="BX1124" i="2"/>
  <c r="BX1110" i="2"/>
  <c r="BX1108" i="2"/>
  <c r="BX1094" i="2"/>
  <c r="BX1092" i="2"/>
  <c r="BX1179" i="2"/>
  <c r="BX1163" i="2"/>
  <c r="BX1143" i="2"/>
  <c r="BX1135" i="2"/>
  <c r="BX1119" i="2"/>
  <c r="BX1087" i="2"/>
  <c r="BX1077" i="2"/>
  <c r="BX1021" i="2"/>
  <c r="BX1005" i="2"/>
  <c r="BX989" i="2"/>
  <c r="BX973" i="2"/>
  <c r="BX957" i="2"/>
  <c r="BX1082" i="2"/>
  <c r="BX1074" i="2"/>
  <c r="BX1020" i="2"/>
  <c r="BX988" i="2"/>
  <c r="BX956" i="2"/>
  <c r="BX1141" i="2"/>
  <c r="BX1107" i="2"/>
  <c r="BX1071" i="2"/>
  <c r="BX932" i="2"/>
  <c r="BX1117" i="2"/>
  <c r="BX1076" i="2"/>
  <c r="BX1139" i="2"/>
  <c r="BX1127" i="2"/>
  <c r="BX1111" i="2"/>
  <c r="BX1095" i="2"/>
  <c r="BX1060" i="2"/>
  <c r="BX1044" i="2"/>
  <c r="BX1105" i="2"/>
  <c r="BX1070" i="2"/>
  <c r="BX1032" i="2"/>
  <c r="BX1000" i="2"/>
  <c r="BX968" i="2"/>
  <c r="BX1137" i="2"/>
  <c r="BX1131" i="2"/>
  <c r="BX1115" i="2"/>
  <c r="BX1099" i="2"/>
  <c r="BX1083" i="2"/>
  <c r="BX1075" i="2"/>
  <c r="BX1047" i="2"/>
  <c r="BX1015" i="2"/>
  <c r="BX983" i="2"/>
  <c r="BX951" i="2"/>
  <c r="BX931" i="2"/>
  <c r="BX1125" i="2"/>
  <c r="BX974" i="2"/>
  <c r="BX1030" i="2"/>
  <c r="BX966" i="2"/>
  <c r="BX1022" i="2"/>
  <c r="BX962" i="2"/>
  <c r="BX924" i="2"/>
  <c r="BX893" i="2"/>
  <c r="BX887" i="2"/>
  <c r="BX877" i="2"/>
  <c r="BX871" i="2"/>
  <c r="BX861" i="2"/>
  <c r="BX855" i="2"/>
  <c r="BX845" i="2"/>
  <c r="BX839" i="2"/>
  <c r="BX829" i="2"/>
  <c r="BX823" i="2"/>
  <c r="BX813" i="2"/>
  <c r="BX807" i="2"/>
  <c r="BX1109" i="2"/>
  <c r="BX1014" i="2"/>
  <c r="BX1072" i="2"/>
  <c r="BX1006" i="2"/>
  <c r="BX906" i="2"/>
  <c r="BX1050" i="2"/>
  <c r="BX998" i="2"/>
  <c r="BX950" i="2"/>
  <c r="BX905" i="2"/>
  <c r="BX1093" i="2"/>
  <c r="BX990" i="2"/>
  <c r="BX929" i="2"/>
  <c r="BX900" i="2"/>
  <c r="BX884" i="2"/>
  <c r="BX852" i="2"/>
  <c r="BX820" i="2"/>
  <c r="BX804" i="2"/>
  <c r="BX705" i="2"/>
  <c r="BX689" i="2"/>
  <c r="BX673" i="2"/>
  <c r="BX982" i="2"/>
  <c r="BX776" i="2"/>
  <c r="BX760" i="2"/>
  <c r="BX744" i="2"/>
  <c r="BX728" i="2"/>
  <c r="BX715" i="2"/>
  <c r="BX706" i="2"/>
  <c r="BX690" i="2"/>
  <c r="BX674" i="2"/>
  <c r="BX658" i="2"/>
  <c r="BX766" i="2"/>
  <c r="BX750" i="2"/>
  <c r="BX734" i="2"/>
  <c r="BX718" i="2"/>
  <c r="BX911" i="2"/>
  <c r="BX779" i="2"/>
  <c r="BX642" i="2"/>
  <c r="BX767" i="2"/>
  <c r="BX611" i="2"/>
  <c r="BX579" i="2"/>
  <c r="BX547" i="2"/>
  <c r="BX755" i="2"/>
  <c r="BX602" i="2"/>
  <c r="BX570" i="2"/>
  <c r="BX538" i="2"/>
  <c r="BX532" i="2"/>
  <c r="BX522" i="2"/>
  <c r="BX516" i="2"/>
  <c r="BX506" i="2"/>
  <c r="BX500" i="2"/>
  <c r="BX490" i="2"/>
  <c r="BX484" i="2"/>
  <c r="BX474" i="2"/>
  <c r="BX903" i="2"/>
  <c r="BX775" i="2"/>
  <c r="BX743" i="2"/>
  <c r="BX647" i="2"/>
  <c r="BX631" i="2"/>
  <c r="BX609" i="2"/>
  <c r="BX593" i="2"/>
  <c r="BX577" i="2"/>
  <c r="BX561" i="2"/>
  <c r="BX545" i="2"/>
  <c r="BX751" i="2"/>
  <c r="BX719" i="2"/>
  <c r="BX771" i="2"/>
  <c r="BX739" i="2"/>
  <c r="BX517" i="2"/>
  <c r="BX461" i="2"/>
  <c r="BX589" i="2"/>
  <c r="BX440" i="2"/>
  <c r="BX424" i="2"/>
  <c r="BX410" i="2"/>
  <c r="BX402" i="2"/>
  <c r="BX394" i="2"/>
  <c r="BX386" i="2"/>
  <c r="BX378" i="2"/>
  <c r="BX370" i="2"/>
  <c r="BX362" i="2"/>
  <c r="BX354" i="2"/>
  <c r="BX346" i="2"/>
  <c r="BX338" i="2"/>
  <c r="BX330" i="2"/>
  <c r="BX581" i="2"/>
  <c r="BX759" i="2"/>
  <c r="BX624" i="2"/>
  <c r="BX573" i="2"/>
  <c r="BX425" i="2"/>
  <c r="BX623" i="2"/>
  <c r="BX639" i="2"/>
  <c r="BX557" i="2"/>
  <c r="BX434" i="2"/>
  <c r="BX422" i="2"/>
  <c r="BX407" i="2"/>
  <c r="BX401" i="2"/>
  <c r="BX391" i="2"/>
  <c r="BX385" i="2"/>
  <c r="BX375" i="2"/>
  <c r="BX369" i="2"/>
  <c r="BX359" i="2"/>
  <c r="BX353" i="2"/>
  <c r="BX343" i="2"/>
  <c r="BX337" i="2"/>
  <c r="BX327" i="2"/>
  <c r="BX727" i="2"/>
  <c r="BX655" i="2"/>
  <c r="BX549" i="2"/>
  <c r="BX317" i="2"/>
  <c r="BX285" i="2"/>
  <c r="BX253" i="2"/>
  <c r="BX216" i="2"/>
  <c r="BX200" i="2"/>
  <c r="BX184" i="2"/>
  <c r="BX168" i="2"/>
  <c r="BX152" i="2"/>
  <c r="BX199" i="2"/>
  <c r="BX167" i="2"/>
  <c r="BX206" i="2"/>
  <c r="BX174" i="2"/>
  <c r="BX58" i="2"/>
  <c r="BX213" i="2"/>
  <c r="BX197" i="2"/>
  <c r="BX181" i="2"/>
  <c r="BX165" i="2"/>
  <c r="BX149" i="2"/>
  <c r="BX220" i="2"/>
  <c r="BX188" i="2"/>
  <c r="BX156" i="2"/>
  <c r="BX146" i="2"/>
  <c r="BX136" i="2"/>
  <c r="BX130" i="2"/>
  <c r="BX120" i="2"/>
  <c r="BX114" i="2"/>
  <c r="BX104" i="2"/>
  <c r="BX98" i="2"/>
  <c r="BX88" i="2"/>
  <c r="BX82" i="2"/>
  <c r="BX72" i="2"/>
  <c r="BX66" i="2"/>
  <c r="BX203" i="2"/>
  <c r="BX171" i="2"/>
  <c r="BX296" i="2"/>
  <c r="BX264" i="2"/>
  <c r="BX232" i="2"/>
  <c r="BX210" i="2"/>
  <c r="BX194" i="2"/>
  <c r="BX178" i="2"/>
  <c r="BX162" i="2"/>
  <c r="BX185" i="2"/>
  <c r="BX235" i="2"/>
  <c r="BX177" i="2"/>
  <c r="BX16" i="2"/>
  <c r="BX251" i="2"/>
  <c r="BX234" i="2"/>
  <c r="BX169" i="2"/>
  <c r="BX57" i="2"/>
  <c r="BX39" i="2"/>
  <c r="BX267" i="2"/>
  <c r="BX225" i="2"/>
  <c r="BX161" i="2"/>
  <c r="BX55" i="2"/>
  <c r="BX51" i="2"/>
  <c r="BX33" i="2"/>
  <c r="BX283" i="2"/>
  <c r="BX217" i="2"/>
  <c r="BX153" i="2"/>
  <c r="BX47" i="2"/>
  <c r="BX35" i="2"/>
  <c r="BX299" i="2"/>
  <c r="BX209" i="2"/>
  <c r="BX45" i="2"/>
  <c r="BX315" i="2"/>
  <c r="BX298" i="2"/>
  <c r="BX201" i="2"/>
  <c r="BX40" i="2"/>
  <c r="BX28" i="2"/>
  <c r="BX193" i="2"/>
  <c r="BX60" i="2"/>
  <c r="BT180" i="2"/>
  <c r="BX2244" i="2"/>
  <c r="BX2236" i="2"/>
  <c r="BX2246" i="2"/>
  <c r="BX2248" i="2"/>
  <c r="BX2240" i="2"/>
  <c r="BX2242" i="2"/>
  <c r="BX2245" i="2"/>
  <c r="BX2239" i="2"/>
  <c r="BX2235" i="2"/>
  <c r="BX2249" i="2"/>
  <c r="BX2243" i="2"/>
  <c r="BX2247" i="2"/>
  <c r="BX2237" i="2"/>
  <c r="BX2232" i="2"/>
  <c r="BX2231" i="2"/>
  <c r="BX2230" i="2"/>
  <c r="BX2229" i="2"/>
  <c r="BX2228" i="2"/>
  <c r="BX2234" i="2"/>
  <c r="BX2238" i="2"/>
  <c r="BX2241" i="2"/>
  <c r="BX2233" i="2"/>
  <c r="BT204" i="2"/>
  <c r="BT156" i="2"/>
  <c r="BT164" i="2"/>
  <c r="BT157" i="2"/>
  <c r="BT221" i="2"/>
  <c r="BT292" i="2"/>
  <c r="BT166" i="2"/>
  <c r="BT241" i="2"/>
  <c r="BT305" i="2"/>
  <c r="BT73" i="2"/>
  <c r="BT89" i="2"/>
  <c r="BT105" i="2"/>
  <c r="BT121" i="2"/>
  <c r="BT137" i="2"/>
  <c r="BT167" i="2"/>
  <c r="BT239" i="2"/>
  <c r="BT303" i="2"/>
  <c r="BT160" i="2"/>
  <c r="BT224" i="2"/>
  <c r="BT286" i="2"/>
  <c r="BT153" i="2"/>
  <c r="BT217" i="2"/>
  <c r="BT283" i="2"/>
  <c r="BT162" i="2"/>
  <c r="BT226" i="2"/>
  <c r="BT282" i="2"/>
  <c r="BT68" i="2"/>
  <c r="BT84" i="2"/>
  <c r="BT100" i="2"/>
  <c r="BT116" i="2"/>
  <c r="BT132" i="2"/>
  <c r="BT148" i="2"/>
  <c r="BT211" i="2"/>
  <c r="BT264" i="2"/>
  <c r="BT414" i="2"/>
  <c r="BT584" i="2"/>
  <c r="BT338" i="2"/>
  <c r="BT354" i="2"/>
  <c r="BT370" i="2"/>
  <c r="BT386" i="2"/>
  <c r="BT402" i="2"/>
  <c r="BT421" i="2"/>
  <c r="BT608" i="2"/>
  <c r="BT552" i="2"/>
  <c r="BT329" i="2"/>
  <c r="BT345" i="2"/>
  <c r="BT361" i="2"/>
  <c r="BT377" i="2"/>
  <c r="BT393" i="2"/>
  <c r="BT409" i="2"/>
  <c r="BT439" i="2"/>
  <c r="BT452" i="2"/>
  <c r="BT468" i="2"/>
  <c r="BT484" i="2"/>
  <c r="BT500" i="2"/>
  <c r="BT516" i="2"/>
  <c r="BT532" i="2"/>
  <c r="BT561" i="2"/>
  <c r="BT632" i="2"/>
  <c r="BT562" i="2"/>
  <c r="BT631" i="2"/>
  <c r="BT571" i="2"/>
  <c r="BT644" i="2"/>
  <c r="BT580" i="2"/>
  <c r="BT643" i="2"/>
  <c r="BT453" i="2"/>
  <c r="BT469" i="2"/>
  <c r="BT485" i="2"/>
  <c r="BT501" i="2"/>
  <c r="BT517" i="2"/>
  <c r="BT533" i="2"/>
  <c r="BT565" i="2"/>
  <c r="BT625" i="2"/>
  <c r="BT574" i="2"/>
  <c r="BT638" i="2"/>
  <c r="BT559" i="2"/>
  <c r="BT620" i="2"/>
  <c r="BT783" i="2"/>
  <c r="BT745" i="2"/>
  <c r="BT777" i="2"/>
  <c r="BT669" i="2"/>
  <c r="BT685" i="2"/>
  <c r="BT701" i="2"/>
  <c r="BT906" i="2"/>
  <c r="BT744" i="2"/>
  <c r="BT776" i="2"/>
  <c r="BT735" i="2"/>
  <c r="BT767" i="2"/>
  <c r="BT664" i="2"/>
  <c r="BT680" i="2"/>
  <c r="BT696" i="2"/>
  <c r="BT712" i="2"/>
  <c r="BT795" i="2"/>
  <c r="BT811" i="2"/>
  <c r="BT827" i="2"/>
  <c r="BT843" i="2"/>
  <c r="BT859" i="2"/>
  <c r="BT875" i="2"/>
  <c r="BT891" i="2"/>
  <c r="BT923" i="2"/>
  <c r="BT909" i="2"/>
  <c r="BT902" i="2"/>
  <c r="BT780" i="2"/>
  <c r="BT796" i="2"/>
  <c r="BT812" i="2"/>
  <c r="BT828" i="2"/>
  <c r="BT844" i="2"/>
  <c r="BT860" i="2"/>
  <c r="BT876" i="2"/>
  <c r="BT892" i="2"/>
  <c r="BT927" i="2"/>
  <c r="BT928" i="2"/>
  <c r="BT1017" i="2"/>
  <c r="BT942" i="2"/>
  <c r="BT994" i="2"/>
  <c r="BT1058" i="2"/>
  <c r="BT1126" i="2"/>
  <c r="BT995" i="2"/>
  <c r="BT1056" i="2"/>
  <c r="BT1142" i="2"/>
  <c r="BT1004" i="2"/>
  <c r="BT1055" i="2"/>
  <c r="BT981" i="2"/>
  <c r="BT1052" i="2"/>
  <c r="BT1144" i="2"/>
  <c r="BT941" i="2"/>
  <c r="BT990" i="2"/>
  <c r="BT1062" i="2"/>
  <c r="BT1229" i="2"/>
  <c r="BT1007" i="2"/>
  <c r="BT1092" i="2"/>
  <c r="BT976" i="2"/>
  <c r="BT1046" i="2"/>
  <c r="BT1130" i="2"/>
  <c r="BT1164" i="2"/>
  <c r="BT1180" i="2"/>
  <c r="BT1346" i="2"/>
  <c r="BT1087" i="2"/>
  <c r="BT1103" i="2"/>
  <c r="BT1119" i="2"/>
  <c r="BT1135" i="2"/>
  <c r="BT1215" i="2"/>
  <c r="BT1150" i="2"/>
  <c r="BT1201" i="2"/>
  <c r="BT1287" i="2"/>
  <c r="BT1295" i="2"/>
  <c r="BT1303" i="2"/>
  <c r="BT1311" i="2"/>
  <c r="BT1319" i="2"/>
  <c r="BT1327" i="2"/>
  <c r="BT1214" i="2"/>
  <c r="BT1246" i="2"/>
  <c r="BT1278" i="2"/>
  <c r="BT1380" i="2"/>
  <c r="BT1247" i="2"/>
  <c r="BT1279" i="2"/>
  <c r="BT1382" i="2"/>
  <c r="BT1155" i="2"/>
  <c r="BT1171" i="2"/>
  <c r="BT1187" i="2"/>
  <c r="BT1212" i="2"/>
  <c r="BT1244" i="2"/>
  <c r="BT1276" i="2"/>
  <c r="BT1376" i="2"/>
  <c r="BT1411" i="2"/>
  <c r="BT1389" i="2"/>
  <c r="BT1331" i="2"/>
  <c r="BT1347" i="2"/>
  <c r="BT1363" i="2"/>
  <c r="BT1379" i="2"/>
  <c r="BT1414" i="2"/>
  <c r="BT1515" i="2"/>
  <c r="BT1499" i="2"/>
  <c r="BT1477" i="2"/>
  <c r="BT1428" i="2"/>
  <c r="BT1444" i="2"/>
  <c r="BT1460" i="2"/>
  <c r="BT1488" i="2"/>
  <c r="BT1486" i="2"/>
  <c r="BT1473" i="2"/>
  <c r="BT1425" i="2"/>
  <c r="BT1441" i="2"/>
  <c r="BT1457" i="2"/>
  <c r="BT1476" i="2"/>
  <c r="BT1740" i="2"/>
  <c r="BT1520" i="2"/>
  <c r="BT1536" i="2"/>
  <c r="BT1552" i="2"/>
  <c r="BT1568" i="2"/>
  <c r="BT1584" i="2"/>
  <c r="BT1710" i="2"/>
  <c r="BT1563" i="2"/>
  <c r="BT1579" i="2"/>
  <c r="BT1789" i="2"/>
  <c r="BT1605" i="2"/>
  <c r="BT1621" i="2"/>
  <c r="BT1637" i="2"/>
  <c r="BT1653" i="2"/>
  <c r="BT1669" i="2"/>
  <c r="BT1685" i="2"/>
  <c r="BT1705" i="2"/>
  <c r="BT1747" i="2"/>
  <c r="BT1722" i="2"/>
  <c r="BT1819" i="2"/>
  <c r="BT1870" i="2"/>
  <c r="BT1608" i="2"/>
  <c r="BT1624" i="2"/>
  <c r="BT1640" i="2"/>
  <c r="BT1656" i="2"/>
  <c r="BT1672" i="2"/>
  <c r="BT1688" i="2"/>
  <c r="BT1711" i="2"/>
  <c r="BT1803" i="2"/>
  <c r="BT1872" i="2"/>
  <c r="BT1728" i="2"/>
  <c r="BT1750" i="2"/>
  <c r="BT1814" i="2"/>
  <c r="BT1894" i="2"/>
  <c r="BT1855" i="2"/>
  <c r="BT1812" i="2"/>
  <c r="BT1880" i="2"/>
  <c r="BT1791" i="2"/>
  <c r="BT1863" i="2"/>
  <c r="BT1778" i="2"/>
  <c r="BT1838" i="2"/>
  <c r="BT1839" i="2"/>
  <c r="BT1926" i="2"/>
  <c r="BT1808" i="2"/>
  <c r="BT1947" i="2"/>
  <c r="BT1889" i="2"/>
  <c r="BT1949" i="2"/>
  <c r="BT1908" i="2"/>
  <c r="BT1968" i="2"/>
  <c r="BT1937" i="2"/>
  <c r="BT2031" i="2"/>
  <c r="BT1914" i="2"/>
  <c r="BT1972" i="2"/>
  <c r="BT1885" i="2"/>
  <c r="BT1957" i="2"/>
  <c r="BT2050" i="2"/>
  <c r="BT1943" i="2"/>
  <c r="BT1982" i="2"/>
  <c r="BT1931" i="2"/>
  <c r="BT1991" i="2"/>
  <c r="BT2122" i="2"/>
  <c r="BT1984" i="2"/>
  <c r="BT2016" i="2"/>
  <c r="BT2065" i="2"/>
  <c r="BT2058" i="2"/>
  <c r="BT1989" i="2"/>
  <c r="BT2021" i="2"/>
  <c r="BT2139" i="2"/>
  <c r="BT1990" i="2"/>
  <c r="BT2022" i="2"/>
  <c r="BT2093" i="2"/>
  <c r="BT2105" i="2"/>
  <c r="BT2108" i="2"/>
  <c r="BT2074" i="2"/>
  <c r="BT2111" i="2"/>
  <c r="BT2172" i="2"/>
  <c r="BT2059" i="2"/>
  <c r="BT2091" i="2"/>
  <c r="BT2100" i="2"/>
  <c r="BT2168" i="2"/>
  <c r="BT2164" i="2"/>
  <c r="BT2278" i="2"/>
  <c r="BT2204" i="2"/>
  <c r="BT2128" i="2"/>
  <c r="BT2198" i="2"/>
  <c r="BT2148" i="2"/>
  <c r="BT2296" i="2"/>
  <c r="BT2175" i="2"/>
  <c r="BT2258" i="2"/>
  <c r="BT2252" i="2"/>
  <c r="BT2184" i="2"/>
  <c r="BT2270" i="2"/>
  <c r="BT2161" i="2"/>
  <c r="BT2209" i="2"/>
  <c r="BT2282" i="2"/>
  <c r="BT2210" i="2"/>
  <c r="BT2284" i="2"/>
  <c r="BT2247" i="2"/>
  <c r="BT2291" i="2"/>
  <c r="BT2323" i="2"/>
  <c r="BT172" i="2"/>
  <c r="BT230" i="2"/>
  <c r="BT293" i="2"/>
  <c r="BT220" i="2"/>
  <c r="BT228" i="2"/>
  <c r="BT165" i="2"/>
  <c r="BT243" i="2"/>
  <c r="BT307" i="2"/>
  <c r="BT174" i="2"/>
  <c r="BT242" i="2"/>
  <c r="BT306" i="2"/>
  <c r="BT75" i="2"/>
  <c r="BT91" i="2"/>
  <c r="BT107" i="2"/>
  <c r="BT123" i="2"/>
  <c r="BT139" i="2"/>
  <c r="BT175" i="2"/>
  <c r="BT240" i="2"/>
  <c r="BT304" i="2"/>
  <c r="BT168" i="2"/>
  <c r="BT237" i="2"/>
  <c r="BT301" i="2"/>
  <c r="BT161" i="2"/>
  <c r="BT225" i="2"/>
  <c r="BT284" i="2"/>
  <c r="BT170" i="2"/>
  <c r="BT233" i="2"/>
  <c r="BT297" i="2"/>
  <c r="BT70" i="2"/>
  <c r="BT86" i="2"/>
  <c r="BT102" i="2"/>
  <c r="BT118" i="2"/>
  <c r="BT134" i="2"/>
  <c r="BT155" i="2"/>
  <c r="BT219" i="2"/>
  <c r="BT279" i="2"/>
  <c r="BT418" i="2"/>
  <c r="BT444" i="2"/>
  <c r="BT340" i="2"/>
  <c r="BT356" i="2"/>
  <c r="BT372" i="2"/>
  <c r="BT388" i="2"/>
  <c r="BT404" i="2"/>
  <c r="BT425" i="2"/>
  <c r="BT416" i="2"/>
  <c r="BT616" i="2"/>
  <c r="BT331" i="2"/>
  <c r="BT347" i="2"/>
  <c r="BT363" i="2"/>
  <c r="BT379" i="2"/>
  <c r="BT395" i="2"/>
  <c r="BT411" i="2"/>
  <c r="BT568" i="2"/>
  <c r="BT454" i="2"/>
  <c r="BT470" i="2"/>
  <c r="BT486" i="2"/>
  <c r="BT502" i="2"/>
  <c r="BT518" i="2"/>
  <c r="BT534" i="2"/>
  <c r="BT569" i="2"/>
  <c r="BT633" i="2"/>
  <c r="BT570" i="2"/>
  <c r="BT646" i="2"/>
  <c r="BT579" i="2"/>
  <c r="BT645" i="2"/>
  <c r="BT588" i="2"/>
  <c r="BT722" i="2"/>
  <c r="BT455" i="2"/>
  <c r="BT471" i="2"/>
  <c r="BT487" i="2"/>
  <c r="BT503" i="2"/>
  <c r="BT519" i="2"/>
  <c r="BT535" i="2"/>
  <c r="BT573" i="2"/>
  <c r="BT640" i="2"/>
  <c r="BT582" i="2"/>
  <c r="BT639" i="2"/>
  <c r="BT567" i="2"/>
  <c r="BT621" i="2"/>
  <c r="BT717" i="2"/>
  <c r="BT749" i="2"/>
  <c r="BT1088" i="2"/>
  <c r="BT671" i="2"/>
  <c r="BT687" i="2"/>
  <c r="BT703" i="2"/>
  <c r="BT716" i="2"/>
  <c r="BT748" i="2"/>
  <c r="BT914" i="2"/>
  <c r="BT739" i="2"/>
  <c r="BT771" i="2"/>
  <c r="BT666" i="2"/>
  <c r="BT682" i="2"/>
  <c r="BT698" i="2"/>
  <c r="BT714" i="2"/>
  <c r="BT797" i="2"/>
  <c r="BT813" i="2"/>
  <c r="BT829" i="2"/>
  <c r="BT845" i="2"/>
  <c r="BT861" i="2"/>
  <c r="BT877" i="2"/>
  <c r="BT893" i="2"/>
  <c r="BT957" i="2"/>
  <c r="BT917" i="2"/>
  <c r="BT910" i="2"/>
  <c r="BT782" i="2"/>
  <c r="BT798" i="2"/>
  <c r="BT814" i="2"/>
  <c r="BT830" i="2"/>
  <c r="BT846" i="2"/>
  <c r="BT862" i="2"/>
  <c r="BT878" i="2"/>
  <c r="BT894" i="2"/>
  <c r="BT973" i="2"/>
  <c r="BT1009" i="2"/>
  <c r="BT1083" i="2"/>
  <c r="BT944" i="2"/>
  <c r="BT1002" i="2"/>
  <c r="BT1059" i="2"/>
  <c r="BT1207" i="2"/>
  <c r="BT1003" i="2"/>
  <c r="BT1057" i="2"/>
  <c r="BT948" i="2"/>
  <c r="BT1012" i="2"/>
  <c r="BT1063" i="2"/>
  <c r="BT989" i="2"/>
  <c r="BT1053" i="2"/>
  <c r="BT1223" i="2"/>
  <c r="BT943" i="2"/>
  <c r="BT998" i="2"/>
  <c r="BT1066" i="2"/>
  <c r="BT951" i="2"/>
  <c r="BT1015" i="2"/>
  <c r="BT1108" i="2"/>
  <c r="BT984" i="2"/>
  <c r="BT1047" i="2"/>
  <c r="BT1197" i="2"/>
  <c r="BT1166" i="2"/>
  <c r="BT1182" i="2"/>
  <c r="BT1193" i="2"/>
  <c r="BT1089" i="2"/>
  <c r="BT1105" i="2"/>
  <c r="BT1121" i="2"/>
  <c r="BT1137" i="2"/>
  <c r="BT1245" i="2"/>
  <c r="BT1158" i="2"/>
  <c r="BT1217" i="2"/>
  <c r="BT1288" i="2"/>
  <c r="BT1296" i="2"/>
  <c r="BT1304" i="2"/>
  <c r="BT1312" i="2"/>
  <c r="BT1320" i="2"/>
  <c r="BT1328" i="2"/>
  <c r="BT1218" i="2"/>
  <c r="BT1250" i="2"/>
  <c r="BT1282" i="2"/>
  <c r="BT1388" i="2"/>
  <c r="BT1251" i="2"/>
  <c r="BT1283" i="2"/>
  <c r="BT1402" i="2"/>
  <c r="BT1157" i="2"/>
  <c r="BT1173" i="2"/>
  <c r="BT1189" i="2"/>
  <c r="BT1216" i="2"/>
  <c r="BT1248" i="2"/>
  <c r="BT1280" i="2"/>
  <c r="BT1384" i="2"/>
  <c r="BT1474" i="2"/>
  <c r="BT1397" i="2"/>
  <c r="BT1333" i="2"/>
  <c r="BT1349" i="2"/>
  <c r="BT1365" i="2"/>
  <c r="BT1381" i="2"/>
  <c r="BT1483" i="2"/>
  <c r="BT1535" i="2"/>
  <c r="BT1527" i="2"/>
  <c r="BT1485" i="2"/>
  <c r="BT1430" i="2"/>
  <c r="BT1446" i="2"/>
  <c r="BT1462" i="2"/>
  <c r="BT1496" i="2"/>
  <c r="BT1494" i="2"/>
  <c r="BT1481" i="2"/>
  <c r="BT1427" i="2"/>
  <c r="BT1443" i="2"/>
  <c r="BT1459" i="2"/>
  <c r="BT1484" i="2"/>
  <c r="BT1702" i="2"/>
  <c r="BT1522" i="2"/>
  <c r="BT1538" i="2"/>
  <c r="BT1554" i="2"/>
  <c r="BT1570" i="2"/>
  <c r="BT1586" i="2"/>
  <c r="BT1963" i="2"/>
  <c r="BT1565" i="2"/>
  <c r="BT1581" i="2"/>
  <c r="BT1910" i="2"/>
  <c r="BT1607" i="2"/>
  <c r="BT1623" i="2"/>
  <c r="BT1639" i="2"/>
  <c r="BT1655" i="2"/>
  <c r="BT1671" i="2"/>
  <c r="BT1687" i="2"/>
  <c r="BT1709" i="2"/>
  <c r="BT1753" i="2"/>
  <c r="BT1726" i="2"/>
  <c r="BT1834" i="2"/>
  <c r="BT1594" i="2"/>
  <c r="BT1610" i="2"/>
  <c r="BT1626" i="2"/>
  <c r="BT1642" i="2"/>
  <c r="BT1658" i="2"/>
  <c r="BT1674" i="2"/>
  <c r="BT1690" i="2"/>
  <c r="BT1715" i="2"/>
  <c r="BT1900" i="2"/>
  <c r="BT1700" i="2"/>
  <c r="BT1733" i="2"/>
  <c r="BT1758" i="2"/>
  <c r="BT1822" i="2"/>
  <c r="BT1793" i="2"/>
  <c r="BT1756" i="2"/>
  <c r="BT1820" i="2"/>
  <c r="BT1892" i="2"/>
  <c r="BT1799" i="2"/>
  <c r="BT1886" i="2"/>
  <c r="BT1786" i="2"/>
  <c r="BT1851" i="2"/>
  <c r="BT1852" i="2"/>
  <c r="BT1752" i="2"/>
  <c r="BT1816" i="2"/>
  <c r="BT1833" i="2"/>
  <c r="BT1897" i="2"/>
  <c r="BT1950" i="2"/>
  <c r="BT1916" i="2"/>
  <c r="BT2076" i="2"/>
  <c r="BT1938" i="2"/>
  <c r="BT2089" i="2"/>
  <c r="BT1922" i="2"/>
  <c r="BT1829" i="2"/>
  <c r="BT1893" i="2"/>
  <c r="BT1958" i="2"/>
  <c r="BT2068" i="2"/>
  <c r="BT1944" i="2"/>
  <c r="BT1983" i="2"/>
  <c r="BT1945" i="2"/>
  <c r="BT2007" i="2"/>
  <c r="BT2133" i="2"/>
  <c r="BT1988" i="2"/>
  <c r="BT2020" i="2"/>
  <c r="BT2072" i="2"/>
  <c r="BT2060" i="2"/>
  <c r="BT1993" i="2"/>
  <c r="BT2025" i="2"/>
  <c r="BT2142" i="2"/>
  <c r="BT1994" i="2"/>
  <c r="BT2026" i="2"/>
  <c r="BT2096" i="2"/>
  <c r="BT2120" i="2"/>
  <c r="BT2109" i="2"/>
  <c r="BT2078" i="2"/>
  <c r="BT2126" i="2"/>
  <c r="BT2313" i="2"/>
  <c r="BT2063" i="2"/>
  <c r="BT2095" i="2"/>
  <c r="BT2101" i="2"/>
  <c r="BT2170" i="2"/>
  <c r="BT2166" i="2"/>
  <c r="BT2308" i="2"/>
  <c r="BT2219" i="2"/>
  <c r="BT2132" i="2"/>
  <c r="BT2214" i="2"/>
  <c r="BT2152" i="2"/>
  <c r="BT2318" i="2"/>
  <c r="BT2181" i="2"/>
  <c r="BT2266" i="2"/>
  <c r="BT2260" i="2"/>
  <c r="BT2192" i="2"/>
  <c r="BT2292" i="2"/>
  <c r="BT2165" i="2"/>
  <c r="BT2217" i="2"/>
  <c r="BT2304" i="2"/>
  <c r="BT2218" i="2"/>
  <c r="BT2289" i="2"/>
  <c r="BT2245" i="2"/>
  <c r="BT2295" i="2"/>
  <c r="BT2235" i="2"/>
  <c r="BT229" i="2"/>
  <c r="BT52" i="2"/>
  <c r="BT196" i="2"/>
  <c r="BT310" i="2"/>
  <c r="BT261" i="2"/>
  <c r="BT245" i="2"/>
  <c r="BT173" i="2"/>
  <c r="BT244" i="2"/>
  <c r="BT308" i="2"/>
  <c r="BT182" i="2"/>
  <c r="BT257" i="2"/>
  <c r="BT321" i="2"/>
  <c r="BT77" i="2"/>
  <c r="BT93" i="2"/>
  <c r="BT109" i="2"/>
  <c r="BT125" i="2"/>
  <c r="BT141" i="2"/>
  <c r="BT183" i="2"/>
  <c r="BT255" i="2"/>
  <c r="BT319" i="2"/>
  <c r="BT176" i="2"/>
  <c r="BT238" i="2"/>
  <c r="BT302" i="2"/>
  <c r="BT169" i="2"/>
  <c r="BT235" i="2"/>
  <c r="BT299" i="2"/>
  <c r="BT178" i="2"/>
  <c r="BT234" i="2"/>
  <c r="BT298" i="2"/>
  <c r="BT72" i="2"/>
  <c r="BT88" i="2"/>
  <c r="BT104" i="2"/>
  <c r="BT120" i="2"/>
  <c r="BT136" i="2"/>
  <c r="BT163" i="2"/>
  <c r="BT227" i="2"/>
  <c r="BT280" i="2"/>
  <c r="BT422" i="2"/>
  <c r="BT592" i="2"/>
  <c r="BT342" i="2"/>
  <c r="BT358" i="2"/>
  <c r="BT374" i="2"/>
  <c r="BT390" i="2"/>
  <c r="BT406" i="2"/>
  <c r="BT429" i="2"/>
  <c r="BT420" i="2"/>
  <c r="BT650" i="2"/>
  <c r="BT333" i="2"/>
  <c r="BT349" i="2"/>
  <c r="BT365" i="2"/>
  <c r="BT381" i="2"/>
  <c r="BT397" i="2"/>
  <c r="BT415" i="2"/>
  <c r="BT618" i="2"/>
  <c r="BT456" i="2"/>
  <c r="BT472" i="2"/>
  <c r="BT488" i="2"/>
  <c r="BT504" i="2"/>
  <c r="BT520" i="2"/>
  <c r="BT536" i="2"/>
  <c r="BT577" i="2"/>
  <c r="BT648" i="2"/>
  <c r="BT578" i="2"/>
  <c r="BT647" i="2"/>
  <c r="BT587" i="2"/>
  <c r="BT742" i="2"/>
  <c r="BT596" i="2"/>
  <c r="BT754" i="2"/>
  <c r="BT457" i="2"/>
  <c r="BT473" i="2"/>
  <c r="BT489" i="2"/>
  <c r="BT505" i="2"/>
  <c r="BT521" i="2"/>
  <c r="BT537" i="2"/>
  <c r="BT581" i="2"/>
  <c r="BT641" i="2"/>
  <c r="BT590" i="2"/>
  <c r="BT654" i="2"/>
  <c r="BT575" i="2"/>
  <c r="BT636" i="2"/>
  <c r="BT721" i="2"/>
  <c r="BT753" i="2"/>
  <c r="BT657" i="2"/>
  <c r="BT673" i="2"/>
  <c r="BT689" i="2"/>
  <c r="BT705" i="2"/>
  <c r="BT720" i="2"/>
  <c r="BT752" i="2"/>
  <c r="BT1025" i="2"/>
  <c r="BT743" i="2"/>
  <c r="BT775" i="2"/>
  <c r="BT668" i="2"/>
  <c r="BT684" i="2"/>
  <c r="BT700" i="2"/>
  <c r="BT953" i="2"/>
  <c r="BT799" i="2"/>
  <c r="BT815" i="2"/>
  <c r="BT831" i="2"/>
  <c r="BT847" i="2"/>
  <c r="BT863" i="2"/>
  <c r="BT879" i="2"/>
  <c r="BT895" i="2"/>
  <c r="BT1033" i="2"/>
  <c r="BT925" i="2"/>
  <c r="BT918" i="2"/>
  <c r="BT784" i="2"/>
  <c r="BT800" i="2"/>
  <c r="BT816" i="2"/>
  <c r="BT832" i="2"/>
  <c r="BT848" i="2"/>
  <c r="BT864" i="2"/>
  <c r="BT880" i="2"/>
  <c r="BT896" i="2"/>
  <c r="BT1001" i="2"/>
  <c r="BT1120" i="2"/>
  <c r="BT930" i="2"/>
  <c r="BT946" i="2"/>
  <c r="BT1010" i="2"/>
  <c r="BT1064" i="2"/>
  <c r="BT947" i="2"/>
  <c r="BT1011" i="2"/>
  <c r="BT1073" i="2"/>
  <c r="BT956" i="2"/>
  <c r="BT1020" i="2"/>
  <c r="BT1067" i="2"/>
  <c r="BT997" i="2"/>
  <c r="BT1071" i="2"/>
  <c r="BT929" i="2"/>
  <c r="BT945" i="2"/>
  <c r="BT1006" i="2"/>
  <c r="BT1074" i="2"/>
  <c r="BT959" i="2"/>
  <c r="BT1023" i="2"/>
  <c r="BT1124" i="2"/>
  <c r="BT992" i="2"/>
  <c r="BT1061" i="2"/>
  <c r="BT1213" i="2"/>
  <c r="BT1168" i="2"/>
  <c r="BT1184" i="2"/>
  <c r="BT1209" i="2"/>
  <c r="BT1091" i="2"/>
  <c r="BT1107" i="2"/>
  <c r="BT1123" i="2"/>
  <c r="BT1139" i="2"/>
  <c r="BT1277" i="2"/>
  <c r="BT1195" i="2"/>
  <c r="BT1249" i="2"/>
  <c r="BT1289" i="2"/>
  <c r="BT1297" i="2"/>
  <c r="BT1305" i="2"/>
  <c r="BT1313" i="2"/>
  <c r="BT1321" i="2"/>
  <c r="BT1410" i="2"/>
  <c r="BT1222" i="2"/>
  <c r="BT1254" i="2"/>
  <c r="BT1332" i="2"/>
  <c r="BT1503" i="2"/>
  <c r="BT1255" i="2"/>
  <c r="BT1334" i="2"/>
  <c r="BT1498" i="2"/>
  <c r="BT1159" i="2"/>
  <c r="BT1175" i="2"/>
  <c r="BT1509" i="2"/>
  <c r="BT1220" i="2"/>
  <c r="BT1252" i="2"/>
  <c r="BT1284" i="2"/>
  <c r="BT1418" i="2"/>
  <c r="BT1479" i="2"/>
  <c r="BT1405" i="2"/>
  <c r="BT1335" i="2"/>
  <c r="BT1351" i="2"/>
  <c r="BT1367" i="2"/>
  <c r="BT1383" i="2"/>
  <c r="BT1511" i="2"/>
  <c r="BT1390" i="2"/>
  <c r="BT1393" i="2"/>
  <c r="BT1493" i="2"/>
  <c r="BT1432" i="2"/>
  <c r="BT1448" i="2"/>
  <c r="BT1464" i="2"/>
  <c r="BT1504" i="2"/>
  <c r="BT1502" i="2"/>
  <c r="BT1489" i="2"/>
  <c r="BT1429" i="2"/>
  <c r="BT1445" i="2"/>
  <c r="BT1461" i="2"/>
  <c r="BT1492" i="2"/>
  <c r="BT1508" i="2"/>
  <c r="BT1524" i="2"/>
  <c r="BT1540" i="2"/>
  <c r="BT1556" i="2"/>
  <c r="BT1572" i="2"/>
  <c r="BT1588" i="2"/>
  <c r="BT1551" i="2"/>
  <c r="BT1567" i="2"/>
  <c r="BT1583" i="2"/>
  <c r="BT1593" i="2"/>
  <c r="BT1609" i="2"/>
  <c r="BT1625" i="2"/>
  <c r="BT1641" i="2"/>
  <c r="BT1657" i="2"/>
  <c r="BT1673" i="2"/>
  <c r="BT1689" i="2"/>
  <c r="BT1713" i="2"/>
  <c r="BT1765" i="2"/>
  <c r="BT1730" i="2"/>
  <c r="BT1737" i="2"/>
  <c r="BT1596" i="2"/>
  <c r="BT1612" i="2"/>
  <c r="BT1628" i="2"/>
  <c r="BT1644" i="2"/>
  <c r="BT1660" i="2"/>
  <c r="BT1676" i="2"/>
  <c r="BT1692" i="2"/>
  <c r="BT1719" i="2"/>
  <c r="BT1732" i="2"/>
  <c r="BT1704" i="2"/>
  <c r="BT1739" i="2"/>
  <c r="BT1766" i="2"/>
  <c r="BT1835" i="2"/>
  <c r="BT1801" i="2"/>
  <c r="BT1764" i="2"/>
  <c r="BT1830" i="2"/>
  <c r="BT1932" i="2"/>
  <c r="BT1807" i="2"/>
  <c r="BT1948" i="2"/>
  <c r="BT1794" i="2"/>
  <c r="BT1864" i="2"/>
  <c r="BT1858" i="2"/>
  <c r="BT1760" i="2"/>
  <c r="BT1824" i="2"/>
  <c r="BT1841" i="2"/>
  <c r="BT1905" i="2"/>
  <c r="BT1965" i="2"/>
  <c r="BT1924" i="2"/>
  <c r="BT1887" i="2"/>
  <c r="BT1953" i="2"/>
  <c r="BT1866" i="2"/>
  <c r="BT1930" i="2"/>
  <c r="BT1837" i="2"/>
  <c r="BT1901" i="2"/>
  <c r="BT1973" i="2"/>
  <c r="BT2073" i="2"/>
  <c r="BT1959" i="2"/>
  <c r="BT1883" i="2"/>
  <c r="BT1946" i="2"/>
  <c r="BT2023" i="2"/>
  <c r="BT2196" i="2"/>
  <c r="BT1992" i="2"/>
  <c r="BT2024" i="2"/>
  <c r="BT2085" i="2"/>
  <c r="BT2061" i="2"/>
  <c r="BT1997" i="2"/>
  <c r="BT2029" i="2"/>
  <c r="BT2046" i="2"/>
  <c r="BT1998" i="2"/>
  <c r="BT2030" i="2"/>
  <c r="BT2103" i="2"/>
  <c r="BT2121" i="2"/>
  <c r="BT2124" i="2"/>
  <c r="BT2082" i="2"/>
  <c r="BT2127" i="2"/>
  <c r="BT2035" i="2"/>
  <c r="BT2067" i="2"/>
  <c r="BT2099" i="2"/>
  <c r="BT2116" i="2"/>
  <c r="BT2228" i="2"/>
  <c r="BT2183" i="2"/>
  <c r="BT2160" i="2"/>
  <c r="BT2231" i="2"/>
  <c r="BT2136" i="2"/>
  <c r="BT2237" i="2"/>
  <c r="BT2154" i="2"/>
  <c r="BT2151" i="2"/>
  <c r="BT2189" i="2"/>
  <c r="BT2288" i="2"/>
  <c r="BT2280" i="2"/>
  <c r="BT2200" i="2"/>
  <c r="BT2297" i="2"/>
  <c r="BT2169" i="2"/>
  <c r="BT2225" i="2"/>
  <c r="BT2309" i="2"/>
  <c r="BT2226" i="2"/>
  <c r="BT2294" i="2"/>
  <c r="BT2267" i="2"/>
  <c r="BT2299" i="2"/>
  <c r="BT2243" i="2"/>
  <c r="BT246" i="2"/>
  <c r="BT53" i="2"/>
  <c r="BT309" i="2"/>
  <c r="BT278" i="2"/>
  <c r="BT262" i="2"/>
  <c r="BT181" i="2"/>
  <c r="BT259" i="2"/>
  <c r="BT323" i="2"/>
  <c r="BT190" i="2"/>
  <c r="BT258" i="2"/>
  <c r="BT322" i="2"/>
  <c r="BT79" i="2"/>
  <c r="BT95" i="2"/>
  <c r="BT111" i="2"/>
  <c r="BT127" i="2"/>
  <c r="BT143" i="2"/>
  <c r="BT191" i="2"/>
  <c r="BT256" i="2"/>
  <c r="BT320" i="2"/>
  <c r="BT184" i="2"/>
  <c r="BT253" i="2"/>
  <c r="BT317" i="2"/>
  <c r="BT177" i="2"/>
  <c r="BT236" i="2"/>
  <c r="BT300" i="2"/>
  <c r="BT186" i="2"/>
  <c r="BT249" i="2"/>
  <c r="BT313" i="2"/>
  <c r="BT74" i="2"/>
  <c r="BT90" i="2"/>
  <c r="BT106" i="2"/>
  <c r="BT122" i="2"/>
  <c r="BT138" i="2"/>
  <c r="BT171" i="2"/>
  <c r="BT231" i="2"/>
  <c r="BT295" i="2"/>
  <c r="BT426" i="2"/>
  <c r="BT328" i="2"/>
  <c r="BT344" i="2"/>
  <c r="BT360" i="2"/>
  <c r="BT376" i="2"/>
  <c r="BT392" i="2"/>
  <c r="BT408" i="2"/>
  <c r="BT433" i="2"/>
  <c r="BT424" i="2"/>
  <c r="BT560" i="2"/>
  <c r="BT335" i="2"/>
  <c r="BT351" i="2"/>
  <c r="BT367" i="2"/>
  <c r="BT383" i="2"/>
  <c r="BT399" i="2"/>
  <c r="BT419" i="2"/>
  <c r="BT635" i="2"/>
  <c r="BT458" i="2"/>
  <c r="BT474" i="2"/>
  <c r="BT490" i="2"/>
  <c r="BT506" i="2"/>
  <c r="BT522" i="2"/>
  <c r="BT538" i="2"/>
  <c r="BT585" i="2"/>
  <c r="BT649" i="2"/>
  <c r="BT586" i="2"/>
  <c r="BT730" i="2"/>
  <c r="BT595" i="2"/>
  <c r="BT774" i="2"/>
  <c r="BT604" i="2"/>
  <c r="BT443" i="2"/>
  <c r="BT459" i="2"/>
  <c r="BT475" i="2"/>
  <c r="BT491" i="2"/>
  <c r="BT507" i="2"/>
  <c r="BT523" i="2"/>
  <c r="BT539" i="2"/>
  <c r="BT589" i="2"/>
  <c r="BT734" i="2"/>
  <c r="BT598" i="2"/>
  <c r="BT655" i="2"/>
  <c r="BT583" i="2"/>
  <c r="BT637" i="2"/>
  <c r="BT725" i="2"/>
  <c r="BT757" i="2"/>
  <c r="BT659" i="2"/>
  <c r="BT675" i="2"/>
  <c r="BT691" i="2"/>
  <c r="BT707" i="2"/>
  <c r="BT724" i="2"/>
  <c r="BT756" i="2"/>
  <c r="BT922" i="2"/>
  <c r="BT747" i="2"/>
  <c r="BT779" i="2"/>
  <c r="BT670" i="2"/>
  <c r="BT686" i="2"/>
  <c r="BT702" i="2"/>
  <c r="BT785" i="2"/>
  <c r="BT801" i="2"/>
  <c r="BT817" i="2"/>
  <c r="BT833" i="2"/>
  <c r="BT849" i="2"/>
  <c r="BT865" i="2"/>
  <c r="BT881" i="2"/>
  <c r="BT897" i="2"/>
  <c r="BT908" i="2"/>
  <c r="BT965" i="2"/>
  <c r="BT926" i="2"/>
  <c r="BT786" i="2"/>
  <c r="BT802" i="2"/>
  <c r="BT818" i="2"/>
  <c r="BT834" i="2"/>
  <c r="BT850" i="2"/>
  <c r="BT866" i="2"/>
  <c r="BT882" i="2"/>
  <c r="BT898" i="2"/>
  <c r="BT1045" i="2"/>
  <c r="BT1160" i="2"/>
  <c r="BT932" i="2"/>
  <c r="BT954" i="2"/>
  <c r="BT1018" i="2"/>
  <c r="BT1068" i="2"/>
  <c r="BT955" i="2"/>
  <c r="BT1019" i="2"/>
  <c r="BT1081" i="2"/>
  <c r="BT964" i="2"/>
  <c r="BT1028" i="2"/>
  <c r="BT1076" i="2"/>
  <c r="BT1005" i="2"/>
  <c r="BT1079" i="2"/>
  <c r="BT931" i="2"/>
  <c r="BT950" i="2"/>
  <c r="BT1014" i="2"/>
  <c r="BT1082" i="2"/>
  <c r="BT967" i="2"/>
  <c r="BT1031" i="2"/>
  <c r="BT1138" i="2"/>
  <c r="BT1000" i="2"/>
  <c r="BT1065" i="2"/>
  <c r="BT1241" i="2"/>
  <c r="BT1170" i="2"/>
  <c r="BT1186" i="2"/>
  <c r="BT1225" i="2"/>
  <c r="BT1093" i="2"/>
  <c r="BT1109" i="2"/>
  <c r="BT1125" i="2"/>
  <c r="BT1141" i="2"/>
  <c r="BT1362" i="2"/>
  <c r="BT1211" i="2"/>
  <c r="BT1281" i="2"/>
  <c r="BT1290" i="2"/>
  <c r="BT1298" i="2"/>
  <c r="BT1306" i="2"/>
  <c r="BT1314" i="2"/>
  <c r="BT1322" i="2"/>
  <c r="BT1194" i="2"/>
  <c r="BT1226" i="2"/>
  <c r="BT1258" i="2"/>
  <c r="BT1340" i="2"/>
  <c r="BT1227" i="2"/>
  <c r="BT1259" i="2"/>
  <c r="BT1342" i="2"/>
  <c r="BT1145" i="2"/>
  <c r="BT1161" i="2"/>
  <c r="BT1177" i="2"/>
  <c r="BT1192" i="2"/>
  <c r="BT1224" i="2"/>
  <c r="BT1256" i="2"/>
  <c r="BT1336" i="2"/>
  <c r="BT1330" i="2"/>
  <c r="BT1491" i="2"/>
  <c r="BT1413" i="2"/>
  <c r="BT1337" i="2"/>
  <c r="BT1353" i="2"/>
  <c r="BT1369" i="2"/>
  <c r="BT1385" i="2"/>
  <c r="BT1543" i="2"/>
  <c r="BT1400" i="2"/>
  <c r="BT1401" i="2"/>
  <c r="BT1501" i="2"/>
  <c r="BT1434" i="2"/>
  <c r="BT1450" i="2"/>
  <c r="BT1466" i="2"/>
  <c r="BT1521" i="2"/>
  <c r="BT1523" i="2"/>
  <c r="BT1497" i="2"/>
  <c r="BT1431" i="2"/>
  <c r="BT1447" i="2"/>
  <c r="BT1463" i="2"/>
  <c r="BT1500" i="2"/>
  <c r="BT1510" i="2"/>
  <c r="BT1526" i="2"/>
  <c r="BT1542" i="2"/>
  <c r="BT1558" i="2"/>
  <c r="BT1574" i="2"/>
  <c r="BT1590" i="2"/>
  <c r="BT1553" i="2"/>
  <c r="BT1569" i="2"/>
  <c r="BT1585" i="2"/>
  <c r="BT1595" i="2"/>
  <c r="BT1611" i="2"/>
  <c r="BT1627" i="2"/>
  <c r="BT1643" i="2"/>
  <c r="BT1659" i="2"/>
  <c r="BT1675" i="2"/>
  <c r="BT1691" i="2"/>
  <c r="BT1717" i="2"/>
  <c r="BT1771" i="2"/>
  <c r="BT1736" i="2"/>
  <c r="BT1743" i="2"/>
  <c r="BT1598" i="2"/>
  <c r="BT1614" i="2"/>
  <c r="BT1630" i="2"/>
  <c r="BT1646" i="2"/>
  <c r="BT1662" i="2"/>
  <c r="BT1678" i="2"/>
  <c r="BT1694" i="2"/>
  <c r="BT1723" i="2"/>
  <c r="BT1745" i="2"/>
  <c r="BT1708" i="2"/>
  <c r="BT1755" i="2"/>
  <c r="BT1774" i="2"/>
  <c r="BT1848" i="2"/>
  <c r="BT1809" i="2"/>
  <c r="BT1772" i="2"/>
  <c r="BT1843" i="2"/>
  <c r="BT1751" i="2"/>
  <c r="BT1815" i="2"/>
  <c r="BT1738" i="2"/>
  <c r="BT1802" i="2"/>
  <c r="BT1964" i="2"/>
  <c r="BT1867" i="2"/>
  <c r="BT1768" i="2"/>
  <c r="BT1827" i="2"/>
  <c r="BT1849" i="2"/>
  <c r="BT1913" i="2"/>
  <c r="BT1966" i="2"/>
  <c r="BT1935" i="2"/>
  <c r="BT1895" i="2"/>
  <c r="BT1954" i="2"/>
  <c r="BT1874" i="2"/>
  <c r="BT1939" i="2"/>
  <c r="BT1845" i="2"/>
  <c r="BT1909" i="2"/>
  <c r="BT1974" i="2"/>
  <c r="BT2150" i="2"/>
  <c r="BT1960" i="2"/>
  <c r="BT1891" i="2"/>
  <c r="BT1961" i="2"/>
  <c r="BT2036" i="2"/>
  <c r="BT2038" i="2"/>
  <c r="BT1996" i="2"/>
  <c r="BT2028" i="2"/>
  <c r="BT2088" i="2"/>
  <c r="BT2062" i="2"/>
  <c r="BT2001" i="2"/>
  <c r="BT2033" i="2"/>
  <c r="BT2048" i="2"/>
  <c r="BT2002" i="2"/>
  <c r="BT2034" i="2"/>
  <c r="BT2106" i="2"/>
  <c r="BT2180" i="2"/>
  <c r="BT2125" i="2"/>
  <c r="BT2086" i="2"/>
  <c r="BT2130" i="2"/>
  <c r="BT2039" i="2"/>
  <c r="BT2071" i="2"/>
  <c r="BT2114" i="2"/>
  <c r="BT2117" i="2"/>
  <c r="BT2232" i="2"/>
  <c r="BT2199" i="2"/>
  <c r="BT2162" i="2"/>
  <c r="BT2240" i="2"/>
  <c r="BT2140" i="2"/>
  <c r="BT2255" i="2"/>
  <c r="BT2174" i="2"/>
  <c r="BT2155" i="2"/>
  <c r="BT2197" i="2"/>
  <c r="BT2293" i="2"/>
  <c r="BT2285" i="2"/>
  <c r="BT2208" i="2"/>
  <c r="BT2302" i="2"/>
  <c r="BT2173" i="2"/>
  <c r="BT2242" i="2"/>
  <c r="BT2314" i="2"/>
  <c r="BT2234" i="2"/>
  <c r="BT2316" i="2"/>
  <c r="BT2271" i="2"/>
  <c r="BX723" i="2" l="1"/>
  <c r="BX798" i="2"/>
  <c r="BX921" i="2"/>
  <c r="BX1121" i="2"/>
  <c r="BX977" i="2"/>
  <c r="BX1009" i="2"/>
  <c r="BX1133" i="2"/>
  <c r="BX1123" i="2"/>
  <c r="BX1103" i="2"/>
  <c r="BX1385" i="2"/>
  <c r="BX1387" i="2"/>
  <c r="BX1708" i="2"/>
  <c r="BX1729" i="2"/>
  <c r="BX1775" i="2"/>
  <c r="BU1775" i="2" s="1"/>
  <c r="BX1864" i="2"/>
  <c r="BU1864" i="2" s="1"/>
  <c r="BX1815" i="2"/>
  <c r="BU1815" i="2" s="1"/>
  <c r="BX1860" i="2"/>
  <c r="BU1860" i="2" s="1"/>
  <c r="BX1980" i="2"/>
  <c r="BU1980" i="2" s="1"/>
  <c r="BX1948" i="2"/>
  <c r="BU1948" i="2" s="1"/>
  <c r="BX1956" i="2"/>
  <c r="BU1956" i="2" s="1"/>
  <c r="BX2051" i="2"/>
  <c r="BU2051" i="2" s="1"/>
  <c r="BX2063" i="2"/>
  <c r="BU2063" i="2" s="1"/>
  <c r="BX1988" i="2"/>
  <c r="BU1988" i="2" s="1"/>
  <c r="BX2020" i="2"/>
  <c r="BU2020" i="2" s="1"/>
  <c r="BX2139" i="2"/>
  <c r="BU2139" i="2" s="1"/>
  <c r="BX2076" i="2"/>
  <c r="BU2076" i="2" s="1"/>
  <c r="BX2069" i="2"/>
  <c r="BU2069" i="2" s="1"/>
  <c r="BX2160" i="2"/>
  <c r="BU2160" i="2" s="1"/>
  <c r="BX2182" i="2"/>
  <c r="BX2214" i="2"/>
  <c r="BX919" i="2"/>
  <c r="BX1080" i="2"/>
  <c r="BX1399" i="2"/>
  <c r="BX1381" i="2"/>
  <c r="BX597" i="2"/>
  <c r="BX548" i="2"/>
  <c r="BX580" i="2"/>
  <c r="BX612" i="2"/>
  <c r="BX641" i="2"/>
  <c r="BX730" i="2"/>
  <c r="BX762" i="2"/>
  <c r="BX672" i="2"/>
  <c r="BX688" i="2"/>
  <c r="BX704" i="2"/>
  <c r="BX927" i="2"/>
  <c r="BX671" i="2"/>
  <c r="BX687" i="2"/>
  <c r="BX703" i="2"/>
  <c r="BX1049" i="2"/>
  <c r="BX902" i="2"/>
  <c r="BX945" i="2"/>
  <c r="BX1043" i="2"/>
  <c r="BX1073" i="2"/>
  <c r="BX978" i="2"/>
  <c r="BX1010" i="2"/>
  <c r="BX1052" i="2"/>
  <c r="BX1161" i="2"/>
  <c r="BX1177" i="2"/>
  <c r="BX1196" i="2"/>
  <c r="BX1337" i="2"/>
  <c r="BX1410" i="2"/>
  <c r="BX1425" i="2"/>
  <c r="BX1441" i="2"/>
  <c r="BX1457" i="2"/>
  <c r="BX1476" i="2"/>
  <c r="BX1426" i="2"/>
  <c r="BX1442" i="2"/>
  <c r="BX1458" i="2"/>
  <c r="BX1475" i="2"/>
  <c r="BX1522" i="2"/>
  <c r="BX1562" i="2"/>
  <c r="BX1578" i="2"/>
  <c r="BX1632" i="2"/>
  <c r="BX1648" i="2"/>
  <c r="BX1664" i="2"/>
  <c r="BX1680" i="2"/>
  <c r="BX1696" i="2"/>
  <c r="BX1753" i="2"/>
  <c r="BU1753" i="2" s="1"/>
  <c r="BX1741" i="2"/>
  <c r="BU1741" i="2" s="1"/>
  <c r="BX1641" i="2"/>
  <c r="BX1657" i="2"/>
  <c r="BX1673" i="2"/>
  <c r="BX1689" i="2"/>
  <c r="BX1748" i="2"/>
  <c r="BU1748" i="2" s="1"/>
  <c r="BX1722" i="2"/>
  <c r="BX1828" i="2"/>
  <c r="BU1828" i="2" s="1"/>
  <c r="BX1914" i="2"/>
  <c r="BU1914" i="2" s="1"/>
  <c r="BX1835" i="2"/>
  <c r="BU1835" i="2" s="1"/>
  <c r="BX1862" i="2"/>
  <c r="BU1862" i="2" s="1"/>
  <c r="BX2083" i="2"/>
  <c r="BU2083" i="2" s="1"/>
  <c r="BX1968" i="2"/>
  <c r="BU1968" i="2" s="1"/>
  <c r="BX2001" i="2"/>
  <c r="BU2001" i="2" s="1"/>
  <c r="BX2068" i="2"/>
  <c r="BU2068" i="2" s="1"/>
  <c r="BX2006" i="2"/>
  <c r="BU2006" i="2" s="1"/>
  <c r="BX2101" i="2"/>
  <c r="BU2101" i="2" s="1"/>
  <c r="BX1999" i="2"/>
  <c r="BU1999" i="2" s="1"/>
  <c r="BX2031" i="2"/>
  <c r="BU2031" i="2" s="1"/>
  <c r="BX2154" i="2"/>
  <c r="BU2154" i="2" s="1"/>
  <c r="BX2141" i="2"/>
  <c r="BU2141" i="2" s="1"/>
  <c r="BX2121" i="2"/>
  <c r="BU2121" i="2" s="1"/>
  <c r="BX2172" i="2"/>
  <c r="BU2172" i="2" s="1"/>
  <c r="BX2211" i="2"/>
  <c r="BX2142" i="2"/>
  <c r="BU2142" i="2" s="1"/>
  <c r="BX2199" i="2"/>
  <c r="CF1726" i="2"/>
  <c r="CF1695" i="2"/>
  <c r="CF1679" i="2"/>
  <c r="CF1663" i="2"/>
  <c r="CF1647" i="2"/>
  <c r="CF1631" i="2"/>
  <c r="CF1615" i="2"/>
  <c r="CF1709" i="2"/>
  <c r="CF1723" i="2"/>
  <c r="CF1604" i="2"/>
  <c r="CF1582" i="2"/>
  <c r="CF1566" i="2"/>
  <c r="CF1550" i="2"/>
  <c r="CF1534" i="2"/>
  <c r="CF1518" i="2"/>
  <c r="CF1599" i="2"/>
  <c r="CF1674" i="2"/>
  <c r="CF1642" i="2"/>
  <c r="CF1708" i="2"/>
  <c r="CF1593" i="2"/>
  <c r="CF1575" i="2"/>
  <c r="CF1696" i="2"/>
  <c r="CF1510" i="2"/>
  <c r="CF1628" i="2"/>
  <c r="CF1495" i="2"/>
  <c r="CF1461" i="2"/>
  <c r="CF1445" i="2"/>
  <c r="CF1429" i="2"/>
  <c r="CF1413" i="2"/>
  <c r="CF1397" i="2"/>
  <c r="CF1587" i="2"/>
  <c r="CF1481" i="2"/>
  <c r="CF1517" i="2"/>
  <c r="CF1500" i="2"/>
  <c r="CF1712" i="2"/>
  <c r="CF1396" i="2"/>
  <c r="CF1372" i="2"/>
  <c r="CF1356" i="2"/>
  <c r="CF1340" i="2"/>
  <c r="CF1324" i="2"/>
  <c r="CF1308" i="2"/>
  <c r="CF1292" i="2"/>
  <c r="CF1484" i="2"/>
  <c r="CF1676" i="2"/>
  <c r="CF1394" i="2"/>
  <c r="CF1450" i="2"/>
  <c r="CF1557" i="2"/>
  <c r="CF1385" i="2"/>
  <c r="CF1369" i="2"/>
  <c r="CF1353" i="2"/>
  <c r="CF1337" i="2"/>
  <c r="CF1321" i="2"/>
  <c r="CF1305" i="2"/>
  <c r="CF1289" i="2"/>
  <c r="CF1444" i="2"/>
  <c r="CF1184" i="2"/>
  <c r="CF1168" i="2"/>
  <c r="CF1152" i="2"/>
  <c r="CF1262" i="2"/>
  <c r="CF1230" i="2"/>
  <c r="CF1198" i="2"/>
  <c r="CF1269" i="2"/>
  <c r="CF1237" i="2"/>
  <c r="CF1179" i="2"/>
  <c r="CF1163" i="2"/>
  <c r="CF1414" i="2"/>
  <c r="CF1256" i="2"/>
  <c r="CF1224" i="2"/>
  <c r="CF1192" i="2"/>
  <c r="CF1221" i="2"/>
  <c r="CF1134" i="2"/>
  <c r="CF1118" i="2"/>
  <c r="CF1102" i="2"/>
  <c r="CF1086" i="2"/>
  <c r="CF1070" i="2"/>
  <c r="CF1054" i="2"/>
  <c r="CF1038" i="2"/>
  <c r="CF1209" i="2"/>
  <c r="CF1243" i="2"/>
  <c r="CF1133" i="2"/>
  <c r="CF1117" i="2"/>
  <c r="CF1101" i="2"/>
  <c r="CF1085" i="2"/>
  <c r="CF1069" i="2"/>
  <c r="CF1722" i="2"/>
  <c r="CF1693" i="2"/>
  <c r="CF1677" i="2"/>
  <c r="CF1661" i="2"/>
  <c r="CF1645" i="2"/>
  <c r="CF1629" i="2"/>
  <c r="CF1613" i="2"/>
  <c r="CF1705" i="2"/>
  <c r="CF1719" i="2"/>
  <c r="CF1600" i="2"/>
  <c r="CF1580" i="2"/>
  <c r="CF1564" i="2"/>
  <c r="CF1548" i="2"/>
  <c r="CF1532" i="2"/>
  <c r="CF1516" i="2"/>
  <c r="CF1595" i="2"/>
  <c r="CF1670" i="2"/>
  <c r="CF1638" i="2"/>
  <c r="CF1626" i="2"/>
  <c r="CF1672" i="2"/>
  <c r="CF1567" i="2"/>
  <c r="CF1664" i="2"/>
  <c r="CF1506" i="2"/>
  <c r="CF1594" i="2"/>
  <c r="CF1487" i="2"/>
  <c r="CF1459" i="2"/>
  <c r="CF1443" i="2"/>
  <c r="CF1427" i="2"/>
  <c r="CF1411" i="2"/>
  <c r="CF1395" i="2"/>
  <c r="CF1579" i="2"/>
  <c r="CF1473" i="2"/>
  <c r="CF1512" i="2"/>
  <c r="CF1470" i="2"/>
  <c r="CF1573" i="2"/>
  <c r="CF1386" i="2"/>
  <c r="CF1370" i="2"/>
  <c r="CF1354" i="2"/>
  <c r="CF1338" i="2"/>
  <c r="CF1322" i="2"/>
  <c r="CF1306" i="2"/>
  <c r="CF1290" i="2"/>
  <c r="CF1464" i="2"/>
  <c r="CF1581" i="2"/>
  <c r="CF1656" i="2"/>
  <c r="CF1442" i="2"/>
  <c r="CF1547" i="2"/>
  <c r="CF1383" i="2"/>
  <c r="CF1367" i="2"/>
  <c r="CF1351" i="2"/>
  <c r="CF1335" i="2"/>
  <c r="CF1319" i="2"/>
  <c r="CF1303" i="2"/>
  <c r="CF1287" i="2"/>
  <c r="CF1436" i="2"/>
  <c r="CF1182" i="2"/>
  <c r="CF1714" i="2"/>
  <c r="CF1689" i="2"/>
  <c r="CF1673" i="2"/>
  <c r="CF1657" i="2"/>
  <c r="CF1641" i="2"/>
  <c r="CF1625" i="2"/>
  <c r="CF1729" i="2"/>
  <c r="CF1697" i="2"/>
  <c r="CF1711" i="2"/>
  <c r="CF1592" i="2"/>
  <c r="CF1576" i="2"/>
  <c r="CF1560" i="2"/>
  <c r="CF1544" i="2"/>
  <c r="CF1528" i="2"/>
  <c r="CF1700" i="2"/>
  <c r="CF1694" i="2"/>
  <c r="CF1662" i="2"/>
  <c r="CF1630" i="2"/>
  <c r="CF1610" i="2"/>
  <c r="CF1589" i="2"/>
  <c r="CF1551" i="2"/>
  <c r="CF1545" i="2"/>
  <c r="CF1490" i="2"/>
  <c r="CF1577" i="2"/>
  <c r="CF1471" i="2"/>
  <c r="CF1455" i="2"/>
  <c r="CF1439" i="2"/>
  <c r="CF1423" i="2"/>
  <c r="CF1407" i="2"/>
  <c r="CF1391" i="2"/>
  <c r="CF1563" i="2"/>
  <c r="CF1648" i="2"/>
  <c r="CF1502" i="2"/>
  <c r="CF1454" i="2"/>
  <c r="CF1515" i="2"/>
  <c r="CF1382" i="2"/>
  <c r="CF1366" i="2"/>
  <c r="CF1350" i="2"/>
  <c r="CF1334" i="2"/>
  <c r="CF1318" i="2"/>
  <c r="CF1302" i="2"/>
  <c r="CF1286" i="2"/>
  <c r="CF1448" i="2"/>
  <c r="CF1531" i="2"/>
  <c r="CF1513" i="2"/>
  <c r="CF1426" i="2"/>
  <c r="CF1492" i="2"/>
  <c r="CF1379" i="2"/>
  <c r="CF1363" i="2"/>
  <c r="CF1347" i="2"/>
  <c r="CF1331" i="2"/>
  <c r="CF1315" i="2"/>
  <c r="CF1299" i="2"/>
  <c r="CF1480" i="2"/>
  <c r="CF1420" i="2"/>
  <c r="CF1178" i="2"/>
  <c r="CF1162" i="2"/>
  <c r="CF1282" i="2"/>
  <c r="CF1250" i="2"/>
  <c r="CF1218" i="2"/>
  <c r="CF1476" i="2"/>
  <c r="CF1257" i="2"/>
  <c r="CF1189" i="2"/>
  <c r="CF1173" i="2"/>
  <c r="CF1157" i="2"/>
  <c r="CF1276" i="2"/>
  <c r="CF1244" i="2"/>
  <c r="CF1212" i="2"/>
  <c r="CF1239" i="2"/>
  <c r="CF1144" i="2"/>
  <c r="CF1128" i="2"/>
  <c r="CF1112" i="2"/>
  <c r="CF1096" i="2"/>
  <c r="CF1080" i="2"/>
  <c r="CF1064" i="2"/>
  <c r="CF1048" i="2"/>
  <c r="CF1215" i="2"/>
  <c r="CF1565" i="2"/>
  <c r="CF1143" i="2"/>
  <c r="CF1127" i="2"/>
  <c r="CF1111" i="2"/>
  <c r="CF1095" i="2"/>
  <c r="CF1079" i="2"/>
  <c r="CF1063" i="2"/>
  <c r="CF1710" i="2"/>
  <c r="CF1687" i="2"/>
  <c r="CF1671" i="2"/>
  <c r="CF1655" i="2"/>
  <c r="CF1639" i="2"/>
  <c r="CF1623" i="2"/>
  <c r="CF1725" i="2"/>
  <c r="CF1728" i="2"/>
  <c r="CF1707" i="2"/>
  <c r="CF1590" i="2"/>
  <c r="CF1574" i="2"/>
  <c r="CF1558" i="2"/>
  <c r="CF1542" i="2"/>
  <c r="CF1526" i="2"/>
  <c r="CF1622" i="2"/>
  <c r="CF1690" i="2"/>
  <c r="CF1658" i="2"/>
  <c r="CF1624" i="2"/>
  <c r="CF1609" i="2"/>
  <c r="CF1668" i="2"/>
  <c r="CF1501" i="2"/>
  <c r="CF1537" i="2"/>
  <c r="CF1482" i="2"/>
  <c r="CF1569" i="2"/>
  <c r="CF1469" i="2"/>
  <c r="CF1453" i="2"/>
  <c r="CF1437" i="2"/>
  <c r="CF1421" i="2"/>
  <c r="CF1405" i="2"/>
  <c r="CF1389" i="2"/>
  <c r="CF1555" i="2"/>
  <c r="CF1620" i="2"/>
  <c r="CF1494" i="2"/>
  <c r="CF1446" i="2"/>
  <c r="CF1488" i="2"/>
  <c r="CF1380" i="2"/>
  <c r="CF1364" i="2"/>
  <c r="CF1348" i="2"/>
  <c r="CF1332" i="2"/>
  <c r="CF1316" i="2"/>
  <c r="CF1702" i="2"/>
  <c r="CF1683" i="2"/>
  <c r="CF1667" i="2"/>
  <c r="CF1651" i="2"/>
  <c r="CF1635" i="2"/>
  <c r="CF1619" i="2"/>
  <c r="CF1717" i="2"/>
  <c r="CF1720" i="2"/>
  <c r="CF1699" i="2"/>
  <c r="CF1586" i="2"/>
  <c r="CF1570" i="2"/>
  <c r="CF1554" i="2"/>
  <c r="CF1538" i="2"/>
  <c r="CF1522" i="2"/>
  <c r="CF1607" i="2"/>
  <c r="CF1682" i="2"/>
  <c r="CF1650" i="2"/>
  <c r="CF1606" i="2"/>
  <c r="CF1601" i="2"/>
  <c r="CF1612" i="2"/>
  <c r="CF1485" i="2"/>
  <c r="CF1521" i="2"/>
  <c r="CF1692" i="2"/>
  <c r="CF1553" i="2"/>
  <c r="CF1465" i="2"/>
  <c r="CF1449" i="2"/>
  <c r="CF1433" i="2"/>
  <c r="CF1417" i="2"/>
  <c r="CF1401" i="2"/>
  <c r="CF1652" i="2"/>
  <c r="CF1497" i="2"/>
  <c r="CF1533" i="2"/>
  <c r="CF1478" i="2"/>
  <c r="CF1430" i="2"/>
  <c r="CF1412" i="2"/>
  <c r="CF1376" i="2"/>
  <c r="CF1360" i="2"/>
  <c r="CF1344" i="2"/>
  <c r="CF1328" i="2"/>
  <c r="CF1312" i="2"/>
  <c r="CF1296" i="2"/>
  <c r="CF1523" i="2"/>
  <c r="CF1424" i="2"/>
  <c r="CF1410" i="2"/>
  <c r="CF1466" i="2"/>
  <c r="CF1644" i="2"/>
  <c r="CF1400" i="2"/>
  <c r="CF1373" i="2"/>
  <c r="CF1357" i="2"/>
  <c r="CF1341" i="2"/>
  <c r="CF1325" i="2"/>
  <c r="CF1309" i="2"/>
  <c r="CF1293" i="2"/>
  <c r="CF1460" i="2"/>
  <c r="CF1188" i="2"/>
  <c r="CF1172" i="2"/>
  <c r="CF1156" i="2"/>
  <c r="CF1270" i="2"/>
  <c r="CF1238" i="2"/>
  <c r="CF1206" i="2"/>
  <c r="CF1277" i="2"/>
  <c r="CF1245" i="2"/>
  <c r="CF1183" i="2"/>
  <c r="CF1167" i="2"/>
  <c r="CF1151" i="2"/>
  <c r="CF1264" i="2"/>
  <c r="CF1232" i="2"/>
  <c r="CF1200" i="2"/>
  <c r="CF1259" i="2"/>
  <c r="CF1138" i="2"/>
  <c r="CF1122" i="2"/>
  <c r="CF1106" i="2"/>
  <c r="CF1090" i="2"/>
  <c r="CF1074" i="2"/>
  <c r="CF1058" i="2"/>
  <c r="CF1042" i="2"/>
  <c r="CF1235" i="2"/>
  <c r="CF1203" i="2"/>
  <c r="CF1137" i="2"/>
  <c r="CF1121" i="2"/>
  <c r="CF1105" i="2"/>
  <c r="CF1089" i="2"/>
  <c r="CF1073" i="2"/>
  <c r="CF1263" i="2"/>
  <c r="CF1718" i="2"/>
  <c r="CF1665" i="2"/>
  <c r="CF1621" i="2"/>
  <c r="CF1715" i="2"/>
  <c r="CF1568" i="2"/>
  <c r="CF1524" i="2"/>
  <c r="CF1666" i="2"/>
  <c r="CF1597" i="2"/>
  <c r="CF1529" i="2"/>
  <c r="CF1479" i="2"/>
  <c r="CF1431" i="2"/>
  <c r="CF1684" i="2"/>
  <c r="CF1508" i="2"/>
  <c r="CF1404" i="2"/>
  <c r="CF1346" i="2"/>
  <c r="CF1304" i="2"/>
  <c r="CF1456" i="2"/>
  <c r="CF1539" i="2"/>
  <c r="CF1509" i="2"/>
  <c r="CF1365" i="2"/>
  <c r="CF1333" i="2"/>
  <c r="CF1301" i="2"/>
  <c r="CF1428" i="2"/>
  <c r="CF1166" i="2"/>
  <c r="CF1274" i="2"/>
  <c r="CF1222" i="2"/>
  <c r="CF1273" i="2"/>
  <c r="CF1187" i="2"/>
  <c r="CF1161" i="2"/>
  <c r="CF1268" i="2"/>
  <c r="CF1216" i="2"/>
  <c r="CF1227" i="2"/>
  <c r="CF1126" i="2"/>
  <c r="CF1100" i="2"/>
  <c r="CF1076" i="2"/>
  <c r="CF1050" i="2"/>
  <c r="CF1225" i="2"/>
  <c r="CF1141" i="2"/>
  <c r="CF1115" i="2"/>
  <c r="CF1091" i="2"/>
  <c r="CF1065" i="2"/>
  <c r="CF1398" i="2"/>
  <c r="CF1004" i="2"/>
  <c r="CF944" i="2"/>
  <c r="CF1039" i="2"/>
  <c r="CF979" i="2"/>
  <c r="CF1026" i="2"/>
  <c r="CF962" i="2"/>
  <c r="CF1009" i="2"/>
  <c r="CF1016" i="2"/>
  <c r="CF952" i="2"/>
  <c r="CF1047" i="2"/>
  <c r="CF975" i="2"/>
  <c r="CF1014" i="2"/>
  <c r="CF950" i="2"/>
  <c r="CF895" i="2"/>
  <c r="CF879" i="2"/>
  <c r="CF863" i="2"/>
  <c r="CF847" i="2"/>
  <c r="CF831" i="2"/>
  <c r="CF815" i="2"/>
  <c r="CF799" i="2"/>
  <c r="CF783" i="2"/>
  <c r="CF767" i="2"/>
  <c r="CF751" i="2"/>
  <c r="CF735" i="2"/>
  <c r="CF719" i="2"/>
  <c r="CF969" i="2"/>
  <c r="CF914" i="2"/>
  <c r="CF900" i="2"/>
  <c r="CF884" i="2"/>
  <c r="CF868" i="2"/>
  <c r="CF852" i="2"/>
  <c r="CF836" i="2"/>
  <c r="CF820" i="2"/>
  <c r="CF804" i="2"/>
  <c r="CF788" i="2"/>
  <c r="CF772" i="2"/>
  <c r="CF756" i="2"/>
  <c r="CF740" i="2"/>
  <c r="CF724" i="2"/>
  <c r="CF929" i="2"/>
  <c r="CF919" i="2"/>
  <c r="CF712" i="2"/>
  <c r="CF696" i="2"/>
  <c r="CF680" i="2"/>
  <c r="CF664" i="2"/>
  <c r="CF648" i="2"/>
  <c r="CF632" i="2"/>
  <c r="CF616" i="2"/>
  <c r="CF600" i="2"/>
  <c r="CF584" i="2"/>
  <c r="CF568" i="2"/>
  <c r="CF552" i="2"/>
  <c r="CF711" i="2"/>
  <c r="CF695" i="2"/>
  <c r="CF679" i="2"/>
  <c r="CF663" i="2"/>
  <c r="CF647" i="2"/>
  <c r="CF631" i="2"/>
  <c r="CF615" i="2"/>
  <c r="CF599" i="2"/>
  <c r="CF583" i="2"/>
  <c r="CF567" i="2"/>
  <c r="CF551" i="2"/>
  <c r="CF536" i="2"/>
  <c r="CF520" i="2"/>
  <c r="CF504" i="2"/>
  <c r="CF1706" i="2"/>
  <c r="CF1659" i="2"/>
  <c r="CF1617" i="2"/>
  <c r="CF1703" i="2"/>
  <c r="CF1562" i="2"/>
  <c r="CF1520" i="2"/>
  <c r="CF1654" i="2"/>
  <c r="CF1640" i="2"/>
  <c r="CF1514" i="2"/>
  <c r="CF1467" i="2"/>
  <c r="CF1425" i="2"/>
  <c r="CF1598" i="2"/>
  <c r="CF1486" i="2"/>
  <c r="CF1384" i="2"/>
  <c r="CF1342" i="2"/>
  <c r="CF1300" i="2"/>
  <c r="CF1440" i="2"/>
  <c r="CF1496" i="2"/>
  <c r="CF1416" i="2"/>
  <c r="CF1361" i="2"/>
  <c r="CF1329" i="2"/>
  <c r="CF1297" i="2"/>
  <c r="CF1392" i="2"/>
  <c r="CF1164" i="2"/>
  <c r="CF1266" i="2"/>
  <c r="CF1214" i="2"/>
  <c r="CF1265" i="2"/>
  <c r="CF1185" i="2"/>
  <c r="CF1159" i="2"/>
  <c r="CF1260" i="2"/>
  <c r="CF1208" i="2"/>
  <c r="CF1205" i="2"/>
  <c r="CF1124" i="2"/>
  <c r="CF1098" i="2"/>
  <c r="CF1072" i="2"/>
  <c r="CF1046" i="2"/>
  <c r="CF1193" i="2"/>
  <c r="CF1139" i="2"/>
  <c r="CF1113" i="2"/>
  <c r="CF1087" i="2"/>
  <c r="CF1061" i="2"/>
  <c r="CF1201" i="2"/>
  <c r="CF996" i="2"/>
  <c r="CF942" i="2"/>
  <c r="CF1035" i="2"/>
  <c r="CF971" i="2"/>
  <c r="CF1018" i="2"/>
  <c r="CF954" i="2"/>
  <c r="CF1001" i="2"/>
  <c r="CF1008" i="2"/>
  <c r="CF945" i="2"/>
  <c r="CF1031" i="2"/>
  <c r="CF967" i="2"/>
  <c r="CF1006" i="2"/>
  <c r="CF981" i="2"/>
  <c r="CF893" i="2"/>
  <c r="CF877" i="2"/>
  <c r="CF861" i="2"/>
  <c r="CF845" i="2"/>
  <c r="CF829" i="2"/>
  <c r="CF813" i="2"/>
  <c r="CF797" i="2"/>
  <c r="CF781" i="2"/>
  <c r="CF765" i="2"/>
  <c r="CF749" i="2"/>
  <c r="CF733" i="2"/>
  <c r="CF717" i="2"/>
  <c r="CF923" i="2"/>
  <c r="CF906" i="2"/>
  <c r="CF898" i="2"/>
  <c r="CF882" i="2"/>
  <c r="CF866" i="2"/>
  <c r="CF850" i="2"/>
  <c r="CF834" i="2"/>
  <c r="CF818" i="2"/>
  <c r="CF802" i="2"/>
  <c r="CF786" i="2"/>
  <c r="CF770" i="2"/>
  <c r="CF754" i="2"/>
  <c r="CF738" i="2"/>
  <c r="CF722" i="2"/>
  <c r="CF928" i="2"/>
  <c r="CF911" i="2"/>
  <c r="CF710" i="2"/>
  <c r="CF694" i="2"/>
  <c r="CF678" i="2"/>
  <c r="CF662" i="2"/>
  <c r="CF646" i="2"/>
  <c r="CF630" i="2"/>
  <c r="CF614" i="2"/>
  <c r="CF598" i="2"/>
  <c r="CF582" i="2"/>
  <c r="CF566" i="2"/>
  <c r="CF550" i="2"/>
  <c r="CF709" i="2"/>
  <c r="CF693" i="2"/>
  <c r="CF677" i="2"/>
  <c r="CF661" i="2"/>
  <c r="CF645" i="2"/>
  <c r="CF629" i="2"/>
  <c r="CF613" i="2"/>
  <c r="CF597" i="2"/>
  <c r="CF581" i="2"/>
  <c r="CF565" i="2"/>
  <c r="CF549" i="2"/>
  <c r="CF534" i="2"/>
  <c r="CF518" i="2"/>
  <c r="CF502" i="2"/>
  <c r="CF1691" i="2"/>
  <c r="CF1649" i="2"/>
  <c r="CF1721" i="2"/>
  <c r="CF1596" i="2"/>
  <c r="CF1552" i="2"/>
  <c r="CF1614" i="2"/>
  <c r="CF1634" i="2"/>
  <c r="CF1583" i="2"/>
  <c r="CF1474" i="2"/>
  <c r="CF1457" i="2"/>
  <c r="CF1415" i="2"/>
  <c r="CF1505" i="2"/>
  <c r="CF1462" i="2"/>
  <c r="CF1374" i="2"/>
  <c r="CF1330" i="2"/>
  <c r="CF1294" i="2"/>
  <c r="CF1388" i="2"/>
  <c r="CF1458" i="2"/>
  <c r="CF1387" i="2"/>
  <c r="CF1355" i="2"/>
  <c r="CF1323" i="2"/>
  <c r="CF1291" i="2"/>
  <c r="CF1186" i="2"/>
  <c r="CF1158" i="2"/>
  <c r="CF1254" i="2"/>
  <c r="CF1202" i="2"/>
  <c r="CF1253" i="2"/>
  <c r="CF1177" i="2"/>
  <c r="CF1153" i="2"/>
  <c r="CF1248" i="2"/>
  <c r="CF1196" i="2"/>
  <c r="CF1142" i="2"/>
  <c r="CF1116" i="2"/>
  <c r="CF1092" i="2"/>
  <c r="CF1066" i="2"/>
  <c r="CF1040" i="2"/>
  <c r="CF1255" i="2"/>
  <c r="CF1131" i="2"/>
  <c r="CF1107" i="2"/>
  <c r="CF1081" i="2"/>
  <c r="CF1231" i="2"/>
  <c r="CF1037" i="2"/>
  <c r="CF980" i="2"/>
  <c r="CF938" i="2"/>
  <c r="CF1019" i="2"/>
  <c r="CF955" i="2"/>
  <c r="CF1002" i="2"/>
  <c r="CF1059" i="2"/>
  <c r="CF985" i="2"/>
  <c r="CF992" i="2"/>
  <c r="CF941" i="2"/>
  <c r="CF1015" i="2"/>
  <c r="CF951" i="2"/>
  <c r="CF990" i="2"/>
  <c r="CF917" i="2"/>
  <c r="CF889" i="2"/>
  <c r="CF873" i="2"/>
  <c r="CF857" i="2"/>
  <c r="CF841" i="2"/>
  <c r="CF825" i="2"/>
  <c r="CF809" i="2"/>
  <c r="CF793" i="2"/>
  <c r="CF777" i="2"/>
  <c r="CF761" i="2"/>
  <c r="CF745" i="2"/>
  <c r="CF729" i="2"/>
  <c r="CF931" i="2"/>
  <c r="CF907" i="2"/>
  <c r="CF1013" i="2"/>
  <c r="CF894" i="2"/>
  <c r="CF878" i="2"/>
  <c r="CF862" i="2"/>
  <c r="CF846" i="2"/>
  <c r="CF830" i="2"/>
  <c r="CF814" i="2"/>
  <c r="CF798" i="2"/>
  <c r="CF782" i="2"/>
  <c r="CF766" i="2"/>
  <c r="CF750" i="2"/>
  <c r="CF734" i="2"/>
  <c r="CF718" i="2"/>
  <c r="CF912" i="2"/>
  <c r="CF989" i="2"/>
  <c r="CF706" i="2"/>
  <c r="CF690" i="2"/>
  <c r="CF1675" i="2"/>
  <c r="CF1633" i="2"/>
  <c r="CF1724" i="2"/>
  <c r="CF1578" i="2"/>
  <c r="CF1536" i="2"/>
  <c r="CF1686" i="2"/>
  <c r="CF1618" i="2"/>
  <c r="CF1477" i="2"/>
  <c r="CF1561" i="2"/>
  <c r="CF1441" i="2"/>
  <c r="CF1399" i="2"/>
  <c r="CF1541" i="2"/>
  <c r="CF1535" i="2"/>
  <c r="CF1358" i="2"/>
  <c r="CF1314" i="2"/>
  <c r="CF1543" i="2"/>
  <c r="CF1472" i="2"/>
  <c r="CF1390" i="2"/>
  <c r="CF1375" i="2"/>
  <c r="CF1343" i="2"/>
  <c r="CF1311" i="2"/>
  <c r="CF1468" i="2"/>
  <c r="CF1174" i="2"/>
  <c r="CF1148" i="2"/>
  <c r="CF1234" i="2"/>
  <c r="CF1406" i="2"/>
  <c r="CF1233" i="2"/>
  <c r="CF1169" i="2"/>
  <c r="CF1280" i="2"/>
  <c r="CF1228" i="2"/>
  <c r="CF1211" i="2"/>
  <c r="CF1132" i="2"/>
  <c r="CF1108" i="2"/>
  <c r="CF1082" i="2"/>
  <c r="CF1056" i="2"/>
  <c r="CF1199" i="2"/>
  <c r="CF1213" i="2"/>
  <c r="CF1123" i="2"/>
  <c r="CF1097" i="2"/>
  <c r="CF1071" i="2"/>
  <c r="CF1191" i="2"/>
  <c r="CF1020" i="2"/>
  <c r="CF956" i="2"/>
  <c r="CF1251" i="2"/>
  <c r="CF995" i="2"/>
  <c r="CF1041" i="2"/>
  <c r="CF978" i="2"/>
  <c r="CF1025" i="2"/>
  <c r="CF1032" i="2"/>
  <c r="CF968" i="2"/>
  <c r="CF935" i="2"/>
  <c r="CF991" i="2"/>
  <c r="CF1030" i="2"/>
  <c r="CF966" i="2"/>
  <c r="CF899" i="2"/>
  <c r="CF883" i="2"/>
  <c r="CF867" i="2"/>
  <c r="CF851" i="2"/>
  <c r="CF835" i="2"/>
  <c r="CF819" i="2"/>
  <c r="CF803" i="2"/>
  <c r="CF787" i="2"/>
  <c r="CF771" i="2"/>
  <c r="CF755" i="2"/>
  <c r="CF739" i="2"/>
  <c r="CF723" i="2"/>
  <c r="CF908" i="2"/>
  <c r="CF932" i="2"/>
  <c r="CF913" i="2"/>
  <c r="CF888" i="2"/>
  <c r="CF872" i="2"/>
  <c r="CF856" i="2"/>
  <c r="CF840" i="2"/>
  <c r="CF824" i="2"/>
  <c r="CF808" i="2"/>
  <c r="CF792" i="2"/>
  <c r="CF776" i="2"/>
  <c r="CF760" i="2"/>
  <c r="CF744" i="2"/>
  <c r="CF728" i="2"/>
  <c r="CF957" i="2"/>
  <c r="CF953" i="2"/>
  <c r="CF930" i="2"/>
  <c r="CF700" i="2"/>
  <c r="CF684" i="2"/>
  <c r="BX43" i="2"/>
  <c r="BX282" i="2"/>
  <c r="BX30" i="2"/>
  <c r="BX250" i="2"/>
  <c r="BX36" i="2"/>
  <c r="BX74" i="2"/>
  <c r="BX90" i="2"/>
  <c r="BX106" i="2"/>
  <c r="BX122" i="2"/>
  <c r="BX138" i="2"/>
  <c r="BX329" i="2"/>
  <c r="BX345" i="2"/>
  <c r="BX361" i="2"/>
  <c r="BX377" i="2"/>
  <c r="BX393" i="2"/>
  <c r="BX409" i="2"/>
  <c r="BX438" i="2"/>
  <c r="BX565" i="2"/>
  <c r="BX433" i="2"/>
  <c r="BX453" i="2"/>
  <c r="BX469" i="2"/>
  <c r="BX501" i="2"/>
  <c r="BX533" i="2"/>
  <c r="BX560" i="2"/>
  <c r="BX592" i="2"/>
  <c r="BX618" i="2"/>
  <c r="BX650" i="2"/>
  <c r="BX476" i="2"/>
  <c r="BX492" i="2"/>
  <c r="BX508" i="2"/>
  <c r="BX524" i="2"/>
  <c r="BX540" i="2"/>
  <c r="BX745" i="2"/>
  <c r="BX777" i="2"/>
  <c r="BX836" i="2"/>
  <c r="BX922" i="2"/>
  <c r="BX815" i="2"/>
  <c r="BX831" i="2"/>
  <c r="BX847" i="2"/>
  <c r="BX863" i="2"/>
  <c r="BX879" i="2"/>
  <c r="BX895" i="2"/>
  <c r="BX1081" i="2"/>
  <c r="BX1097" i="2"/>
  <c r="BX1062" i="2"/>
  <c r="BX1232" i="2"/>
  <c r="BX1333" i="2"/>
  <c r="BX1415" i="2"/>
  <c r="BX1531" i="2"/>
  <c r="BX1634" i="2"/>
  <c r="BX1666" i="2"/>
  <c r="BX1882" i="2"/>
  <c r="BU1882" i="2" s="1"/>
  <c r="BX2029" i="2"/>
  <c r="BU2029" i="2" s="1"/>
  <c r="BX1979" i="2"/>
  <c r="BU1979" i="2" s="1"/>
  <c r="BX1945" i="2"/>
  <c r="BU1945" i="2" s="1"/>
  <c r="BX1916" i="2"/>
  <c r="BU1916" i="2" s="1"/>
  <c r="BX1954" i="2"/>
  <c r="BU1954" i="2" s="1"/>
  <c r="BX2034" i="2"/>
  <c r="BU2034" i="2" s="1"/>
  <c r="BX2052" i="2"/>
  <c r="BU2052" i="2" s="1"/>
  <c r="BX2090" i="2"/>
  <c r="BU2090" i="2" s="1"/>
  <c r="BX2000" i="2"/>
  <c r="BU2000" i="2" s="1"/>
  <c r="BX2032" i="2"/>
  <c r="BU2032" i="2" s="1"/>
  <c r="BX2119" i="2"/>
  <c r="BU2119" i="2" s="1"/>
  <c r="BX2156" i="2"/>
  <c r="BU2156" i="2" s="1"/>
  <c r="BX2088" i="2"/>
  <c r="BU2088" i="2" s="1"/>
  <c r="BX2124" i="2"/>
  <c r="BU2124" i="2" s="1"/>
  <c r="BX2210" i="2"/>
  <c r="BX2159" i="2"/>
  <c r="BU2159" i="2" s="1"/>
  <c r="BX543" i="2"/>
  <c r="BX1113" i="2"/>
  <c r="BX1353" i="2"/>
  <c r="BX1699" i="2"/>
  <c r="BX1807" i="2"/>
  <c r="BU1807" i="2" s="1"/>
  <c r="BX1832" i="2"/>
  <c r="BU1832" i="2" s="1"/>
  <c r="BX1724" i="2"/>
  <c r="BX1884" i="2"/>
  <c r="BU1884" i="2" s="1"/>
  <c r="BX1939" i="2"/>
  <c r="BU1939" i="2" s="1"/>
  <c r="BX2082" i="2"/>
  <c r="BU2082" i="2" s="1"/>
  <c r="BX2085" i="2"/>
  <c r="BU2085" i="2" s="1"/>
  <c r="BX2198" i="2"/>
  <c r="BX605" i="2"/>
  <c r="BX613" i="2"/>
  <c r="BX640" i="2"/>
  <c r="BX731" i="2"/>
  <c r="BX958" i="2"/>
  <c r="BX1085" i="2"/>
  <c r="BX1129" i="2"/>
  <c r="BX1069" i="2"/>
  <c r="BX1359" i="2"/>
  <c r="BX1407" i="2"/>
  <c r="BX1349" i="2"/>
  <c r="BX1393" i="2"/>
  <c r="BX1866" i="2"/>
  <c r="BU1866" i="2" s="1"/>
  <c r="BX1751" i="2"/>
  <c r="BU1751" i="2" s="1"/>
  <c r="BX1900" i="2"/>
  <c r="BU1900" i="2" s="1"/>
  <c r="BX1922" i="2"/>
  <c r="BU1922" i="2" s="1"/>
  <c r="BX1890" i="2"/>
  <c r="BU1890" i="2" s="1"/>
  <c r="BX2095" i="2"/>
  <c r="BU2095" i="2" s="1"/>
  <c r="BX314" i="2"/>
  <c r="BX42" i="2"/>
  <c r="BX17" i="2"/>
  <c r="BX20" i="2"/>
  <c r="BX266" i="2"/>
  <c r="BX49" i="2"/>
  <c r="BX56" i="2"/>
  <c r="BX34" i="2"/>
  <c r="BX64" i="2"/>
  <c r="BX80" i="2"/>
  <c r="BX96" i="2"/>
  <c r="BX112" i="2"/>
  <c r="BX128" i="2"/>
  <c r="BX144" i="2"/>
  <c r="BX172" i="2"/>
  <c r="BX204" i="2"/>
  <c r="BX61" i="2"/>
  <c r="BX243" i="2"/>
  <c r="BX275" i="2"/>
  <c r="BX307" i="2"/>
  <c r="BX239" i="2"/>
  <c r="BX271" i="2"/>
  <c r="BX303" i="2"/>
  <c r="BX237" i="2"/>
  <c r="BX269" i="2"/>
  <c r="BX301" i="2"/>
  <c r="BX335" i="2"/>
  <c r="BX351" i="2"/>
  <c r="BX367" i="2"/>
  <c r="BX383" i="2"/>
  <c r="BX399" i="2"/>
  <c r="BX418" i="2"/>
  <c r="BX413" i="2"/>
  <c r="BX336" i="2"/>
  <c r="BX352" i="2"/>
  <c r="BX368" i="2"/>
  <c r="BX384" i="2"/>
  <c r="BX400" i="2"/>
  <c r="BX420" i="2"/>
  <c r="BX475" i="2"/>
  <c r="BX491" i="2"/>
  <c r="BX523" i="2"/>
  <c r="BX539" i="2"/>
  <c r="BX633" i="2"/>
  <c r="BX763" i="2"/>
  <c r="BX482" i="2"/>
  <c r="BX498" i="2"/>
  <c r="BX514" i="2"/>
  <c r="BX530" i="2"/>
  <c r="BX646" i="2"/>
  <c r="BX735" i="2"/>
  <c r="BX564" i="2"/>
  <c r="BX596" i="2"/>
  <c r="BX625" i="2"/>
  <c r="BX747" i="2"/>
  <c r="BX746" i="2"/>
  <c r="BX778" i="2"/>
  <c r="BX680" i="2"/>
  <c r="BX696" i="2"/>
  <c r="BX712" i="2"/>
  <c r="BX725" i="2"/>
  <c r="BX757" i="2"/>
  <c r="BX740" i="2"/>
  <c r="BX772" i="2"/>
  <c r="BX679" i="2"/>
  <c r="BX695" i="2"/>
  <c r="BX711" i="2"/>
  <c r="BX794" i="2"/>
  <c r="BX826" i="2"/>
  <c r="BX842" i="2"/>
  <c r="BX858" i="2"/>
  <c r="BX946" i="2"/>
  <c r="BX913" i="2"/>
  <c r="BX821" i="2"/>
  <c r="BX837" i="2"/>
  <c r="BX853" i="2"/>
  <c r="BX869" i="2"/>
  <c r="BX885" i="2"/>
  <c r="BX901" i="2"/>
  <c r="BX918" i="2"/>
  <c r="BX1065" i="2"/>
  <c r="BX952" i="2"/>
  <c r="BX984" i="2"/>
  <c r="BX1016" i="2"/>
  <c r="BX1045" i="2"/>
  <c r="BX1089" i="2"/>
  <c r="BX1059" i="2"/>
  <c r="BX994" i="2"/>
  <c r="BX1026" i="2"/>
  <c r="BX1101" i="2"/>
  <c r="BX963" i="2"/>
  <c r="BX995" i="2"/>
  <c r="BX1027" i="2"/>
  <c r="BX1091" i="2"/>
  <c r="BX964" i="2"/>
  <c r="BX996" i="2"/>
  <c r="BX1028" i="2"/>
  <c r="BX1054" i="2"/>
  <c r="BX1159" i="2"/>
  <c r="BX1169" i="2"/>
  <c r="BX1185" i="2"/>
  <c r="BX1084" i="2"/>
  <c r="BX1100" i="2"/>
  <c r="BX1116" i="2"/>
  <c r="BX1132" i="2"/>
  <c r="BX1212" i="2"/>
  <c r="BX1244" i="2"/>
  <c r="BX1217" i="2"/>
  <c r="BX1249" i="2"/>
  <c r="BX1281" i="2"/>
  <c r="BX1292" i="2"/>
  <c r="BX1300" i="2"/>
  <c r="BX1308" i="2"/>
  <c r="BX1316" i="2"/>
  <c r="BX1324" i="2"/>
  <c r="BX1369" i="2"/>
  <c r="BX1371" i="2"/>
  <c r="BX1357" i="2"/>
  <c r="BX1394" i="2"/>
  <c r="BX1489" i="2"/>
  <c r="BX1405" i="2"/>
  <c r="BX1433" i="2"/>
  <c r="BX1449" i="2"/>
  <c r="BX1465" i="2"/>
  <c r="BX1492" i="2"/>
  <c r="BX1477" i="2"/>
  <c r="BX1510" i="2"/>
  <c r="BX1418" i="2"/>
  <c r="BX1434" i="2"/>
  <c r="BX1450" i="2"/>
  <c r="BX1466" i="2"/>
  <c r="BX1491" i="2"/>
  <c r="BX1723" i="2"/>
  <c r="BX1569" i="2"/>
  <c r="BX1711" i="2"/>
  <c r="BX1554" i="2"/>
  <c r="BX1570" i="2"/>
  <c r="BX1586" i="2"/>
  <c r="BX1608" i="2"/>
  <c r="BX1624" i="2"/>
  <c r="BX1640" i="2"/>
  <c r="BX1672" i="2"/>
  <c r="BX1752" i="2"/>
  <c r="BU1752" i="2" s="1"/>
  <c r="BX1601" i="2"/>
  <c r="BX1633" i="2"/>
  <c r="BX1649" i="2"/>
  <c r="BX1665" i="2"/>
  <c r="BX1681" i="2"/>
  <c r="BX1706" i="2"/>
  <c r="BX1852" i="2"/>
  <c r="BU1852" i="2" s="1"/>
  <c r="BX1957" i="2"/>
  <c r="BU1957" i="2" s="1"/>
  <c r="BX1847" i="2"/>
  <c r="BU1847" i="2" s="1"/>
  <c r="BX1888" i="2"/>
  <c r="BU1888" i="2" s="1"/>
  <c r="BX1885" i="2"/>
  <c r="BU1885" i="2" s="1"/>
  <c r="BX1917" i="2"/>
  <c r="BU1917" i="2" s="1"/>
  <c r="BX1961" i="2"/>
  <c r="BU1961" i="2" s="1"/>
  <c r="BX2048" i="2"/>
  <c r="BU2048" i="2" s="1"/>
  <c r="BX1907" i="2"/>
  <c r="BU1907" i="2" s="1"/>
  <c r="BX1949" i="2"/>
  <c r="BU1949" i="2" s="1"/>
  <c r="BX2021" i="2"/>
  <c r="BU2021" i="2" s="1"/>
  <c r="BX1951" i="2"/>
  <c r="BU1951" i="2" s="1"/>
  <c r="BX1911" i="2"/>
  <c r="BU1911" i="2" s="1"/>
  <c r="BX1990" i="2"/>
  <c r="BU1990" i="2" s="1"/>
  <c r="BX2022" i="2"/>
  <c r="BU2022" i="2" s="1"/>
  <c r="BX2075" i="2"/>
  <c r="BU2075" i="2" s="1"/>
  <c r="BX2015" i="2"/>
  <c r="BU2015" i="2" s="1"/>
  <c r="BX2056" i="2"/>
  <c r="BU2056" i="2" s="1"/>
  <c r="BX2064" i="2"/>
  <c r="BU2064" i="2" s="1"/>
  <c r="BX2201" i="2"/>
  <c r="BX2012" i="2"/>
  <c r="BU2012" i="2" s="1"/>
  <c r="BX2058" i="2"/>
  <c r="BU2058" i="2" s="1"/>
  <c r="BX2217" i="2"/>
  <c r="BX2132" i="2"/>
  <c r="BU2132" i="2" s="1"/>
  <c r="BX2216" i="2"/>
  <c r="BX2104" i="2"/>
  <c r="BU2104" i="2" s="1"/>
  <c r="BX2107" i="2"/>
  <c r="BU2107" i="2" s="1"/>
  <c r="BX2184" i="2"/>
  <c r="BX2127" i="2"/>
  <c r="BU2127" i="2" s="1"/>
  <c r="BX2168" i="2"/>
  <c r="BU2168" i="2" s="1"/>
  <c r="BX2164" i="2"/>
  <c r="BU2164" i="2" s="1"/>
  <c r="BX2189" i="2"/>
  <c r="BX2221" i="2"/>
  <c r="BX2171" i="2"/>
  <c r="BU2171" i="2" s="1"/>
  <c r="BX2183" i="2"/>
  <c r="BX2215" i="2"/>
  <c r="BX59" i="2"/>
  <c r="BX240" i="2"/>
  <c r="BX272" i="2"/>
  <c r="BX304" i="2"/>
  <c r="BX77" i="2"/>
  <c r="BX93" i="2"/>
  <c r="BX109" i="2"/>
  <c r="BX125" i="2"/>
  <c r="BX141" i="2"/>
  <c r="BX439" i="2"/>
  <c r="BX485" i="2"/>
  <c r="BX444" i="2"/>
  <c r="BX460" i="2"/>
  <c r="BX643" i="2"/>
  <c r="BX657" i="2"/>
  <c r="BX788" i="2"/>
  <c r="BX868" i="2"/>
  <c r="BX783" i="2"/>
  <c r="BX799" i="2"/>
  <c r="BX1067" i="2"/>
  <c r="BX1200" i="2"/>
  <c r="BX1146" i="2"/>
  <c r="BX1198" i="2"/>
  <c r="BX1230" i="2"/>
  <c r="BX1262" i="2"/>
  <c r="BX1191" i="2"/>
  <c r="BX1223" i="2"/>
  <c r="BX1255" i="2"/>
  <c r="BX1338" i="2"/>
  <c r="BX1354" i="2"/>
  <c r="BX1370" i="2"/>
  <c r="BX1386" i="2"/>
  <c r="BX1544" i="2"/>
  <c r="BX1515" i="2"/>
  <c r="BX1547" i="2"/>
  <c r="BX1579" i="2"/>
  <c r="BX1650" i="2"/>
  <c r="BX1682" i="2"/>
  <c r="BX1709" i="2"/>
  <c r="BX1595" i="2"/>
  <c r="BX1611" i="2"/>
  <c r="BX1627" i="2"/>
  <c r="BX1738" i="2"/>
  <c r="BU1738" i="2" s="1"/>
  <c r="BX1802" i="2"/>
  <c r="BU1802" i="2" s="1"/>
  <c r="BX1768" i="2"/>
  <c r="BU1768" i="2" s="1"/>
  <c r="BX1904" i="2"/>
  <c r="BU1904" i="2" s="1"/>
  <c r="BX1870" i="2"/>
  <c r="BU1870" i="2" s="1"/>
  <c r="BX2049" i="2"/>
  <c r="BU2049" i="2" s="1"/>
  <c r="BX2212" i="2"/>
  <c r="BX2178" i="2"/>
  <c r="CD167" i="2"/>
  <c r="BU167" i="2" s="1"/>
  <c r="CD269" i="2"/>
  <c r="CD58" i="2"/>
  <c r="BU58" i="2" s="1"/>
  <c r="CD184" i="2"/>
  <c r="CD251" i="2"/>
  <c r="CD315" i="2"/>
  <c r="CD65" i="2"/>
  <c r="CD81" i="2"/>
  <c r="CD97" i="2"/>
  <c r="CD113" i="2"/>
  <c r="CD129" i="2"/>
  <c r="CD145" i="2"/>
  <c r="CD201" i="2"/>
  <c r="CD265" i="2"/>
  <c r="CD412" i="2"/>
  <c r="CD202" i="2"/>
  <c r="CD263" i="2"/>
  <c r="CD424" i="2"/>
  <c r="CD62" i="2"/>
  <c r="CD211" i="2"/>
  <c r="CD262" i="2"/>
  <c r="CD472" i="2"/>
  <c r="CD196" i="2"/>
  <c r="CD260" i="2"/>
  <c r="CD324" i="2"/>
  <c r="CD72" i="2"/>
  <c r="CD88" i="2"/>
  <c r="CD104" i="2"/>
  <c r="CD120" i="2"/>
  <c r="CD136" i="2"/>
  <c r="CD165" i="2"/>
  <c r="BU165" i="2" s="1"/>
  <c r="CD241" i="2"/>
  <c r="CD305" i="2"/>
  <c r="CD158" i="2"/>
  <c r="CD222" i="2"/>
  <c r="CD288" i="2"/>
  <c r="CD459" i="2"/>
  <c r="CD328" i="2"/>
  <c r="BO35" i="2"/>
  <c r="BX15" i="2"/>
  <c r="BX38" i="2"/>
  <c r="BX46" i="2"/>
  <c r="BX29" i="2"/>
  <c r="BX22" i="2"/>
  <c r="BX62" i="2"/>
  <c r="BX233" i="2"/>
  <c r="BX265" i="2"/>
  <c r="BX297" i="2"/>
  <c r="BX230" i="2"/>
  <c r="BX262" i="2"/>
  <c r="BU262" i="2" s="1"/>
  <c r="BX294" i="2"/>
  <c r="BX76" i="2"/>
  <c r="BX92" i="2"/>
  <c r="BX108" i="2"/>
  <c r="BX124" i="2"/>
  <c r="BX140" i="2"/>
  <c r="BX164" i="2"/>
  <c r="BX196" i="2"/>
  <c r="BU196" i="2" s="1"/>
  <c r="BX228" i="2"/>
  <c r="BX260" i="2"/>
  <c r="BX292" i="2"/>
  <c r="BX324" i="2"/>
  <c r="BU324" i="2" s="1"/>
  <c r="BX53" i="2"/>
  <c r="BX241" i="2"/>
  <c r="BU241" i="2" s="1"/>
  <c r="BX273" i="2"/>
  <c r="BX305" i="2"/>
  <c r="BU305" i="2" s="1"/>
  <c r="BX63" i="2"/>
  <c r="BX79" i="2"/>
  <c r="BX95" i="2"/>
  <c r="BX111" i="2"/>
  <c r="BX127" i="2"/>
  <c r="BX143" i="2"/>
  <c r="BX331" i="2"/>
  <c r="BX347" i="2"/>
  <c r="BX363" i="2"/>
  <c r="BX379" i="2"/>
  <c r="BX395" i="2"/>
  <c r="BX411" i="2"/>
  <c r="BX437" i="2"/>
  <c r="BX332" i="2"/>
  <c r="BX348" i="2"/>
  <c r="BX364" i="2"/>
  <c r="BX380" i="2"/>
  <c r="BX396" i="2"/>
  <c r="BX412" i="2"/>
  <c r="BX443" i="2"/>
  <c r="BX455" i="2"/>
  <c r="BX471" i="2"/>
  <c r="BX487" i="2"/>
  <c r="BX503" i="2"/>
  <c r="BX519" i="2"/>
  <c r="BX535" i="2"/>
  <c r="BX566" i="2"/>
  <c r="BX598" i="2"/>
  <c r="BX621" i="2"/>
  <c r="BX653" i="2"/>
  <c r="BX551" i="2"/>
  <c r="BX583" i="2"/>
  <c r="BX615" i="2"/>
  <c r="BX635" i="2"/>
  <c r="BX648" i="2"/>
  <c r="BX446" i="2"/>
  <c r="BX462" i="2"/>
  <c r="BX478" i="2"/>
  <c r="BX494" i="2"/>
  <c r="BX510" i="2"/>
  <c r="BX526" i="2"/>
  <c r="BX542" i="2"/>
  <c r="BX644" i="2"/>
  <c r="BX556" i="2"/>
  <c r="BX588" i="2"/>
  <c r="BX738" i="2"/>
  <c r="BX770" i="2"/>
  <c r="BX660" i="2"/>
  <c r="BX676" i="2"/>
  <c r="BX692" i="2"/>
  <c r="BX708" i="2"/>
  <c r="BX717" i="2"/>
  <c r="BX749" i="2"/>
  <c r="BX732" i="2"/>
  <c r="BX764" i="2"/>
  <c r="BX659" i="2"/>
  <c r="BX675" i="2"/>
  <c r="BX691" i="2"/>
  <c r="BX707" i="2"/>
  <c r="BX790" i="2"/>
  <c r="BX806" i="2"/>
  <c r="BX822" i="2"/>
  <c r="BX838" i="2"/>
  <c r="BX854" i="2"/>
  <c r="BX870" i="2"/>
  <c r="BX886" i="2"/>
  <c r="BX904" i="2"/>
  <c r="BX785" i="2"/>
  <c r="BX801" i="2"/>
  <c r="BX817" i="2"/>
  <c r="BX833" i="2"/>
  <c r="BX849" i="2"/>
  <c r="BX865" i="2"/>
  <c r="BX881" i="2"/>
  <c r="BX897" i="2"/>
  <c r="BX910" i="2"/>
  <c r="BX933" i="2"/>
  <c r="BX1048" i="2"/>
  <c r="BX976" i="2"/>
  <c r="BX1008" i="2"/>
  <c r="BX961" i="2"/>
  <c r="BX993" i="2"/>
  <c r="BX1025" i="2"/>
  <c r="BX986" i="2"/>
  <c r="BX1018" i="2"/>
  <c r="BX1041" i="2"/>
  <c r="BX934" i="2"/>
  <c r="BX955" i="2"/>
  <c r="BX987" i="2"/>
  <c r="BX1019" i="2"/>
  <c r="BX1039" i="2"/>
  <c r="BX1066" i="2"/>
  <c r="BX1165" i="2"/>
  <c r="BX1181" i="2"/>
  <c r="BX1096" i="2"/>
  <c r="BX1112" i="2"/>
  <c r="BX1128" i="2"/>
  <c r="BX1144" i="2"/>
  <c r="BX1204" i="2"/>
  <c r="BX1236" i="2"/>
  <c r="BX1268" i="2"/>
  <c r="BX1209" i="2"/>
  <c r="BX1241" i="2"/>
  <c r="BX1273" i="2"/>
  <c r="BX1290" i="2"/>
  <c r="BX1298" i="2"/>
  <c r="BX1306" i="2"/>
  <c r="BX1314" i="2"/>
  <c r="BX1322" i="2"/>
  <c r="BX1148" i="2"/>
  <c r="BX1164" i="2"/>
  <c r="BX1180" i="2"/>
  <c r="BX1202" i="2"/>
  <c r="BX1234" i="2"/>
  <c r="BX1266" i="2"/>
  <c r="BX1195" i="2"/>
  <c r="BX1227" i="2"/>
  <c r="BX1259" i="2"/>
  <c r="BX1341" i="2"/>
  <c r="BX1388" i="2"/>
  <c r="BX1340" i="2"/>
  <c r="BX1356" i="2"/>
  <c r="BX1372" i="2"/>
  <c r="BX1391" i="2"/>
  <c r="BX1397" i="2"/>
  <c r="BX1392" i="2"/>
  <c r="BX1429" i="2"/>
  <c r="BX1445" i="2"/>
  <c r="BX1461" i="2"/>
  <c r="BX1484" i="2"/>
  <c r="BX1534" i="2"/>
  <c r="BX1501" i="2"/>
  <c r="BX1430" i="2"/>
  <c r="BX1446" i="2"/>
  <c r="BX1462" i="2"/>
  <c r="BX1483" i="2"/>
  <c r="BX1538" i="2"/>
  <c r="BX1517" i="2"/>
  <c r="BX1533" i="2"/>
  <c r="BX1549" i="2"/>
  <c r="BX1565" i="2"/>
  <c r="BX1581" i="2"/>
  <c r="BX1566" i="2"/>
  <c r="BX1582" i="2"/>
  <c r="BX1604" i="2"/>
  <c r="BX1620" i="2"/>
  <c r="BX1636" i="2"/>
  <c r="BX1652" i="2"/>
  <c r="BX1668" i="2"/>
  <c r="BX1684" i="2"/>
  <c r="BX1713" i="2"/>
  <c r="BX1597" i="2"/>
  <c r="BX1613" i="2"/>
  <c r="BX1629" i="2"/>
  <c r="BX1645" i="2"/>
  <c r="BX1661" i="2"/>
  <c r="BX1677" i="2"/>
  <c r="BX1693" i="2"/>
  <c r="BX1781" i="2"/>
  <c r="BU1781" i="2" s="1"/>
  <c r="BX1698" i="2"/>
  <c r="BX1730" i="2"/>
  <c r="BX1839" i="2"/>
  <c r="BU1839" i="2" s="1"/>
  <c r="BX1855" i="2"/>
  <c r="BU1855" i="2" s="1"/>
  <c r="BX1830" i="2"/>
  <c r="BU1830" i="2" s="1"/>
  <c r="BX1764" i="2"/>
  <c r="BU1764" i="2" s="1"/>
  <c r="BX1796" i="2"/>
  <c r="BU1796" i="2" s="1"/>
  <c r="BX1845" i="2"/>
  <c r="BU1845" i="2" s="1"/>
  <c r="BX1877" i="2"/>
  <c r="BU1877" i="2" s="1"/>
  <c r="BX1909" i="2"/>
  <c r="BU1909" i="2" s="1"/>
  <c r="BX1981" i="2"/>
  <c r="BU1981" i="2" s="1"/>
  <c r="BX2009" i="2"/>
  <c r="BU2009" i="2" s="1"/>
  <c r="BX1899" i="2"/>
  <c r="BU1899" i="2" s="1"/>
  <c r="BX1931" i="2"/>
  <c r="BU1931" i="2" s="1"/>
  <c r="BX1841" i="2"/>
  <c r="BU1841" i="2" s="1"/>
  <c r="BX1873" i="2"/>
  <c r="BU1873" i="2" s="1"/>
  <c r="BX1905" i="2"/>
  <c r="BU1905" i="2" s="1"/>
  <c r="BX2033" i="2"/>
  <c r="BU2033" i="2" s="1"/>
  <c r="BX1903" i="2"/>
  <c r="BU1903" i="2" s="1"/>
  <c r="BX2014" i="2"/>
  <c r="BU2014" i="2" s="1"/>
  <c r="BX2007" i="2"/>
  <c r="BU2007" i="2" s="1"/>
  <c r="BX2040" i="2"/>
  <c r="BU2040" i="2" s="1"/>
  <c r="BX2100" i="2"/>
  <c r="BU2100" i="2" s="1"/>
  <c r="BX2042" i="2"/>
  <c r="BU2042" i="2" s="1"/>
  <c r="BX2148" i="2"/>
  <c r="BU2148" i="2" s="1"/>
  <c r="BX2053" i="2"/>
  <c r="BU2053" i="2" s="1"/>
  <c r="BX2110" i="2"/>
  <c r="BU2110" i="2" s="1"/>
  <c r="BX2181" i="2"/>
  <c r="BX2213" i="2"/>
  <c r="BX2163" i="2"/>
  <c r="BU2163" i="2" s="1"/>
  <c r="BX2207" i="2"/>
  <c r="CD207" i="2"/>
  <c r="CD317" i="2"/>
  <c r="AR16" i="2"/>
  <c r="AS17" i="2"/>
  <c r="CD49" i="2"/>
  <c r="CD286" i="2"/>
  <c r="CD199" i="2"/>
  <c r="BU199" i="2" s="1"/>
  <c r="CD55" i="2"/>
  <c r="BU55" i="2" s="1"/>
  <c r="CD192" i="2"/>
  <c r="CD252" i="2"/>
  <c r="CD316" i="2"/>
  <c r="CD67" i="2"/>
  <c r="CD83" i="2"/>
  <c r="CD99" i="2"/>
  <c r="CD115" i="2"/>
  <c r="CD131" i="2"/>
  <c r="CD147" i="2"/>
  <c r="CD209" i="2"/>
  <c r="CD266" i="2"/>
  <c r="CD547" i="2"/>
  <c r="BU547" i="2" s="1"/>
  <c r="CD210" i="2"/>
  <c r="BU210" i="2" s="1"/>
  <c r="CD264" i="2"/>
  <c r="BU264" i="2" s="1"/>
  <c r="CD448" i="2"/>
  <c r="CD155" i="2"/>
  <c r="CD219" i="2"/>
  <c r="CD277" i="2"/>
  <c r="CD514" i="2"/>
  <c r="CD59" i="2"/>
  <c r="CD204" i="2"/>
  <c r="CD275" i="2"/>
  <c r="CD416" i="2"/>
  <c r="CD74" i="2"/>
  <c r="BU74" i="2" s="1"/>
  <c r="CD90" i="2"/>
  <c r="BU90" i="2" s="1"/>
  <c r="CD106" i="2"/>
  <c r="BU106" i="2" s="1"/>
  <c r="CD122" i="2"/>
  <c r="BU122" i="2" s="1"/>
  <c r="CD138" i="2"/>
  <c r="BU138" i="2" s="1"/>
  <c r="CD173" i="2"/>
  <c r="CD242" i="2"/>
  <c r="CD306" i="2"/>
  <c r="BU315" i="2"/>
  <c r="BX48" i="2"/>
  <c r="BX41" i="2"/>
  <c r="BU251" i="2"/>
  <c r="BX31" i="2"/>
  <c r="BX25" i="2"/>
  <c r="BX154" i="2"/>
  <c r="BX186" i="2"/>
  <c r="BX218" i="2"/>
  <c r="BX179" i="2"/>
  <c r="BX211" i="2"/>
  <c r="BU211" i="2" s="1"/>
  <c r="BX231" i="2"/>
  <c r="BX263" i="2"/>
  <c r="BU263" i="2" s="1"/>
  <c r="BX295" i="2"/>
  <c r="BX78" i="2"/>
  <c r="BX94" i="2"/>
  <c r="BX110" i="2"/>
  <c r="BX126" i="2"/>
  <c r="BX142" i="2"/>
  <c r="BX229" i="2"/>
  <c r="BX261" i="2"/>
  <c r="BX293" i="2"/>
  <c r="BX325" i="2"/>
  <c r="BX173" i="2"/>
  <c r="BU173" i="2" s="1"/>
  <c r="BX205" i="2"/>
  <c r="BX242" i="2"/>
  <c r="BX274" i="2"/>
  <c r="BX306" i="2"/>
  <c r="BU306" i="2" s="1"/>
  <c r="BX150" i="2"/>
  <c r="BX182" i="2"/>
  <c r="BX214" i="2"/>
  <c r="BX175" i="2"/>
  <c r="BX207" i="2"/>
  <c r="BU207" i="2" s="1"/>
  <c r="BX238" i="2"/>
  <c r="BX270" i="2"/>
  <c r="BX302" i="2"/>
  <c r="BX65" i="2"/>
  <c r="BU65" i="2" s="1"/>
  <c r="BX81" i="2"/>
  <c r="BX97" i="2"/>
  <c r="BU97" i="2" s="1"/>
  <c r="BX113" i="2"/>
  <c r="BU113" i="2" s="1"/>
  <c r="BX129" i="2"/>
  <c r="BU129" i="2" s="1"/>
  <c r="BX145" i="2"/>
  <c r="BX176" i="2"/>
  <c r="BX208" i="2"/>
  <c r="BX236" i="2"/>
  <c r="BX268" i="2"/>
  <c r="BX300" i="2"/>
  <c r="BX415" i="2"/>
  <c r="BX333" i="2"/>
  <c r="BX349" i="2"/>
  <c r="BX365" i="2"/>
  <c r="BX381" i="2"/>
  <c r="BX397" i="2"/>
  <c r="BX414" i="2"/>
  <c r="BX441" i="2"/>
  <c r="BX334" i="2"/>
  <c r="BX350" i="2"/>
  <c r="BX366" i="2"/>
  <c r="BX382" i="2"/>
  <c r="BX398" i="2"/>
  <c r="BX416" i="2"/>
  <c r="BU416" i="2" s="1"/>
  <c r="BX457" i="2"/>
  <c r="BX473" i="2"/>
  <c r="BX489" i="2"/>
  <c r="BX505" i="2"/>
  <c r="BX521" i="2"/>
  <c r="BX537" i="2"/>
  <c r="BX622" i="2"/>
  <c r="BX654" i="2"/>
  <c r="BX636" i="2"/>
  <c r="BX568" i="2"/>
  <c r="BX600" i="2"/>
  <c r="BX553" i="2"/>
  <c r="BX585" i="2"/>
  <c r="BX448" i="2"/>
  <c r="BU448" i="2" s="1"/>
  <c r="BX464" i="2"/>
  <c r="BX480" i="2"/>
  <c r="BX496" i="2"/>
  <c r="BX512" i="2"/>
  <c r="BX528" i="2"/>
  <c r="BX546" i="2"/>
  <c r="BX578" i="2"/>
  <c r="BX610" i="2"/>
  <c r="BX645" i="2"/>
  <c r="BX555" i="2"/>
  <c r="BX587" i="2"/>
  <c r="BX742" i="2"/>
  <c r="BX774" i="2"/>
  <c r="BX662" i="2"/>
  <c r="BX678" i="2"/>
  <c r="BX694" i="2"/>
  <c r="BX710" i="2"/>
  <c r="BX721" i="2"/>
  <c r="BX753" i="2"/>
  <c r="BX736" i="2"/>
  <c r="BX768" i="2"/>
  <c r="BX661" i="2"/>
  <c r="BX677" i="2"/>
  <c r="BX693" i="2"/>
  <c r="BX709" i="2"/>
  <c r="BX792" i="2"/>
  <c r="BX808" i="2"/>
  <c r="BX824" i="2"/>
  <c r="BX840" i="2"/>
  <c r="BX856" i="2"/>
  <c r="BX872" i="2"/>
  <c r="BX888" i="2"/>
  <c r="BX907" i="2"/>
  <c r="BX787" i="2"/>
  <c r="BX803" i="2"/>
  <c r="BX819" i="2"/>
  <c r="BX835" i="2"/>
  <c r="BX851" i="2"/>
  <c r="BX867" i="2"/>
  <c r="BX883" i="2"/>
  <c r="BX899" i="2"/>
  <c r="BX909" i="2"/>
  <c r="BX970" i="2"/>
  <c r="BX935" i="2"/>
  <c r="BX959" i="2"/>
  <c r="BX991" i="2"/>
  <c r="BX1023" i="2"/>
  <c r="BX1061" i="2"/>
  <c r="BX1078" i="2"/>
  <c r="BX1042" i="2"/>
  <c r="BX936" i="2"/>
  <c r="BX1040" i="2"/>
  <c r="BX1079" i="2"/>
  <c r="BX1053" i="2"/>
  <c r="BX965" i="2"/>
  <c r="BX997" i="2"/>
  <c r="BX1029" i="2"/>
  <c r="BX1151" i="2"/>
  <c r="BX1167" i="2"/>
  <c r="BX1183" i="2"/>
  <c r="BX1098" i="2"/>
  <c r="BX1114" i="2"/>
  <c r="BX1130" i="2"/>
  <c r="BX1147" i="2"/>
  <c r="BX1208" i="2"/>
  <c r="BX1240" i="2"/>
  <c r="BX1272" i="2"/>
  <c r="BX1213" i="2"/>
  <c r="BX1245" i="2"/>
  <c r="BX1277" i="2"/>
  <c r="BX1291" i="2"/>
  <c r="BX1299" i="2"/>
  <c r="BX1307" i="2"/>
  <c r="BX1315" i="2"/>
  <c r="BX1323" i="2"/>
  <c r="BX1150" i="2"/>
  <c r="BX1166" i="2"/>
  <c r="BX1182" i="2"/>
  <c r="BX1206" i="2"/>
  <c r="BX1238" i="2"/>
  <c r="BX1270" i="2"/>
  <c r="BX1363" i="2"/>
  <c r="BX1199" i="2"/>
  <c r="BX1231" i="2"/>
  <c r="BX1263" i="2"/>
  <c r="BX1390" i="2"/>
  <c r="BX1540" i="2"/>
  <c r="BX1473" i="2"/>
  <c r="BX1342" i="2"/>
  <c r="BX1358" i="2"/>
  <c r="BX1374" i="2"/>
  <c r="BX1398" i="2"/>
  <c r="BX1431" i="2"/>
  <c r="BX1447" i="2"/>
  <c r="BX1463" i="2"/>
  <c r="BX1487" i="2"/>
  <c r="BX1542" i="2"/>
  <c r="BX1474" i="2"/>
  <c r="BX1506" i="2"/>
  <c r="BX1432" i="2"/>
  <c r="BX1448" i="2"/>
  <c r="BX1464" i="2"/>
  <c r="BX1488" i="2"/>
  <c r="BX1546" i="2"/>
  <c r="BX1519" i="2"/>
  <c r="BX1535" i="2"/>
  <c r="BX1551" i="2"/>
  <c r="BX1567" i="2"/>
  <c r="BX1583" i="2"/>
  <c r="BX1552" i="2"/>
  <c r="BX1568" i="2"/>
  <c r="BX1584" i="2"/>
  <c r="BX1606" i="2"/>
  <c r="BX1622" i="2"/>
  <c r="BX1638" i="2"/>
  <c r="BX1654" i="2"/>
  <c r="BX1670" i="2"/>
  <c r="BX1686" i="2"/>
  <c r="BX1728" i="2"/>
  <c r="BX1717" i="2"/>
  <c r="BX1599" i="2"/>
  <c r="BX1615" i="2"/>
  <c r="BX1631" i="2"/>
  <c r="BX1647" i="2"/>
  <c r="BX1663" i="2"/>
  <c r="BX1679" i="2"/>
  <c r="BX1695" i="2"/>
  <c r="BX1702" i="2"/>
  <c r="BX1736" i="2"/>
  <c r="BU1736" i="2" s="1"/>
  <c r="BX1791" i="2"/>
  <c r="BU1791" i="2" s="1"/>
  <c r="BX1761" i="2"/>
  <c r="BU1761" i="2" s="1"/>
  <c r="BX1746" i="2"/>
  <c r="BU1746" i="2" s="1"/>
  <c r="BX1778" i="2"/>
  <c r="BU1778" i="2" s="1"/>
  <c r="BX1810" i="2"/>
  <c r="BU1810" i="2" s="1"/>
  <c r="BX1813" i="2"/>
  <c r="BU1813" i="2" s="1"/>
  <c r="BX1776" i="2"/>
  <c r="BU1776" i="2" s="1"/>
  <c r="BX1808" i="2"/>
  <c r="BU1808" i="2" s="1"/>
  <c r="BX1779" i="2"/>
  <c r="BU1779" i="2" s="1"/>
  <c r="BX1811" i="2"/>
  <c r="BU1811" i="2" s="1"/>
  <c r="BX1854" i="2"/>
  <c r="BU1854" i="2" s="1"/>
  <c r="BX1758" i="2"/>
  <c r="BU1758" i="2" s="1"/>
  <c r="BX1790" i="2"/>
  <c r="BU1790" i="2" s="1"/>
  <c r="BX1822" i="2"/>
  <c r="BU1822" i="2" s="1"/>
  <c r="BX1801" i="2"/>
  <c r="BU1801" i="2" s="1"/>
  <c r="BX1959" i="2"/>
  <c r="BU1959" i="2" s="1"/>
  <c r="BX1982" i="2"/>
  <c r="BU1982" i="2" s="1"/>
  <c r="BX1912" i="2"/>
  <c r="BU1912" i="2" s="1"/>
  <c r="BX2025" i="2"/>
  <c r="BU2025" i="2" s="1"/>
  <c r="BX1932" i="2"/>
  <c r="BU1932" i="2" s="1"/>
  <c r="BX1878" i="2"/>
  <c r="BU1878" i="2" s="1"/>
  <c r="BX1910" i="2"/>
  <c r="BU1910" i="2" s="1"/>
  <c r="BX2005" i="2"/>
  <c r="BU2005" i="2" s="1"/>
  <c r="BX1924" i="2"/>
  <c r="BU1924" i="2" s="1"/>
  <c r="BX1969" i="2"/>
  <c r="BU1969" i="2" s="1"/>
  <c r="BX2046" i="2"/>
  <c r="BU2046" i="2" s="1"/>
  <c r="BX1986" i="2"/>
  <c r="BU1986" i="2" s="1"/>
  <c r="BX2018" i="2"/>
  <c r="BU2018" i="2" s="1"/>
  <c r="BX2066" i="2"/>
  <c r="BU2066" i="2" s="1"/>
  <c r="BX2011" i="2"/>
  <c r="BU2011" i="2" s="1"/>
  <c r="BX2054" i="2"/>
  <c r="BU2054" i="2" s="1"/>
  <c r="BX2062" i="2"/>
  <c r="BU2062" i="2" s="1"/>
  <c r="BX2117" i="2"/>
  <c r="BU2117" i="2" s="1"/>
  <c r="BX2008" i="2"/>
  <c r="BU2008" i="2" s="1"/>
  <c r="BX2044" i="2"/>
  <c r="BU2044" i="2" s="1"/>
  <c r="BX2185" i="2"/>
  <c r="BX2096" i="2"/>
  <c r="BU2096" i="2" s="1"/>
  <c r="BX2106" i="2"/>
  <c r="BU2106" i="2" s="1"/>
  <c r="BX2149" i="2"/>
  <c r="BU2149" i="2" s="1"/>
  <c r="BX2057" i="2"/>
  <c r="BU2057" i="2" s="1"/>
  <c r="BX2089" i="2"/>
  <c r="BU2089" i="2" s="1"/>
  <c r="BX2180" i="2"/>
  <c r="BX2209" i="2"/>
  <c r="BX2144" i="2"/>
  <c r="BU2144" i="2" s="1"/>
  <c r="BX2187" i="2"/>
  <c r="BX2153" i="2"/>
  <c r="BU2153" i="2" s="1"/>
  <c r="BX2186" i="2"/>
  <c r="BX2218" i="2"/>
  <c r="BX2167" i="2"/>
  <c r="BU2167" i="2" s="1"/>
  <c r="CD237" i="2"/>
  <c r="CD151" i="2"/>
  <c r="CD159" i="2"/>
  <c r="CD50" i="2"/>
  <c r="CD253" i="2"/>
  <c r="CD200" i="2"/>
  <c r="BU200" i="2" s="1"/>
  <c r="CD267" i="2"/>
  <c r="BU267" i="2" s="1"/>
  <c r="CD432" i="2"/>
  <c r="CD69" i="2"/>
  <c r="CD85" i="2"/>
  <c r="CD101" i="2"/>
  <c r="CD117" i="2"/>
  <c r="CD133" i="2"/>
  <c r="CD153" i="2"/>
  <c r="CD217" i="2"/>
  <c r="BU217" i="2" s="1"/>
  <c r="CD281" i="2"/>
  <c r="CD154" i="2"/>
  <c r="CD218" i="2"/>
  <c r="CD279" i="2"/>
  <c r="CD611" i="2"/>
  <c r="BU611" i="2" s="1"/>
  <c r="CD163" i="2"/>
  <c r="CD227" i="2"/>
  <c r="CD278" i="2"/>
  <c r="CD148" i="2"/>
  <c r="CD212" i="2"/>
  <c r="CD276" i="2"/>
  <c r="CD627" i="2"/>
  <c r="CD76" i="2"/>
  <c r="CD92" i="2"/>
  <c r="CD108" i="2"/>
  <c r="CD124" i="2"/>
  <c r="CD140" i="2"/>
  <c r="CD181" i="2"/>
  <c r="BU266" i="2"/>
  <c r="BU49" i="2"/>
  <c r="BU204" i="2"/>
  <c r="BU275" i="2"/>
  <c r="BX67" i="2"/>
  <c r="BU67" i="2" s="1"/>
  <c r="BX83" i="2"/>
  <c r="BU83" i="2" s="1"/>
  <c r="BX99" i="2"/>
  <c r="BU99" i="2" s="1"/>
  <c r="BX115" i="2"/>
  <c r="BU115" i="2" s="1"/>
  <c r="BX131" i="2"/>
  <c r="BU131" i="2" s="1"/>
  <c r="BX147" i="2"/>
  <c r="BU147" i="2" s="1"/>
  <c r="BU237" i="2"/>
  <c r="BU269" i="2"/>
  <c r="BX419" i="2"/>
  <c r="BX459" i="2"/>
  <c r="BU459" i="2" s="1"/>
  <c r="BX507" i="2"/>
  <c r="BX574" i="2"/>
  <c r="BX606" i="2"/>
  <c r="BX559" i="2"/>
  <c r="BX591" i="2"/>
  <c r="BX450" i="2"/>
  <c r="BX466" i="2"/>
  <c r="BU514" i="2"/>
  <c r="BX664" i="2"/>
  <c r="BX663" i="2"/>
  <c r="BX810" i="2"/>
  <c r="BX874" i="2"/>
  <c r="BX890" i="2"/>
  <c r="BX912" i="2"/>
  <c r="BX789" i="2"/>
  <c r="BX805" i="2"/>
  <c r="BX937" i="2"/>
  <c r="BX969" i="2"/>
  <c r="BX1001" i="2"/>
  <c r="BX1033" i="2"/>
  <c r="BX938" i="2"/>
  <c r="BX1276" i="2"/>
  <c r="BX1152" i="2"/>
  <c r="BX1168" i="2"/>
  <c r="BX1184" i="2"/>
  <c r="BX1210" i="2"/>
  <c r="BX1242" i="2"/>
  <c r="BX1274" i="2"/>
  <c r="BX1203" i="2"/>
  <c r="BX1235" i="2"/>
  <c r="BX1267" i="2"/>
  <c r="BX1486" i="2"/>
  <c r="BX1328" i="2"/>
  <c r="BX1344" i="2"/>
  <c r="BX1360" i="2"/>
  <c r="BX1376" i="2"/>
  <c r="BX1521" i="2"/>
  <c r="BX1537" i="2"/>
  <c r="BX1553" i="2"/>
  <c r="BX1585" i="2"/>
  <c r="BX1656" i="2"/>
  <c r="BX1688" i="2"/>
  <c r="BX1700" i="2"/>
  <c r="BX1721" i="2"/>
  <c r="BX1617" i="2"/>
  <c r="BX1772" i="2"/>
  <c r="BU1772" i="2" s="1"/>
  <c r="BX1804" i="2"/>
  <c r="BU1804" i="2" s="1"/>
  <c r="BX1853" i="2"/>
  <c r="BU1853" i="2" s="1"/>
  <c r="BX1849" i="2"/>
  <c r="BU1849" i="2" s="1"/>
  <c r="BX1881" i="2"/>
  <c r="BU1881" i="2" s="1"/>
  <c r="BX1913" i="2"/>
  <c r="BU1913" i="2" s="1"/>
  <c r="BX1970" i="2"/>
  <c r="BU1970" i="2" s="1"/>
  <c r="BX2061" i="2"/>
  <c r="BU2061" i="2" s="1"/>
  <c r="BX2093" i="2"/>
  <c r="BU2093" i="2" s="1"/>
  <c r="BX2188" i="2"/>
  <c r="BX2157" i="2"/>
  <c r="BU2157" i="2" s="1"/>
  <c r="BX2206" i="2"/>
  <c r="CD254" i="2"/>
  <c r="CD215" i="2"/>
  <c r="CD223" i="2"/>
  <c r="CD44" i="2"/>
  <c r="CD46" i="2"/>
  <c r="CD52" i="2"/>
  <c r="AF16" i="2"/>
  <c r="AG17" i="2"/>
  <c r="CD270" i="2"/>
  <c r="CD63" i="2"/>
  <c r="CD208" i="2"/>
  <c r="CD268" i="2"/>
  <c r="CD443" i="2"/>
  <c r="CD71" i="2"/>
  <c r="CD87" i="2"/>
  <c r="CD103" i="2"/>
  <c r="CD119" i="2"/>
  <c r="CD135" i="2"/>
  <c r="CD161" i="2"/>
  <c r="CD225" i="2"/>
  <c r="CD282" i="2"/>
  <c r="BU282" i="2" s="1"/>
  <c r="CD162" i="2"/>
  <c r="CD226" i="2"/>
  <c r="CD280" i="2"/>
  <c r="CD171" i="2"/>
  <c r="BU171" i="2" s="1"/>
  <c r="CD229" i="2"/>
  <c r="CD293" i="2"/>
  <c r="CD156" i="2"/>
  <c r="CD220" i="2"/>
  <c r="CD291" i="2"/>
  <c r="CD78" i="2"/>
  <c r="CD94" i="2"/>
  <c r="CD110" i="2"/>
  <c r="CD126" i="2"/>
  <c r="CD142" i="2"/>
  <c r="CD189" i="2"/>
  <c r="CD258" i="2"/>
  <c r="CD322" i="2"/>
  <c r="CD182" i="2"/>
  <c r="CD255" i="2"/>
  <c r="CD319" i="2"/>
  <c r="CD504" i="2"/>
  <c r="CD334" i="2"/>
  <c r="CD350" i="2"/>
  <c r="CD366" i="2"/>
  <c r="CD382" i="2"/>
  <c r="BU161" i="2"/>
  <c r="BU162" i="2"/>
  <c r="BX226" i="2"/>
  <c r="BX248" i="2"/>
  <c r="BX280" i="2"/>
  <c r="BX312" i="2"/>
  <c r="BX155" i="2"/>
  <c r="BU155" i="2" s="1"/>
  <c r="BX187" i="2"/>
  <c r="BX219" i="2"/>
  <c r="BU219" i="2" s="1"/>
  <c r="BU181" i="2"/>
  <c r="BX44" i="2"/>
  <c r="BX158" i="2"/>
  <c r="BU158" i="2" s="1"/>
  <c r="BX190" i="2"/>
  <c r="BX222" i="2"/>
  <c r="BU222" i="2" s="1"/>
  <c r="BX256" i="2"/>
  <c r="BX288" i="2"/>
  <c r="BU288" i="2" s="1"/>
  <c r="BX320" i="2"/>
  <c r="BX151" i="2"/>
  <c r="BX183" i="2"/>
  <c r="BX215" i="2"/>
  <c r="BU215" i="2" s="1"/>
  <c r="BX69" i="2"/>
  <c r="BU69" i="2" s="1"/>
  <c r="BX85" i="2"/>
  <c r="BX101" i="2"/>
  <c r="BU101" i="2" s="1"/>
  <c r="BX117" i="2"/>
  <c r="BX133" i="2"/>
  <c r="BU133" i="2" s="1"/>
  <c r="BU184" i="2"/>
  <c r="BX423" i="2"/>
  <c r="BX417" i="2"/>
  <c r="BU424" i="2"/>
  <c r="BX445" i="2"/>
  <c r="BX477" i="2"/>
  <c r="BX493" i="2"/>
  <c r="BX509" i="2"/>
  <c r="BX525" i="2"/>
  <c r="BX541" i="2"/>
  <c r="BX544" i="2"/>
  <c r="BX576" i="2"/>
  <c r="BX608" i="2"/>
  <c r="BX634" i="2"/>
  <c r="BX452" i="2"/>
  <c r="BX468" i="2"/>
  <c r="BX554" i="2"/>
  <c r="BX586" i="2"/>
  <c r="BX563" i="2"/>
  <c r="BX595" i="2"/>
  <c r="BX627" i="2"/>
  <c r="BU627" i="2" s="1"/>
  <c r="BX626" i="2"/>
  <c r="BX666" i="2"/>
  <c r="BX682" i="2"/>
  <c r="BX698" i="2"/>
  <c r="BX714" i="2"/>
  <c r="BX729" i="2"/>
  <c r="BX761" i="2"/>
  <c r="BX665" i="2"/>
  <c r="BX681" i="2"/>
  <c r="BX697" i="2"/>
  <c r="BX713" i="2"/>
  <c r="BX796" i="2"/>
  <c r="BX812" i="2"/>
  <c r="BX828" i="2"/>
  <c r="BX844" i="2"/>
  <c r="BX860" i="2"/>
  <c r="BX876" i="2"/>
  <c r="BX892" i="2"/>
  <c r="BX915" i="2"/>
  <c r="BX791" i="2"/>
  <c r="BX908" i="2"/>
  <c r="BX917" i="2"/>
  <c r="BX939" i="2"/>
  <c r="BX967" i="2"/>
  <c r="BX999" i="2"/>
  <c r="BX1031" i="2"/>
  <c r="BX1046" i="2"/>
  <c r="BX940" i="2"/>
  <c r="BX1171" i="2"/>
  <c r="BX1086" i="2"/>
  <c r="BX1102" i="2"/>
  <c r="BX1118" i="2"/>
  <c r="BX1134" i="2"/>
  <c r="BX1145" i="2"/>
  <c r="BX1187" i="2"/>
  <c r="BX1216" i="2"/>
  <c r="BX1248" i="2"/>
  <c r="BX1280" i="2"/>
  <c r="BX1154" i="2"/>
  <c r="BX1170" i="2"/>
  <c r="BX1186" i="2"/>
  <c r="BX1214" i="2"/>
  <c r="BX1246" i="2"/>
  <c r="BX1278" i="2"/>
  <c r="BX1207" i="2"/>
  <c r="BX1239" i="2"/>
  <c r="BX1271" i="2"/>
  <c r="BX1497" i="2"/>
  <c r="BX1330" i="2"/>
  <c r="BX1346" i="2"/>
  <c r="BX1362" i="2"/>
  <c r="BX1378" i="2"/>
  <c r="BX1482" i="2"/>
  <c r="BX1514" i="2"/>
  <c r="BX1420" i="2"/>
  <c r="BX1436" i="2"/>
  <c r="BX1452" i="2"/>
  <c r="BX1468" i="2"/>
  <c r="BX1496" i="2"/>
  <c r="BX1550" i="2"/>
  <c r="BX1555" i="2"/>
  <c r="BX1571" i="2"/>
  <c r="BX1587" i="2"/>
  <c r="BX1594" i="2"/>
  <c r="BX1610" i="2"/>
  <c r="BX1626" i="2"/>
  <c r="BX1642" i="2"/>
  <c r="BX1674" i="2"/>
  <c r="BX1690" i="2"/>
  <c r="BX1603" i="2"/>
  <c r="BX1619" i="2"/>
  <c r="BX1749" i="2"/>
  <c r="BU1749" i="2" s="1"/>
  <c r="BX1754" i="2"/>
  <c r="BU1754" i="2" s="1"/>
  <c r="BX1818" i="2"/>
  <c r="BU1818" i="2" s="1"/>
  <c r="BX1858" i="2"/>
  <c r="BU1858" i="2" s="1"/>
  <c r="BX1784" i="2"/>
  <c r="BU1784" i="2" s="1"/>
  <c r="BX1816" i="2"/>
  <c r="BU1816" i="2" s="1"/>
  <c r="BX1734" i="2"/>
  <c r="BU1734" i="2" s="1"/>
  <c r="BX1766" i="2"/>
  <c r="BU1766" i="2" s="1"/>
  <c r="BX1798" i="2"/>
  <c r="BU1798" i="2" s="1"/>
  <c r="BX1879" i="2"/>
  <c r="BU1879" i="2" s="1"/>
  <c r="BX1809" i="2"/>
  <c r="BU1809" i="2" s="1"/>
  <c r="BX1843" i="2"/>
  <c r="BU1843" i="2" s="1"/>
  <c r="BX1920" i="2"/>
  <c r="BU1920" i="2" s="1"/>
  <c r="BX1950" i="2"/>
  <c r="BU1950" i="2" s="1"/>
  <c r="BX2039" i="2"/>
  <c r="BU2039" i="2" s="1"/>
  <c r="BX2114" i="2"/>
  <c r="BU2114" i="2" s="1"/>
  <c r="BX2102" i="2"/>
  <c r="BU2102" i="2" s="1"/>
  <c r="BX2128" i="2"/>
  <c r="BU2128" i="2" s="1"/>
  <c r="BX2194" i="2"/>
  <c r="BX2226" i="2"/>
  <c r="BX2175" i="2"/>
  <c r="BU2175" i="2" s="1"/>
  <c r="T17" i="2"/>
  <c r="D18" i="2"/>
  <c r="BT16" i="2"/>
  <c r="CG16" i="2"/>
  <c r="CD16" i="2" s="1"/>
  <c r="BU16" i="2" s="1"/>
  <c r="S16" i="2"/>
  <c r="D17" i="2" s="1"/>
  <c r="H13" i="2" s="1"/>
  <c r="CD238" i="2"/>
  <c r="CD15" i="2"/>
  <c r="CD175" i="2"/>
  <c r="CD48" i="2"/>
  <c r="CD53" i="2"/>
  <c r="CD152" i="2"/>
  <c r="BU152" i="2" s="1"/>
  <c r="CD216" i="2"/>
  <c r="BU216" i="2" s="1"/>
  <c r="CD283" i="2"/>
  <c r="BU283" i="2" s="1"/>
  <c r="CD464" i="2"/>
  <c r="CD73" i="2"/>
  <c r="CD89" i="2"/>
  <c r="CD105" i="2"/>
  <c r="CD121" i="2"/>
  <c r="CD137" i="2"/>
  <c r="CD169" i="2"/>
  <c r="CD233" i="2"/>
  <c r="CD297" i="2"/>
  <c r="CD170" i="2"/>
  <c r="CD231" i="2"/>
  <c r="CD295" i="2"/>
  <c r="CD179" i="2"/>
  <c r="CD230" i="2"/>
  <c r="CD294" i="2"/>
  <c r="CD164" i="2"/>
  <c r="CD228" i="2"/>
  <c r="CD292" i="2"/>
  <c r="CD64" i="2"/>
  <c r="BU64" i="2" s="1"/>
  <c r="CD80" i="2"/>
  <c r="BU80" i="2" s="1"/>
  <c r="CD96" i="2"/>
  <c r="BU96" i="2" s="1"/>
  <c r="CD112" i="2"/>
  <c r="BU112" i="2" s="1"/>
  <c r="CD128" i="2"/>
  <c r="BU128" i="2" s="1"/>
  <c r="CD144" i="2"/>
  <c r="BU144" i="2" s="1"/>
  <c r="CD197" i="2"/>
  <c r="BU197" i="2" s="1"/>
  <c r="CD273" i="2"/>
  <c r="BX21" i="2"/>
  <c r="BU209" i="2"/>
  <c r="BX27" i="2"/>
  <c r="BX52" i="2"/>
  <c r="BU52" i="2" s="1"/>
  <c r="BX26" i="2"/>
  <c r="BX18" i="2"/>
  <c r="BX249" i="2"/>
  <c r="BX281" i="2"/>
  <c r="BU281" i="2" s="1"/>
  <c r="BX313" i="2"/>
  <c r="BX246" i="2"/>
  <c r="BX278" i="2"/>
  <c r="BU278" i="2" s="1"/>
  <c r="BX310" i="2"/>
  <c r="BX68" i="2"/>
  <c r="BX84" i="2"/>
  <c r="BX100" i="2"/>
  <c r="BX116" i="2"/>
  <c r="BX132" i="2"/>
  <c r="BX148" i="2"/>
  <c r="BX180" i="2"/>
  <c r="BX212" i="2"/>
  <c r="BU212" i="2" s="1"/>
  <c r="BX244" i="2"/>
  <c r="BX276" i="2"/>
  <c r="BU276" i="2" s="1"/>
  <c r="BX308" i="2"/>
  <c r="BX257" i="2"/>
  <c r="BX289" i="2"/>
  <c r="BX321" i="2"/>
  <c r="BX71" i="2"/>
  <c r="BU71" i="2" s="1"/>
  <c r="BX87" i="2"/>
  <c r="BU87" i="2" s="1"/>
  <c r="BX103" i="2"/>
  <c r="BU103" i="2" s="1"/>
  <c r="BX119" i="2"/>
  <c r="BX135" i="2"/>
  <c r="BU135" i="2" s="1"/>
  <c r="BX427" i="2"/>
  <c r="BX339" i="2"/>
  <c r="BX355" i="2"/>
  <c r="BX371" i="2"/>
  <c r="BX387" i="2"/>
  <c r="BX403" i="2"/>
  <c r="BX426" i="2"/>
  <c r="BX421" i="2"/>
  <c r="BX340" i="2"/>
  <c r="BX356" i="2"/>
  <c r="BX372" i="2"/>
  <c r="BX388" i="2"/>
  <c r="BX404" i="2"/>
  <c r="BX428" i="2"/>
  <c r="BX447" i="2"/>
  <c r="BX463" i="2"/>
  <c r="BX479" i="2"/>
  <c r="BX495" i="2"/>
  <c r="BX511" i="2"/>
  <c r="BX527" i="2"/>
  <c r="BX550" i="2"/>
  <c r="BX582" i="2"/>
  <c r="BX614" i="2"/>
  <c r="BX637" i="2"/>
  <c r="BX567" i="2"/>
  <c r="BX599" i="2"/>
  <c r="BX619" i="2"/>
  <c r="BX651" i="2"/>
  <c r="BX632" i="2"/>
  <c r="BX454" i="2"/>
  <c r="BX470" i="2"/>
  <c r="BX486" i="2"/>
  <c r="BX502" i="2"/>
  <c r="BX518" i="2"/>
  <c r="BX534" i="2"/>
  <c r="BX628" i="2"/>
  <c r="BX572" i="2"/>
  <c r="BX604" i="2"/>
  <c r="BX722" i="2"/>
  <c r="BX754" i="2"/>
  <c r="BX668" i="2"/>
  <c r="BX684" i="2"/>
  <c r="BX700" i="2"/>
  <c r="BX733" i="2"/>
  <c r="BX765" i="2"/>
  <c r="BX716" i="2"/>
  <c r="BX748" i="2"/>
  <c r="BX782" i="2"/>
  <c r="BX667" i="2"/>
  <c r="BX683" i="2"/>
  <c r="BX699" i="2"/>
  <c r="BX814" i="2"/>
  <c r="BX830" i="2"/>
  <c r="BX846" i="2"/>
  <c r="BX862" i="2"/>
  <c r="BX878" i="2"/>
  <c r="BX894" i="2"/>
  <c r="BX920" i="2"/>
  <c r="BX793" i="2"/>
  <c r="BX809" i="2"/>
  <c r="BX825" i="2"/>
  <c r="BX841" i="2"/>
  <c r="BX857" i="2"/>
  <c r="BX873" i="2"/>
  <c r="BX889" i="2"/>
  <c r="BX926" i="2"/>
  <c r="BX941" i="2"/>
  <c r="BX960" i="2"/>
  <c r="BX992" i="2"/>
  <c r="BX1024" i="2"/>
  <c r="BX1064" i="2"/>
  <c r="BX1002" i="2"/>
  <c r="BX1034" i="2"/>
  <c r="BX1057" i="2"/>
  <c r="BX942" i="2"/>
  <c r="BX971" i="2"/>
  <c r="BX1003" i="2"/>
  <c r="BX1035" i="2"/>
  <c r="BX1055" i="2"/>
  <c r="BX972" i="2"/>
  <c r="BX1004" i="2"/>
  <c r="BX1036" i="2"/>
  <c r="BX1173" i="2"/>
  <c r="BX1088" i="2"/>
  <c r="BX1104" i="2"/>
  <c r="BX1120" i="2"/>
  <c r="BX1136" i="2"/>
  <c r="BX1149" i="2"/>
  <c r="BX1189" i="2"/>
  <c r="BX1220" i="2"/>
  <c r="BX1252" i="2"/>
  <c r="BX1284" i="2"/>
  <c r="BX1193" i="2"/>
  <c r="BX1225" i="2"/>
  <c r="BX1257" i="2"/>
  <c r="BX1286" i="2"/>
  <c r="BX1294" i="2"/>
  <c r="BX1302" i="2"/>
  <c r="BX1310" i="2"/>
  <c r="BX1318" i="2"/>
  <c r="BX1326" i="2"/>
  <c r="BX1156" i="2"/>
  <c r="BX1172" i="2"/>
  <c r="BX1188" i="2"/>
  <c r="BX1218" i="2"/>
  <c r="BX1250" i="2"/>
  <c r="BX1282" i="2"/>
  <c r="BX1211" i="2"/>
  <c r="BX1243" i="2"/>
  <c r="BX1275" i="2"/>
  <c r="BX1373" i="2"/>
  <c r="BX1508" i="2"/>
  <c r="BX1332" i="2"/>
  <c r="BX1348" i="2"/>
  <c r="BX1364" i="2"/>
  <c r="BX1380" i="2"/>
  <c r="BX1404" i="2"/>
  <c r="BX1516" i="2"/>
  <c r="BX1413" i="2"/>
  <c r="BX1505" i="2"/>
  <c r="BX1421" i="2"/>
  <c r="BX1437" i="2"/>
  <c r="BX1453" i="2"/>
  <c r="BX1469" i="2"/>
  <c r="BX1500" i="2"/>
  <c r="BX1485" i="2"/>
  <c r="BX1520" i="2"/>
  <c r="BX1422" i="2"/>
  <c r="BX1438" i="2"/>
  <c r="BX1454" i="2"/>
  <c r="BX1470" i="2"/>
  <c r="BX1499" i="2"/>
  <c r="BX1509" i="2"/>
  <c r="BX1525" i="2"/>
  <c r="BX1541" i="2"/>
  <c r="BX1557" i="2"/>
  <c r="BX1573" i="2"/>
  <c r="BX1589" i="2"/>
  <c r="BX1558" i="2"/>
  <c r="BX1574" i="2"/>
  <c r="BX1590" i="2"/>
  <c r="BX1596" i="2"/>
  <c r="BX1612" i="2"/>
  <c r="BX1628" i="2"/>
  <c r="BX1644" i="2"/>
  <c r="BX1660" i="2"/>
  <c r="BX1676" i="2"/>
  <c r="BX1692" i="2"/>
  <c r="BX1697" i="2"/>
  <c r="BX1605" i="2"/>
  <c r="BX1621" i="2"/>
  <c r="BX1637" i="2"/>
  <c r="BX1653" i="2"/>
  <c r="BX1669" i="2"/>
  <c r="BX1685" i="2"/>
  <c r="BX1714" i="2"/>
  <c r="BX1875" i="2"/>
  <c r="BU1875" i="2" s="1"/>
  <c r="BX1836" i="2"/>
  <c r="BU1836" i="2" s="1"/>
  <c r="BX1780" i="2"/>
  <c r="BU1780" i="2" s="1"/>
  <c r="BX1812" i="2"/>
  <c r="BU1812" i="2" s="1"/>
  <c r="BX1829" i="2"/>
  <c r="BU1829" i="2" s="1"/>
  <c r="BX1861" i="2"/>
  <c r="BU1861" i="2" s="1"/>
  <c r="BX1893" i="2"/>
  <c r="BU1893" i="2" s="1"/>
  <c r="BX1925" i="2"/>
  <c r="BU1925" i="2" s="1"/>
  <c r="BX1975" i="2"/>
  <c r="BU1975" i="2" s="1"/>
  <c r="BX1883" i="2"/>
  <c r="BU1883" i="2" s="1"/>
  <c r="BX1915" i="2"/>
  <c r="BU1915" i="2" s="1"/>
  <c r="BX1857" i="2"/>
  <c r="BU1857" i="2" s="1"/>
  <c r="BX1889" i="2"/>
  <c r="BU1889" i="2" s="1"/>
  <c r="BX1921" i="2"/>
  <c r="BU1921" i="2" s="1"/>
  <c r="BX1938" i="2"/>
  <c r="BU1938" i="2" s="1"/>
  <c r="BX1887" i="2"/>
  <c r="BU1887" i="2" s="1"/>
  <c r="BX1919" i="2"/>
  <c r="BU1919" i="2" s="1"/>
  <c r="BX1998" i="2"/>
  <c r="BU1998" i="2" s="1"/>
  <c r="BX2030" i="2"/>
  <c r="BU2030" i="2" s="1"/>
  <c r="BX2091" i="2"/>
  <c r="BU2091" i="2" s="1"/>
  <c r="BX1991" i="2"/>
  <c r="BU1991" i="2" s="1"/>
  <c r="BX2023" i="2"/>
  <c r="BU2023" i="2" s="1"/>
  <c r="BX2071" i="2"/>
  <c r="BU2071" i="2" s="1"/>
  <c r="BX2070" i="2"/>
  <c r="BU2070" i="2" s="1"/>
  <c r="BX2103" i="2"/>
  <c r="BU2103" i="2" s="1"/>
  <c r="BX2122" i="2"/>
  <c r="BU2122" i="2" s="1"/>
  <c r="BX2037" i="2"/>
  <c r="BU2037" i="2" s="1"/>
  <c r="BX2108" i="2"/>
  <c r="BU2108" i="2" s="1"/>
  <c r="BX2129" i="2"/>
  <c r="BU2129" i="2" s="1"/>
  <c r="BX2135" i="2"/>
  <c r="BU2135" i="2" s="1"/>
  <c r="BX2196" i="2"/>
  <c r="BX2134" i="2"/>
  <c r="BU2134" i="2" s="1"/>
  <c r="BX2203" i="2"/>
  <c r="BX2165" i="2"/>
  <c r="BU2165" i="2" s="1"/>
  <c r="BX2197" i="2"/>
  <c r="BX2147" i="2"/>
  <c r="BU2147" i="2" s="1"/>
  <c r="BX2191" i="2"/>
  <c r="BX2223" i="2"/>
  <c r="BJ19" i="2"/>
  <c r="M6" i="1"/>
  <c r="CD301" i="2"/>
  <c r="BU301" i="2" s="1"/>
  <c r="CD183" i="2"/>
  <c r="CD56" i="2"/>
  <c r="BU56" i="2" s="1"/>
  <c r="CD160" i="2"/>
  <c r="CD224" i="2"/>
  <c r="CD284" i="2"/>
  <c r="CD498" i="2"/>
  <c r="BU498" i="2" s="1"/>
  <c r="CD75" i="2"/>
  <c r="CD91" i="2"/>
  <c r="CD107" i="2"/>
  <c r="CD123" i="2"/>
  <c r="CD139" i="2"/>
  <c r="CD177" i="2"/>
  <c r="BU177" i="2" s="1"/>
  <c r="CD234" i="2"/>
  <c r="BU234" i="2" s="1"/>
  <c r="CD298" i="2"/>
  <c r="BU298" i="2" s="1"/>
  <c r="CD178" i="2"/>
  <c r="BU178" i="2" s="1"/>
  <c r="CD232" i="2"/>
  <c r="BU232" i="2" s="1"/>
  <c r="CD296" i="2"/>
  <c r="BU296" i="2" s="1"/>
  <c r="CD187" i="2"/>
  <c r="CD245" i="2"/>
  <c r="CD309" i="2"/>
  <c r="CD45" i="2"/>
  <c r="BU45" i="2" s="1"/>
  <c r="CD172" i="2"/>
  <c r="BU172" i="2" s="1"/>
  <c r="CD243" i="2"/>
  <c r="BU243" i="2" s="1"/>
  <c r="CD307" i="2"/>
  <c r="BU307" i="2" s="1"/>
  <c r="CD66" i="2"/>
  <c r="BU66" i="2" s="1"/>
  <c r="CD82" i="2"/>
  <c r="BU82" i="2" s="1"/>
  <c r="CD98" i="2"/>
  <c r="BU98" i="2" s="1"/>
  <c r="CD114" i="2"/>
  <c r="BU114" i="2" s="1"/>
  <c r="CD130" i="2"/>
  <c r="BU130" i="2" s="1"/>
  <c r="CD146" i="2"/>
  <c r="BU146" i="2" s="1"/>
  <c r="CD205" i="2"/>
  <c r="CD274" i="2"/>
  <c r="CD456" i="2"/>
  <c r="CD198" i="2"/>
  <c r="BU201" i="2"/>
  <c r="BU153" i="2"/>
  <c r="BX23" i="2"/>
  <c r="BU225" i="2"/>
  <c r="BX19" i="2"/>
  <c r="BX170" i="2"/>
  <c r="BU170" i="2" s="1"/>
  <c r="BX202" i="2"/>
  <c r="BU202" i="2" s="1"/>
  <c r="BX163" i="2"/>
  <c r="BU163" i="2" s="1"/>
  <c r="BX195" i="2"/>
  <c r="BX227" i="2"/>
  <c r="BU227" i="2" s="1"/>
  <c r="BX247" i="2"/>
  <c r="BX279" i="2"/>
  <c r="BU279" i="2" s="1"/>
  <c r="BX311" i="2"/>
  <c r="BX70" i="2"/>
  <c r="BX86" i="2"/>
  <c r="BX102" i="2"/>
  <c r="BX118" i="2"/>
  <c r="BX134" i="2"/>
  <c r="BX245" i="2"/>
  <c r="BU245" i="2" s="1"/>
  <c r="BX277" i="2"/>
  <c r="BU277" i="2" s="1"/>
  <c r="BX309" i="2"/>
  <c r="BX37" i="2"/>
  <c r="BX157" i="2"/>
  <c r="BX189" i="2"/>
  <c r="BU189" i="2" s="1"/>
  <c r="BX221" i="2"/>
  <c r="BX258" i="2"/>
  <c r="BU258" i="2" s="1"/>
  <c r="BX290" i="2"/>
  <c r="BX322" i="2"/>
  <c r="BU322" i="2" s="1"/>
  <c r="BX50" i="2"/>
  <c r="BU50" i="2" s="1"/>
  <c r="BX166" i="2"/>
  <c r="BX198" i="2"/>
  <c r="BU198" i="2" s="1"/>
  <c r="BX159" i="2"/>
  <c r="BU159" i="2" s="1"/>
  <c r="BX191" i="2"/>
  <c r="BX223" i="2"/>
  <c r="BU223" i="2" s="1"/>
  <c r="BX254" i="2"/>
  <c r="BU254" i="2" s="1"/>
  <c r="BX286" i="2"/>
  <c r="BU286" i="2" s="1"/>
  <c r="BX318" i="2"/>
  <c r="BX73" i="2"/>
  <c r="BU73" i="2" s="1"/>
  <c r="BX89" i="2"/>
  <c r="BU89" i="2" s="1"/>
  <c r="BX105" i="2"/>
  <c r="BU105" i="2" s="1"/>
  <c r="BX121" i="2"/>
  <c r="BU121" i="2" s="1"/>
  <c r="BX137" i="2"/>
  <c r="BU137" i="2" s="1"/>
  <c r="BX160" i="2"/>
  <c r="BU160" i="2" s="1"/>
  <c r="BX192" i="2"/>
  <c r="BU192" i="2" s="1"/>
  <c r="BX224" i="2"/>
  <c r="BX252" i="2"/>
  <c r="BU252" i="2" s="1"/>
  <c r="BX284" i="2"/>
  <c r="BU284" i="2" s="1"/>
  <c r="BX316" i="2"/>
  <c r="BU316" i="2" s="1"/>
  <c r="BX431" i="2"/>
  <c r="BX341" i="2"/>
  <c r="BX357" i="2"/>
  <c r="BX373" i="2"/>
  <c r="BX389" i="2"/>
  <c r="BX405" i="2"/>
  <c r="BX430" i="2"/>
  <c r="BX326" i="2"/>
  <c r="BX342" i="2"/>
  <c r="BX358" i="2"/>
  <c r="BX374" i="2"/>
  <c r="BX390" i="2"/>
  <c r="BX406" i="2"/>
  <c r="BX432" i="2"/>
  <c r="BU432" i="2" s="1"/>
  <c r="BX449" i="2"/>
  <c r="BX465" i="2"/>
  <c r="BX481" i="2"/>
  <c r="BX497" i="2"/>
  <c r="BX513" i="2"/>
  <c r="BX529" i="2"/>
  <c r="BX638" i="2"/>
  <c r="BX620" i="2"/>
  <c r="BX652" i="2"/>
  <c r="BX552" i="2"/>
  <c r="BX584" i="2"/>
  <c r="BX616" i="2"/>
  <c r="BX569" i="2"/>
  <c r="BX601" i="2"/>
  <c r="BX456" i="2"/>
  <c r="BX472" i="2"/>
  <c r="BU472" i="2" s="1"/>
  <c r="BX488" i="2"/>
  <c r="BX504" i="2"/>
  <c r="BU504" i="2" s="1"/>
  <c r="BX520" i="2"/>
  <c r="BX536" i="2"/>
  <c r="BX562" i="2"/>
  <c r="BX594" i="2"/>
  <c r="BX629" i="2"/>
  <c r="BX571" i="2"/>
  <c r="BX603" i="2"/>
  <c r="BX726" i="2"/>
  <c r="BX758" i="2"/>
  <c r="BX670" i="2"/>
  <c r="BX686" i="2"/>
  <c r="BX702" i="2"/>
  <c r="BX737" i="2"/>
  <c r="BX769" i="2"/>
  <c r="BX780" i="2"/>
  <c r="BX720" i="2"/>
  <c r="BX752" i="2"/>
  <c r="BX669" i="2"/>
  <c r="BX685" i="2"/>
  <c r="BX701" i="2"/>
  <c r="BX784" i="2"/>
  <c r="BX800" i="2"/>
  <c r="BX816" i="2"/>
  <c r="BX832" i="2"/>
  <c r="BX848" i="2"/>
  <c r="BX864" i="2"/>
  <c r="BX880" i="2"/>
  <c r="BX896" i="2"/>
  <c r="BX914" i="2"/>
  <c r="BX954" i="2"/>
  <c r="BX923" i="2"/>
  <c r="BX795" i="2"/>
  <c r="BX811" i="2"/>
  <c r="BX827" i="2"/>
  <c r="BX843" i="2"/>
  <c r="BX859" i="2"/>
  <c r="BX875" i="2"/>
  <c r="BX891" i="2"/>
  <c r="BX916" i="2"/>
  <c r="BX925" i="2"/>
  <c r="BX943" i="2"/>
  <c r="BX975" i="2"/>
  <c r="BX1007" i="2"/>
  <c r="BX1068" i="2"/>
  <c r="BX1058" i="2"/>
  <c r="BX944" i="2"/>
  <c r="BX1056" i="2"/>
  <c r="BX1037" i="2"/>
  <c r="BX949" i="2"/>
  <c r="BX981" i="2"/>
  <c r="BX1013" i="2"/>
  <c r="BX1051" i="2"/>
  <c r="BX1153" i="2"/>
  <c r="BX1175" i="2"/>
  <c r="BX1090" i="2"/>
  <c r="BX1106" i="2"/>
  <c r="BX1122" i="2"/>
  <c r="BX1138" i="2"/>
  <c r="BX1155" i="2"/>
  <c r="BX1157" i="2"/>
  <c r="BX1192" i="2"/>
  <c r="BX1224" i="2"/>
  <c r="BX1256" i="2"/>
  <c r="BX1329" i="2"/>
  <c r="BX1197" i="2"/>
  <c r="BX1229" i="2"/>
  <c r="BX1261" i="2"/>
  <c r="BX1287" i="2"/>
  <c r="BX1295" i="2"/>
  <c r="BX1303" i="2"/>
  <c r="BX1311" i="2"/>
  <c r="BX1319" i="2"/>
  <c r="BX1327" i="2"/>
  <c r="BX1158" i="2"/>
  <c r="BX1174" i="2"/>
  <c r="BX1190" i="2"/>
  <c r="BX1222" i="2"/>
  <c r="BX1254" i="2"/>
  <c r="BX1331" i="2"/>
  <c r="BX1215" i="2"/>
  <c r="BX1247" i="2"/>
  <c r="BX1279" i="2"/>
  <c r="BX1334" i="2"/>
  <c r="BX1350" i="2"/>
  <c r="BX1366" i="2"/>
  <c r="BX1382" i="2"/>
  <c r="BX1524" i="2"/>
  <c r="BX1414" i="2"/>
  <c r="BX1423" i="2"/>
  <c r="BX1439" i="2"/>
  <c r="BX1455" i="2"/>
  <c r="BX1471" i="2"/>
  <c r="BX1503" i="2"/>
  <c r="BX1490" i="2"/>
  <c r="BX1528" i="2"/>
  <c r="BX1424" i="2"/>
  <c r="BX1440" i="2"/>
  <c r="BX1456" i="2"/>
  <c r="BX1472" i="2"/>
  <c r="BX1504" i="2"/>
  <c r="BX1511" i="2"/>
  <c r="BX1527" i="2"/>
  <c r="BX1543" i="2"/>
  <c r="BX1559" i="2"/>
  <c r="BX1575" i="2"/>
  <c r="BX1591" i="2"/>
  <c r="BX1560" i="2"/>
  <c r="BX1576" i="2"/>
  <c r="BX1592" i="2"/>
  <c r="BX1598" i="2"/>
  <c r="BX1614" i="2"/>
  <c r="BX1630" i="2"/>
  <c r="BX1646" i="2"/>
  <c r="BX1662" i="2"/>
  <c r="BX1678" i="2"/>
  <c r="BX1694" i="2"/>
  <c r="BX1712" i="2"/>
  <c r="BX1701" i="2"/>
  <c r="BX1607" i="2"/>
  <c r="BX1623" i="2"/>
  <c r="BX1639" i="2"/>
  <c r="BX1655" i="2"/>
  <c r="BX1671" i="2"/>
  <c r="BX1687" i="2"/>
  <c r="BX1718" i="2"/>
  <c r="BX1757" i="2"/>
  <c r="BU1757" i="2" s="1"/>
  <c r="BX1762" i="2"/>
  <c r="BU1762" i="2" s="1"/>
  <c r="BX1794" i="2"/>
  <c r="BU1794" i="2" s="1"/>
  <c r="BX1826" i="2"/>
  <c r="BU1826" i="2" s="1"/>
  <c r="BX1867" i="2"/>
  <c r="BU1867" i="2" s="1"/>
  <c r="BX1797" i="2"/>
  <c r="BU1797" i="2" s="1"/>
  <c r="BX1827" i="2"/>
  <c r="BU1827" i="2" s="1"/>
  <c r="BX1871" i="2"/>
  <c r="BU1871" i="2" s="1"/>
  <c r="BX1760" i="2"/>
  <c r="BU1760" i="2" s="1"/>
  <c r="BX1792" i="2"/>
  <c r="BU1792" i="2" s="1"/>
  <c r="BX1824" i="2"/>
  <c r="BU1824" i="2" s="1"/>
  <c r="BX1872" i="2"/>
  <c r="BU1872" i="2" s="1"/>
  <c r="BX1763" i="2"/>
  <c r="BU1763" i="2" s="1"/>
  <c r="BX1795" i="2"/>
  <c r="BU1795" i="2" s="1"/>
  <c r="BX1742" i="2"/>
  <c r="BU1742" i="2" s="1"/>
  <c r="BX1774" i="2"/>
  <c r="BU1774" i="2" s="1"/>
  <c r="BX1806" i="2"/>
  <c r="BU1806" i="2" s="1"/>
  <c r="BX1842" i="2"/>
  <c r="BU1842" i="2" s="1"/>
  <c r="BX1817" i="2"/>
  <c r="BU1817" i="2" s="1"/>
  <c r="BX1856" i="2"/>
  <c r="BU1856" i="2" s="1"/>
  <c r="BX1928" i="2"/>
  <c r="BU1928" i="2" s="1"/>
  <c r="BX1977" i="2"/>
  <c r="BU1977" i="2" s="1"/>
  <c r="BX1894" i="2"/>
  <c r="BU1894" i="2" s="1"/>
  <c r="BX1926" i="2"/>
  <c r="BU1926" i="2" s="1"/>
  <c r="BX1965" i="2"/>
  <c r="BU1965" i="2" s="1"/>
  <c r="BX1967" i="2"/>
  <c r="BU1967" i="2" s="1"/>
  <c r="BX1985" i="2"/>
  <c r="BU1985" i="2" s="1"/>
  <c r="BX2002" i="2"/>
  <c r="BU2002" i="2" s="1"/>
  <c r="BX1995" i="2"/>
  <c r="BU1995" i="2" s="1"/>
  <c r="BX2027" i="2"/>
  <c r="BU2027" i="2" s="1"/>
  <c r="BX1992" i="2"/>
  <c r="BU1992" i="2" s="1"/>
  <c r="BX2024" i="2"/>
  <c r="BU2024" i="2" s="1"/>
  <c r="BX2140" i="2"/>
  <c r="BU2140" i="2" s="1"/>
  <c r="BX2080" i="2"/>
  <c r="BU2080" i="2" s="1"/>
  <c r="BX2120" i="2"/>
  <c r="BU2120" i="2" s="1"/>
  <c r="BX2174" i="2"/>
  <c r="BU2174" i="2" s="1"/>
  <c r="BX2041" i="2"/>
  <c r="BU2041" i="2" s="1"/>
  <c r="BX2073" i="2"/>
  <c r="BU2073" i="2" s="1"/>
  <c r="BX2136" i="2"/>
  <c r="BU2136" i="2" s="1"/>
  <c r="BX2138" i="2"/>
  <c r="BU2138" i="2" s="1"/>
  <c r="BX2170" i="2"/>
  <c r="BU2170" i="2" s="1"/>
  <c r="BX2169" i="2"/>
  <c r="BU2169" i="2" s="1"/>
  <c r="BX2202" i="2"/>
  <c r="BX2220" i="2"/>
  <c r="CD318" i="2"/>
  <c r="CD285" i="2"/>
  <c r="BU285" i="2" s="1"/>
  <c r="CD61" i="2"/>
  <c r="BU61" i="2" s="1"/>
  <c r="CD168" i="2"/>
  <c r="BU168" i="2" s="1"/>
  <c r="CD235" i="2"/>
  <c r="BU235" i="2" s="1"/>
  <c r="CD299" i="2"/>
  <c r="BU299" i="2" s="1"/>
  <c r="CD77" i="2"/>
  <c r="CD93" i="2"/>
  <c r="CD109" i="2"/>
  <c r="CD125" i="2"/>
  <c r="CD141" i="2"/>
  <c r="CD185" i="2"/>
  <c r="BU185" i="2" s="1"/>
  <c r="CD249" i="2"/>
  <c r="CD313" i="2"/>
  <c r="CD186" i="2"/>
  <c r="CD247" i="2"/>
  <c r="CD311" i="2"/>
  <c r="CD54" i="2"/>
  <c r="CD195" i="2"/>
  <c r="CD246" i="2"/>
  <c r="CD310" i="2"/>
  <c r="CD180" i="2"/>
  <c r="CD244" i="2"/>
  <c r="CD308" i="2"/>
  <c r="CD68" i="2"/>
  <c r="CD84" i="2"/>
  <c r="CD100" i="2"/>
  <c r="CD116" i="2"/>
  <c r="CD132" i="2"/>
  <c r="CD149" i="2"/>
  <c r="BU149" i="2" s="1"/>
  <c r="CD213" i="2"/>
  <c r="BU213" i="2" s="1"/>
  <c r="BX24" i="2"/>
  <c r="BX32" i="2"/>
  <c r="BU169" i="2"/>
  <c r="BX54" i="2"/>
  <c r="BU72" i="2"/>
  <c r="BU88" i="2"/>
  <c r="BU104" i="2"/>
  <c r="BU120" i="2"/>
  <c r="BU136" i="2"/>
  <c r="BU156" i="2"/>
  <c r="BU220" i="2"/>
  <c r="BX259" i="2"/>
  <c r="BX291" i="2"/>
  <c r="BU291" i="2" s="1"/>
  <c r="BX323" i="2"/>
  <c r="BX255" i="2"/>
  <c r="BU255" i="2" s="1"/>
  <c r="BX287" i="2"/>
  <c r="BX319" i="2"/>
  <c r="BU319" i="2" s="1"/>
  <c r="BX75" i="2"/>
  <c r="BU75" i="2" s="1"/>
  <c r="BX91" i="2"/>
  <c r="BU91" i="2" s="1"/>
  <c r="BX107" i="2"/>
  <c r="BX123" i="2"/>
  <c r="BU123" i="2" s="1"/>
  <c r="BX139" i="2"/>
  <c r="BU139" i="2" s="1"/>
  <c r="BU253" i="2"/>
  <c r="BU317" i="2"/>
  <c r="BX435" i="2"/>
  <c r="BX429" i="2"/>
  <c r="BX328" i="2"/>
  <c r="BU328" i="2" s="1"/>
  <c r="BX344" i="2"/>
  <c r="BX360" i="2"/>
  <c r="BX376" i="2"/>
  <c r="BX392" i="2"/>
  <c r="BX408" i="2"/>
  <c r="BX436" i="2"/>
  <c r="BX451" i="2"/>
  <c r="BX467" i="2"/>
  <c r="BX483" i="2"/>
  <c r="BX499" i="2"/>
  <c r="BX515" i="2"/>
  <c r="BX531" i="2"/>
  <c r="BX558" i="2"/>
  <c r="BX590" i="2"/>
  <c r="BX575" i="2"/>
  <c r="BX607" i="2"/>
  <c r="BX617" i="2"/>
  <c r="BX649" i="2"/>
  <c r="BX442" i="2"/>
  <c r="BX458" i="2"/>
  <c r="BU474" i="2"/>
  <c r="BX630" i="2"/>
  <c r="BX656" i="2"/>
  <c r="BU704" i="2"/>
  <c r="BX741" i="2"/>
  <c r="BX773" i="2"/>
  <c r="BX724" i="2"/>
  <c r="BX756" i="2"/>
  <c r="BX786" i="2"/>
  <c r="BX802" i="2"/>
  <c r="BX818" i="2"/>
  <c r="BX834" i="2"/>
  <c r="BX850" i="2"/>
  <c r="BX866" i="2"/>
  <c r="BX882" i="2"/>
  <c r="BX898" i="2"/>
  <c r="BX928" i="2"/>
  <c r="BX781" i="2"/>
  <c r="BX797" i="2"/>
  <c r="BX953" i="2"/>
  <c r="BX985" i="2"/>
  <c r="BX1017" i="2"/>
  <c r="BX930" i="2"/>
  <c r="BX947" i="2"/>
  <c r="BX979" i="2"/>
  <c r="BX1011" i="2"/>
  <c r="BX1063" i="2"/>
  <c r="BX948" i="2"/>
  <c r="BX980" i="2"/>
  <c r="BX1012" i="2"/>
  <c r="BX1038" i="2"/>
  <c r="BX1228" i="2"/>
  <c r="BX1260" i="2"/>
  <c r="BX1201" i="2"/>
  <c r="BX1233" i="2"/>
  <c r="BX1265" i="2"/>
  <c r="BX1288" i="2"/>
  <c r="BX1296" i="2"/>
  <c r="BX1304" i="2"/>
  <c r="BX1312" i="2"/>
  <c r="BX1320" i="2"/>
  <c r="BX1160" i="2"/>
  <c r="BX1176" i="2"/>
  <c r="BX1194" i="2"/>
  <c r="BX1226" i="2"/>
  <c r="BX1258" i="2"/>
  <c r="BX1219" i="2"/>
  <c r="BX1251" i="2"/>
  <c r="BX1283" i="2"/>
  <c r="BX1336" i="2"/>
  <c r="BX1352" i="2"/>
  <c r="BX1368" i="2"/>
  <c r="BX1384" i="2"/>
  <c r="BX1494" i="2"/>
  <c r="BX1518" i="2"/>
  <c r="BX1493" i="2"/>
  <c r="BX1536" i="2"/>
  <c r="BX1513" i="2"/>
  <c r="BX1529" i="2"/>
  <c r="BX1545" i="2"/>
  <c r="BX1561" i="2"/>
  <c r="BX1577" i="2"/>
  <c r="BX1600" i="2"/>
  <c r="BX1616" i="2"/>
  <c r="BX1716" i="2"/>
  <c r="BX1705" i="2"/>
  <c r="BX1593" i="2"/>
  <c r="BX1609" i="2"/>
  <c r="BX1625" i="2"/>
  <c r="BX1874" i="2"/>
  <c r="BU1874" i="2" s="1"/>
  <c r="BX1756" i="2"/>
  <c r="BU1756" i="2" s="1"/>
  <c r="BX1788" i="2"/>
  <c r="BU1788" i="2" s="1"/>
  <c r="BX1820" i="2"/>
  <c r="BU1820" i="2" s="1"/>
  <c r="BX1863" i="2"/>
  <c r="BU1863" i="2" s="1"/>
  <c r="BX1837" i="2"/>
  <c r="BU1837" i="2" s="1"/>
  <c r="BX1869" i="2"/>
  <c r="BU1869" i="2" s="1"/>
  <c r="BX1901" i="2"/>
  <c r="BU1901" i="2" s="1"/>
  <c r="BX1943" i="2"/>
  <c r="BU1943" i="2" s="1"/>
  <c r="BX1891" i="2"/>
  <c r="BU1891" i="2" s="1"/>
  <c r="BX1833" i="2"/>
  <c r="BU1833" i="2" s="1"/>
  <c r="BX1865" i="2"/>
  <c r="BU1865" i="2" s="1"/>
  <c r="BX1897" i="2"/>
  <c r="BU1897" i="2" s="1"/>
  <c r="BX1929" i="2"/>
  <c r="BU1929" i="2" s="1"/>
  <c r="BX1895" i="2"/>
  <c r="BU1895" i="2" s="1"/>
  <c r="BX1927" i="2"/>
  <c r="BU1927" i="2" s="1"/>
  <c r="BX1971" i="2"/>
  <c r="BU1971" i="2" s="1"/>
  <c r="BX2050" i="2"/>
  <c r="BU2050" i="2" s="1"/>
  <c r="BX1996" i="2"/>
  <c r="BU1996" i="2" s="1"/>
  <c r="BX2028" i="2"/>
  <c r="BU2028" i="2" s="1"/>
  <c r="BX2146" i="2"/>
  <c r="BU2146" i="2" s="1"/>
  <c r="BX2152" i="2"/>
  <c r="BU2152" i="2" s="1"/>
  <c r="BX2118" i="2"/>
  <c r="BU2118" i="2" s="1"/>
  <c r="BX2084" i="2"/>
  <c r="BU2084" i="2" s="1"/>
  <c r="BX2045" i="2"/>
  <c r="BU2045" i="2" s="1"/>
  <c r="BX2077" i="2"/>
  <c r="BU2077" i="2" s="1"/>
  <c r="BX2150" i="2"/>
  <c r="BU2150" i="2" s="1"/>
  <c r="BX2173" i="2"/>
  <c r="BU2173" i="2" s="1"/>
  <c r="BX2205" i="2"/>
  <c r="BX2155" i="2"/>
  <c r="BU2155" i="2" s="1"/>
  <c r="BX2190" i="2"/>
  <c r="BX2222" i="2"/>
  <c r="CD420" i="2"/>
  <c r="BU420" i="2" s="1"/>
  <c r="CD302" i="2"/>
  <c r="CD191" i="2"/>
  <c r="CD57" i="2"/>
  <c r="BU57" i="2" s="1"/>
  <c r="CD47" i="2"/>
  <c r="BU47" i="2" s="1"/>
  <c r="CD176" i="2"/>
  <c r="CD236" i="2"/>
  <c r="CD300" i="2"/>
  <c r="CD60" i="2"/>
  <c r="BU60" i="2" s="1"/>
  <c r="CD79" i="2"/>
  <c r="CD95" i="2"/>
  <c r="CD111" i="2"/>
  <c r="CD127" i="2"/>
  <c r="CD143" i="2"/>
  <c r="CD193" i="2"/>
  <c r="BU193" i="2" s="1"/>
  <c r="CD250" i="2"/>
  <c r="BU250" i="2" s="1"/>
  <c r="CD314" i="2"/>
  <c r="BU314" i="2" s="1"/>
  <c r="CD194" i="2"/>
  <c r="BU194" i="2" s="1"/>
  <c r="CD248" i="2"/>
  <c r="CD312" i="2"/>
  <c r="CD203" i="2"/>
  <c r="BU203" i="2" s="1"/>
  <c r="CD261" i="2"/>
  <c r="CD436" i="2"/>
  <c r="CD51" i="2"/>
  <c r="BU51" i="2" s="1"/>
  <c r="CD188" i="2"/>
  <c r="BU188" i="2" s="1"/>
  <c r="CD259" i="2"/>
  <c r="CD323" i="2"/>
  <c r="CD70" i="2"/>
  <c r="CD86" i="2"/>
  <c r="CD102" i="2"/>
  <c r="CD118" i="2"/>
  <c r="CD134" i="2"/>
  <c r="CD157" i="2"/>
  <c r="CD221" i="2"/>
  <c r="CD290" i="2"/>
  <c r="CD150" i="2"/>
  <c r="CD214" i="2"/>
  <c r="CD344" i="2"/>
  <c r="CD360" i="2"/>
  <c r="CD376" i="2"/>
  <c r="CD392" i="2"/>
  <c r="CD408" i="2"/>
  <c r="CD439" i="2"/>
  <c r="CD526" i="2"/>
  <c r="CD484" i="2"/>
  <c r="BU484" i="2" s="1"/>
  <c r="CD426" i="2"/>
  <c r="CD474" i="2"/>
  <c r="CD463" i="2"/>
  <c r="CD325" i="2"/>
  <c r="CD341" i="2"/>
  <c r="CD357" i="2"/>
  <c r="CD373" i="2"/>
  <c r="CD389" i="2"/>
  <c r="CD405" i="2"/>
  <c r="CD429" i="2"/>
  <c r="CD502" i="2"/>
  <c r="CD469" i="2"/>
  <c r="BU469" i="2" s="1"/>
  <c r="CD643" i="2"/>
  <c r="CD604" i="2"/>
  <c r="CD549" i="2"/>
  <c r="BU549" i="2" s="1"/>
  <c r="CD613" i="2"/>
  <c r="BU613" i="2" s="1"/>
  <c r="CD849" i="2"/>
  <c r="CD590" i="2"/>
  <c r="CD652" i="2"/>
  <c r="CD481" i="2"/>
  <c r="CD497" i="2"/>
  <c r="CD513" i="2"/>
  <c r="CD529" i="2"/>
  <c r="CD559" i="2"/>
  <c r="CD618" i="2"/>
  <c r="BU618" i="2" s="1"/>
  <c r="CD817" i="2"/>
  <c r="CD600" i="2"/>
  <c r="CD661" i="2"/>
  <c r="CD593" i="2"/>
  <c r="BU593" i="2" s="1"/>
  <c r="CD663" i="2"/>
  <c r="CD594" i="2"/>
  <c r="CD798" i="2"/>
  <c r="BU798" i="2" s="1"/>
  <c r="CD739" i="2"/>
  <c r="BU739" i="2" s="1"/>
  <c r="CD771" i="2"/>
  <c r="BU771" i="2" s="1"/>
  <c r="CD839" i="2"/>
  <c r="BU839" i="2" s="1"/>
  <c r="CD669" i="2"/>
  <c r="CD685" i="2"/>
  <c r="CD701" i="2"/>
  <c r="CD788" i="2"/>
  <c r="CD893" i="2"/>
  <c r="BU893" i="2" s="1"/>
  <c r="CD746" i="2"/>
  <c r="BU746" i="2" s="1"/>
  <c r="CD778" i="2"/>
  <c r="BU778" i="2" s="1"/>
  <c r="CD883" i="2"/>
  <c r="CD841" i="2"/>
  <c r="CD733" i="2"/>
  <c r="CD765" i="2"/>
  <c r="CD831" i="2"/>
  <c r="BU831" i="2" s="1"/>
  <c r="CD672" i="2"/>
  <c r="BU672" i="2" s="1"/>
  <c r="CD688" i="2"/>
  <c r="BU688" i="2" s="1"/>
  <c r="CD704" i="2"/>
  <c r="CD792" i="2"/>
  <c r="CD716" i="2"/>
  <c r="CD748" i="2"/>
  <c r="CD782" i="2"/>
  <c r="CD875" i="2"/>
  <c r="CD935" i="2"/>
  <c r="CD938" i="2"/>
  <c r="CD933" i="2"/>
  <c r="CD814" i="2"/>
  <c r="CD830" i="2"/>
  <c r="CD846" i="2"/>
  <c r="CD862" i="2"/>
  <c r="CD878" i="2"/>
  <c r="CD894" i="2"/>
  <c r="CD944" i="2"/>
  <c r="CD939" i="2"/>
  <c r="CD942" i="2"/>
  <c r="CD937" i="2"/>
  <c r="CD981" i="2"/>
  <c r="CD1051" i="2"/>
  <c r="CD998" i="2"/>
  <c r="BU998" i="2" s="1"/>
  <c r="CD1065" i="2"/>
  <c r="BU1065" i="2" s="1"/>
  <c r="CD1007" i="2"/>
  <c r="CD992" i="2"/>
  <c r="CD1060" i="2"/>
  <c r="BU1060" i="2" s="1"/>
  <c r="CD993" i="2"/>
  <c r="CD1058" i="2"/>
  <c r="CD994" i="2"/>
  <c r="BU994" i="2" s="1"/>
  <c r="CD1056" i="2"/>
  <c r="CD979" i="2"/>
  <c r="CD1038" i="2"/>
  <c r="CD1150" i="2"/>
  <c r="CD1079" i="2"/>
  <c r="CD1095" i="2"/>
  <c r="BU1095" i="2" s="1"/>
  <c r="CD1111" i="2"/>
  <c r="BU1111" i="2" s="1"/>
  <c r="CD1127" i="2"/>
  <c r="BU1127" i="2" s="1"/>
  <c r="CD1143" i="2"/>
  <c r="BU1143" i="2" s="1"/>
  <c r="CD1161" i="2"/>
  <c r="BU1161" i="2" s="1"/>
  <c r="CD1169" i="2"/>
  <c r="BU1169" i="2" s="1"/>
  <c r="CD1177" i="2"/>
  <c r="BU1177" i="2" s="1"/>
  <c r="CD1185" i="2"/>
  <c r="BU1185" i="2" s="1"/>
  <c r="CD1076" i="2"/>
  <c r="BU1076" i="2" s="1"/>
  <c r="CD1092" i="2"/>
  <c r="BU1092" i="2" s="1"/>
  <c r="CD1108" i="2"/>
  <c r="BU1108" i="2" s="1"/>
  <c r="CD1124" i="2"/>
  <c r="BU1124" i="2" s="1"/>
  <c r="CD1140" i="2"/>
  <c r="BU1140" i="2" s="1"/>
  <c r="CD1203" i="2"/>
  <c r="CD1235" i="2"/>
  <c r="CD1267" i="2"/>
  <c r="CD1200" i="2"/>
  <c r="CD1232" i="2"/>
  <c r="BU1232" i="2" s="1"/>
  <c r="CD1264" i="2"/>
  <c r="BU1264" i="2" s="1"/>
  <c r="CD1286" i="2"/>
  <c r="CD1294" i="2"/>
  <c r="CD1302" i="2"/>
  <c r="CD1310" i="2"/>
  <c r="CD1318" i="2"/>
  <c r="CD1326" i="2"/>
  <c r="CD1213" i="2"/>
  <c r="CD1245" i="2"/>
  <c r="CD1277" i="2"/>
  <c r="CD1210" i="2"/>
  <c r="CD1242" i="2"/>
  <c r="CD1274" i="2"/>
  <c r="CD1562" i="2"/>
  <c r="BU1562" i="2" s="1"/>
  <c r="CD1339" i="2"/>
  <c r="BU1339" i="2" s="1"/>
  <c r="CD1355" i="2"/>
  <c r="BU1355" i="2" s="1"/>
  <c r="CD1371" i="2"/>
  <c r="BU1371" i="2" s="1"/>
  <c r="CD1387" i="2"/>
  <c r="BU1387" i="2" s="1"/>
  <c r="CD1539" i="2"/>
  <c r="BU1539" i="2" s="1"/>
  <c r="CD1388" i="2"/>
  <c r="CD1334" i="2"/>
  <c r="CD1350" i="2"/>
  <c r="CD1366" i="2"/>
  <c r="CD1382" i="2"/>
  <c r="CD1548" i="2"/>
  <c r="BU1548" i="2" s="1"/>
  <c r="CD1406" i="2"/>
  <c r="BU1406" i="2" s="1"/>
  <c r="CD1422" i="2"/>
  <c r="CD1438" i="2"/>
  <c r="CD1454" i="2"/>
  <c r="CD1470" i="2"/>
  <c r="CD1540" i="2"/>
  <c r="CD1486" i="2"/>
  <c r="CD1541" i="2"/>
  <c r="CD1513" i="2"/>
  <c r="CD1397" i="2"/>
  <c r="CD1413" i="2"/>
  <c r="CD1429" i="2"/>
  <c r="CD1445" i="2"/>
  <c r="CD1461" i="2"/>
  <c r="CD1495" i="2"/>
  <c r="BU1495" i="2" s="1"/>
  <c r="CD1568" i="2"/>
  <c r="CD1506" i="2"/>
  <c r="CD1550" i="2"/>
  <c r="CD1620" i="2"/>
  <c r="CD1611" i="2"/>
  <c r="CD1651" i="2"/>
  <c r="BU1651" i="2" s="1"/>
  <c r="CD1683" i="2"/>
  <c r="BU1683" i="2" s="1"/>
  <c r="CD1714" i="2"/>
  <c r="CD1557" i="2"/>
  <c r="CD1573" i="2"/>
  <c r="CD1589" i="2"/>
  <c r="CD1599" i="2"/>
  <c r="CD1641" i="2"/>
  <c r="BU1641" i="2" s="1"/>
  <c r="CD1673" i="2"/>
  <c r="BU1673" i="2" s="1"/>
  <c r="CD1727" i="2"/>
  <c r="BU1727" i="2" s="1"/>
  <c r="CD1634" i="2"/>
  <c r="BU1634" i="2" s="1"/>
  <c r="CD1650" i="2"/>
  <c r="CD1666" i="2"/>
  <c r="BU1666" i="2" s="1"/>
  <c r="CD1682" i="2"/>
  <c r="CD1700" i="2"/>
  <c r="CD1721" i="2"/>
  <c r="CD166" i="2"/>
  <c r="CD239" i="2"/>
  <c r="BU239" i="2" s="1"/>
  <c r="CD303" i="2"/>
  <c r="BU303" i="2" s="1"/>
  <c r="CD467" i="2"/>
  <c r="CD330" i="2"/>
  <c r="BU330" i="2" s="1"/>
  <c r="CD346" i="2"/>
  <c r="BU346" i="2" s="1"/>
  <c r="CD362" i="2"/>
  <c r="BU362" i="2" s="1"/>
  <c r="CD378" i="2"/>
  <c r="BU378" i="2" s="1"/>
  <c r="CD394" i="2"/>
  <c r="BU394" i="2" s="1"/>
  <c r="CD410" i="2"/>
  <c r="BU410" i="2" s="1"/>
  <c r="CD446" i="2"/>
  <c r="CD542" i="2"/>
  <c r="CD500" i="2"/>
  <c r="BU500" i="2" s="1"/>
  <c r="CD430" i="2"/>
  <c r="CD490" i="2"/>
  <c r="BU490" i="2" s="1"/>
  <c r="CD471" i="2"/>
  <c r="CD327" i="2"/>
  <c r="BU327" i="2" s="1"/>
  <c r="CD343" i="2"/>
  <c r="BU343" i="2" s="1"/>
  <c r="CD359" i="2"/>
  <c r="BU359" i="2" s="1"/>
  <c r="CD375" i="2"/>
  <c r="BU375" i="2" s="1"/>
  <c r="CD391" i="2"/>
  <c r="BU391" i="2" s="1"/>
  <c r="CD407" i="2"/>
  <c r="BU407" i="2" s="1"/>
  <c r="CD433" i="2"/>
  <c r="BU433" i="2" s="1"/>
  <c r="CD518" i="2"/>
  <c r="CD476" i="2"/>
  <c r="BU476" i="2" s="1"/>
  <c r="CD548" i="2"/>
  <c r="BU548" i="2" s="1"/>
  <c r="CD612" i="2"/>
  <c r="BU612" i="2" s="1"/>
  <c r="CD557" i="2"/>
  <c r="BU557" i="2" s="1"/>
  <c r="CD622" i="2"/>
  <c r="CD996" i="2"/>
  <c r="BU996" i="2" s="1"/>
  <c r="CD598" i="2"/>
  <c r="CD653" i="2"/>
  <c r="CD483" i="2"/>
  <c r="CD499" i="2"/>
  <c r="CD515" i="2"/>
  <c r="CD531" i="2"/>
  <c r="CD567" i="2"/>
  <c r="CD619" i="2"/>
  <c r="CD544" i="2"/>
  <c r="CD608" i="2"/>
  <c r="CD865" i="2"/>
  <c r="CD601" i="2"/>
  <c r="CD917" i="2"/>
  <c r="CD602" i="2"/>
  <c r="BU602" i="2" s="1"/>
  <c r="CD833" i="2"/>
  <c r="CD743" i="2"/>
  <c r="BU743" i="2" s="1"/>
  <c r="CD775" i="2"/>
  <c r="BU775" i="2" s="1"/>
  <c r="CD855" i="2"/>
  <c r="BU855" i="2" s="1"/>
  <c r="CD671" i="2"/>
  <c r="BU671" i="2" s="1"/>
  <c r="CD687" i="2"/>
  <c r="BU687" i="2" s="1"/>
  <c r="CD703" i="2"/>
  <c r="BU703" i="2" s="1"/>
  <c r="CD796" i="2"/>
  <c r="CD718" i="2"/>
  <c r="BU718" i="2" s="1"/>
  <c r="CD750" i="2"/>
  <c r="BU750" i="2" s="1"/>
  <c r="CD783" i="2"/>
  <c r="CD899" i="2"/>
  <c r="CD857" i="2"/>
  <c r="CD737" i="2"/>
  <c r="CD769" i="2"/>
  <c r="CD847" i="2"/>
  <c r="BU847" i="2" s="1"/>
  <c r="CD674" i="2"/>
  <c r="BU674" i="2" s="1"/>
  <c r="CD690" i="2"/>
  <c r="BU690" i="2" s="1"/>
  <c r="CD706" i="2"/>
  <c r="BU706" i="2" s="1"/>
  <c r="CD800" i="2"/>
  <c r="CD720" i="2"/>
  <c r="CD752" i="2"/>
  <c r="CD787" i="2"/>
  <c r="CD891" i="2"/>
  <c r="CD943" i="2"/>
  <c r="CD964" i="2"/>
  <c r="BU964" i="2" s="1"/>
  <c r="CD941" i="2"/>
  <c r="CD816" i="2"/>
  <c r="CD832" i="2"/>
  <c r="CD848" i="2"/>
  <c r="CD864" i="2"/>
  <c r="CD880" i="2"/>
  <c r="CD896" i="2"/>
  <c r="CD972" i="2"/>
  <c r="CD1036" i="2"/>
  <c r="CD948" i="2"/>
  <c r="CD945" i="2"/>
  <c r="BU945" i="2" s="1"/>
  <c r="CD989" i="2"/>
  <c r="BU989" i="2" s="1"/>
  <c r="CD1188" i="2"/>
  <c r="CD1006" i="2"/>
  <c r="BU1006" i="2" s="1"/>
  <c r="CD951" i="2"/>
  <c r="BU951" i="2" s="1"/>
  <c r="CD1015" i="2"/>
  <c r="BU1015" i="2" s="1"/>
  <c r="CD1000" i="2"/>
  <c r="BU1000" i="2" s="1"/>
  <c r="CD1064" i="2"/>
  <c r="CD1001" i="2"/>
  <c r="CD1059" i="2"/>
  <c r="BU1059" i="2" s="1"/>
  <c r="CD1002" i="2"/>
  <c r="CD1057" i="2"/>
  <c r="CD987" i="2"/>
  <c r="CD1039" i="2"/>
  <c r="CD1158" i="2"/>
  <c r="CD1081" i="2"/>
  <c r="BU1081" i="2" s="1"/>
  <c r="CD1097" i="2"/>
  <c r="BU1097" i="2" s="1"/>
  <c r="CD1113" i="2"/>
  <c r="BU1113" i="2" s="1"/>
  <c r="CD1129" i="2"/>
  <c r="BU1129" i="2" s="1"/>
  <c r="CD1151" i="2"/>
  <c r="CD1162" i="2"/>
  <c r="BU1162" i="2" s="1"/>
  <c r="CD1170" i="2"/>
  <c r="CD1178" i="2"/>
  <c r="BU1178" i="2" s="1"/>
  <c r="CD1154" i="2"/>
  <c r="CD1078" i="2"/>
  <c r="CD1094" i="2"/>
  <c r="BU1094" i="2" s="1"/>
  <c r="CD1110" i="2"/>
  <c r="BU1110" i="2" s="1"/>
  <c r="CD1126" i="2"/>
  <c r="BU1126" i="2" s="1"/>
  <c r="CD1142" i="2"/>
  <c r="BU1142" i="2" s="1"/>
  <c r="CD1207" i="2"/>
  <c r="CD1239" i="2"/>
  <c r="CD1271" i="2"/>
  <c r="CD1204" i="2"/>
  <c r="CD1236" i="2"/>
  <c r="CD1268" i="2"/>
  <c r="CD1287" i="2"/>
  <c r="CD1295" i="2"/>
  <c r="CD1303" i="2"/>
  <c r="CD1311" i="2"/>
  <c r="CD1319" i="2"/>
  <c r="CD1327" i="2"/>
  <c r="CD1217" i="2"/>
  <c r="BU1217" i="2" s="1"/>
  <c r="CD1249" i="2"/>
  <c r="BU1249" i="2" s="1"/>
  <c r="CD1281" i="2"/>
  <c r="BU1281" i="2" s="1"/>
  <c r="CD1214" i="2"/>
  <c r="CD1246" i="2"/>
  <c r="CD1278" i="2"/>
  <c r="CD1392" i="2"/>
  <c r="CD1341" i="2"/>
  <c r="CD1357" i="2"/>
  <c r="BU1357" i="2" s="1"/>
  <c r="CD1373" i="2"/>
  <c r="CD1485" i="2"/>
  <c r="CD1472" i="2"/>
  <c r="CD1477" i="2"/>
  <c r="BU1477" i="2" s="1"/>
  <c r="CD1336" i="2"/>
  <c r="CD1352" i="2"/>
  <c r="CD1368" i="2"/>
  <c r="CD1384" i="2"/>
  <c r="CD1570" i="2"/>
  <c r="BU1570" i="2" s="1"/>
  <c r="CD1408" i="2"/>
  <c r="BU1408" i="2" s="1"/>
  <c r="CD1424" i="2"/>
  <c r="CD1440" i="2"/>
  <c r="CD1456" i="2"/>
  <c r="CD1475" i="2"/>
  <c r="BU1475" i="2" s="1"/>
  <c r="CD1556" i="2"/>
  <c r="BU1556" i="2" s="1"/>
  <c r="CD1494" i="2"/>
  <c r="CD1608" i="2"/>
  <c r="BU1608" i="2" s="1"/>
  <c r="CD1519" i="2"/>
  <c r="CD1399" i="2"/>
  <c r="BU1399" i="2" s="1"/>
  <c r="CD1415" i="2"/>
  <c r="BU1415" i="2" s="1"/>
  <c r="CD1431" i="2"/>
  <c r="CD1447" i="2"/>
  <c r="CD1463" i="2"/>
  <c r="CD1503" i="2"/>
  <c r="CD1576" i="2"/>
  <c r="CD1510" i="2"/>
  <c r="BU1510" i="2" s="1"/>
  <c r="CD1558" i="2"/>
  <c r="CD1702" i="2"/>
  <c r="CD1619" i="2"/>
  <c r="CD1655" i="2"/>
  <c r="CD1687" i="2"/>
  <c r="CD1722" i="2"/>
  <c r="BU1722" i="2" s="1"/>
  <c r="CD1559" i="2"/>
  <c r="CD1575" i="2"/>
  <c r="CD1591" i="2"/>
  <c r="CD1603" i="2"/>
  <c r="CD1645" i="2"/>
  <c r="CD1677" i="2"/>
  <c r="CD1699" i="2"/>
  <c r="BU1699" i="2" s="1"/>
  <c r="CD1636" i="2"/>
  <c r="CD1652" i="2"/>
  <c r="CD1668" i="2"/>
  <c r="CD1684" i="2"/>
  <c r="CD1704" i="2"/>
  <c r="BU1704" i="2" s="1"/>
  <c r="CD1725" i="2"/>
  <c r="BU1725" i="2" s="1"/>
  <c r="CD257" i="2"/>
  <c r="CD321" i="2"/>
  <c r="CD174" i="2"/>
  <c r="BU174" i="2" s="1"/>
  <c r="CD240" i="2"/>
  <c r="CD304" i="2"/>
  <c r="CD488" i="2"/>
  <c r="CD332" i="2"/>
  <c r="CD348" i="2"/>
  <c r="CD364" i="2"/>
  <c r="CD380" i="2"/>
  <c r="CD396" i="2"/>
  <c r="CD415" i="2"/>
  <c r="CD454" i="2"/>
  <c r="CD563" i="2"/>
  <c r="CD516" i="2"/>
  <c r="BU516" i="2" s="1"/>
  <c r="CD434" i="2"/>
  <c r="BU434" i="2" s="1"/>
  <c r="CD506" i="2"/>
  <c r="BU506" i="2" s="1"/>
  <c r="CD480" i="2"/>
  <c r="CD329" i="2"/>
  <c r="BU329" i="2" s="1"/>
  <c r="CD345" i="2"/>
  <c r="BU345" i="2" s="1"/>
  <c r="CD361" i="2"/>
  <c r="BU361" i="2" s="1"/>
  <c r="CD377" i="2"/>
  <c r="BU377" i="2" s="1"/>
  <c r="CD393" i="2"/>
  <c r="BU393" i="2" s="1"/>
  <c r="CD409" i="2"/>
  <c r="BU409" i="2" s="1"/>
  <c r="CD437" i="2"/>
  <c r="CD534" i="2"/>
  <c r="CD492" i="2"/>
  <c r="BU492" i="2" s="1"/>
  <c r="CD556" i="2"/>
  <c r="CD624" i="2"/>
  <c r="BU624" i="2" s="1"/>
  <c r="CD565" i="2"/>
  <c r="BU565" i="2" s="1"/>
  <c r="CD623" i="2"/>
  <c r="BU623" i="2" s="1"/>
  <c r="CD543" i="2"/>
  <c r="BU543" i="2" s="1"/>
  <c r="CD606" i="2"/>
  <c r="CD657" i="2"/>
  <c r="CD485" i="2"/>
  <c r="CD501" i="2"/>
  <c r="BU501" i="2" s="1"/>
  <c r="CD517" i="2"/>
  <c r="BU517" i="2" s="1"/>
  <c r="CD533" i="2"/>
  <c r="BU533" i="2" s="1"/>
  <c r="CD575" i="2"/>
  <c r="CD634" i="2"/>
  <c r="CD552" i="2"/>
  <c r="CD616" i="2"/>
  <c r="CD545" i="2"/>
  <c r="BU545" i="2" s="1"/>
  <c r="CD609" i="2"/>
  <c r="BU609" i="2" s="1"/>
  <c r="CD546" i="2"/>
  <c r="CD610" i="2"/>
  <c r="CD715" i="2"/>
  <c r="BU715" i="2" s="1"/>
  <c r="CD747" i="2"/>
  <c r="BU747" i="2" s="1"/>
  <c r="CD779" i="2"/>
  <c r="BU779" i="2" s="1"/>
  <c r="CD871" i="2"/>
  <c r="BU871" i="2" s="1"/>
  <c r="CD673" i="2"/>
  <c r="BU673" i="2" s="1"/>
  <c r="CD689" i="2"/>
  <c r="BU689" i="2" s="1"/>
  <c r="CD705" i="2"/>
  <c r="BU705" i="2" s="1"/>
  <c r="CD804" i="2"/>
  <c r="BU804" i="2" s="1"/>
  <c r="CD722" i="2"/>
  <c r="CD754" i="2"/>
  <c r="CD791" i="2"/>
  <c r="CD940" i="2"/>
  <c r="CD873" i="2"/>
  <c r="CD741" i="2"/>
  <c r="CD773" i="2"/>
  <c r="CD863" i="2"/>
  <c r="BU863" i="2" s="1"/>
  <c r="CD676" i="2"/>
  <c r="CD692" i="2"/>
  <c r="CD708" i="2"/>
  <c r="CD821" i="2"/>
  <c r="BU821" i="2" s="1"/>
  <c r="CD724" i="2"/>
  <c r="CD756" i="2"/>
  <c r="CD795" i="2"/>
  <c r="CD909" i="2"/>
  <c r="CD960" i="2"/>
  <c r="CD1012" i="2"/>
  <c r="CD968" i="2"/>
  <c r="BU968" i="2" s="1"/>
  <c r="CD818" i="2"/>
  <c r="CD834" i="2"/>
  <c r="CD850" i="2"/>
  <c r="CD866" i="2"/>
  <c r="CD882" i="2"/>
  <c r="CD898" i="2"/>
  <c r="CD1028" i="2"/>
  <c r="BU1028" i="2" s="1"/>
  <c r="CD1053" i="2"/>
  <c r="CD980" i="2"/>
  <c r="CD952" i="2"/>
  <c r="BU952" i="2" s="1"/>
  <c r="CD997" i="2"/>
  <c r="CD950" i="2"/>
  <c r="BU950" i="2" s="1"/>
  <c r="CD1014" i="2"/>
  <c r="BU1014" i="2" s="1"/>
  <c r="CD959" i="2"/>
  <c r="CD1023" i="2"/>
  <c r="CD1008" i="2"/>
  <c r="CD1156" i="2"/>
  <c r="CD1009" i="2"/>
  <c r="BU1009" i="2" s="1"/>
  <c r="CD946" i="2"/>
  <c r="BU946" i="2" s="1"/>
  <c r="CD1010" i="2"/>
  <c r="BU1010" i="2" s="1"/>
  <c r="CD1063" i="2"/>
  <c r="CD995" i="2"/>
  <c r="BU995" i="2" s="1"/>
  <c r="CD1054" i="2"/>
  <c r="BU1054" i="2" s="1"/>
  <c r="CD1187" i="2"/>
  <c r="CD1083" i="2"/>
  <c r="BU1083" i="2" s="1"/>
  <c r="CD1099" i="2"/>
  <c r="BU1099" i="2" s="1"/>
  <c r="CD1115" i="2"/>
  <c r="BU1115" i="2" s="1"/>
  <c r="CD1131" i="2"/>
  <c r="BU1131" i="2" s="1"/>
  <c r="CD1159" i="2"/>
  <c r="BU1159" i="2" s="1"/>
  <c r="CD1163" i="2"/>
  <c r="BU1163" i="2" s="1"/>
  <c r="CD1171" i="2"/>
  <c r="CD1179" i="2"/>
  <c r="BU1179" i="2" s="1"/>
  <c r="CD1189" i="2"/>
  <c r="CD1080" i="2"/>
  <c r="BU1080" i="2" s="1"/>
  <c r="CD1096" i="2"/>
  <c r="CD1112" i="2"/>
  <c r="CD1128" i="2"/>
  <c r="CD1144" i="2"/>
  <c r="CD1211" i="2"/>
  <c r="CD1243" i="2"/>
  <c r="CD1275" i="2"/>
  <c r="CD1208" i="2"/>
  <c r="CD1240" i="2"/>
  <c r="CD1272" i="2"/>
  <c r="CD1288" i="2"/>
  <c r="CD1296" i="2"/>
  <c r="CD1304" i="2"/>
  <c r="CD1312" i="2"/>
  <c r="CD1320" i="2"/>
  <c r="CD1505" i="2"/>
  <c r="CD1221" i="2"/>
  <c r="BU1221" i="2" s="1"/>
  <c r="CD1253" i="2"/>
  <c r="BU1253" i="2" s="1"/>
  <c r="CD1522" i="2"/>
  <c r="BU1522" i="2" s="1"/>
  <c r="CD1218" i="2"/>
  <c r="CD1250" i="2"/>
  <c r="CD1282" i="2"/>
  <c r="CD1480" i="2"/>
  <c r="BU1480" i="2" s="1"/>
  <c r="CD1343" i="2"/>
  <c r="BU1343" i="2" s="1"/>
  <c r="CD1359" i="2"/>
  <c r="BU1359" i="2" s="1"/>
  <c r="CD1375" i="2"/>
  <c r="BU1375" i="2" s="1"/>
  <c r="CD1497" i="2"/>
  <c r="CD1501" i="2"/>
  <c r="CD1489" i="2"/>
  <c r="BU1489" i="2" s="1"/>
  <c r="CD1338" i="2"/>
  <c r="CD1354" i="2"/>
  <c r="CD1370" i="2"/>
  <c r="CD1386" i="2"/>
  <c r="CD1394" i="2"/>
  <c r="BU1394" i="2" s="1"/>
  <c r="CD1410" i="2"/>
  <c r="BU1410" i="2" s="1"/>
  <c r="CD1426" i="2"/>
  <c r="BU1426" i="2" s="1"/>
  <c r="CD1442" i="2"/>
  <c r="BU1442" i="2" s="1"/>
  <c r="CD1458" i="2"/>
  <c r="BU1458" i="2" s="1"/>
  <c r="CD1483" i="2"/>
  <c r="CD1564" i="2"/>
  <c r="BU1564" i="2" s="1"/>
  <c r="CD1502" i="2"/>
  <c r="BU1502" i="2" s="1"/>
  <c r="CD1718" i="2"/>
  <c r="CD1527" i="2"/>
  <c r="CD1401" i="2"/>
  <c r="BU1401" i="2" s="1"/>
  <c r="CD1417" i="2"/>
  <c r="BU1417" i="2" s="1"/>
  <c r="CD1433" i="2"/>
  <c r="BU1433" i="2" s="1"/>
  <c r="CD1449" i="2"/>
  <c r="BU1449" i="2" s="1"/>
  <c r="CD1465" i="2"/>
  <c r="BU1465" i="2" s="1"/>
  <c r="CD1520" i="2"/>
  <c r="CD1584" i="2"/>
  <c r="CD1514" i="2"/>
  <c r="CD1566" i="2"/>
  <c r="CD1730" i="2"/>
  <c r="CD1627" i="2"/>
  <c r="CD1659" i="2"/>
  <c r="BU1659" i="2" s="1"/>
  <c r="CD1691" i="2"/>
  <c r="BU1691" i="2" s="1"/>
  <c r="CD1561" i="2"/>
  <c r="CD1577" i="2"/>
  <c r="CD1594" i="2"/>
  <c r="CD1616" i="2"/>
  <c r="CD1607" i="2"/>
  <c r="CD1649" i="2"/>
  <c r="BU1649" i="2" s="1"/>
  <c r="CD1681" i="2"/>
  <c r="BU1681" i="2" s="1"/>
  <c r="CD1614" i="2"/>
  <c r="CD1703" i="2"/>
  <c r="BU1703" i="2" s="1"/>
  <c r="CD1638" i="2"/>
  <c r="CD1654" i="2"/>
  <c r="CD1670" i="2"/>
  <c r="CD1686" i="2"/>
  <c r="CD1708" i="2"/>
  <c r="BU1708" i="2" s="1"/>
  <c r="CD1697" i="2"/>
  <c r="CD1729" i="2"/>
  <c r="BU1729" i="2" s="1"/>
  <c r="CD398" i="2"/>
  <c r="CD419" i="2"/>
  <c r="CD462" i="2"/>
  <c r="CD881" i="2"/>
  <c r="CD532" i="2"/>
  <c r="BU532" i="2" s="1"/>
  <c r="CD438" i="2"/>
  <c r="BU438" i="2" s="1"/>
  <c r="CD522" i="2"/>
  <c r="BU522" i="2" s="1"/>
  <c r="CD496" i="2"/>
  <c r="CD331" i="2"/>
  <c r="CD347" i="2"/>
  <c r="CD363" i="2"/>
  <c r="CD379" i="2"/>
  <c r="CD395" i="2"/>
  <c r="CD411" i="2"/>
  <c r="CD441" i="2"/>
  <c r="CD595" i="2"/>
  <c r="CD508" i="2"/>
  <c r="BU508" i="2" s="1"/>
  <c r="CD564" i="2"/>
  <c r="BU564" i="2" s="1"/>
  <c r="CD625" i="2"/>
  <c r="BU625" i="2" s="1"/>
  <c r="CD573" i="2"/>
  <c r="BU573" i="2" s="1"/>
  <c r="CD638" i="2"/>
  <c r="CD550" i="2"/>
  <c r="CD614" i="2"/>
  <c r="CD897" i="2"/>
  <c r="CD487" i="2"/>
  <c r="CD503" i="2"/>
  <c r="CD519" i="2"/>
  <c r="CD535" i="2"/>
  <c r="CD583" i="2"/>
  <c r="CD635" i="2"/>
  <c r="CD560" i="2"/>
  <c r="BU560" i="2" s="1"/>
  <c r="CD617" i="2"/>
  <c r="CD553" i="2"/>
  <c r="CD630" i="2"/>
  <c r="CD554" i="2"/>
  <c r="CD628" i="2"/>
  <c r="CD719" i="2"/>
  <c r="BU719" i="2" s="1"/>
  <c r="CD751" i="2"/>
  <c r="BU751" i="2" s="1"/>
  <c r="CD785" i="2"/>
  <c r="CD887" i="2"/>
  <c r="BU887" i="2" s="1"/>
  <c r="CD675" i="2"/>
  <c r="CD691" i="2"/>
  <c r="CD707" i="2"/>
  <c r="CD813" i="2"/>
  <c r="BU813" i="2" s="1"/>
  <c r="CD726" i="2"/>
  <c r="CD758" i="2"/>
  <c r="CD799" i="2"/>
  <c r="CD786" i="2"/>
  <c r="CD889" i="2"/>
  <c r="CD745" i="2"/>
  <c r="BU745" i="2" s="1"/>
  <c r="CD777" i="2"/>
  <c r="BU777" i="2" s="1"/>
  <c r="CD879" i="2"/>
  <c r="BU879" i="2" s="1"/>
  <c r="CD678" i="2"/>
  <c r="CD694" i="2"/>
  <c r="CD710" i="2"/>
  <c r="CD837" i="2"/>
  <c r="BU837" i="2" s="1"/>
  <c r="CD728" i="2"/>
  <c r="BU728" i="2" s="1"/>
  <c r="CD760" i="2"/>
  <c r="BU760" i="2" s="1"/>
  <c r="CD803" i="2"/>
  <c r="CD902" i="2"/>
  <c r="BU902" i="2" s="1"/>
  <c r="CD1004" i="2"/>
  <c r="CD904" i="2"/>
  <c r="CD1020" i="2"/>
  <c r="BU1020" i="2" s="1"/>
  <c r="CD820" i="2"/>
  <c r="BU820" i="2" s="1"/>
  <c r="CD836" i="2"/>
  <c r="BU836" i="2" s="1"/>
  <c r="CD852" i="2"/>
  <c r="BU852" i="2" s="1"/>
  <c r="CD868" i="2"/>
  <c r="CD884" i="2"/>
  <c r="BU884" i="2" s="1"/>
  <c r="CD900" i="2"/>
  <c r="BU900" i="2" s="1"/>
  <c r="CD1052" i="2"/>
  <c r="BU1052" i="2" s="1"/>
  <c r="CD1062" i="2"/>
  <c r="BU1062" i="2" s="1"/>
  <c r="CD1037" i="2"/>
  <c r="CD988" i="2"/>
  <c r="BU988" i="2" s="1"/>
  <c r="CD1005" i="2"/>
  <c r="BU1005" i="2" s="1"/>
  <c r="CD958" i="2"/>
  <c r="BU958" i="2" s="1"/>
  <c r="CD1022" i="2"/>
  <c r="BU1022" i="2" s="1"/>
  <c r="CD967" i="2"/>
  <c r="CD1031" i="2"/>
  <c r="CD1016" i="2"/>
  <c r="BU1016" i="2" s="1"/>
  <c r="CD953" i="2"/>
  <c r="CD1017" i="2"/>
  <c r="CD954" i="2"/>
  <c r="CD1018" i="2"/>
  <c r="CD1067" i="2"/>
  <c r="CD1003" i="2"/>
  <c r="CD1055" i="2"/>
  <c r="CD1069" i="2"/>
  <c r="BU1069" i="2" s="1"/>
  <c r="CD1085" i="2"/>
  <c r="BU1085" i="2" s="1"/>
  <c r="CD1101" i="2"/>
  <c r="BU1101" i="2" s="1"/>
  <c r="CD1117" i="2"/>
  <c r="BU1117" i="2" s="1"/>
  <c r="CD1133" i="2"/>
  <c r="BU1133" i="2" s="1"/>
  <c r="CD1152" i="2"/>
  <c r="CD1164" i="2"/>
  <c r="CD1172" i="2"/>
  <c r="CD1180" i="2"/>
  <c r="CD1534" i="2"/>
  <c r="CD1082" i="2"/>
  <c r="BU1082" i="2" s="1"/>
  <c r="CD1098" i="2"/>
  <c r="CD1114" i="2"/>
  <c r="CD1130" i="2"/>
  <c r="CD1147" i="2"/>
  <c r="CD1215" i="2"/>
  <c r="CD1247" i="2"/>
  <c r="CD1279" i="2"/>
  <c r="CD1212" i="2"/>
  <c r="BU1212" i="2" s="1"/>
  <c r="CD1244" i="2"/>
  <c r="BU1244" i="2" s="1"/>
  <c r="CD1276" i="2"/>
  <c r="CD1289" i="2"/>
  <c r="BU1289" i="2" s="1"/>
  <c r="CD1297" i="2"/>
  <c r="BU1297" i="2" s="1"/>
  <c r="CD1305" i="2"/>
  <c r="BU1305" i="2" s="1"/>
  <c r="CD1313" i="2"/>
  <c r="BU1313" i="2" s="1"/>
  <c r="CD1321" i="2"/>
  <c r="BU1321" i="2" s="1"/>
  <c r="CD1193" i="2"/>
  <c r="CD1225" i="2"/>
  <c r="CD1257" i="2"/>
  <c r="CD1190" i="2"/>
  <c r="CD1222" i="2"/>
  <c r="CD1254" i="2"/>
  <c r="CD1493" i="2"/>
  <c r="CD1518" i="2"/>
  <c r="CD1345" i="2"/>
  <c r="BU1345" i="2" s="1"/>
  <c r="CD1361" i="2"/>
  <c r="BU1361" i="2" s="1"/>
  <c r="CD1377" i="2"/>
  <c r="BU1377" i="2" s="1"/>
  <c r="CD1554" i="2"/>
  <c r="BU1554" i="2" s="1"/>
  <c r="CD1507" i="2"/>
  <c r="BU1507" i="2" s="1"/>
  <c r="CD1511" i="2"/>
  <c r="CD1340" i="2"/>
  <c r="CD1356" i="2"/>
  <c r="CD1372" i="2"/>
  <c r="CD1391" i="2"/>
  <c r="CD1396" i="2"/>
  <c r="BU1396" i="2" s="1"/>
  <c r="CD1412" i="2"/>
  <c r="BU1412" i="2" s="1"/>
  <c r="CD1428" i="2"/>
  <c r="BU1428" i="2" s="1"/>
  <c r="CD1444" i="2"/>
  <c r="BU1444" i="2" s="1"/>
  <c r="CD1460" i="2"/>
  <c r="BU1460" i="2" s="1"/>
  <c r="CD1491" i="2"/>
  <c r="BU1491" i="2" s="1"/>
  <c r="CD1572" i="2"/>
  <c r="BU1572" i="2" s="1"/>
  <c r="CD1508" i="2"/>
  <c r="CD1476" i="2"/>
  <c r="BU1476" i="2" s="1"/>
  <c r="CD1535" i="2"/>
  <c r="CD1403" i="2"/>
  <c r="BU1403" i="2" s="1"/>
  <c r="CD1419" i="2"/>
  <c r="BU1419" i="2" s="1"/>
  <c r="CD1435" i="2"/>
  <c r="BU1435" i="2" s="1"/>
  <c r="CD1451" i="2"/>
  <c r="BU1451" i="2" s="1"/>
  <c r="CD1467" i="2"/>
  <c r="BU1467" i="2" s="1"/>
  <c r="CD1528" i="2"/>
  <c r="CD1590" i="2"/>
  <c r="CD1521" i="2"/>
  <c r="CD1574" i="2"/>
  <c r="CD1593" i="2"/>
  <c r="CD1631" i="2"/>
  <c r="CD1663" i="2"/>
  <c r="CD1695" i="2"/>
  <c r="CD1547" i="2"/>
  <c r="CD1563" i="2"/>
  <c r="BU1563" i="2" s="1"/>
  <c r="CD1579" i="2"/>
  <c r="CD1598" i="2"/>
  <c r="CD1624" i="2"/>
  <c r="BU1624" i="2" s="1"/>
  <c r="CD1615" i="2"/>
  <c r="CD1653" i="2"/>
  <c r="CD1685" i="2"/>
  <c r="CD1622" i="2"/>
  <c r="CD1707" i="2"/>
  <c r="BU1707" i="2" s="1"/>
  <c r="CD1640" i="2"/>
  <c r="BU1640" i="2" s="1"/>
  <c r="CD1656" i="2"/>
  <c r="CD1672" i="2"/>
  <c r="BU1672" i="2" s="1"/>
  <c r="CD1688" i="2"/>
  <c r="CD1712" i="2"/>
  <c r="CD1701" i="2"/>
  <c r="CD428" i="2"/>
  <c r="CD190" i="2"/>
  <c r="CD256" i="2"/>
  <c r="CD320" i="2"/>
  <c r="CD520" i="2"/>
  <c r="CD336" i="2"/>
  <c r="BU336" i="2" s="1"/>
  <c r="CD352" i="2"/>
  <c r="BU352" i="2" s="1"/>
  <c r="CD368" i="2"/>
  <c r="BU368" i="2" s="1"/>
  <c r="CD384" i="2"/>
  <c r="BU384" i="2" s="1"/>
  <c r="CD400" i="2"/>
  <c r="BU400" i="2" s="1"/>
  <c r="CD423" i="2"/>
  <c r="CD470" i="2"/>
  <c r="CD442" i="2"/>
  <c r="CD571" i="2"/>
  <c r="CD444" i="2"/>
  <c r="CD538" i="2"/>
  <c r="BU538" i="2" s="1"/>
  <c r="CD512" i="2"/>
  <c r="CD333" i="2"/>
  <c r="CD349" i="2"/>
  <c r="CD365" i="2"/>
  <c r="CD381" i="2"/>
  <c r="CD397" i="2"/>
  <c r="CD413" i="2"/>
  <c r="BU413" i="2" s="1"/>
  <c r="CD450" i="2"/>
  <c r="CD642" i="2"/>
  <c r="BU642" i="2" s="1"/>
  <c r="CD524" i="2"/>
  <c r="BU524" i="2" s="1"/>
  <c r="CD572" i="2"/>
  <c r="CD640" i="2"/>
  <c r="BU640" i="2" s="1"/>
  <c r="CD581" i="2"/>
  <c r="BU581" i="2" s="1"/>
  <c r="CD639" i="2"/>
  <c r="BU639" i="2" s="1"/>
  <c r="CD558" i="2"/>
  <c r="CD620" i="2"/>
  <c r="CD473" i="2"/>
  <c r="CD489" i="2"/>
  <c r="CD505" i="2"/>
  <c r="CD521" i="2"/>
  <c r="CD537" i="2"/>
  <c r="CD591" i="2"/>
  <c r="CD650" i="2"/>
  <c r="BU650" i="2" s="1"/>
  <c r="CD568" i="2"/>
  <c r="CD632" i="2"/>
  <c r="CD561" i="2"/>
  <c r="BU561" i="2" s="1"/>
  <c r="CD631" i="2"/>
  <c r="BU631" i="2" s="1"/>
  <c r="CD562" i="2"/>
  <c r="CD629" i="2"/>
  <c r="CD723" i="2"/>
  <c r="BU723" i="2" s="1"/>
  <c r="CD755" i="2"/>
  <c r="BU755" i="2" s="1"/>
  <c r="CD793" i="2"/>
  <c r="CD925" i="2"/>
  <c r="CD677" i="2"/>
  <c r="CD693" i="2"/>
  <c r="CD709" i="2"/>
  <c r="CD829" i="2"/>
  <c r="BU829" i="2" s="1"/>
  <c r="CD730" i="2"/>
  <c r="BU730" i="2" s="1"/>
  <c r="CD762" i="2"/>
  <c r="BU762" i="2" s="1"/>
  <c r="CD819" i="2"/>
  <c r="CD794" i="2"/>
  <c r="BU794" i="2" s="1"/>
  <c r="CD717" i="2"/>
  <c r="CD749" i="2"/>
  <c r="CD789" i="2"/>
  <c r="CD895" i="2"/>
  <c r="BU895" i="2" s="1"/>
  <c r="CD680" i="2"/>
  <c r="BU680" i="2" s="1"/>
  <c r="CD696" i="2"/>
  <c r="BU696" i="2" s="1"/>
  <c r="CD712" i="2"/>
  <c r="BU712" i="2" s="1"/>
  <c r="CD853" i="2"/>
  <c r="BU853" i="2" s="1"/>
  <c r="CD732" i="2"/>
  <c r="CD764" i="2"/>
  <c r="CD811" i="2"/>
  <c r="CD910" i="2"/>
  <c r="CD903" i="2"/>
  <c r="BU903" i="2" s="1"/>
  <c r="CD912" i="2"/>
  <c r="CD806" i="2"/>
  <c r="CD822" i="2"/>
  <c r="CD838" i="2"/>
  <c r="CD854" i="2"/>
  <c r="CD870" i="2"/>
  <c r="CD886" i="2"/>
  <c r="CD905" i="2"/>
  <c r="BU905" i="2" s="1"/>
  <c r="CD906" i="2"/>
  <c r="BU906" i="2" s="1"/>
  <c r="CD907" i="2"/>
  <c r="CD908" i="2"/>
  <c r="CD949" i="2"/>
  <c r="CD1013" i="2"/>
  <c r="CD966" i="2"/>
  <c r="BU966" i="2" s="1"/>
  <c r="CD1030" i="2"/>
  <c r="BU1030" i="2" s="1"/>
  <c r="CD975" i="2"/>
  <c r="CD1046" i="2"/>
  <c r="CD1024" i="2"/>
  <c r="CD961" i="2"/>
  <c r="CD1025" i="2"/>
  <c r="CD962" i="2"/>
  <c r="BU962" i="2" s="1"/>
  <c r="CD1026" i="2"/>
  <c r="BU1026" i="2" s="1"/>
  <c r="CD947" i="2"/>
  <c r="CD1011" i="2"/>
  <c r="CD1148" i="2"/>
  <c r="CD1071" i="2"/>
  <c r="BU1071" i="2" s="1"/>
  <c r="CD1087" i="2"/>
  <c r="BU1087" i="2" s="1"/>
  <c r="CD1103" i="2"/>
  <c r="BU1103" i="2" s="1"/>
  <c r="CD1119" i="2"/>
  <c r="BU1119" i="2" s="1"/>
  <c r="CD1135" i="2"/>
  <c r="BU1135" i="2" s="1"/>
  <c r="CD1160" i="2"/>
  <c r="CD1165" i="2"/>
  <c r="CD1173" i="2"/>
  <c r="CD1181" i="2"/>
  <c r="CD1068" i="2"/>
  <c r="CD1084" i="2"/>
  <c r="BU1084" i="2" s="1"/>
  <c r="CD1100" i="2"/>
  <c r="BU1100" i="2" s="1"/>
  <c r="CD1116" i="2"/>
  <c r="BU1116" i="2" s="1"/>
  <c r="CD1132" i="2"/>
  <c r="BU1132" i="2" s="1"/>
  <c r="CD1155" i="2"/>
  <c r="CD1219" i="2"/>
  <c r="CD1251" i="2"/>
  <c r="CD1283" i="2"/>
  <c r="CD1216" i="2"/>
  <c r="CD1248" i="2"/>
  <c r="CD1280" i="2"/>
  <c r="CD1290" i="2"/>
  <c r="CD1298" i="2"/>
  <c r="CD1306" i="2"/>
  <c r="CD1314" i="2"/>
  <c r="CD1322" i="2"/>
  <c r="CD1197" i="2"/>
  <c r="CD1229" i="2"/>
  <c r="CD1261" i="2"/>
  <c r="CD1194" i="2"/>
  <c r="CD1226" i="2"/>
  <c r="CD1258" i="2"/>
  <c r="CD1389" i="2"/>
  <c r="BU1389" i="2" s="1"/>
  <c r="CD1331" i="2"/>
  <c r="CD1347" i="2"/>
  <c r="BU1347" i="2" s="1"/>
  <c r="CD1363" i="2"/>
  <c r="CD1379" i="2"/>
  <c r="BU1379" i="2" s="1"/>
  <c r="CD1586" i="2"/>
  <c r="BU1586" i="2" s="1"/>
  <c r="CD1531" i="2"/>
  <c r="BU1531" i="2" s="1"/>
  <c r="CD1523" i="2"/>
  <c r="BU1523" i="2" s="1"/>
  <c r="CD1342" i="2"/>
  <c r="CD1358" i="2"/>
  <c r="CD1374" i="2"/>
  <c r="CD1488" i="2"/>
  <c r="CD1398" i="2"/>
  <c r="CD1414" i="2"/>
  <c r="CD1430" i="2"/>
  <c r="CD1446" i="2"/>
  <c r="CD1462" i="2"/>
  <c r="CD1499" i="2"/>
  <c r="CD1580" i="2"/>
  <c r="BU1580" i="2" s="1"/>
  <c r="CD1512" i="2"/>
  <c r="BU1512" i="2" s="1"/>
  <c r="CD1484" i="2"/>
  <c r="CD1543" i="2"/>
  <c r="CD1405" i="2"/>
  <c r="BU1405" i="2" s="1"/>
  <c r="CD1421" i="2"/>
  <c r="CD1437" i="2"/>
  <c r="CD1453" i="2"/>
  <c r="CD1469" i="2"/>
  <c r="CD1536" i="2"/>
  <c r="CD1474" i="2"/>
  <c r="CD1529" i="2"/>
  <c r="CD1582" i="2"/>
  <c r="CD1597" i="2"/>
  <c r="CD1635" i="2"/>
  <c r="BU1635" i="2" s="1"/>
  <c r="CD1667" i="2"/>
  <c r="BU1667" i="2" s="1"/>
  <c r="CD1610" i="2"/>
  <c r="CD1549" i="2"/>
  <c r="CD1565" i="2"/>
  <c r="CD1581" i="2"/>
  <c r="CD1602" i="2"/>
  <c r="BU1602" i="2" s="1"/>
  <c r="CD1710" i="2"/>
  <c r="BU1710" i="2" s="1"/>
  <c r="CD1623" i="2"/>
  <c r="CD1657" i="2"/>
  <c r="BU1657" i="2" s="1"/>
  <c r="CD1689" i="2"/>
  <c r="BU1689" i="2" s="1"/>
  <c r="CD1706" i="2"/>
  <c r="BU1706" i="2" s="1"/>
  <c r="CD1711" i="2"/>
  <c r="BU1711" i="2" s="1"/>
  <c r="CD1642" i="2"/>
  <c r="CD1658" i="2"/>
  <c r="BU1658" i="2" s="1"/>
  <c r="CD1674" i="2"/>
  <c r="CD1690" i="2"/>
  <c r="CD1716" i="2"/>
  <c r="CD1705" i="2"/>
  <c r="CD271" i="2"/>
  <c r="BU271" i="2" s="1"/>
  <c r="CD440" i="2"/>
  <c r="BU440" i="2" s="1"/>
  <c r="CD536" i="2"/>
  <c r="CD338" i="2"/>
  <c r="BU338" i="2" s="1"/>
  <c r="CD354" i="2"/>
  <c r="BU354" i="2" s="1"/>
  <c r="CD370" i="2"/>
  <c r="BU370" i="2" s="1"/>
  <c r="CD386" i="2"/>
  <c r="BU386" i="2" s="1"/>
  <c r="CD402" i="2"/>
  <c r="BU402" i="2" s="1"/>
  <c r="CD427" i="2"/>
  <c r="CD478" i="2"/>
  <c r="CD449" i="2"/>
  <c r="CD414" i="2"/>
  <c r="CD452" i="2"/>
  <c r="CD579" i="2"/>
  <c r="BU579" i="2" s="1"/>
  <c r="CD528" i="2"/>
  <c r="CD335" i="2"/>
  <c r="BU335" i="2" s="1"/>
  <c r="CD351" i="2"/>
  <c r="BU351" i="2" s="1"/>
  <c r="CD367" i="2"/>
  <c r="BU367" i="2" s="1"/>
  <c r="CD383" i="2"/>
  <c r="BU383" i="2" s="1"/>
  <c r="CD399" i="2"/>
  <c r="BU399" i="2" s="1"/>
  <c r="CD417" i="2"/>
  <c r="CD458" i="2"/>
  <c r="CD445" i="2"/>
  <c r="CD540" i="2"/>
  <c r="BU540" i="2" s="1"/>
  <c r="CD580" i="2"/>
  <c r="BU580" i="2" s="1"/>
  <c r="CD641" i="2"/>
  <c r="BU641" i="2" s="1"/>
  <c r="CD589" i="2"/>
  <c r="BU589" i="2" s="1"/>
  <c r="CD654" i="2"/>
  <c r="CD566" i="2"/>
  <c r="CD621" i="2"/>
  <c r="CD475" i="2"/>
  <c r="BU475" i="2" s="1"/>
  <c r="CD491" i="2"/>
  <c r="BU491" i="2" s="1"/>
  <c r="CD507" i="2"/>
  <c r="CD523" i="2"/>
  <c r="BU523" i="2" s="1"/>
  <c r="CD539" i="2"/>
  <c r="BU539" i="2" s="1"/>
  <c r="CD599" i="2"/>
  <c r="CD651" i="2"/>
  <c r="CD576" i="2"/>
  <c r="CD633" i="2"/>
  <c r="BU633" i="2" s="1"/>
  <c r="CD569" i="2"/>
  <c r="CD646" i="2"/>
  <c r="BU646" i="2" s="1"/>
  <c r="CD570" i="2"/>
  <c r="BU570" i="2" s="1"/>
  <c r="CD644" i="2"/>
  <c r="CD727" i="2"/>
  <c r="BU727" i="2" s="1"/>
  <c r="CD759" i="2"/>
  <c r="BU759" i="2" s="1"/>
  <c r="CD801" i="2"/>
  <c r="CD1066" i="2"/>
  <c r="CD679" i="2"/>
  <c r="BU679" i="2" s="1"/>
  <c r="CD695" i="2"/>
  <c r="BU695" i="2" s="1"/>
  <c r="CD711" i="2"/>
  <c r="BU711" i="2" s="1"/>
  <c r="CD845" i="2"/>
  <c r="BU845" i="2" s="1"/>
  <c r="CD734" i="2"/>
  <c r="BU734" i="2" s="1"/>
  <c r="CD766" i="2"/>
  <c r="BU766" i="2" s="1"/>
  <c r="CD835" i="2"/>
  <c r="CD802" i="2"/>
  <c r="CD721" i="2"/>
  <c r="CD753" i="2"/>
  <c r="CD797" i="2"/>
  <c r="CD666" i="2"/>
  <c r="CD682" i="2"/>
  <c r="CD698" i="2"/>
  <c r="CD714" i="2"/>
  <c r="CD869" i="2"/>
  <c r="BU869" i="2" s="1"/>
  <c r="CD736" i="2"/>
  <c r="CD768" i="2"/>
  <c r="CD827" i="2"/>
  <c r="CD918" i="2"/>
  <c r="BU918" i="2" s="1"/>
  <c r="CD911" i="2"/>
  <c r="BU911" i="2" s="1"/>
  <c r="CD920" i="2"/>
  <c r="CD808" i="2"/>
  <c r="CD824" i="2"/>
  <c r="CD840" i="2"/>
  <c r="CD856" i="2"/>
  <c r="CD872" i="2"/>
  <c r="CD888" i="2"/>
  <c r="CD913" i="2"/>
  <c r="BU913" i="2" s="1"/>
  <c r="CD914" i="2"/>
  <c r="CD915" i="2"/>
  <c r="CD916" i="2"/>
  <c r="CD957" i="2"/>
  <c r="BU957" i="2" s="1"/>
  <c r="CD1021" i="2"/>
  <c r="BU1021" i="2" s="1"/>
  <c r="CD974" i="2"/>
  <c r="BU974" i="2" s="1"/>
  <c r="CD1048" i="2"/>
  <c r="CD983" i="2"/>
  <c r="BU983" i="2" s="1"/>
  <c r="CD1047" i="2"/>
  <c r="BU1047" i="2" s="1"/>
  <c r="CD1032" i="2"/>
  <c r="BU1032" i="2" s="1"/>
  <c r="CD969" i="2"/>
  <c r="CD1033" i="2"/>
  <c r="CD970" i="2"/>
  <c r="CD1034" i="2"/>
  <c r="CD955" i="2"/>
  <c r="CD1019" i="2"/>
  <c r="CD1149" i="2"/>
  <c r="CD1073" i="2"/>
  <c r="BU1073" i="2" s="1"/>
  <c r="CD1089" i="2"/>
  <c r="BU1089" i="2" s="1"/>
  <c r="CD1105" i="2"/>
  <c r="BU1105" i="2" s="1"/>
  <c r="CD1121" i="2"/>
  <c r="BU1121" i="2" s="1"/>
  <c r="CD1137" i="2"/>
  <c r="BU1137" i="2" s="1"/>
  <c r="CD1186" i="2"/>
  <c r="CD1166" i="2"/>
  <c r="CD1174" i="2"/>
  <c r="CD1182" i="2"/>
  <c r="CD1070" i="2"/>
  <c r="BU1070" i="2" s="1"/>
  <c r="CD1086" i="2"/>
  <c r="CD1102" i="2"/>
  <c r="CD1118" i="2"/>
  <c r="CD1134" i="2"/>
  <c r="CD1191" i="2"/>
  <c r="CD1223" i="2"/>
  <c r="CD1255" i="2"/>
  <c r="CD1329" i="2"/>
  <c r="CD1220" i="2"/>
  <c r="CD1252" i="2"/>
  <c r="CD1284" i="2"/>
  <c r="CD1291" i="2"/>
  <c r="CD1299" i="2"/>
  <c r="CD1307" i="2"/>
  <c r="CD1315" i="2"/>
  <c r="CD1323" i="2"/>
  <c r="CD1201" i="2"/>
  <c r="CD1233" i="2"/>
  <c r="CD1265" i="2"/>
  <c r="CD1198" i="2"/>
  <c r="CD1230" i="2"/>
  <c r="CD1262" i="2"/>
  <c r="CD1481" i="2"/>
  <c r="BU1481" i="2" s="1"/>
  <c r="CD1333" i="2"/>
  <c r="BU1333" i="2" s="1"/>
  <c r="CD1349" i="2"/>
  <c r="BU1349" i="2" s="1"/>
  <c r="CD1365" i="2"/>
  <c r="BU1365" i="2" s="1"/>
  <c r="CD1381" i="2"/>
  <c r="BU1381" i="2" s="1"/>
  <c r="CD1390" i="2"/>
  <c r="CD1546" i="2"/>
  <c r="CD1538" i="2"/>
  <c r="CD1344" i="2"/>
  <c r="CD1360" i="2"/>
  <c r="CD1376" i="2"/>
  <c r="CD1515" i="2"/>
  <c r="CD1400" i="2"/>
  <c r="BU1400" i="2" s="1"/>
  <c r="CD1416" i="2"/>
  <c r="BU1416" i="2" s="1"/>
  <c r="CD1432" i="2"/>
  <c r="CD1448" i="2"/>
  <c r="CD1464" i="2"/>
  <c r="CD1516" i="2"/>
  <c r="CD1588" i="2"/>
  <c r="BU1588" i="2" s="1"/>
  <c r="CD1517" i="2"/>
  <c r="CD1492" i="2"/>
  <c r="BU1492" i="2" s="1"/>
  <c r="CD1600" i="2"/>
  <c r="CD1407" i="2"/>
  <c r="BU1407" i="2" s="1"/>
  <c r="CD1423" i="2"/>
  <c r="CD1439" i="2"/>
  <c r="CD1455" i="2"/>
  <c r="CD1471" i="2"/>
  <c r="CD1544" i="2"/>
  <c r="CD1482" i="2"/>
  <c r="CD1537" i="2"/>
  <c r="CD1596" i="2"/>
  <c r="CD1601" i="2"/>
  <c r="BU1601" i="2" s="1"/>
  <c r="CD1639" i="2"/>
  <c r="CD1671" i="2"/>
  <c r="CD1618" i="2"/>
  <c r="BU1618" i="2" s="1"/>
  <c r="CD1551" i="2"/>
  <c r="CD1567" i="2"/>
  <c r="CD1583" i="2"/>
  <c r="CD1606" i="2"/>
  <c r="CD1629" i="2"/>
  <c r="CD1661" i="2"/>
  <c r="CD1693" i="2"/>
  <c r="CD1715" i="2"/>
  <c r="BU1715" i="2" s="1"/>
  <c r="CD1628" i="2"/>
  <c r="CD1644" i="2"/>
  <c r="CD1660" i="2"/>
  <c r="CD1676" i="2"/>
  <c r="CD1692" i="2"/>
  <c r="CD1720" i="2"/>
  <c r="BU1720" i="2" s="1"/>
  <c r="CD1709" i="2"/>
  <c r="AU15" i="2"/>
  <c r="CD289" i="2"/>
  <c r="CD482" i="2"/>
  <c r="BU482" i="2" s="1"/>
  <c r="CD206" i="2"/>
  <c r="BU206" i="2" s="1"/>
  <c r="CD272" i="2"/>
  <c r="CD530" i="2"/>
  <c r="BU530" i="2" s="1"/>
  <c r="CD555" i="2"/>
  <c r="CD340" i="2"/>
  <c r="CD356" i="2"/>
  <c r="CD372" i="2"/>
  <c r="CD388" i="2"/>
  <c r="CD404" i="2"/>
  <c r="CD431" i="2"/>
  <c r="CD494" i="2"/>
  <c r="CD457" i="2"/>
  <c r="CD418" i="2"/>
  <c r="BU418" i="2" s="1"/>
  <c r="CD460" i="2"/>
  <c r="CD447" i="2"/>
  <c r="CD587" i="2"/>
  <c r="CD337" i="2"/>
  <c r="BU337" i="2" s="1"/>
  <c r="CD353" i="2"/>
  <c r="BU353" i="2" s="1"/>
  <c r="CD369" i="2"/>
  <c r="BU369" i="2" s="1"/>
  <c r="CD385" i="2"/>
  <c r="BU385" i="2" s="1"/>
  <c r="CD401" i="2"/>
  <c r="BU401" i="2" s="1"/>
  <c r="CD421" i="2"/>
  <c r="CD466" i="2"/>
  <c r="CD453" i="2"/>
  <c r="BU453" i="2" s="1"/>
  <c r="CD603" i="2"/>
  <c r="CD588" i="2"/>
  <c r="CD662" i="2"/>
  <c r="CD597" i="2"/>
  <c r="BU597" i="2" s="1"/>
  <c r="CD655" i="2"/>
  <c r="BU655" i="2" s="1"/>
  <c r="CD574" i="2"/>
  <c r="CD636" i="2"/>
  <c r="CD477" i="2"/>
  <c r="CD493" i="2"/>
  <c r="CD509" i="2"/>
  <c r="CD525" i="2"/>
  <c r="CD541" i="2"/>
  <c r="CD607" i="2"/>
  <c r="CD659" i="2"/>
  <c r="CD584" i="2"/>
  <c r="CD648" i="2"/>
  <c r="CD577" i="2"/>
  <c r="BU577" i="2" s="1"/>
  <c r="CD647" i="2"/>
  <c r="BU647" i="2" s="1"/>
  <c r="CD578" i="2"/>
  <c r="CD645" i="2"/>
  <c r="CD731" i="2"/>
  <c r="BU731" i="2" s="1"/>
  <c r="CD763" i="2"/>
  <c r="BU763" i="2" s="1"/>
  <c r="CD807" i="2"/>
  <c r="BU807" i="2" s="1"/>
  <c r="CD665" i="2"/>
  <c r="CD681" i="2"/>
  <c r="CD697" i="2"/>
  <c r="CD713" i="2"/>
  <c r="CD861" i="2"/>
  <c r="BU861" i="2" s="1"/>
  <c r="CD738" i="2"/>
  <c r="CD770" i="2"/>
  <c r="CD851" i="2"/>
  <c r="CD809" i="2"/>
  <c r="CD725" i="2"/>
  <c r="BU725" i="2" s="1"/>
  <c r="CD757" i="2"/>
  <c r="BU757" i="2" s="1"/>
  <c r="CD805" i="2"/>
  <c r="CD668" i="2"/>
  <c r="CD684" i="2"/>
  <c r="CD700" i="2"/>
  <c r="CD780" i="2"/>
  <c r="CD885" i="2"/>
  <c r="BU885" i="2" s="1"/>
  <c r="CD740" i="2"/>
  <c r="BU740" i="2" s="1"/>
  <c r="CD772" i="2"/>
  <c r="BU772" i="2" s="1"/>
  <c r="CD843" i="2"/>
  <c r="CD926" i="2"/>
  <c r="CD919" i="2"/>
  <c r="BU919" i="2" s="1"/>
  <c r="CD928" i="2"/>
  <c r="CD810" i="2"/>
  <c r="CD826" i="2"/>
  <c r="BU826" i="2" s="1"/>
  <c r="CD842" i="2"/>
  <c r="BU842" i="2" s="1"/>
  <c r="CD858" i="2"/>
  <c r="BU858" i="2" s="1"/>
  <c r="CD874" i="2"/>
  <c r="CD890" i="2"/>
  <c r="CD921" i="2"/>
  <c r="BU921" i="2" s="1"/>
  <c r="CD922" i="2"/>
  <c r="BU922" i="2" s="1"/>
  <c r="CD923" i="2"/>
  <c r="CD924" i="2"/>
  <c r="BU924" i="2" s="1"/>
  <c r="CD965" i="2"/>
  <c r="CD1029" i="2"/>
  <c r="CD982" i="2"/>
  <c r="BU982" i="2" s="1"/>
  <c r="CD1049" i="2"/>
  <c r="BU1049" i="2" s="1"/>
  <c r="CD991" i="2"/>
  <c r="CD976" i="2"/>
  <c r="CD1044" i="2"/>
  <c r="BU1044" i="2" s="1"/>
  <c r="CD977" i="2"/>
  <c r="BU977" i="2" s="1"/>
  <c r="CD1042" i="2"/>
  <c r="CD978" i="2"/>
  <c r="BU978" i="2" s="1"/>
  <c r="CD1040" i="2"/>
  <c r="CD963" i="2"/>
  <c r="BU963" i="2" s="1"/>
  <c r="CD1027" i="2"/>
  <c r="BU1027" i="2" s="1"/>
  <c r="CD1157" i="2"/>
  <c r="CD1075" i="2"/>
  <c r="BU1075" i="2" s="1"/>
  <c r="CD1091" i="2"/>
  <c r="BU1091" i="2" s="1"/>
  <c r="CD1107" i="2"/>
  <c r="BU1107" i="2" s="1"/>
  <c r="CD1123" i="2"/>
  <c r="BU1123" i="2" s="1"/>
  <c r="CD1139" i="2"/>
  <c r="BU1139" i="2" s="1"/>
  <c r="CD1146" i="2"/>
  <c r="CD1167" i="2"/>
  <c r="CD1175" i="2"/>
  <c r="CD1183" i="2"/>
  <c r="CD1072" i="2"/>
  <c r="BU1072" i="2" s="1"/>
  <c r="CD1088" i="2"/>
  <c r="CD1104" i="2"/>
  <c r="CD1120" i="2"/>
  <c r="CD1136" i="2"/>
  <c r="CD1195" i="2"/>
  <c r="CD1227" i="2"/>
  <c r="CD1259" i="2"/>
  <c r="CD1192" i="2"/>
  <c r="CD1224" i="2"/>
  <c r="CD1256" i="2"/>
  <c r="CD1328" i="2"/>
  <c r="CD1292" i="2"/>
  <c r="BU1292" i="2" s="1"/>
  <c r="CD1300" i="2"/>
  <c r="BU1300" i="2" s="1"/>
  <c r="CD1308" i="2"/>
  <c r="BU1308" i="2" s="1"/>
  <c r="CD1316" i="2"/>
  <c r="BU1316" i="2" s="1"/>
  <c r="CD1324" i="2"/>
  <c r="BU1324" i="2" s="1"/>
  <c r="CD1205" i="2"/>
  <c r="BU1205" i="2" s="1"/>
  <c r="CD1237" i="2"/>
  <c r="BU1237" i="2" s="1"/>
  <c r="CD1269" i="2"/>
  <c r="BU1269" i="2" s="1"/>
  <c r="CD1202" i="2"/>
  <c r="CD1234" i="2"/>
  <c r="CD1266" i="2"/>
  <c r="CD1504" i="2"/>
  <c r="CD1335" i="2"/>
  <c r="BU1335" i="2" s="1"/>
  <c r="CD1351" i="2"/>
  <c r="BU1351" i="2" s="1"/>
  <c r="CD1367" i="2"/>
  <c r="BU1367" i="2" s="1"/>
  <c r="CD1383" i="2"/>
  <c r="BU1383" i="2" s="1"/>
  <c r="CD1473" i="2"/>
  <c r="CD1578" i="2"/>
  <c r="BU1578" i="2" s="1"/>
  <c r="CD1330" i="2"/>
  <c r="CD1346" i="2"/>
  <c r="CD1362" i="2"/>
  <c r="CD1378" i="2"/>
  <c r="CD1530" i="2"/>
  <c r="BU1530" i="2" s="1"/>
  <c r="CD1402" i="2"/>
  <c r="BU1402" i="2" s="1"/>
  <c r="CD1418" i="2"/>
  <c r="BU1418" i="2" s="1"/>
  <c r="CD1434" i="2"/>
  <c r="BU1434" i="2" s="1"/>
  <c r="CD1450" i="2"/>
  <c r="BU1450" i="2" s="1"/>
  <c r="CD1466" i="2"/>
  <c r="BU1466" i="2" s="1"/>
  <c r="CD1524" i="2"/>
  <c r="CD1592" i="2"/>
  <c r="CD1525" i="2"/>
  <c r="CD1500" i="2"/>
  <c r="CD1393" i="2"/>
  <c r="BU1393" i="2" s="1"/>
  <c r="CD1409" i="2"/>
  <c r="BU1409" i="2" s="1"/>
  <c r="CD1425" i="2"/>
  <c r="BU1425" i="2" s="1"/>
  <c r="CD1441" i="2"/>
  <c r="BU1441" i="2" s="1"/>
  <c r="CD1457" i="2"/>
  <c r="BU1457" i="2" s="1"/>
  <c r="CD1479" i="2"/>
  <c r="BU1479" i="2" s="1"/>
  <c r="CD1552" i="2"/>
  <c r="CD1490" i="2"/>
  <c r="CD1545" i="2"/>
  <c r="CD1604" i="2"/>
  <c r="CD1605" i="2"/>
  <c r="CD1643" i="2"/>
  <c r="BU1643" i="2" s="1"/>
  <c r="CD1675" i="2"/>
  <c r="BU1675" i="2" s="1"/>
  <c r="CD1626" i="2"/>
  <c r="CD1553" i="2"/>
  <c r="CD1569" i="2"/>
  <c r="BU1569" i="2" s="1"/>
  <c r="CD1585" i="2"/>
  <c r="CD1617" i="2"/>
  <c r="CD1633" i="2"/>
  <c r="BU1633" i="2" s="1"/>
  <c r="CD1665" i="2"/>
  <c r="BU1665" i="2" s="1"/>
  <c r="CD1726" i="2"/>
  <c r="BU1726" i="2" s="1"/>
  <c r="CD1719" i="2"/>
  <c r="BU1719" i="2" s="1"/>
  <c r="CD1630" i="2"/>
  <c r="CD1646" i="2"/>
  <c r="CD1662" i="2"/>
  <c r="CD1678" i="2"/>
  <c r="CD1694" i="2"/>
  <c r="CD1724" i="2"/>
  <c r="BU1724" i="2" s="1"/>
  <c r="CD1713" i="2"/>
  <c r="CD287" i="2"/>
  <c r="CD451" i="2"/>
  <c r="CD326" i="2"/>
  <c r="CD342" i="2"/>
  <c r="CD358" i="2"/>
  <c r="CD374" i="2"/>
  <c r="CD390" i="2"/>
  <c r="CD406" i="2"/>
  <c r="CD435" i="2"/>
  <c r="CD510" i="2"/>
  <c r="CD465" i="2"/>
  <c r="CD422" i="2"/>
  <c r="BU422" i="2" s="1"/>
  <c r="CD468" i="2"/>
  <c r="CD455" i="2"/>
  <c r="CD660" i="2"/>
  <c r="CD339" i="2"/>
  <c r="CD355" i="2"/>
  <c r="CD371" i="2"/>
  <c r="CD387" i="2"/>
  <c r="CD403" i="2"/>
  <c r="CD425" i="2"/>
  <c r="BU425" i="2" s="1"/>
  <c r="CD486" i="2"/>
  <c r="CD461" i="2"/>
  <c r="BU461" i="2" s="1"/>
  <c r="CD626" i="2"/>
  <c r="CD596" i="2"/>
  <c r="BU596" i="2" s="1"/>
  <c r="CD956" i="2"/>
  <c r="BU956" i="2" s="1"/>
  <c r="CD605" i="2"/>
  <c r="BU605" i="2" s="1"/>
  <c r="CD664" i="2"/>
  <c r="CD582" i="2"/>
  <c r="CD637" i="2"/>
  <c r="CD479" i="2"/>
  <c r="CD495" i="2"/>
  <c r="CD511" i="2"/>
  <c r="CD527" i="2"/>
  <c r="CD551" i="2"/>
  <c r="CD615" i="2"/>
  <c r="CD790" i="2"/>
  <c r="CD592" i="2"/>
  <c r="BU592" i="2" s="1"/>
  <c r="CD649" i="2"/>
  <c r="CD585" i="2"/>
  <c r="CD656" i="2"/>
  <c r="CD586" i="2"/>
  <c r="CD658" i="2"/>
  <c r="BU658" i="2" s="1"/>
  <c r="CD735" i="2"/>
  <c r="BU735" i="2" s="1"/>
  <c r="CD767" i="2"/>
  <c r="BU767" i="2" s="1"/>
  <c r="CD823" i="2"/>
  <c r="BU823" i="2" s="1"/>
  <c r="CD667" i="2"/>
  <c r="CD683" i="2"/>
  <c r="CD699" i="2"/>
  <c r="CD781" i="2"/>
  <c r="CD877" i="2"/>
  <c r="BU877" i="2" s="1"/>
  <c r="CD742" i="2"/>
  <c r="CD774" i="2"/>
  <c r="CD867" i="2"/>
  <c r="CD825" i="2"/>
  <c r="CD729" i="2"/>
  <c r="CD761" i="2"/>
  <c r="CD815" i="2"/>
  <c r="BU815" i="2" s="1"/>
  <c r="CD670" i="2"/>
  <c r="CD686" i="2"/>
  <c r="CD702" i="2"/>
  <c r="CD784" i="2"/>
  <c r="CD901" i="2"/>
  <c r="BU901" i="2" s="1"/>
  <c r="CD744" i="2"/>
  <c r="BU744" i="2" s="1"/>
  <c r="CD776" i="2"/>
  <c r="BU776" i="2" s="1"/>
  <c r="CD859" i="2"/>
  <c r="CD930" i="2"/>
  <c r="CD927" i="2"/>
  <c r="BU927" i="2" s="1"/>
  <c r="CD929" i="2"/>
  <c r="BU929" i="2" s="1"/>
  <c r="CD812" i="2"/>
  <c r="CD828" i="2"/>
  <c r="CD844" i="2"/>
  <c r="CD860" i="2"/>
  <c r="CD876" i="2"/>
  <c r="CD892" i="2"/>
  <c r="CD936" i="2"/>
  <c r="CD932" i="2"/>
  <c r="BU932" i="2" s="1"/>
  <c r="CD934" i="2"/>
  <c r="CD931" i="2"/>
  <c r="BU931" i="2" s="1"/>
  <c r="CD973" i="2"/>
  <c r="BU973" i="2" s="1"/>
  <c r="CD1050" i="2"/>
  <c r="BU1050" i="2" s="1"/>
  <c r="CD990" i="2"/>
  <c r="BU990" i="2" s="1"/>
  <c r="CD1061" i="2"/>
  <c r="CD999" i="2"/>
  <c r="CD984" i="2"/>
  <c r="BU984" i="2" s="1"/>
  <c r="CD1045" i="2"/>
  <c r="BU1045" i="2" s="1"/>
  <c r="CD985" i="2"/>
  <c r="CD1043" i="2"/>
  <c r="BU1043" i="2" s="1"/>
  <c r="CD986" i="2"/>
  <c r="CD1041" i="2"/>
  <c r="CD971" i="2"/>
  <c r="CD1035" i="2"/>
  <c r="CD1145" i="2"/>
  <c r="CD1077" i="2"/>
  <c r="BU1077" i="2" s="1"/>
  <c r="CD1093" i="2"/>
  <c r="BU1093" i="2" s="1"/>
  <c r="CD1109" i="2"/>
  <c r="BU1109" i="2" s="1"/>
  <c r="CD1125" i="2"/>
  <c r="BU1125" i="2" s="1"/>
  <c r="CD1141" i="2"/>
  <c r="BU1141" i="2" s="1"/>
  <c r="CD1153" i="2"/>
  <c r="CD1168" i="2"/>
  <c r="CD1176" i="2"/>
  <c r="CD1184" i="2"/>
  <c r="CD1074" i="2"/>
  <c r="BU1074" i="2" s="1"/>
  <c r="CD1090" i="2"/>
  <c r="CD1106" i="2"/>
  <c r="CD1122" i="2"/>
  <c r="CD1138" i="2"/>
  <c r="CD1199" i="2"/>
  <c r="CD1231" i="2"/>
  <c r="CD1263" i="2"/>
  <c r="CD1196" i="2"/>
  <c r="BU1196" i="2" s="1"/>
  <c r="CD1228" i="2"/>
  <c r="CD1260" i="2"/>
  <c r="CD1285" i="2"/>
  <c r="BU1285" i="2" s="1"/>
  <c r="CD1293" i="2"/>
  <c r="BU1293" i="2" s="1"/>
  <c r="CD1301" i="2"/>
  <c r="BU1301" i="2" s="1"/>
  <c r="CD1309" i="2"/>
  <c r="BU1309" i="2" s="1"/>
  <c r="CD1317" i="2"/>
  <c r="BU1317" i="2" s="1"/>
  <c r="CD1325" i="2"/>
  <c r="BU1325" i="2" s="1"/>
  <c r="CD1209" i="2"/>
  <c r="CD1241" i="2"/>
  <c r="CD1273" i="2"/>
  <c r="CD1206" i="2"/>
  <c r="CD1238" i="2"/>
  <c r="CD1270" i="2"/>
  <c r="CD1526" i="2"/>
  <c r="BU1526" i="2" s="1"/>
  <c r="CD1337" i="2"/>
  <c r="BU1337" i="2" s="1"/>
  <c r="CD1353" i="2"/>
  <c r="BU1353" i="2" s="1"/>
  <c r="CD1369" i="2"/>
  <c r="BU1369" i="2" s="1"/>
  <c r="CD1385" i="2"/>
  <c r="BU1385" i="2" s="1"/>
  <c r="CD1496" i="2"/>
  <c r="CD1613" i="2"/>
  <c r="CD1332" i="2"/>
  <c r="CD1348" i="2"/>
  <c r="CD1364" i="2"/>
  <c r="CD1380" i="2"/>
  <c r="CD1542" i="2"/>
  <c r="CD1404" i="2"/>
  <c r="CD1420" i="2"/>
  <c r="CD1436" i="2"/>
  <c r="CD1452" i="2"/>
  <c r="CD1468" i="2"/>
  <c r="CD1532" i="2"/>
  <c r="BU1532" i="2" s="1"/>
  <c r="CD1478" i="2"/>
  <c r="BU1478" i="2" s="1"/>
  <c r="CD1533" i="2"/>
  <c r="CD1509" i="2"/>
  <c r="CD1395" i="2"/>
  <c r="BU1395" i="2" s="1"/>
  <c r="CD1411" i="2"/>
  <c r="BU1411" i="2" s="1"/>
  <c r="CD1427" i="2"/>
  <c r="BU1427" i="2" s="1"/>
  <c r="CD1443" i="2"/>
  <c r="BU1443" i="2" s="1"/>
  <c r="CD1459" i="2"/>
  <c r="BU1459" i="2" s="1"/>
  <c r="CD1487" i="2"/>
  <c r="CD1560" i="2"/>
  <c r="CD1498" i="2"/>
  <c r="BU1498" i="2" s="1"/>
  <c r="CD1621" i="2"/>
  <c r="CD1612" i="2"/>
  <c r="CD1609" i="2"/>
  <c r="CD1647" i="2"/>
  <c r="CD1679" i="2"/>
  <c r="CD1698" i="2"/>
  <c r="CD1555" i="2"/>
  <c r="CD1571" i="2"/>
  <c r="CD1587" i="2"/>
  <c r="CD1625" i="2"/>
  <c r="CD1595" i="2"/>
  <c r="CD1637" i="2"/>
  <c r="CD1669" i="2"/>
  <c r="CD1723" i="2"/>
  <c r="BU1723" i="2" s="1"/>
  <c r="CD1632" i="2"/>
  <c r="BU1632" i="2" s="1"/>
  <c r="CD1648" i="2"/>
  <c r="BU1648" i="2" s="1"/>
  <c r="CD1664" i="2"/>
  <c r="BU1664" i="2" s="1"/>
  <c r="CD1680" i="2"/>
  <c r="BU1680" i="2" s="1"/>
  <c r="CD1696" i="2"/>
  <c r="BU1696" i="2" s="1"/>
  <c r="CD1728" i="2"/>
  <c r="CD1717" i="2"/>
  <c r="BU107" i="2" l="1"/>
  <c r="BU148" i="2"/>
  <c r="BU44" i="2"/>
  <c r="BU226" i="2"/>
  <c r="BU81" i="2"/>
  <c r="BU412" i="2"/>
  <c r="BU62" i="2"/>
  <c r="BU979" i="2"/>
  <c r="BU392" i="2"/>
  <c r="BU117" i="2"/>
  <c r="BU1296" i="2"/>
  <c r="BU145" i="2"/>
  <c r="BU242" i="2"/>
  <c r="BU280" i="2"/>
  <c r="BU265" i="2"/>
  <c r="BU456" i="2"/>
  <c r="BU1593" i="2"/>
  <c r="BU1616" i="2"/>
  <c r="BU1513" i="2"/>
  <c r="BU1518" i="2"/>
  <c r="BU1368" i="2"/>
  <c r="BU1320" i="2"/>
  <c r="BU948" i="2"/>
  <c r="BU866" i="2"/>
  <c r="BU442" i="2"/>
  <c r="BU515" i="2"/>
  <c r="BU376" i="2"/>
  <c r="BU323" i="2"/>
  <c r="BU1623" i="2"/>
  <c r="BU1630" i="2"/>
  <c r="BU1575" i="2"/>
  <c r="BU1440" i="2"/>
  <c r="BU1423" i="2"/>
  <c r="BU1222" i="2"/>
  <c r="BU1303" i="2"/>
  <c r="BU1224" i="2"/>
  <c r="BU1175" i="2"/>
  <c r="BU1037" i="2"/>
  <c r="BU975" i="2"/>
  <c r="BU859" i="2"/>
  <c r="BU914" i="2"/>
  <c r="BU800" i="2"/>
  <c r="BU769" i="2"/>
  <c r="BU603" i="2"/>
  <c r="BU584" i="2"/>
  <c r="BU497" i="2"/>
  <c r="BU358" i="2"/>
  <c r="BU389" i="2"/>
  <c r="BU166" i="2"/>
  <c r="BU70" i="2"/>
  <c r="BU1621" i="2"/>
  <c r="BU1644" i="2"/>
  <c r="BU1573" i="2"/>
  <c r="BU1438" i="2"/>
  <c r="BU1421" i="2"/>
  <c r="BU1332" i="2"/>
  <c r="BU1282" i="2"/>
  <c r="BU1318" i="2"/>
  <c r="BU1104" i="2"/>
  <c r="BU1055" i="2"/>
  <c r="BU1002" i="2"/>
  <c r="BU825" i="2"/>
  <c r="BU846" i="2"/>
  <c r="BU748" i="2"/>
  <c r="BU722" i="2"/>
  <c r="BU486" i="2"/>
  <c r="BU479" i="2"/>
  <c r="BU340" i="2"/>
  <c r="BU339" i="2"/>
  <c r="BU321" i="2"/>
  <c r="BU246" i="2"/>
  <c r="BU1690" i="2"/>
  <c r="BU1550" i="2"/>
  <c r="BU1378" i="2"/>
  <c r="BU1271" i="2"/>
  <c r="BU1170" i="2"/>
  <c r="BU1145" i="2"/>
  <c r="BU713" i="2"/>
  <c r="BU729" i="2"/>
  <c r="BU626" i="2"/>
  <c r="BU493" i="2"/>
  <c r="BU187" i="2"/>
  <c r="BU1700" i="2"/>
  <c r="BU1521" i="2"/>
  <c r="BU1267" i="2"/>
  <c r="BU1168" i="2"/>
  <c r="BU805" i="2"/>
  <c r="BU663" i="2"/>
  <c r="BU664" i="2"/>
  <c r="BU507" i="2"/>
  <c r="BU1695" i="2"/>
  <c r="BU1728" i="2"/>
  <c r="BU1568" i="2"/>
  <c r="BU1488" i="2"/>
  <c r="BU1487" i="2"/>
  <c r="BU1342" i="2"/>
  <c r="BU1199" i="2"/>
  <c r="BU1213" i="2"/>
  <c r="BU1114" i="2"/>
  <c r="BU965" i="2"/>
  <c r="BU909" i="2"/>
  <c r="BU787" i="2"/>
  <c r="BU824" i="2"/>
  <c r="BU736" i="2"/>
  <c r="BU742" i="2"/>
  <c r="BU512" i="2"/>
  <c r="BU600" i="2"/>
  <c r="BU489" i="2"/>
  <c r="BU334" i="2"/>
  <c r="BU333" i="2"/>
  <c r="BU176" i="2"/>
  <c r="BU270" i="2"/>
  <c r="BU274" i="2"/>
  <c r="BU142" i="2"/>
  <c r="AS18" i="2"/>
  <c r="AR17" i="2"/>
  <c r="BU1629" i="2"/>
  <c r="BU1636" i="2"/>
  <c r="BU1565" i="2"/>
  <c r="BU1430" i="2"/>
  <c r="BU1392" i="2"/>
  <c r="BU1259" i="2"/>
  <c r="BU1164" i="2"/>
  <c r="BU1273" i="2"/>
  <c r="BU1144" i="2"/>
  <c r="BU934" i="2"/>
  <c r="BU961" i="2"/>
  <c r="BU897" i="2"/>
  <c r="BU806" i="2"/>
  <c r="BU749" i="2"/>
  <c r="BU478" i="2"/>
  <c r="BU551" i="2"/>
  <c r="BU487" i="2"/>
  <c r="BU348" i="2"/>
  <c r="BU363" i="2"/>
  <c r="BU63" i="2"/>
  <c r="BU228" i="2"/>
  <c r="BU294" i="2"/>
  <c r="BU1611" i="2"/>
  <c r="BU1515" i="2"/>
  <c r="BU1370" i="2"/>
  <c r="BU1223" i="2"/>
  <c r="BU1146" i="2"/>
  <c r="BU59" i="2"/>
  <c r="BU1705" i="2"/>
  <c r="BU1600" i="2"/>
  <c r="BU1352" i="2"/>
  <c r="BU1258" i="2"/>
  <c r="BU1312" i="2"/>
  <c r="BU1260" i="2"/>
  <c r="BU1063" i="2"/>
  <c r="BU850" i="2"/>
  <c r="BU630" i="2"/>
  <c r="BU649" i="2"/>
  <c r="BU499" i="2"/>
  <c r="BU360" i="2"/>
  <c r="BU1607" i="2"/>
  <c r="BU1614" i="2"/>
  <c r="BU1559" i="2"/>
  <c r="BU1424" i="2"/>
  <c r="BU1414" i="2"/>
  <c r="BU1190" i="2"/>
  <c r="BU1295" i="2"/>
  <c r="BU1192" i="2"/>
  <c r="BU1153" i="2"/>
  <c r="BU943" i="2"/>
  <c r="BU843" i="2"/>
  <c r="BU784" i="2"/>
  <c r="BU737" i="2"/>
  <c r="BU571" i="2"/>
  <c r="BU488" i="2"/>
  <c r="BU552" i="2"/>
  <c r="BU481" i="2"/>
  <c r="BU342" i="2"/>
  <c r="BU373" i="2"/>
  <c r="BU224" i="2"/>
  <c r="BU318" i="2"/>
  <c r="BU309" i="2"/>
  <c r="BU311" i="2"/>
  <c r="BU1605" i="2"/>
  <c r="BU1628" i="2"/>
  <c r="BU1557" i="2"/>
  <c r="BU1422" i="2"/>
  <c r="BU1505" i="2"/>
  <c r="BU1508" i="2"/>
  <c r="BU1250" i="2"/>
  <c r="BU1310" i="2"/>
  <c r="BU1284" i="2"/>
  <c r="BU1088" i="2"/>
  <c r="BU1035" i="2"/>
  <c r="BU1064" i="2"/>
  <c r="BU941" i="2"/>
  <c r="BU809" i="2"/>
  <c r="BU830" i="2"/>
  <c r="BU716" i="2"/>
  <c r="BU604" i="2"/>
  <c r="BU470" i="2"/>
  <c r="BU637" i="2"/>
  <c r="BU463" i="2"/>
  <c r="BU289" i="2"/>
  <c r="BU132" i="2"/>
  <c r="BU313" i="2"/>
  <c r="BT17" i="2"/>
  <c r="CG17" i="2"/>
  <c r="CD17" i="2" s="1"/>
  <c r="BU17" i="2" s="1"/>
  <c r="E18" i="2"/>
  <c r="S17" i="2"/>
  <c r="E17" i="2" s="1"/>
  <c r="T18" i="2"/>
  <c r="CF17" i="2"/>
  <c r="BU1674" i="2"/>
  <c r="BU1496" i="2"/>
  <c r="BU1362" i="2"/>
  <c r="BU1239" i="2"/>
  <c r="BU1154" i="2"/>
  <c r="BU1134" i="2"/>
  <c r="BU1031" i="2"/>
  <c r="BU892" i="2"/>
  <c r="BU697" i="2"/>
  <c r="BU714" i="2"/>
  <c r="BU634" i="2"/>
  <c r="BU477" i="2"/>
  <c r="BU256" i="2"/>
  <c r="BU1688" i="2"/>
  <c r="BU1376" i="2"/>
  <c r="BU1235" i="2"/>
  <c r="BU1152" i="2"/>
  <c r="BU789" i="2"/>
  <c r="BU1679" i="2"/>
  <c r="BU1686" i="2"/>
  <c r="BU1552" i="2"/>
  <c r="BU1464" i="2"/>
  <c r="BU1463" i="2"/>
  <c r="BU1473" i="2"/>
  <c r="BU1363" i="2"/>
  <c r="BU1323" i="2"/>
  <c r="BU1098" i="2"/>
  <c r="BU1078" i="2"/>
  <c r="BU899" i="2"/>
  <c r="BU808" i="2"/>
  <c r="BU753" i="2"/>
  <c r="BU587" i="2"/>
  <c r="BU496" i="2"/>
  <c r="BU568" i="2"/>
  <c r="BU473" i="2"/>
  <c r="BU441" i="2"/>
  <c r="BU238" i="2"/>
  <c r="BU126" i="2"/>
  <c r="BU179" i="2"/>
  <c r="BU48" i="2"/>
  <c r="BU1730" i="2"/>
  <c r="BU1613" i="2"/>
  <c r="BU1620" i="2"/>
  <c r="BU1549" i="2"/>
  <c r="BU1501" i="2"/>
  <c r="BU1397" i="2"/>
  <c r="BU1227" i="2"/>
  <c r="BU1148" i="2"/>
  <c r="BU1241" i="2"/>
  <c r="BU1128" i="2"/>
  <c r="BU881" i="2"/>
  <c r="BU790" i="2"/>
  <c r="BU717" i="2"/>
  <c r="BU588" i="2"/>
  <c r="BU462" i="2"/>
  <c r="BU653" i="2"/>
  <c r="BU471" i="2"/>
  <c r="BU332" i="2"/>
  <c r="BU347" i="2"/>
  <c r="BU1595" i="2"/>
  <c r="BU1354" i="2"/>
  <c r="BU1191" i="2"/>
  <c r="BU304" i="2"/>
  <c r="BU1716" i="2"/>
  <c r="BU1336" i="2"/>
  <c r="BU1226" i="2"/>
  <c r="BU1304" i="2"/>
  <c r="BU1228" i="2"/>
  <c r="BU1011" i="2"/>
  <c r="BU1017" i="2"/>
  <c r="BU797" i="2"/>
  <c r="BU834" i="2"/>
  <c r="BU756" i="2"/>
  <c r="BU656" i="2"/>
  <c r="BU617" i="2"/>
  <c r="BU483" i="2"/>
  <c r="BU344" i="2"/>
  <c r="BU259" i="2"/>
  <c r="BU1701" i="2"/>
  <c r="BU1598" i="2"/>
  <c r="BU1543" i="2"/>
  <c r="BU1528" i="2"/>
  <c r="BU1524" i="2"/>
  <c r="BU1279" i="2"/>
  <c r="BU1174" i="2"/>
  <c r="BU1287" i="2"/>
  <c r="BU1157" i="2"/>
  <c r="BU1056" i="2"/>
  <c r="BU827" i="2"/>
  <c r="BU896" i="2"/>
  <c r="BU701" i="2"/>
  <c r="BU702" i="2"/>
  <c r="BU652" i="2"/>
  <c r="BU465" i="2"/>
  <c r="BU326" i="2"/>
  <c r="BU357" i="2"/>
  <c r="BU1612" i="2"/>
  <c r="BU1541" i="2"/>
  <c r="BU1520" i="2"/>
  <c r="BU1413" i="2"/>
  <c r="BU1218" i="2"/>
  <c r="BU1302" i="2"/>
  <c r="BU1252" i="2"/>
  <c r="BU1173" i="2"/>
  <c r="BU1003" i="2"/>
  <c r="BU926" i="2"/>
  <c r="BU793" i="2"/>
  <c r="BU814" i="2"/>
  <c r="BU765" i="2"/>
  <c r="BU572" i="2"/>
  <c r="BU454" i="2"/>
  <c r="BU614" i="2"/>
  <c r="BU447" i="2"/>
  <c r="BU421" i="2"/>
  <c r="BU427" i="2"/>
  <c r="BU257" i="2"/>
  <c r="BU116" i="2"/>
  <c r="BU1587" i="2"/>
  <c r="BU1468" i="2"/>
  <c r="BU1346" i="2"/>
  <c r="BU1207" i="2"/>
  <c r="BU1118" i="2"/>
  <c r="BU940" i="2"/>
  <c r="BU999" i="2"/>
  <c r="BU876" i="2"/>
  <c r="BU681" i="2"/>
  <c r="BU698" i="2"/>
  <c r="BU608" i="2"/>
  <c r="BU85" i="2"/>
  <c r="BU312" i="2"/>
  <c r="BU1360" i="2"/>
  <c r="BU1203" i="2"/>
  <c r="BU591" i="2"/>
  <c r="BU1663" i="2"/>
  <c r="BU1670" i="2"/>
  <c r="BU1583" i="2"/>
  <c r="BU1448" i="2"/>
  <c r="BU1447" i="2"/>
  <c r="BU1540" i="2"/>
  <c r="BU1270" i="2"/>
  <c r="BU1315" i="2"/>
  <c r="BU1183" i="2"/>
  <c r="BU1053" i="2"/>
  <c r="BU1061" i="2"/>
  <c r="BU883" i="2"/>
  <c r="BU907" i="2"/>
  <c r="BU792" i="2"/>
  <c r="BU721" i="2"/>
  <c r="BU555" i="2"/>
  <c r="BU480" i="2"/>
  <c r="BU636" i="2"/>
  <c r="BU457" i="2"/>
  <c r="BU205" i="2"/>
  <c r="BU110" i="2"/>
  <c r="BU218" i="2"/>
  <c r="BU1698" i="2"/>
  <c r="BU1597" i="2"/>
  <c r="BU1604" i="2"/>
  <c r="BU1533" i="2"/>
  <c r="BU1391" i="2"/>
  <c r="BU1195" i="2"/>
  <c r="BU1209" i="2"/>
  <c r="BU1112" i="2"/>
  <c r="BU1041" i="2"/>
  <c r="BU1008" i="2"/>
  <c r="BU865" i="2"/>
  <c r="BU904" i="2"/>
  <c r="BU707" i="2"/>
  <c r="BU708" i="2"/>
  <c r="BU556" i="2"/>
  <c r="BU446" i="2"/>
  <c r="BU621" i="2"/>
  <c r="BU455" i="2"/>
  <c r="BU437" i="2"/>
  <c r="BU331" i="2"/>
  <c r="BU273" i="2"/>
  <c r="BU164" i="2"/>
  <c r="BU230" i="2"/>
  <c r="BU15" i="2"/>
  <c r="BU1709" i="2"/>
  <c r="BU1338" i="2"/>
  <c r="BU1067" i="2"/>
  <c r="BU788" i="2"/>
  <c r="BU643" i="2"/>
  <c r="BU141" i="2"/>
  <c r="BU272" i="2"/>
  <c r="BU1194" i="2"/>
  <c r="BU985" i="2"/>
  <c r="BU781" i="2"/>
  <c r="BU818" i="2"/>
  <c r="BU724" i="2"/>
  <c r="BU607" i="2"/>
  <c r="BU467" i="2"/>
  <c r="BU1718" i="2"/>
  <c r="BU1712" i="2"/>
  <c r="BU1592" i="2"/>
  <c r="BU1527" i="2"/>
  <c r="BU1490" i="2"/>
  <c r="BU1247" i="2"/>
  <c r="BU1158" i="2"/>
  <c r="BU1261" i="2"/>
  <c r="BU1155" i="2"/>
  <c r="BU1051" i="2"/>
  <c r="BU944" i="2"/>
  <c r="BU925" i="2"/>
  <c r="BU811" i="2"/>
  <c r="BU880" i="2"/>
  <c r="BU685" i="2"/>
  <c r="BU686" i="2"/>
  <c r="BU629" i="2"/>
  <c r="BU620" i="2"/>
  <c r="BU449" i="2"/>
  <c r="BU341" i="2"/>
  <c r="BU290" i="2"/>
  <c r="BU247" i="2"/>
  <c r="BU1714" i="2"/>
  <c r="BU1697" i="2"/>
  <c r="BU1596" i="2"/>
  <c r="BU1525" i="2"/>
  <c r="BU1485" i="2"/>
  <c r="BU1516" i="2"/>
  <c r="BU1373" i="2"/>
  <c r="BU1188" i="2"/>
  <c r="BU1294" i="2"/>
  <c r="BU1220" i="2"/>
  <c r="BU971" i="2"/>
  <c r="BU733" i="2"/>
  <c r="BU628" i="2"/>
  <c r="BU632" i="2"/>
  <c r="BU582" i="2"/>
  <c r="BU428" i="2"/>
  <c r="BU426" i="2"/>
  <c r="BU308" i="2"/>
  <c r="BU100" i="2"/>
  <c r="BU249" i="2"/>
  <c r="BU1642" i="2"/>
  <c r="BU1571" i="2"/>
  <c r="BU1452" i="2"/>
  <c r="BU1330" i="2"/>
  <c r="BU1102" i="2"/>
  <c r="BU967" i="2"/>
  <c r="BU860" i="2"/>
  <c r="BU665" i="2"/>
  <c r="BU682" i="2"/>
  <c r="BU595" i="2"/>
  <c r="BU468" i="2"/>
  <c r="BU576" i="2"/>
  <c r="BU445" i="2"/>
  <c r="BU423" i="2"/>
  <c r="BU190" i="2"/>
  <c r="BU1656" i="2"/>
  <c r="BU1344" i="2"/>
  <c r="BU810" i="2"/>
  <c r="BU559" i="2"/>
  <c r="BU419" i="2"/>
  <c r="BU1647" i="2"/>
  <c r="BU1654" i="2"/>
  <c r="BU1567" i="2"/>
  <c r="BU1432" i="2"/>
  <c r="BU1431" i="2"/>
  <c r="BU1238" i="2"/>
  <c r="BU1307" i="2"/>
  <c r="BU1272" i="2"/>
  <c r="BU1167" i="2"/>
  <c r="BU1079" i="2"/>
  <c r="BU1023" i="2"/>
  <c r="BU867" i="2"/>
  <c r="BU709" i="2"/>
  <c r="BU710" i="2"/>
  <c r="BU645" i="2"/>
  <c r="BU464" i="2"/>
  <c r="BU654" i="2"/>
  <c r="BU414" i="2"/>
  <c r="BU415" i="2"/>
  <c r="BU175" i="2"/>
  <c r="BU94" i="2"/>
  <c r="BU186" i="2"/>
  <c r="BU1713" i="2"/>
  <c r="BU1517" i="2"/>
  <c r="BU1534" i="2"/>
  <c r="BU1372" i="2"/>
  <c r="BU1322" i="2"/>
  <c r="BU1096" i="2"/>
  <c r="BU1018" i="2"/>
  <c r="BU976" i="2"/>
  <c r="BU849" i="2"/>
  <c r="BU886" i="2"/>
  <c r="BU691" i="2"/>
  <c r="BU692" i="2"/>
  <c r="BU644" i="2"/>
  <c r="BU648" i="2"/>
  <c r="BU598" i="2"/>
  <c r="BU443" i="2"/>
  <c r="BU143" i="2"/>
  <c r="BU140" i="2"/>
  <c r="BU297" i="2"/>
  <c r="BU1262" i="2"/>
  <c r="BU485" i="2"/>
  <c r="BU125" i="2"/>
  <c r="BU240" i="2"/>
  <c r="BU1577" i="2"/>
  <c r="BU1176" i="2"/>
  <c r="BU1288" i="2"/>
  <c r="BU947" i="2"/>
  <c r="BU953" i="2"/>
  <c r="BU802" i="2"/>
  <c r="BU773" i="2"/>
  <c r="BU575" i="2"/>
  <c r="BU451" i="2"/>
  <c r="BU429" i="2"/>
  <c r="BU435" i="2"/>
  <c r="BU54" i="2"/>
  <c r="BU1687" i="2"/>
  <c r="BU1694" i="2"/>
  <c r="BU1576" i="2"/>
  <c r="BU1511" i="2"/>
  <c r="BU1503" i="2"/>
  <c r="BU1382" i="2"/>
  <c r="BU1215" i="2"/>
  <c r="BU1229" i="2"/>
  <c r="BU1138" i="2"/>
  <c r="BU1013" i="2"/>
  <c r="BU1058" i="2"/>
  <c r="BU795" i="2"/>
  <c r="BU864" i="2"/>
  <c r="BU669" i="2"/>
  <c r="BU670" i="2"/>
  <c r="BU594" i="2"/>
  <c r="BU134" i="2"/>
  <c r="BU1685" i="2"/>
  <c r="BU1590" i="2"/>
  <c r="BU1509" i="2"/>
  <c r="BU1500" i="2"/>
  <c r="BU1404" i="2"/>
  <c r="BU1275" i="2"/>
  <c r="BU1172" i="2"/>
  <c r="BU1286" i="2"/>
  <c r="BU1189" i="2"/>
  <c r="BU1036" i="2"/>
  <c r="BU942" i="2"/>
  <c r="BU889" i="2"/>
  <c r="BU920" i="2"/>
  <c r="BU699" i="2"/>
  <c r="BU700" i="2"/>
  <c r="BU651" i="2"/>
  <c r="BU550" i="2"/>
  <c r="BU404" i="2"/>
  <c r="BU403" i="2"/>
  <c r="BU119" i="2"/>
  <c r="BU84" i="2"/>
  <c r="BU1619" i="2"/>
  <c r="BU1626" i="2"/>
  <c r="BU1555" i="2"/>
  <c r="BU1436" i="2"/>
  <c r="BU1278" i="2"/>
  <c r="BU1280" i="2"/>
  <c r="BU1086" i="2"/>
  <c r="BU939" i="2"/>
  <c r="BU844" i="2"/>
  <c r="BU666" i="2"/>
  <c r="BU563" i="2"/>
  <c r="BU452" i="2"/>
  <c r="BU544" i="2"/>
  <c r="BU417" i="2"/>
  <c r="BU248" i="2"/>
  <c r="AG18" i="2"/>
  <c r="AF17" i="2"/>
  <c r="BU1585" i="2"/>
  <c r="BU1328" i="2"/>
  <c r="BU1274" i="2"/>
  <c r="BU1276" i="2"/>
  <c r="BU606" i="2"/>
  <c r="BU1631" i="2"/>
  <c r="BU1638" i="2"/>
  <c r="BU1551" i="2"/>
  <c r="BU1398" i="2"/>
  <c r="BU1390" i="2"/>
  <c r="BU1206" i="2"/>
  <c r="BU1299" i="2"/>
  <c r="BU1240" i="2"/>
  <c r="BU1151" i="2"/>
  <c r="BU1040" i="2"/>
  <c r="BU991" i="2"/>
  <c r="BU851" i="2"/>
  <c r="BU888" i="2"/>
  <c r="BU693" i="2"/>
  <c r="BU694" i="2"/>
  <c r="BU610" i="2"/>
  <c r="BU622" i="2"/>
  <c r="BU398" i="2"/>
  <c r="BU397" i="2"/>
  <c r="BU300" i="2"/>
  <c r="BU214" i="2"/>
  <c r="BU325" i="2"/>
  <c r="BU78" i="2"/>
  <c r="BU154" i="2"/>
  <c r="BU1693" i="2"/>
  <c r="BU1582" i="2"/>
  <c r="BU1538" i="2"/>
  <c r="BU1484" i="2"/>
  <c r="BU1356" i="2"/>
  <c r="BU1266" i="2"/>
  <c r="BU1314" i="2"/>
  <c r="BU1181" i="2"/>
  <c r="BU1039" i="2"/>
  <c r="BU986" i="2"/>
  <c r="BU833" i="2"/>
  <c r="BU870" i="2"/>
  <c r="BU675" i="2"/>
  <c r="BU676" i="2"/>
  <c r="BU542" i="2"/>
  <c r="BU566" i="2"/>
  <c r="BU127" i="2"/>
  <c r="BU53" i="2"/>
  <c r="BU124" i="2"/>
  <c r="BU1682" i="2"/>
  <c r="BU1579" i="2"/>
  <c r="BU1230" i="2"/>
  <c r="BU799" i="2"/>
  <c r="BU109" i="2"/>
  <c r="BU1561" i="2"/>
  <c r="BU1494" i="2"/>
  <c r="BU1283" i="2"/>
  <c r="BU1160" i="2"/>
  <c r="BU1265" i="2"/>
  <c r="BU1038" i="2"/>
  <c r="BU930" i="2"/>
  <c r="BU928" i="2"/>
  <c r="BU786" i="2"/>
  <c r="BU741" i="2"/>
  <c r="BU590" i="2"/>
  <c r="BU436" i="2"/>
  <c r="BU1671" i="2"/>
  <c r="BU1678" i="2"/>
  <c r="BU1560" i="2"/>
  <c r="BU1504" i="2"/>
  <c r="BU1471" i="2"/>
  <c r="BU1366" i="2"/>
  <c r="BU1327" i="2"/>
  <c r="BU1197" i="2"/>
  <c r="BU1122" i="2"/>
  <c r="BU981" i="2"/>
  <c r="BU1068" i="2"/>
  <c r="BU916" i="2"/>
  <c r="BU848" i="2"/>
  <c r="BU752" i="2"/>
  <c r="BU562" i="2"/>
  <c r="BU601" i="2"/>
  <c r="BU638" i="2"/>
  <c r="BU406" i="2"/>
  <c r="BU431" i="2"/>
  <c r="BU191" i="2"/>
  <c r="BU221" i="2"/>
  <c r="BU118" i="2"/>
  <c r="BU195" i="2"/>
  <c r="BU1669" i="2"/>
  <c r="BU1692" i="2"/>
  <c r="BU1574" i="2"/>
  <c r="BU1499" i="2"/>
  <c r="BU1469" i="2"/>
  <c r="BU1380" i="2"/>
  <c r="BU1243" i="2"/>
  <c r="BU1156" i="2"/>
  <c r="BU1257" i="2"/>
  <c r="BU1149" i="2"/>
  <c r="BU1004" i="2"/>
  <c r="BU1024" i="2"/>
  <c r="BU873" i="2"/>
  <c r="BU894" i="2"/>
  <c r="BU683" i="2"/>
  <c r="BU684" i="2"/>
  <c r="BU534" i="2"/>
  <c r="BU619" i="2"/>
  <c r="BU527" i="2"/>
  <c r="BU388" i="2"/>
  <c r="BU387" i="2"/>
  <c r="BU244" i="2"/>
  <c r="BU68" i="2"/>
  <c r="BU1603" i="2"/>
  <c r="BU1610" i="2"/>
  <c r="BU1420" i="2"/>
  <c r="BU1497" i="2"/>
  <c r="BU1246" i="2"/>
  <c r="BU1248" i="2"/>
  <c r="BU1171" i="2"/>
  <c r="BU917" i="2"/>
  <c r="BU791" i="2"/>
  <c r="BU828" i="2"/>
  <c r="BU586" i="2"/>
  <c r="BU541" i="2"/>
  <c r="BU183" i="2"/>
  <c r="BU1617" i="2"/>
  <c r="BU1242" i="2"/>
  <c r="BU1033" i="2"/>
  <c r="BU912" i="2"/>
  <c r="BU466" i="2"/>
  <c r="BU574" i="2"/>
  <c r="BU1615" i="2"/>
  <c r="BU1622" i="2"/>
  <c r="BU1535" i="2"/>
  <c r="BU1506" i="2"/>
  <c r="BU1182" i="2"/>
  <c r="BU1291" i="2"/>
  <c r="BU1208" i="2"/>
  <c r="BU936" i="2"/>
  <c r="BU959" i="2"/>
  <c r="BU835" i="2"/>
  <c r="BU872" i="2"/>
  <c r="BU677" i="2"/>
  <c r="BU678" i="2"/>
  <c r="BU578" i="2"/>
  <c r="BU585" i="2"/>
  <c r="BU537" i="2"/>
  <c r="BU382" i="2"/>
  <c r="BU381" i="2"/>
  <c r="BU268" i="2"/>
  <c r="BU182" i="2"/>
  <c r="BU293" i="2"/>
  <c r="BU295" i="2"/>
  <c r="BU1677" i="2"/>
  <c r="BU1684" i="2"/>
  <c r="BU1566" i="2"/>
  <c r="BU1483" i="2"/>
  <c r="BU1461" i="2"/>
  <c r="BU1340" i="2"/>
  <c r="BU1234" i="2"/>
  <c r="BU1306" i="2"/>
  <c r="BU1268" i="2"/>
  <c r="BU1165" i="2"/>
  <c r="BU1019" i="2"/>
  <c r="BU1048" i="2"/>
  <c r="BU817" i="2"/>
  <c r="BU854" i="2"/>
  <c r="BU659" i="2"/>
  <c r="BU660" i="2"/>
  <c r="BU526" i="2"/>
  <c r="BU635" i="2"/>
  <c r="BU535" i="2"/>
  <c r="BU396" i="2"/>
  <c r="BU411" i="2"/>
  <c r="BU111" i="2"/>
  <c r="BU108" i="2"/>
  <c r="BU233" i="2"/>
  <c r="BU46" i="2"/>
  <c r="BU1198" i="2"/>
  <c r="BU1200" i="2"/>
  <c r="BU783" i="2"/>
  <c r="BU868" i="2"/>
  <c r="BU460" i="2"/>
  <c r="BU93" i="2"/>
  <c r="BU1625" i="2"/>
  <c r="BU1545" i="2"/>
  <c r="BU1536" i="2"/>
  <c r="BU1251" i="2"/>
  <c r="BU1233" i="2"/>
  <c r="BU1012" i="2"/>
  <c r="BU898" i="2"/>
  <c r="BU558" i="2"/>
  <c r="BU408" i="2"/>
  <c r="BU287" i="2"/>
  <c r="BU1655" i="2"/>
  <c r="BU1662" i="2"/>
  <c r="BU1472" i="2"/>
  <c r="BU1455" i="2"/>
  <c r="BU1350" i="2"/>
  <c r="BU1331" i="2"/>
  <c r="BU1319" i="2"/>
  <c r="BU1329" i="2"/>
  <c r="BU1106" i="2"/>
  <c r="BU949" i="2"/>
  <c r="BU891" i="2"/>
  <c r="BU923" i="2"/>
  <c r="BU832" i="2"/>
  <c r="BU720" i="2"/>
  <c r="BU758" i="2"/>
  <c r="BU536" i="2"/>
  <c r="BU569" i="2"/>
  <c r="BU529" i="2"/>
  <c r="BU390" i="2"/>
  <c r="BU430" i="2"/>
  <c r="BU102" i="2"/>
  <c r="BU1653" i="2"/>
  <c r="BU1676" i="2"/>
  <c r="BU1558" i="2"/>
  <c r="BU1470" i="2"/>
  <c r="BU1453" i="2"/>
  <c r="BU1364" i="2"/>
  <c r="BU1211" i="2"/>
  <c r="BU1225" i="2"/>
  <c r="BU1136" i="2"/>
  <c r="BU972" i="2"/>
  <c r="BU1057" i="2"/>
  <c r="BU992" i="2"/>
  <c r="BU857" i="2"/>
  <c r="BU878" i="2"/>
  <c r="BU667" i="2"/>
  <c r="BU668" i="2"/>
  <c r="BU518" i="2"/>
  <c r="BU599" i="2"/>
  <c r="BU511" i="2"/>
  <c r="BU372" i="2"/>
  <c r="BU371" i="2"/>
  <c r="BU310" i="2"/>
  <c r="BU1594" i="2"/>
  <c r="BU1514" i="2"/>
  <c r="BU1214" i="2"/>
  <c r="BU1216" i="2"/>
  <c r="BU908" i="2"/>
  <c r="BU812" i="2"/>
  <c r="BU554" i="2"/>
  <c r="BU525" i="2"/>
  <c r="BU151" i="2"/>
  <c r="BU1553" i="2"/>
  <c r="BU1486" i="2"/>
  <c r="BU1210" i="2"/>
  <c r="BU1001" i="2"/>
  <c r="BU937" i="2"/>
  <c r="BU890" i="2"/>
  <c r="BU450" i="2"/>
  <c r="BU1599" i="2"/>
  <c r="BU1606" i="2"/>
  <c r="BU1519" i="2"/>
  <c r="BU1474" i="2"/>
  <c r="BU1374" i="2"/>
  <c r="BU1263" i="2"/>
  <c r="BU1166" i="2"/>
  <c r="BU1277" i="2"/>
  <c r="BU1147" i="2"/>
  <c r="BU1029" i="2"/>
  <c r="BU935" i="2"/>
  <c r="BU819" i="2"/>
  <c r="BU856" i="2"/>
  <c r="BU661" i="2"/>
  <c r="BU662" i="2"/>
  <c r="BU546" i="2"/>
  <c r="BU553" i="2"/>
  <c r="BU521" i="2"/>
  <c r="BU366" i="2"/>
  <c r="BU365" i="2"/>
  <c r="BU236" i="2"/>
  <c r="BU150" i="2"/>
  <c r="BU261" i="2"/>
  <c r="BU1661" i="2"/>
  <c r="BU1668" i="2"/>
  <c r="BU1462" i="2"/>
  <c r="BU1445" i="2"/>
  <c r="BU1388" i="2"/>
  <c r="BU1202" i="2"/>
  <c r="BU1298" i="2"/>
  <c r="BU1236" i="2"/>
  <c r="BU1066" i="2"/>
  <c r="BU987" i="2"/>
  <c r="BU1025" i="2"/>
  <c r="BU933" i="2"/>
  <c r="BU801" i="2"/>
  <c r="BU838" i="2"/>
  <c r="BU764" i="2"/>
  <c r="BU770" i="2"/>
  <c r="BU510" i="2"/>
  <c r="BU615" i="2"/>
  <c r="BU519" i="2"/>
  <c r="BU380" i="2"/>
  <c r="BU395" i="2"/>
  <c r="BU95" i="2"/>
  <c r="BU292" i="2"/>
  <c r="BU92" i="2"/>
  <c r="BU1650" i="2"/>
  <c r="BU1547" i="2"/>
  <c r="BU1544" i="2"/>
  <c r="BU657" i="2"/>
  <c r="BU444" i="2"/>
  <c r="BU77" i="2"/>
  <c r="BU1609" i="2"/>
  <c r="BU1529" i="2"/>
  <c r="BU1493" i="2"/>
  <c r="BU1384" i="2"/>
  <c r="BU1219" i="2"/>
  <c r="BU1201" i="2"/>
  <c r="BU980" i="2"/>
  <c r="BU882" i="2"/>
  <c r="BU458" i="2"/>
  <c r="BU531" i="2"/>
  <c r="BU1639" i="2"/>
  <c r="BU1646" i="2"/>
  <c r="BU1591" i="2"/>
  <c r="BU1456" i="2"/>
  <c r="BU1439" i="2"/>
  <c r="BU1334" i="2"/>
  <c r="BU1254" i="2"/>
  <c r="BU1311" i="2"/>
  <c r="BU1256" i="2"/>
  <c r="BU1090" i="2"/>
  <c r="BU1007" i="2"/>
  <c r="BU875" i="2"/>
  <c r="BU954" i="2"/>
  <c r="BU816" i="2"/>
  <c r="BU780" i="2"/>
  <c r="BU726" i="2"/>
  <c r="BU520" i="2"/>
  <c r="BU616" i="2"/>
  <c r="BU513" i="2"/>
  <c r="BU374" i="2"/>
  <c r="BU405" i="2"/>
  <c r="BU157" i="2"/>
  <c r="BU86" i="2"/>
  <c r="BU1637" i="2"/>
  <c r="BU1660" i="2"/>
  <c r="BU1589" i="2"/>
  <c r="BU1454" i="2"/>
  <c r="BU1437" i="2"/>
  <c r="BU1348" i="2"/>
  <c r="BU1326" i="2"/>
  <c r="BU1193" i="2"/>
  <c r="BU1120" i="2"/>
  <c r="BU1034" i="2"/>
  <c r="BU960" i="2"/>
  <c r="BU841" i="2"/>
  <c r="BU862" i="2"/>
  <c r="BU782" i="2"/>
  <c r="BU754" i="2"/>
  <c r="BU502" i="2"/>
  <c r="BU567" i="2"/>
  <c r="BU495" i="2"/>
  <c r="BU356" i="2"/>
  <c r="BU355" i="2"/>
  <c r="BU180" i="2"/>
  <c r="AU16" i="2"/>
  <c r="V16" i="2"/>
  <c r="D23" i="2" s="1"/>
  <c r="D22" i="2" s="1"/>
  <c r="AI16" i="2"/>
  <c r="D21" i="2" s="1"/>
  <c r="D20" i="2" s="1"/>
  <c r="BU1482" i="2"/>
  <c r="BU1186" i="2"/>
  <c r="BU1187" i="2"/>
  <c r="BU1046" i="2"/>
  <c r="BU915" i="2"/>
  <c r="BU796" i="2"/>
  <c r="BU761" i="2"/>
  <c r="BU509" i="2"/>
  <c r="BU320" i="2"/>
  <c r="BU1721" i="2"/>
  <c r="BU1537" i="2"/>
  <c r="BU1184" i="2"/>
  <c r="BU938" i="2"/>
  <c r="BU969" i="2"/>
  <c r="BU874" i="2"/>
  <c r="BU1702" i="2"/>
  <c r="BU1717" i="2"/>
  <c r="BU1584" i="2"/>
  <c r="BU1546" i="2"/>
  <c r="BU1542" i="2"/>
  <c r="BU1358" i="2"/>
  <c r="BU1231" i="2"/>
  <c r="BU1150" i="2"/>
  <c r="BU1245" i="2"/>
  <c r="BU1130" i="2"/>
  <c r="BU997" i="2"/>
  <c r="BU1042" i="2"/>
  <c r="BU970" i="2"/>
  <c r="BU803" i="2"/>
  <c r="BU840" i="2"/>
  <c r="BU768" i="2"/>
  <c r="BU774" i="2"/>
  <c r="BU528" i="2"/>
  <c r="BU505" i="2"/>
  <c r="BU350" i="2"/>
  <c r="BU349" i="2"/>
  <c r="BU208" i="2"/>
  <c r="BU302" i="2"/>
  <c r="BU229" i="2"/>
  <c r="BU231" i="2"/>
  <c r="BU1645" i="2"/>
  <c r="BU1652" i="2"/>
  <c r="BU1581" i="2"/>
  <c r="BU1446" i="2"/>
  <c r="BU1429" i="2"/>
  <c r="BU1341" i="2"/>
  <c r="BU1180" i="2"/>
  <c r="BU1290" i="2"/>
  <c r="BU1204" i="2"/>
  <c r="BU955" i="2"/>
  <c r="BU993" i="2"/>
  <c r="BU910" i="2"/>
  <c r="BU785" i="2"/>
  <c r="BU822" i="2"/>
  <c r="BU732" i="2"/>
  <c r="BU738" i="2"/>
  <c r="BU494" i="2"/>
  <c r="BU583" i="2"/>
  <c r="BU503" i="2"/>
  <c r="BU364" i="2"/>
  <c r="BU379" i="2"/>
  <c r="BU79" i="2"/>
  <c r="BU260" i="2"/>
  <c r="BU76" i="2"/>
  <c r="BU1627" i="2"/>
  <c r="BU1386" i="2"/>
  <c r="BU1255" i="2"/>
  <c r="BU439" i="2"/>
  <c r="V17" i="2" l="1"/>
  <c r="E23" i="2" s="1"/>
  <c r="E22" i="2" s="1"/>
  <c r="AU17" i="2"/>
  <c r="AR18" i="2"/>
  <c r="AS19" i="2"/>
  <c r="T19" i="2"/>
  <c r="F18" i="2"/>
  <c r="BT18" i="2"/>
  <c r="CG18" i="2"/>
  <c r="CD18" i="2" s="1"/>
  <c r="BU18" i="2" s="1"/>
  <c r="S18" i="2"/>
  <c r="F17" i="2" s="1"/>
  <c r="CF18" i="2"/>
  <c r="V15" i="2"/>
  <c r="C23" i="2" s="1"/>
  <c r="C22" i="2" s="1"/>
  <c r="AI15" i="2"/>
  <c r="C21" i="2" s="1"/>
  <c r="C20" i="2" s="1"/>
  <c r="AF18" i="2"/>
  <c r="AG19" i="2"/>
  <c r="AI17" i="2"/>
  <c r="E21" i="2" s="1"/>
  <c r="E20" i="2" s="1"/>
  <c r="AU18" i="2" l="1"/>
  <c r="AI18" i="2"/>
  <c r="F21" i="2" s="1"/>
  <c r="F20" i="2" s="1"/>
  <c r="V18" i="2"/>
  <c r="F23" i="2" s="1"/>
  <c r="F22" i="2" s="1"/>
  <c r="AF19" i="2"/>
  <c r="AG20" i="2"/>
  <c r="S19" i="2"/>
  <c r="G17" i="2" s="1"/>
  <c r="G18" i="2"/>
  <c r="T20" i="2"/>
  <c r="BT19" i="2"/>
  <c r="CG19" i="2"/>
  <c r="CD19" i="2" s="1"/>
  <c r="BU19" i="2" s="1"/>
  <c r="CF19" i="2"/>
  <c r="AR19" i="2"/>
  <c r="AS20" i="2"/>
  <c r="AI19" i="2" l="1"/>
  <c r="G21" i="2" s="1"/>
  <c r="G20" i="2" s="1"/>
  <c r="AF20" i="2"/>
  <c r="AG21" i="2"/>
  <c r="AS21" i="2"/>
  <c r="AR20" i="2"/>
  <c r="BT20" i="2"/>
  <c r="H18" i="2"/>
  <c r="CG20" i="2"/>
  <c r="CD20" i="2" s="1"/>
  <c r="BU20" i="2" s="1"/>
  <c r="S20" i="2"/>
  <c r="H17" i="2" s="1"/>
  <c r="T21" i="2"/>
  <c r="CF20" i="2"/>
  <c r="AU19" i="2"/>
  <c r="V19" i="2"/>
  <c r="G23" i="2" s="1"/>
  <c r="G22" i="2" s="1"/>
  <c r="AI20" i="2" l="1"/>
  <c r="H21" i="2" s="1"/>
  <c r="H20" i="2" s="1"/>
  <c r="AU20" i="2"/>
  <c r="BT21" i="2"/>
  <c r="CG21" i="2"/>
  <c r="CD21" i="2" s="1"/>
  <c r="BU21" i="2" s="1"/>
  <c r="T22" i="2"/>
  <c r="S21" i="2"/>
  <c r="I17" i="2" s="1"/>
  <c r="I18" i="2"/>
  <c r="CF21" i="2"/>
  <c r="AS22" i="2"/>
  <c r="AR21" i="2"/>
  <c r="AG22" i="2"/>
  <c r="AF21" i="2"/>
  <c r="V20" i="2"/>
  <c r="H23" i="2" s="1"/>
  <c r="H22" i="2" s="1"/>
  <c r="V21" i="2" l="1"/>
  <c r="I23" i="2" s="1"/>
  <c r="I22" i="2" s="1"/>
  <c r="AR22" i="2"/>
  <c r="AS23" i="2"/>
  <c r="AU21" i="2"/>
  <c r="AI21" i="2"/>
  <c r="I21" i="2" s="1"/>
  <c r="I20" i="2" s="1"/>
  <c r="T23" i="2"/>
  <c r="BT22" i="2"/>
  <c r="CG22" i="2"/>
  <c r="CD22" i="2" s="1"/>
  <c r="BU22" i="2" s="1"/>
  <c r="J18" i="2"/>
  <c r="S22" i="2"/>
  <c r="J17" i="2" s="1"/>
  <c r="CF22" i="2"/>
  <c r="AF22" i="2"/>
  <c r="AG23" i="2"/>
  <c r="AU22" i="2" l="1"/>
  <c r="AF23" i="2"/>
  <c r="AG24" i="2"/>
  <c r="AI22" i="2"/>
  <c r="J21" i="2" s="1"/>
  <c r="J20" i="2" s="1"/>
  <c r="AS24" i="2"/>
  <c r="AR23" i="2"/>
  <c r="CG23" i="2"/>
  <c r="CD23" i="2" s="1"/>
  <c r="BU23" i="2" s="1"/>
  <c r="T24" i="2"/>
  <c r="S23" i="2"/>
  <c r="K17" i="2" s="1"/>
  <c r="K18" i="2"/>
  <c r="BT23" i="2"/>
  <c r="CF23" i="2"/>
  <c r="V22" i="2"/>
  <c r="J23" i="2" s="1"/>
  <c r="J22" i="2" s="1"/>
  <c r="AU23" i="2" l="1"/>
  <c r="V23" i="2"/>
  <c r="K23" i="2" s="1"/>
  <c r="K22" i="2" s="1"/>
  <c r="AI23" i="2"/>
  <c r="K21" i="2" s="1"/>
  <c r="K20" i="2" s="1"/>
  <c r="AU24" i="2"/>
  <c r="AR24" i="2"/>
  <c r="AS25" i="2"/>
  <c r="AF24" i="2"/>
  <c r="AG25" i="2"/>
  <c r="AI24" i="2"/>
  <c r="L21" i="2" s="1"/>
  <c r="L20" i="2" s="1"/>
  <c r="V24" i="2"/>
  <c r="L23" i="2" s="1"/>
  <c r="L22" i="2" s="1"/>
  <c r="BT24" i="2"/>
  <c r="CG24" i="2"/>
  <c r="CD24" i="2" s="1"/>
  <c r="BU24" i="2" s="1"/>
  <c r="S24" i="2"/>
  <c r="L17" i="2" s="1"/>
  <c r="L18" i="2"/>
  <c r="T25" i="2"/>
  <c r="CF24" i="2"/>
  <c r="AI25" i="2" l="1"/>
  <c r="M21" i="2" s="1"/>
  <c r="M20" i="2" s="1"/>
  <c r="AF25" i="2"/>
  <c r="AG26" i="2"/>
  <c r="M18" i="2"/>
  <c r="BT25" i="2"/>
  <c r="V25" i="2"/>
  <c r="M23" i="2" s="1"/>
  <c r="M22" i="2" s="1"/>
  <c r="CG25" i="2"/>
  <c r="CD25" i="2" s="1"/>
  <c r="BU25" i="2" s="1"/>
  <c r="S25" i="2"/>
  <c r="M17" i="2" s="1"/>
  <c r="T26" i="2"/>
  <c r="CF25" i="2"/>
  <c r="AR25" i="2"/>
  <c r="AS26" i="2"/>
  <c r="AU25" i="2"/>
  <c r="AU26" i="2" l="1"/>
  <c r="AR26" i="2"/>
  <c r="AS27" i="2"/>
  <c r="AI26" i="2"/>
  <c r="N21" i="2" s="1"/>
  <c r="N20" i="2" s="1"/>
  <c r="AF26" i="2"/>
  <c r="AG27" i="2"/>
  <c r="S26" i="2"/>
  <c r="N17" i="2" s="1"/>
  <c r="T27" i="2"/>
  <c r="N18" i="2"/>
  <c r="BT26" i="2"/>
  <c r="V26" i="2"/>
  <c r="N23" i="2" s="1"/>
  <c r="N22" i="2" s="1"/>
  <c r="CG26" i="2"/>
  <c r="CD26" i="2" s="1"/>
  <c r="BU26" i="2" s="1"/>
  <c r="CF26" i="2"/>
  <c r="BT27" i="2" l="1"/>
  <c r="V27" i="2"/>
  <c r="O23" i="2" s="1"/>
  <c r="O22" i="2" s="1"/>
  <c r="CG27" i="2"/>
  <c r="CD27" i="2" s="1"/>
  <c r="BU27" i="2" s="1"/>
  <c r="O18" i="2"/>
  <c r="S27" i="2"/>
  <c r="O17" i="2" s="1"/>
  <c r="T28" i="2"/>
  <c r="CF27" i="2"/>
  <c r="AG28" i="2"/>
  <c r="AI27" i="2"/>
  <c r="O21" i="2" s="1"/>
  <c r="O20" i="2" s="1"/>
  <c r="AF27" i="2"/>
  <c r="AU27" i="2"/>
  <c r="AR27" i="2"/>
  <c r="AS28" i="2"/>
  <c r="AF28" i="2" l="1"/>
  <c r="AG29" i="2"/>
  <c r="AI28" i="2"/>
  <c r="P21" i="2" s="1"/>
  <c r="P20" i="2" s="1"/>
  <c r="BT28" i="2"/>
  <c r="V28" i="2"/>
  <c r="P23" i="2" s="1"/>
  <c r="P22" i="2" s="1"/>
  <c r="CG28" i="2"/>
  <c r="CD28" i="2" s="1"/>
  <c r="BU28" i="2" s="1"/>
  <c r="S28" i="2"/>
  <c r="P17" i="2" s="1"/>
  <c r="T29" i="2"/>
  <c r="CF28" i="2"/>
  <c r="AU28" i="2"/>
  <c r="AR28" i="2"/>
  <c r="AS29" i="2"/>
  <c r="V29" i="2" l="1"/>
  <c r="BT29" i="2"/>
  <c r="CG29" i="2"/>
  <c r="CD29" i="2" s="1"/>
  <c r="BU29" i="2" s="1"/>
  <c r="S29" i="2"/>
  <c r="T30" i="2"/>
  <c r="CF29" i="2"/>
  <c r="AR29" i="2"/>
  <c r="AS30" i="2"/>
  <c r="AU29" i="2"/>
  <c r="AI29" i="2"/>
  <c r="AF29" i="2"/>
  <c r="AG30" i="2"/>
  <c r="BT30" i="2" l="1"/>
  <c r="CG30" i="2"/>
  <c r="CD30" i="2" s="1"/>
  <c r="BU30" i="2" s="1"/>
  <c r="S30" i="2"/>
  <c r="T31" i="2"/>
  <c r="V30" i="2"/>
  <c r="CF30" i="2"/>
  <c r="AS31" i="2"/>
  <c r="AU30" i="2"/>
  <c r="AR30" i="2"/>
  <c r="AG31" i="2"/>
  <c r="AI30" i="2"/>
  <c r="AF30" i="2"/>
  <c r="AS32" i="2" l="1"/>
  <c r="AU31" i="2"/>
  <c r="AR31" i="2"/>
  <c r="AF31" i="2"/>
  <c r="AG32" i="2"/>
  <c r="AI31" i="2"/>
  <c r="V31" i="2"/>
  <c r="S31" i="2"/>
  <c r="BT31" i="2"/>
  <c r="T32" i="2"/>
  <c r="CG31" i="2"/>
  <c r="CD31" i="2" s="1"/>
  <c r="BU31" i="2" s="1"/>
  <c r="CF31" i="2"/>
  <c r="AF32" i="2" l="1"/>
  <c r="AI32" i="2"/>
  <c r="T33" i="2"/>
  <c r="CG32" i="2"/>
  <c r="CD32" i="2" s="1"/>
  <c r="BU32" i="2" s="1"/>
  <c r="V32" i="2"/>
  <c r="S32" i="2"/>
  <c r="BT32" i="2"/>
  <c r="CF32" i="2"/>
  <c r="AU32" i="2"/>
  <c r="AR32" i="2"/>
  <c r="AS33" i="2"/>
  <c r="AS34" i="2" l="1"/>
  <c r="AU33" i="2"/>
  <c r="AR33" i="2"/>
  <c r="CG33" i="2"/>
  <c r="CD33" i="2" s="1"/>
  <c r="BU33" i="2" s="1"/>
  <c r="S33" i="2"/>
  <c r="BT33" i="2"/>
  <c r="T34" i="2"/>
  <c r="CF33" i="2"/>
  <c r="CG34" i="2" l="1"/>
  <c r="CD34" i="2" s="1"/>
  <c r="BU34" i="2" s="1"/>
  <c r="S34" i="2"/>
  <c r="T35" i="2"/>
  <c r="BT34" i="2"/>
  <c r="CF34" i="2"/>
  <c r="AU34" i="2"/>
  <c r="AS35" i="2"/>
  <c r="AR34" i="2"/>
  <c r="AR35" i="2" l="1"/>
  <c r="AS36" i="2"/>
  <c r="AU35" i="2"/>
  <c r="CG35" i="2"/>
  <c r="CD35" i="2" s="1"/>
  <c r="BU35" i="2" s="1"/>
  <c r="S35" i="2"/>
  <c r="T36" i="2"/>
  <c r="BT35" i="2"/>
  <c r="CF35" i="2"/>
  <c r="BT36" i="2" l="1"/>
  <c r="CG36" i="2"/>
  <c r="CD36" i="2" s="1"/>
  <c r="BU36" i="2" s="1"/>
  <c r="T37" i="2"/>
  <c r="S36" i="2"/>
  <c r="CF36" i="2"/>
  <c r="AU36" i="2"/>
  <c r="AR36" i="2"/>
  <c r="AS37" i="2"/>
  <c r="AR37" i="2" l="1"/>
  <c r="AS38" i="2"/>
  <c r="AU37" i="2"/>
  <c r="T38" i="2"/>
  <c r="S37" i="2"/>
  <c r="CG37" i="2"/>
  <c r="CD37" i="2" s="1"/>
  <c r="BU37" i="2" s="1"/>
  <c r="BT37" i="2"/>
  <c r="CF37" i="2"/>
  <c r="S38" i="2" l="1"/>
  <c r="T39" i="2"/>
  <c r="BT38" i="2"/>
  <c r="CG38" i="2"/>
  <c r="CD38" i="2" s="1"/>
  <c r="BU38" i="2" s="1"/>
  <c r="CF38" i="2"/>
  <c r="AS39" i="2"/>
  <c r="AU38" i="2"/>
  <c r="AR38" i="2"/>
  <c r="AU39" i="2" l="1"/>
  <c r="AR39" i="2"/>
  <c r="CG39" i="2"/>
  <c r="CD39" i="2" s="1"/>
  <c r="BU39" i="2" s="1"/>
  <c r="S39" i="2"/>
  <c r="T40" i="2"/>
  <c r="BT39" i="2"/>
  <c r="CF39" i="2"/>
  <c r="CG40" i="2" l="1"/>
  <c r="CD40" i="2" s="1"/>
  <c r="BU40" i="2" s="1"/>
  <c r="T41" i="2"/>
  <c r="BT40" i="2"/>
  <c r="S40" i="2"/>
  <c r="CF40" i="2"/>
  <c r="CG41" i="2" l="1"/>
  <c r="CD41" i="2" s="1"/>
  <c r="BU41" i="2" s="1"/>
  <c r="S41" i="2"/>
  <c r="T42" i="2"/>
  <c r="BT41" i="2"/>
  <c r="CF41" i="2"/>
  <c r="CG42" i="2" l="1"/>
  <c r="CD42" i="2" s="1"/>
  <c r="BU42" i="2" s="1"/>
  <c r="T43" i="2"/>
  <c r="BT42" i="2"/>
  <c r="S42" i="2"/>
  <c r="CF42" i="2"/>
  <c r="BT43" i="2" l="1"/>
  <c r="S43" i="2"/>
  <c r="CG43" i="2"/>
  <c r="CD43" i="2" s="1"/>
  <c r="BU43" i="2" s="1"/>
  <c r="CF43" i="2"/>
</calcChain>
</file>

<file path=xl/sharedStrings.xml><?xml version="1.0" encoding="utf-8"?>
<sst xmlns="http://schemas.openxmlformats.org/spreadsheetml/2006/main" count="19128" uniqueCount="165">
  <si>
    <t xml:space="preserve">KV </t>
  </si>
  <si>
    <t>FRONTENAUD - GRAND CHENE</t>
  </si>
  <si>
    <t>Indice :</t>
  </si>
  <si>
    <t>A</t>
  </si>
  <si>
    <t>Cône de balancement</t>
  </si>
  <si>
    <t>Etabli par :</t>
  </si>
  <si>
    <t>JDE</t>
  </si>
  <si>
    <t>TABLEAU DE BORD</t>
  </si>
  <si>
    <t>Date :</t>
  </si>
  <si>
    <t>Choix hypothèses météo</t>
  </si>
  <si>
    <t>choix hypothèses de calculs</t>
  </si>
  <si>
    <t>Paramètre °C</t>
  </si>
  <si>
    <t>T°C Répartition</t>
  </si>
  <si>
    <t>Marges CCG LA</t>
  </si>
  <si>
    <t>Résultats</t>
  </si>
  <si>
    <t>Marges AT 2001</t>
  </si>
  <si>
    <t>Choix fractionnement des cônes</t>
  </si>
  <si>
    <t>240 Pa : ZVN zone normale</t>
  </si>
  <si>
    <t>2 ou 0 cm</t>
  </si>
  <si>
    <t>AT 2001</t>
  </si>
  <si>
    <t>G1</t>
  </si>
  <si>
    <t>T1+1m</t>
  </si>
  <si>
    <t>Fraction 1/</t>
  </si>
  <si>
    <t>G2</t>
  </si>
  <si>
    <t>T3+1m</t>
  </si>
  <si>
    <t>Pas</t>
  </si>
  <si>
    <t>+5m</t>
  </si>
  <si>
    <t>OUI</t>
  </si>
  <si>
    <t>Valeur incohérente ou Ancrage</t>
  </si>
  <si>
    <t>Valeur forcée</t>
  </si>
  <si>
    <t>TABLEAU DE SYNTHESE DES DONNEES DE L'OUVRAGE</t>
  </si>
  <si>
    <t>Support gauche</t>
  </si>
  <si>
    <t>Z sol
support gauche</t>
  </si>
  <si>
    <t>Longueur de chaîne</t>
  </si>
  <si>
    <t>Z câble</t>
  </si>
  <si>
    <t>Demi- nappe</t>
  </si>
  <si>
    <t>Soufflet
/
Pas soufflet
(support gauche)</t>
  </si>
  <si>
    <t>Support droit</t>
  </si>
  <si>
    <t>Z sol
support droit</t>
  </si>
  <si>
    <t>Portée à droite</t>
  </si>
  <si>
    <t>Câble</t>
  </si>
  <si>
    <t>Paramètre à 15 °C (AT 2001)</t>
  </si>
  <si>
    <t>Paramètre à la température d'exploitation (CCG LA)</t>
  </si>
  <si>
    <t>Zone de vent</t>
  </si>
  <si>
    <t>Epaisseur de givre</t>
  </si>
  <si>
    <t>Pylône d'ancrage à renseigner</t>
  </si>
  <si>
    <t xml:space="preserve">Du </t>
  </si>
  <si>
    <t>59N</t>
  </si>
  <si>
    <t xml:space="preserve">au </t>
  </si>
  <si>
    <t>inclus</t>
  </si>
  <si>
    <t xml:space="preserve">Support Gauche </t>
  </si>
  <si>
    <t>55</t>
  </si>
  <si>
    <t>61</t>
  </si>
  <si>
    <t>Fichier : C:\APPLIRTE\</t>
  </si>
  <si>
    <t>50 dégré en radians</t>
  </si>
  <si>
    <t>Cable</t>
  </si>
  <si>
    <t xml:space="preserve">Tension de la ligne </t>
  </si>
  <si>
    <t>kV</t>
  </si>
  <si>
    <t>sin(50)</t>
  </si>
  <si>
    <t>GABARIT AT</t>
  </si>
  <si>
    <t xml:space="preserve">Zone de vent </t>
  </si>
  <si>
    <t>TENSION</t>
  </si>
  <si>
    <t>Balancement 50°</t>
  </si>
  <si>
    <t xml:space="preserve">Paramètre à 15 °C vent réduit </t>
  </si>
  <si>
    <t>m</t>
  </si>
  <si>
    <t>L</t>
  </si>
  <si>
    <t>B</t>
  </si>
  <si>
    <t>Valeur caché</t>
  </si>
  <si>
    <t>Diamètre</t>
  </si>
  <si>
    <t>Masse au mètre</t>
  </si>
  <si>
    <t>Flèche répart</t>
  </si>
  <si>
    <t>Altitude cable répartition</t>
  </si>
  <si>
    <t>Altitude corde</t>
  </si>
  <si>
    <t>Hauteur Sous Pince Gauche</t>
  </si>
  <si>
    <t>Hauteur Sous Pince Droit</t>
  </si>
  <si>
    <t xml:space="preserve">Paramètre à température répartition </t>
  </si>
  <si>
    <t xml:space="preserve">CCG LA </t>
  </si>
  <si>
    <t>Cône 50°C</t>
  </si>
  <si>
    <t>Pas de calcul (m) :</t>
  </si>
  <si>
    <t>OU</t>
  </si>
  <si>
    <t>division de la portée : 1/</t>
  </si>
  <si>
    <t xml:space="preserve">Option zone rouge </t>
  </si>
  <si>
    <t>NON</t>
  </si>
  <si>
    <t>Matricule</t>
  </si>
  <si>
    <t>Distance /</t>
  </si>
  <si>
    <t>Demi largeur</t>
  </si>
  <si>
    <t>Z sol (axe)</t>
  </si>
  <si>
    <t>Hauteur d'arbre</t>
  </si>
  <si>
    <t>Hauteur libre</t>
  </si>
  <si>
    <t>CP</t>
  </si>
  <si>
    <t xml:space="preserve">Flèche médiane F1 (m) </t>
  </si>
  <si>
    <t>Point</t>
  </si>
  <si>
    <t>de tranchée</t>
  </si>
  <si>
    <t>(m)</t>
  </si>
  <si>
    <t>à maturité</t>
  </si>
  <si>
    <t>(axe)</t>
  </si>
  <si>
    <t>(m/m)</t>
  </si>
  <si>
    <t>(gauche)</t>
  </si>
  <si>
    <t>(droite)</t>
  </si>
  <si>
    <t>Points</t>
  </si>
  <si>
    <t>Altitude (m)</t>
  </si>
  <si>
    <t>G1=</t>
  </si>
  <si>
    <t>T1+1m=</t>
  </si>
  <si>
    <t>Distance câble / axe à 15°C vent réduit (m)</t>
  </si>
  <si>
    <t>- Dénivelée (droite - gauche):H=H2-H1</t>
  </si>
  <si>
    <t>1/2 largeur / axe à l'AT 2001 (m)</t>
  </si>
  <si>
    <t>- Demi-portée/param tre: A/2.P</t>
  </si>
  <si>
    <t>G2=</t>
  </si>
  <si>
    <t>T3+1m=</t>
  </si>
  <si>
    <t>Distance câble / axe à T°répart. + vent (m)</t>
  </si>
  <si>
    <t>- K = H / (2.P.sh(A/2.P))</t>
  </si>
  <si>
    <t>1/2 largeur / axe selon DT (G2 + 5 m)</t>
  </si>
  <si>
    <t>- X2 = K + racine(K²+1)</t>
  </si>
  <si>
    <t>Hauteur câble / altitude point à T°répart. (m)</t>
  </si>
  <si>
    <t>Hauteur tranchée / altitude point à l'AT 2001 (m)</t>
  </si>
  <si>
    <t>- X1 = Ln(X2)</t>
  </si>
  <si>
    <t>Hauteur tranchée / altitude point selon DT (m)</t>
  </si>
  <si>
    <t>- X0 = A/2 - X1*P</t>
  </si>
  <si>
    <t>- X0/P</t>
  </si>
  <si>
    <t>- Y0 = H1 - P*(ch(X0/P)-1)</t>
  </si>
  <si>
    <t>Flèche médiane</t>
  </si>
  <si>
    <t>51</t>
  </si>
  <si>
    <t>378.68</t>
  </si>
  <si>
    <t>52</t>
  </si>
  <si>
    <t>378.09</t>
  </si>
  <si>
    <t>53</t>
  </si>
  <si>
    <t>378.53</t>
  </si>
  <si>
    <t>54</t>
  </si>
  <si>
    <t>380.47</t>
  </si>
  <si>
    <t>385.27</t>
  </si>
  <si>
    <t>56</t>
  </si>
  <si>
    <t>382.97</t>
  </si>
  <si>
    <t>57</t>
  </si>
  <si>
    <t>383.46</t>
  </si>
  <si>
    <t>58</t>
  </si>
  <si>
    <t>390.47</t>
  </si>
  <si>
    <t>397.82</t>
  </si>
  <si>
    <t>60</t>
  </si>
  <si>
    <t>401.61</t>
  </si>
  <si>
    <t>390.94</t>
  </si>
  <si>
    <t>62</t>
  </si>
  <si>
    <t>394.03</t>
  </si>
  <si>
    <t>63</t>
  </si>
  <si>
    <t>389.17</t>
  </si>
  <si>
    <t/>
  </si>
  <si>
    <t>Pas Soufflet</t>
  </si>
  <si>
    <t>Soufflet</t>
  </si>
  <si>
    <t>64</t>
  </si>
  <si>
    <t>386.70</t>
  </si>
  <si>
    <t>258.60</t>
  </si>
  <si>
    <t>258.50</t>
  </si>
  <si>
    <t>276.40</t>
  </si>
  <si>
    <t>241.10</t>
  </si>
  <si>
    <t>245.20</t>
  </si>
  <si>
    <t>242.10</t>
  </si>
  <si>
    <t>226.30</t>
  </si>
  <si>
    <t>191.72</t>
  </si>
  <si>
    <t>243.83</t>
  </si>
  <si>
    <t>244.14</t>
  </si>
  <si>
    <t>168.30</t>
  </si>
  <si>
    <t>237.80</t>
  </si>
  <si>
    <t>241.90</t>
  </si>
  <si>
    <t>0.00</t>
  </si>
  <si>
    <t>0</t>
  </si>
  <si>
    <t>aster228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</si>
</sst>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0&quot; m&quot;"/>
    <numFmt numFmtId="165" formatCode="0&quot; m&quot;"/>
    <numFmt numFmtId="166" formatCode="0.000"/>
    <numFmt numFmtId="167" formatCode="0.00_ ;\-0.00\ "/>
    <numFmt numFmtId="168" formatCode="#,##0.00\ &quot;€&quot;"/>
    <numFmt numFmtId="169" formatCode="0.00;[Red]0.00"/>
  </numFmts>
  <fonts count="4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b/>
      <sz val="18"/>
      <name val="Arial"/>
      <family val="2"/>
    </font>
    <font>
      <b/>
      <sz val="11"/>
      <name val="Arial"/>
      <family val="2"/>
    </font>
    <font>
      <sz val="11"/>
      <name val="Calibri"/>
      <family val="2"/>
      <scheme val="minor"/>
    </font>
    <font>
      <sz val="18"/>
      <name val="Arial"/>
      <family val="2"/>
    </font>
    <font>
      <b/>
      <sz val="11"/>
      <color rgb="FF3F3F3F"/>
      <name val="Arial"/>
      <family val="2"/>
    </font>
    <font>
      <sz val="11"/>
      <color theme="1"/>
      <name val="Arial"/>
      <family val="2"/>
    </font>
    <font>
      <sz val="10"/>
      <color theme="0"/>
      <name val="Courier New"/>
      <family val="3"/>
    </font>
    <font>
      <sz val="10"/>
      <name val="Times New Roman"/>
      <family val="1"/>
    </font>
    <font>
      <b/>
      <sz val="8"/>
      <name val="Arial"/>
      <family val="2"/>
    </font>
    <font>
      <b/>
      <sz val="7"/>
      <name val="Arial"/>
      <family val="2"/>
    </font>
    <font>
      <b/>
      <sz val="7"/>
      <color theme="1"/>
      <name val="Arial"/>
      <family val="2"/>
    </font>
    <font>
      <sz val="7"/>
      <color theme="1"/>
      <name val="Arial"/>
      <family val="2"/>
    </font>
    <font>
      <sz val="12"/>
      <color indexed="24"/>
      <name val="Times New Roman"/>
      <family val="1"/>
    </font>
    <font>
      <sz val="8"/>
      <color indexed="10"/>
      <name val="Arial"/>
      <family val="2"/>
    </font>
    <font>
      <sz val="8"/>
      <color theme="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1"/>
      <color rgb="FF9C5700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8"/>
      <color indexed="10"/>
      <name val="Arial"/>
      <family val="2"/>
    </font>
    <font>
      <sz val="8"/>
      <color indexed="9"/>
      <name val="Arial"/>
      <family val="2"/>
    </font>
    <font>
      <b/>
      <i/>
      <sz val="10"/>
      <color indexed="16"/>
      <name val="Arial"/>
      <family val="2"/>
    </font>
    <font>
      <b/>
      <sz val="10"/>
      <color indexed="10"/>
      <name val="Arial"/>
      <family val="2"/>
    </font>
    <font>
      <b/>
      <i/>
      <sz val="9"/>
      <color indexed="16"/>
      <name val="Arial"/>
      <family val="2"/>
    </font>
    <font>
      <b/>
      <sz val="10"/>
      <color indexed="8"/>
      <name val="Arial"/>
      <family val="2"/>
    </font>
    <font>
      <sz val="8"/>
      <color indexed="8"/>
      <name val="Arial"/>
      <family val="2"/>
    </font>
    <font>
      <sz val="12"/>
      <name val="Arial"/>
      <family val="2"/>
    </font>
    <font>
      <sz val="8"/>
      <color indexed="12"/>
      <name val="Arial"/>
      <family val="2"/>
    </font>
    <font>
      <sz val="12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D896EA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24"/>
      </patternFill>
    </fill>
    <fill>
      <patternFill patternType="solid">
        <fgColor rgb="FFFFC000"/>
        <bgColor indexed="64"/>
      </patternFill>
    </fill>
    <fill>
      <patternFill patternType="solid">
        <fgColor indexed="9"/>
        <bgColor indexed="24"/>
      </patternFill>
    </fill>
    <fill>
      <patternFill patternType="solid">
        <fgColor indexed="22"/>
        <bgColor indexed="24"/>
      </patternFill>
    </fill>
    <fill>
      <patternFill patternType="solid">
        <fgColor theme="1"/>
        <bgColor indexed="64"/>
      </patternFill>
    </fill>
  </fills>
  <borders count="35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1"/>
      </left>
      <right/>
      <top style="thick">
        <color indexed="21"/>
      </top>
      <bottom style="thin">
        <color indexed="64"/>
      </bottom>
      <diagonal/>
    </border>
    <border>
      <left style="thin">
        <color indexed="64"/>
      </left>
      <right/>
      <top style="thick">
        <color indexed="21"/>
      </top>
      <bottom style="thin">
        <color indexed="64"/>
      </bottom>
      <diagonal/>
    </border>
    <border>
      <left/>
      <right/>
      <top style="thick">
        <color indexed="21"/>
      </top>
      <bottom style="thin">
        <color indexed="64"/>
      </bottom>
      <diagonal/>
    </border>
    <border>
      <left/>
      <right style="thin">
        <color indexed="64"/>
      </right>
      <top style="thick">
        <color indexed="21"/>
      </top>
      <bottom style="thin">
        <color indexed="64"/>
      </bottom>
      <diagonal/>
    </border>
  </borders>
  <cellStyleXfs count="10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1" applyNumberFormat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7" fillId="7" borderId="0" applyNumberFormat="0" applyBorder="0" applyAlignment="0" applyProtection="0"/>
    <xf numFmtId="0" fontId="17" fillId="0" borderId="0"/>
    <xf numFmtId="0" fontId="22" fillId="0" borderId="0"/>
    <xf numFmtId="0" fontId="9" fillId="0" borderId="0"/>
  </cellStyleXfs>
  <cellXfs count="194">
    <xf numFmtId="0" fontId="0" fillId="0" borderId="0" xfId="0"/>
    <xf numFmtId="0" fontId="10" fillId="0" borderId="3" xfId="0" applyFont="1" applyFill="1" applyBorder="1" applyAlignment="1">
      <alignment horizontal="right" vertical="top" wrapText="1"/>
    </xf>
    <xf numFmtId="0" fontId="10" fillId="0" borderId="4" xfId="0" applyFont="1" applyFill="1" applyBorder="1" applyAlignment="1">
      <alignment horizontal="left" vertical="top" wrapText="1"/>
    </xf>
    <xf numFmtId="0" fontId="9" fillId="0" borderId="3" xfId="0" applyFont="1" applyBorder="1" applyAlignment="1">
      <alignment horizontal="right" vertical="center"/>
    </xf>
    <xf numFmtId="2" fontId="11" fillId="0" borderId="5" xfId="0" applyNumberFormat="1" applyFont="1" applyFill="1" applyBorder="1" applyAlignment="1">
      <alignment vertical="center" wrapText="1"/>
    </xf>
    <xf numFmtId="0" fontId="7" fillId="8" borderId="0" xfId="0" applyFont="1" applyFill="1"/>
    <xf numFmtId="0" fontId="9" fillId="0" borderId="6" xfId="0" applyFont="1" applyBorder="1" applyAlignment="1">
      <alignment horizontal="right" vertical="center"/>
    </xf>
    <xf numFmtId="0" fontId="11" fillId="0" borderId="7" xfId="0" applyFont="1" applyFill="1" applyBorder="1" applyAlignment="1">
      <alignment horizontal="left" vertical="center" wrapText="1"/>
    </xf>
    <xf numFmtId="0" fontId="12" fillId="0" borderId="0" xfId="0" applyFont="1"/>
    <xf numFmtId="0" fontId="9" fillId="0" borderId="8" xfId="0" applyFont="1" applyBorder="1" applyAlignment="1">
      <alignment horizontal="right" vertical="center"/>
    </xf>
    <xf numFmtId="14" fontId="11" fillId="0" borderId="10" xfId="0" applyNumberFormat="1" applyFont="1" applyFill="1" applyBorder="1" applyAlignment="1">
      <alignment horizontal="left" vertical="center" wrapText="1"/>
    </xf>
    <xf numFmtId="0" fontId="12" fillId="8" borderId="0" xfId="0" applyFont="1" applyFill="1"/>
    <xf numFmtId="0" fontId="0" fillId="5" borderId="2" xfId="4" applyFont="1" applyBorder="1" applyAlignment="1">
      <alignment horizontal="center" vertical="center"/>
    </xf>
    <xf numFmtId="0" fontId="1" fillId="5" borderId="2" xfId="4" applyBorder="1" applyAlignment="1">
      <alignment horizontal="center" vertical="center"/>
    </xf>
    <xf numFmtId="0" fontId="1" fillId="0" borderId="2" xfId="1" applyFont="1" applyFill="1" applyBorder="1" applyAlignment="1">
      <alignment horizontal="center" vertical="center"/>
    </xf>
    <xf numFmtId="0" fontId="1" fillId="0" borderId="2" xfId="5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16" fillId="0" borderId="0" xfId="0" applyFont="1"/>
    <xf numFmtId="0" fontId="0" fillId="0" borderId="0" xfId="0" applyNumberFormat="1"/>
    <xf numFmtId="2" fontId="18" fillId="0" borderId="0" xfId="7" applyNumberFormat="1" applyFont="1" applyAlignment="1">
      <alignment horizontal="center"/>
    </xf>
    <xf numFmtId="0" fontId="1" fillId="0" borderId="2" xfId="0" quotePrefix="1" applyFont="1" applyFill="1" applyBorder="1" applyAlignment="1">
      <alignment horizontal="center" vertical="center"/>
    </xf>
    <xf numFmtId="0" fontId="1" fillId="0" borderId="2" xfId="0" quotePrefix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0" xfId="0" applyFont="1" applyFill="1"/>
    <xf numFmtId="0" fontId="0" fillId="0" borderId="0" xfId="0" applyBorder="1" applyAlignment="1">
      <alignment horizontal="right" wrapText="1"/>
    </xf>
    <xf numFmtId="0" fontId="1" fillId="0" borderId="0" xfId="0" applyFont="1" applyFill="1" applyBorder="1" applyAlignment="1">
      <alignment horizontal="right" wrapText="1"/>
    </xf>
    <xf numFmtId="0" fontId="1" fillId="0" borderId="0" xfId="0" applyFont="1" applyFill="1" applyBorder="1" applyAlignment="1">
      <alignment horizontal="center" vertical="center"/>
    </xf>
    <xf numFmtId="0" fontId="0" fillId="9" borderId="0" xfId="0" applyFill="1" applyAlignment="1">
      <alignment horizontal="center" vertical="center" wrapText="1"/>
    </xf>
    <xf numFmtId="0" fontId="0" fillId="10" borderId="0" xfId="0" applyFill="1" applyAlignment="1">
      <alignment horizontal="center" vertical="center" wrapText="1"/>
    </xf>
    <xf numFmtId="0" fontId="7" fillId="0" borderId="0" xfId="0" applyFont="1"/>
    <xf numFmtId="0" fontId="19" fillId="11" borderId="2" xfId="7" applyNumberFormat="1" applyFont="1" applyFill="1" applyBorder="1" applyAlignment="1" applyProtection="1">
      <alignment horizontal="center" vertical="center" wrapText="1"/>
      <protection locked="0"/>
    </xf>
    <xf numFmtId="2" fontId="19" fillId="11" borderId="2" xfId="7" applyNumberFormat="1" applyFont="1" applyFill="1" applyBorder="1" applyAlignment="1" applyProtection="1">
      <alignment horizontal="center" vertical="center" wrapText="1"/>
      <protection locked="0"/>
    </xf>
    <xf numFmtId="1" fontId="19" fillId="12" borderId="2" xfId="7" applyNumberFormat="1" applyFont="1" applyFill="1" applyBorder="1" applyAlignment="1" applyProtection="1">
      <alignment horizontal="center" vertical="center" wrapText="1"/>
      <protection locked="0"/>
    </xf>
    <xf numFmtId="1" fontId="19" fillId="13" borderId="2" xfId="7" applyNumberFormat="1" applyFont="1" applyFill="1" applyBorder="1" applyAlignment="1" applyProtection="1">
      <alignment horizontal="center" vertical="center" wrapText="1"/>
      <protection locked="0"/>
    </xf>
    <xf numFmtId="2" fontId="19" fillId="13" borderId="2" xfId="7" applyNumberFormat="1" applyFont="1" applyFill="1" applyBorder="1" applyAlignment="1" applyProtection="1">
      <alignment horizontal="center" vertical="center" wrapText="1"/>
      <protection locked="0"/>
    </xf>
    <xf numFmtId="2" fontId="19" fillId="13" borderId="2" xfId="7" applyNumberFormat="1" applyFont="1" applyFill="1" applyBorder="1" applyAlignment="1">
      <alignment horizontal="center" vertical="center" wrapText="1"/>
    </xf>
    <xf numFmtId="2" fontId="19" fillId="14" borderId="2" xfId="7" applyNumberFormat="1" applyFont="1" applyFill="1" applyBorder="1" applyAlignment="1" applyProtection="1">
      <alignment horizontal="center" vertical="center" wrapText="1"/>
      <protection locked="0"/>
    </xf>
    <xf numFmtId="1" fontId="19" fillId="14" borderId="2" xfId="7" applyNumberFormat="1" applyFont="1" applyFill="1" applyBorder="1" applyAlignment="1" applyProtection="1">
      <alignment horizontal="center" vertical="center" wrapText="1"/>
      <protection locked="0"/>
    </xf>
    <xf numFmtId="0" fontId="20" fillId="0" borderId="2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6" fillId="9" borderId="0" xfId="0" applyFont="1" applyFill="1" applyAlignment="1">
      <alignment horizontal="center" vertical="center" wrapText="1"/>
    </xf>
    <xf numFmtId="0" fontId="19" fillId="11" borderId="0" xfId="7" applyNumberFormat="1" applyFont="1" applyFill="1" applyBorder="1" applyAlignment="1" applyProtection="1">
      <alignment horizontal="center" vertical="center" wrapText="1"/>
      <protection locked="0"/>
    </xf>
    <xf numFmtId="2" fontId="19" fillId="11" borderId="0" xfId="7" applyNumberFormat="1" applyFont="1" applyFill="1" applyBorder="1" applyAlignment="1" applyProtection="1">
      <alignment horizontal="center" vertical="center" wrapText="1"/>
      <protection locked="0"/>
    </xf>
    <xf numFmtId="0" fontId="19" fillId="15" borderId="0" xfId="7" applyNumberFormat="1" applyFont="1" applyFill="1" applyBorder="1" applyAlignment="1" applyProtection="1">
      <alignment horizontal="center" vertical="center" wrapText="1"/>
      <protection locked="0"/>
    </xf>
    <xf numFmtId="0" fontId="19" fillId="13" borderId="0" xfId="7" applyNumberFormat="1" applyFont="1" applyFill="1" applyBorder="1" applyAlignment="1" applyProtection="1">
      <alignment horizontal="center" vertical="center" wrapText="1"/>
      <protection locked="0"/>
    </xf>
    <xf numFmtId="2" fontId="19" fillId="13" borderId="0" xfId="7" applyNumberFormat="1" applyFont="1" applyFill="1" applyBorder="1" applyAlignment="1" applyProtection="1">
      <alignment horizontal="center" vertical="center" wrapText="1"/>
      <protection locked="0"/>
    </xf>
    <xf numFmtId="0" fontId="19" fillId="13" borderId="0" xfId="7" applyNumberFormat="1" applyFont="1" applyFill="1" applyBorder="1" applyAlignment="1">
      <alignment horizontal="center" vertical="center" wrapText="1"/>
    </xf>
    <xf numFmtId="2" fontId="19" fillId="13" borderId="0" xfId="7" applyNumberFormat="1" applyFont="1" applyFill="1" applyBorder="1" applyAlignment="1">
      <alignment horizontal="center" vertical="center" wrapText="1"/>
    </xf>
    <xf numFmtId="0" fontId="19" fillId="14" borderId="0" xfId="7" applyNumberFormat="1" applyFont="1" applyFill="1" applyBorder="1" applyAlignment="1" applyProtection="1">
      <alignment horizontal="center" vertical="center" wrapText="1"/>
      <protection locked="0"/>
    </xf>
    <xf numFmtId="0" fontId="21" fillId="10" borderId="0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2" fontId="23" fillId="0" borderId="0" xfId="8" applyNumberFormat="1" applyFont="1" applyProtection="1">
      <protection hidden="1"/>
    </xf>
    <xf numFmtId="0" fontId="23" fillId="0" borderId="0" xfId="8" applyFont="1" applyProtection="1">
      <protection hidden="1"/>
    </xf>
    <xf numFmtId="0" fontId="0" fillId="0" borderId="0" xfId="0" applyAlignment="1">
      <alignment horizontal="center" vertical="center"/>
    </xf>
    <xf numFmtId="0" fontId="24" fillId="0" borderId="0" xfId="8" applyFont="1" applyProtection="1">
      <protection hidden="1"/>
    </xf>
    <xf numFmtId="0" fontId="25" fillId="0" borderId="0" xfId="8" applyFont="1" applyAlignment="1" applyProtection="1">
      <alignment horizontal="right"/>
      <protection hidden="1"/>
    </xf>
    <xf numFmtId="164" fontId="25" fillId="0" borderId="0" xfId="8" applyNumberFormat="1" applyFont="1" applyProtection="1">
      <protection hidden="1"/>
    </xf>
    <xf numFmtId="0" fontId="5" fillId="7" borderId="0" xfId="6" applyFont="1" applyAlignment="1">
      <alignment horizontal="center" vertical="center" wrapText="1"/>
    </xf>
    <xf numFmtId="0" fontId="26" fillId="0" borderId="0" xfId="0" applyFont="1"/>
    <xf numFmtId="2" fontId="25" fillId="0" borderId="0" xfId="9" applyNumberFormat="1" applyFont="1" applyAlignment="1">
      <alignment horizontal="left"/>
    </xf>
    <xf numFmtId="2" fontId="25" fillId="0" borderId="0" xfId="9" applyNumberFormat="1" applyFont="1"/>
    <xf numFmtId="2" fontId="25" fillId="0" borderId="0" xfId="9" applyNumberFormat="1" applyFont="1" applyAlignment="1">
      <alignment horizontal="right"/>
    </xf>
    <xf numFmtId="0" fontId="26" fillId="0" borderId="0" xfId="9" applyFont="1"/>
    <xf numFmtId="2" fontId="25" fillId="0" borderId="0" xfId="0" applyNumberFormat="1" applyFont="1" applyAlignment="1">
      <alignment horizontal="left"/>
    </xf>
    <xf numFmtId="0" fontId="0" fillId="0" borderId="2" xfId="0" applyBorder="1"/>
    <xf numFmtId="0" fontId="0" fillId="0" borderId="0" xfId="0" applyAlignment="1">
      <alignment horizontal="center"/>
    </xf>
    <xf numFmtId="1" fontId="25" fillId="0" borderId="0" xfId="9" applyNumberFormat="1" applyFont="1" applyAlignment="1">
      <alignment horizontal="right"/>
    </xf>
    <xf numFmtId="0" fontId="27" fillId="3" borderId="0" xfId="2" applyFont="1"/>
    <xf numFmtId="0" fontId="28" fillId="16" borderId="0" xfId="0" applyFont="1" applyFill="1"/>
    <xf numFmtId="0" fontId="25" fillId="0" borderId="0" xfId="8" applyFont="1" applyProtection="1">
      <protection hidden="1"/>
    </xf>
    <xf numFmtId="165" fontId="18" fillId="0" borderId="0" xfId="8" applyNumberFormat="1" applyFont="1" applyProtection="1">
      <protection locked="0" hidden="1"/>
    </xf>
    <xf numFmtId="2" fontId="29" fillId="0" borderId="0" xfId="8" applyNumberFormat="1" applyFont="1" applyAlignment="1" applyProtection="1">
      <alignment horizontal="center"/>
      <protection hidden="1"/>
    </xf>
    <xf numFmtId="0" fontId="18" fillId="0" borderId="0" xfId="8" applyFont="1" applyAlignment="1" applyProtection="1">
      <alignment horizontal="left"/>
      <protection locked="0" hidden="1"/>
    </xf>
    <xf numFmtId="0" fontId="25" fillId="0" borderId="0" xfId="8" applyNumberFormat="1" applyFont="1" applyProtection="1">
      <protection hidden="1"/>
    </xf>
    <xf numFmtId="0" fontId="25" fillId="0" borderId="0" xfId="8" applyNumberFormat="1" applyFont="1" applyAlignment="1" applyProtection="1">
      <alignment horizontal="right"/>
      <protection hidden="1"/>
    </xf>
    <xf numFmtId="164" fontId="25" fillId="0" borderId="0" xfId="8" applyNumberFormat="1" applyFont="1" applyAlignment="1" applyProtection="1">
      <alignment horizontal="left"/>
      <protection hidden="1"/>
    </xf>
    <xf numFmtId="0" fontId="25" fillId="0" borderId="0" xfId="8" applyFont="1" applyProtection="1">
      <protection locked="0" hidden="1"/>
    </xf>
    <xf numFmtId="0" fontId="25" fillId="0" borderId="14" xfId="8" applyFont="1" applyBorder="1" applyAlignment="1" applyProtection="1">
      <alignment horizontal="center"/>
      <protection hidden="1"/>
    </xf>
    <xf numFmtId="0" fontId="25" fillId="0" borderId="19" xfId="8" applyFont="1" applyBorder="1" applyAlignment="1" applyProtection="1">
      <alignment horizontal="center"/>
      <protection hidden="1"/>
    </xf>
    <xf numFmtId="0" fontId="25" fillId="0" borderId="18" xfId="8" applyFont="1" applyBorder="1" applyAlignment="1" applyProtection="1">
      <alignment horizontal="center"/>
      <protection hidden="1"/>
    </xf>
    <xf numFmtId="0" fontId="25" fillId="0" borderId="20" xfId="8" applyFont="1" applyBorder="1" applyAlignment="1" applyProtection="1">
      <alignment horizontal="center"/>
      <protection hidden="1"/>
    </xf>
    <xf numFmtId="0" fontId="25" fillId="0" borderId="21" xfId="8" applyFont="1" applyBorder="1" applyAlignment="1" applyProtection="1">
      <alignment horizontal="center"/>
      <protection hidden="1"/>
    </xf>
    <xf numFmtId="0" fontId="25" fillId="0" borderId="0" xfId="8" applyFont="1" applyBorder="1" applyAlignment="1" applyProtection="1">
      <alignment horizontal="center"/>
      <protection hidden="1"/>
    </xf>
    <xf numFmtId="0" fontId="25" fillId="0" borderId="22" xfId="8" applyFont="1" applyBorder="1" applyAlignment="1" applyProtection="1">
      <alignment horizontal="center"/>
      <protection hidden="1"/>
    </xf>
    <xf numFmtId="0" fontId="25" fillId="0" borderId="27" xfId="8" applyNumberFormat="1" applyFont="1" applyBorder="1" applyAlignment="1" applyProtection="1">
      <alignment horizontal="center"/>
      <protection hidden="1"/>
    </xf>
    <xf numFmtId="164" fontId="25" fillId="0" borderId="26" xfId="8" applyNumberFormat="1" applyFont="1" applyBorder="1" applyAlignment="1" applyProtection="1">
      <alignment horizontal="center"/>
      <protection hidden="1"/>
    </xf>
    <xf numFmtId="164" fontId="25" fillId="0" borderId="28" xfId="8" applyNumberFormat="1" applyFont="1" applyBorder="1" applyAlignment="1" applyProtection="1">
      <alignment horizontal="center"/>
      <protection hidden="1"/>
    </xf>
    <xf numFmtId="164" fontId="25" fillId="0" borderId="29" xfId="8" applyNumberFormat="1" applyFont="1" applyBorder="1" applyAlignment="1" applyProtection="1">
      <alignment horizontal="center"/>
      <protection hidden="1"/>
    </xf>
    <xf numFmtId="164" fontId="25" fillId="0" borderId="0" xfId="8" applyNumberFormat="1" applyFont="1" applyBorder="1" applyAlignment="1" applyProtection="1">
      <alignment horizontal="center"/>
      <protection hidden="1"/>
    </xf>
    <xf numFmtId="0" fontId="25" fillId="0" borderId="17" xfId="8" applyFont="1" applyBorder="1" applyAlignment="1" applyProtection="1">
      <alignment horizontal="center"/>
      <protection hidden="1"/>
    </xf>
    <xf numFmtId="164" fontId="25" fillId="0" borderId="15" xfId="8" applyNumberFormat="1" applyFont="1" applyBorder="1" applyAlignment="1" applyProtection="1">
      <alignment horizontal="center"/>
      <protection hidden="1"/>
    </xf>
    <xf numFmtId="1" fontId="30" fillId="0" borderId="16" xfId="8" applyNumberFormat="1" applyFont="1" applyBorder="1" applyAlignment="1" applyProtection="1">
      <alignment horizontal="center"/>
      <protection hidden="1"/>
    </xf>
    <xf numFmtId="165" fontId="25" fillId="0" borderId="17" xfId="8" applyNumberFormat="1" applyFont="1" applyBorder="1" applyAlignment="1" applyProtection="1">
      <alignment horizontal="center"/>
      <protection hidden="1"/>
    </xf>
    <xf numFmtId="164" fontId="25" fillId="0" borderId="0" xfId="8" applyNumberFormat="1" applyFont="1" applyAlignment="1" applyProtection="1">
      <alignment horizontal="center"/>
      <protection hidden="1"/>
    </xf>
    <xf numFmtId="0" fontId="25" fillId="0" borderId="16" xfId="8" applyNumberFormat="1" applyFont="1" applyBorder="1" applyAlignment="1" applyProtection="1">
      <alignment horizontal="center"/>
      <protection hidden="1"/>
    </xf>
    <xf numFmtId="164" fontId="25" fillId="0" borderId="17" xfId="8" applyNumberFormat="1" applyFont="1" applyBorder="1" applyAlignment="1" applyProtection="1">
      <alignment horizontal="center"/>
      <protection hidden="1"/>
    </xf>
    <xf numFmtId="2" fontId="0" fillId="0" borderId="0" xfId="0" applyNumberFormat="1"/>
    <xf numFmtId="166" fontId="0" fillId="0" borderId="0" xfId="0" applyNumberFormat="1"/>
    <xf numFmtId="0" fontId="25" fillId="0" borderId="30" xfId="8" applyFont="1" applyBorder="1" applyAlignment="1" applyProtection="1">
      <alignment horizontal="center"/>
      <protection hidden="1"/>
    </xf>
    <xf numFmtId="1" fontId="30" fillId="0" borderId="0" xfId="8" applyNumberFormat="1" applyFont="1" applyAlignment="1" applyProtection="1">
      <alignment horizontal="center"/>
      <protection hidden="1"/>
    </xf>
    <xf numFmtId="0" fontId="25" fillId="0" borderId="0" xfId="8" applyNumberFormat="1" applyFont="1" applyAlignment="1" applyProtection="1">
      <alignment horizontal="center"/>
      <protection hidden="1"/>
    </xf>
    <xf numFmtId="0" fontId="31" fillId="17" borderId="31" xfId="9" applyFont="1" applyFill="1" applyBorder="1" applyAlignment="1">
      <alignment horizontal="center"/>
    </xf>
    <xf numFmtId="1" fontId="32" fillId="17" borderId="32" xfId="9" applyNumberFormat="1" applyFont="1" applyFill="1" applyBorder="1" applyAlignment="1">
      <alignment horizontal="center" shrinkToFit="1"/>
    </xf>
    <xf numFmtId="12" fontId="33" fillId="17" borderId="33" xfId="9" quotePrefix="1" applyNumberFormat="1" applyFont="1" applyFill="1" applyBorder="1" applyAlignment="1">
      <alignment horizontal="center" shrinkToFit="1"/>
    </xf>
    <xf numFmtId="1" fontId="32" fillId="17" borderId="34" xfId="9" applyNumberFormat="1" applyFont="1" applyFill="1" applyBorder="1" applyAlignment="1">
      <alignment horizontal="center" shrinkToFit="1"/>
    </xf>
    <xf numFmtId="0" fontId="34" fillId="18" borderId="3" xfId="9" quotePrefix="1" applyFont="1" applyFill="1" applyBorder="1" applyAlignment="1"/>
    <xf numFmtId="2" fontId="35" fillId="18" borderId="3" xfId="9" applyNumberFormat="1" applyFont="1" applyFill="1" applyBorder="1" applyAlignment="1">
      <alignment horizontal="center" shrinkToFit="1"/>
    </xf>
    <xf numFmtId="2" fontId="35" fillId="18" borderId="4" xfId="9" applyNumberFormat="1" applyFont="1" applyFill="1" applyBorder="1" applyAlignment="1">
      <alignment horizontal="center" shrinkToFit="1"/>
    </xf>
    <xf numFmtId="2" fontId="35" fillId="18" borderId="5" xfId="9" applyNumberFormat="1" applyFont="1" applyFill="1" applyBorder="1" applyAlignment="1">
      <alignment horizontal="center" shrinkToFit="1"/>
    </xf>
    <xf numFmtId="0" fontId="34" fillId="19" borderId="6" xfId="9" applyFont="1" applyFill="1" applyBorder="1" applyAlignment="1"/>
    <xf numFmtId="2" fontId="35" fillId="19" borderId="6" xfId="9" applyNumberFormat="1" applyFont="1" applyFill="1" applyBorder="1" applyAlignment="1">
      <alignment horizontal="center"/>
    </xf>
    <xf numFmtId="2" fontId="35" fillId="19" borderId="0" xfId="9" applyNumberFormat="1" applyFont="1" applyFill="1" applyBorder="1" applyAlignment="1">
      <alignment horizontal="center"/>
    </xf>
    <xf numFmtId="2" fontId="35" fillId="19" borderId="7" xfId="9" applyNumberFormat="1" applyFont="1" applyFill="1" applyBorder="1" applyAlignment="1">
      <alignment horizontal="center"/>
    </xf>
    <xf numFmtId="0" fontId="0" fillId="0" borderId="0" xfId="0" applyAlignment="1">
      <alignment horizontal="right"/>
    </xf>
    <xf numFmtId="0" fontId="34" fillId="18" borderId="30" xfId="9" quotePrefix="1" applyFont="1" applyFill="1" applyBorder="1" applyAlignment="1"/>
    <xf numFmtId="2" fontId="35" fillId="18" borderId="0" xfId="9" applyNumberFormat="1" applyFont="1" applyFill="1" applyBorder="1" applyAlignment="1">
      <alignment horizontal="center"/>
    </xf>
    <xf numFmtId="2" fontId="35" fillId="18" borderId="7" xfId="9" applyNumberFormat="1" applyFont="1" applyFill="1" applyBorder="1" applyAlignment="1">
      <alignment horizontal="center"/>
    </xf>
    <xf numFmtId="0" fontId="36" fillId="0" borderId="0" xfId="8" quotePrefix="1" applyFont="1" applyProtection="1">
      <protection hidden="1"/>
    </xf>
    <xf numFmtId="2" fontId="36" fillId="0" borderId="0" xfId="8" applyNumberFormat="1" applyFont="1" applyProtection="1">
      <protection hidden="1"/>
    </xf>
    <xf numFmtId="2" fontId="35" fillId="17" borderId="0" xfId="9" applyNumberFormat="1" applyFont="1" applyFill="1" applyBorder="1" applyAlignment="1">
      <alignment horizontal="center"/>
    </xf>
    <xf numFmtId="2" fontId="35" fillId="17" borderId="7" xfId="9" applyNumberFormat="1" applyFont="1" applyFill="1" applyBorder="1" applyAlignment="1">
      <alignment horizontal="center"/>
    </xf>
    <xf numFmtId="0" fontId="36" fillId="0" borderId="0" xfId="8" applyFont="1" applyProtection="1">
      <protection hidden="1"/>
    </xf>
    <xf numFmtId="2" fontId="23" fillId="17" borderId="0" xfId="9" applyNumberFormat="1" applyFont="1" applyFill="1" applyBorder="1" applyAlignment="1">
      <alignment horizontal="center"/>
    </xf>
    <xf numFmtId="2" fontId="23" fillId="17" borderId="7" xfId="9" applyNumberFormat="1" applyFont="1" applyFill="1" applyBorder="1" applyAlignment="1">
      <alignment horizontal="center"/>
    </xf>
    <xf numFmtId="2" fontId="37" fillId="17" borderId="0" xfId="9" applyNumberFormat="1" applyFont="1" applyFill="1" applyBorder="1" applyAlignment="1">
      <alignment horizontal="center"/>
    </xf>
    <xf numFmtId="2" fontId="37" fillId="17" borderId="7" xfId="9" applyNumberFormat="1" applyFont="1" applyFill="1" applyBorder="1" applyAlignment="1">
      <alignment horizontal="center"/>
    </xf>
    <xf numFmtId="0" fontId="0" fillId="0" borderId="0" xfId="0" quotePrefix="1" applyAlignment="1">
      <alignment horizontal="right"/>
    </xf>
    <xf numFmtId="0" fontId="0" fillId="0" borderId="0" xfId="0" applyAlignment="1">
      <alignment horizontal="left" vertical="center"/>
    </xf>
    <xf numFmtId="0" fontId="26" fillId="20" borderId="6" xfId="9" applyFont="1" applyFill="1" applyBorder="1" applyAlignment="1"/>
    <xf numFmtId="2" fontId="25" fillId="20" borderId="6" xfId="9" applyNumberFormat="1" applyFont="1" applyFill="1" applyBorder="1" applyAlignment="1">
      <alignment horizontal="center"/>
    </xf>
    <xf numFmtId="2" fontId="25" fillId="20" borderId="0" xfId="9" applyNumberFormat="1" applyFont="1" applyFill="1" applyBorder="1" applyAlignment="1">
      <alignment horizontal="center"/>
    </xf>
    <xf numFmtId="2" fontId="25" fillId="20" borderId="7" xfId="9" applyNumberFormat="1" applyFont="1" applyFill="1" applyBorder="1" applyAlignment="1">
      <alignment horizontal="center"/>
    </xf>
    <xf numFmtId="1" fontId="30" fillId="0" borderId="0" xfId="8" applyNumberFormat="1" applyFont="1" applyFill="1" applyAlignment="1" applyProtection="1">
      <alignment horizontal="center"/>
      <protection hidden="1"/>
    </xf>
    <xf numFmtId="0" fontId="38" fillId="0" borderId="0" xfId="0" applyFont="1"/>
    <xf numFmtId="0" fontId="26" fillId="19" borderId="6" xfId="9" applyFont="1" applyFill="1" applyBorder="1" applyAlignment="1"/>
    <xf numFmtId="2" fontId="25" fillId="19" borderId="6" xfId="9" applyNumberFormat="1" applyFont="1" applyFill="1" applyBorder="1" applyAlignment="1">
      <alignment horizontal="center"/>
    </xf>
    <xf numFmtId="2" fontId="25" fillId="19" borderId="0" xfId="9" applyNumberFormat="1" applyFont="1" applyFill="1" applyBorder="1" applyAlignment="1">
      <alignment horizontal="center"/>
    </xf>
    <xf numFmtId="2" fontId="25" fillId="19" borderId="7" xfId="9" applyNumberFormat="1" applyFont="1" applyFill="1" applyBorder="1" applyAlignment="1">
      <alignment horizontal="center"/>
    </xf>
    <xf numFmtId="0" fontId="26" fillId="20" borderId="8" xfId="9" applyFont="1" applyFill="1" applyBorder="1" applyAlignment="1"/>
    <xf numFmtId="2" fontId="25" fillId="20" borderId="8" xfId="9" applyNumberFormat="1" applyFont="1" applyFill="1" applyBorder="1" applyAlignment="1">
      <alignment horizontal="center"/>
    </xf>
    <xf numFmtId="2" fontId="25" fillId="20" borderId="9" xfId="9" applyNumberFormat="1" applyFont="1" applyFill="1" applyBorder="1" applyAlignment="1">
      <alignment horizontal="center"/>
    </xf>
    <xf numFmtId="2" fontId="25" fillId="20" borderId="10" xfId="9" applyNumberFormat="1" applyFont="1" applyFill="1" applyBorder="1" applyAlignment="1">
      <alignment horizontal="center"/>
    </xf>
    <xf numFmtId="0" fontId="39" fillId="0" borderId="0" xfId="0" applyFont="1" applyAlignment="1">
      <alignment horizontal="left"/>
    </xf>
    <xf numFmtId="0" fontId="28" fillId="0" borderId="0" xfId="0" applyFont="1"/>
    <xf numFmtId="167" fontId="28" fillId="0" borderId="0" xfId="0" applyNumberFormat="1" applyFont="1"/>
    <xf numFmtId="0" fontId="40" fillId="0" borderId="0" xfId="8" applyFont="1" applyAlignment="1" applyProtection="1">
      <alignment horizontal="right"/>
      <protection hidden="1"/>
    </xf>
    <xf numFmtId="164" fontId="40" fillId="0" borderId="0" xfId="8" applyNumberFormat="1" applyFont="1" applyProtection="1">
      <protection hidden="1"/>
    </xf>
    <xf numFmtId="0" fontId="28" fillId="0" borderId="0" xfId="0" applyFont="1" applyAlignment="1">
      <alignment horizontal="right"/>
    </xf>
    <xf numFmtId="168" fontId="28" fillId="0" borderId="0" xfId="0" applyNumberFormat="1" applyFont="1"/>
    <xf numFmtId="49" fontId="28" fillId="0" borderId="0" xfId="0" applyNumberFormat="1" applyFont="1"/>
    <xf numFmtId="16" fontId="28" fillId="0" borderId="0" xfId="0" applyNumberFormat="1" applyFont="1"/>
    <xf numFmtId="0" fontId="28" fillId="0" borderId="0" xfId="0" applyFont="1" applyAlignment="1">
      <alignment horizontal="center" vertical="center"/>
    </xf>
    <xf numFmtId="169" fontId="28" fillId="0" borderId="0" xfId="0" applyNumberFormat="1" applyFont="1" applyAlignment="1">
      <alignment horizontal="center" vertical="center"/>
    </xf>
    <xf numFmtId="0" fontId="25" fillId="0" borderId="30" xfId="8" applyFont="1" applyFill="1" applyBorder="1" applyAlignment="1" applyProtection="1">
      <alignment horizontal="center"/>
      <protection hidden="1"/>
    </xf>
    <xf numFmtId="0" fontId="7" fillId="21" borderId="0" xfId="0" applyFont="1" applyFill="1" applyAlignment="1">
      <alignment horizontal="right"/>
    </xf>
    <xf numFmtId="0" fontId="7" fillId="21" borderId="0" xfId="0" applyFont="1" applyFill="1"/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4" fillId="4" borderId="2" xfId="3" applyBorder="1" applyAlignment="1">
      <alignment horizontal="center"/>
    </xf>
    <xf numFmtId="0" fontId="15" fillId="0" borderId="2" xfId="0" applyFont="1" applyBorder="1" applyAlignment="1">
      <alignment horizontal="right" vertical="center"/>
    </xf>
    <xf numFmtId="0" fontId="0" fillId="0" borderId="2" xfId="0" applyBorder="1" applyAlignment="1">
      <alignment horizontal="right" wrapText="1"/>
    </xf>
    <xf numFmtId="0" fontId="9" fillId="0" borderId="2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top" wrapText="1"/>
    </xf>
    <xf numFmtId="0" fontId="10" fillId="0" borderId="5" xfId="0" applyFont="1" applyFill="1" applyBorder="1" applyAlignment="1">
      <alignment horizontal="center" vertical="top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/>
    </xf>
    <xf numFmtId="0" fontId="14" fillId="4" borderId="11" xfId="3" applyFont="1" applyBorder="1" applyAlignment="1">
      <alignment horizontal="center" vertical="center"/>
    </xf>
    <xf numFmtId="0" fontId="14" fillId="4" borderId="12" xfId="3" applyFont="1" applyBorder="1" applyAlignment="1">
      <alignment horizontal="center" vertical="center"/>
    </xf>
    <xf numFmtId="0" fontId="14" fillId="4" borderId="13" xfId="3" applyFont="1" applyBorder="1" applyAlignment="1">
      <alignment horizontal="center" vertical="center"/>
    </xf>
    <xf numFmtId="0" fontId="14" fillId="4" borderId="11" xfId="3" applyFont="1" applyBorder="1" applyAlignment="1">
      <alignment horizontal="center"/>
    </xf>
    <xf numFmtId="0" fontId="14" fillId="4" borderId="12" xfId="3" applyFont="1" applyBorder="1" applyAlignment="1">
      <alignment horizontal="center"/>
    </xf>
    <xf numFmtId="0" fontId="14" fillId="4" borderId="13" xfId="3" applyFont="1" applyBorder="1" applyAlignment="1">
      <alignment horizontal="center"/>
    </xf>
    <xf numFmtId="164" fontId="25" fillId="0" borderId="30" xfId="8" applyNumberFormat="1" applyFont="1" applyBorder="1" applyAlignment="1" applyProtection="1">
      <alignment horizontal="center"/>
      <protection hidden="1"/>
    </xf>
    <xf numFmtId="164" fontId="25" fillId="0" borderId="0" xfId="8" applyNumberFormat="1" applyFont="1" applyAlignment="1" applyProtection="1">
      <alignment horizontal="center"/>
      <protection hidden="1"/>
    </xf>
    <xf numFmtId="164" fontId="25" fillId="0" borderId="17" xfId="8" applyNumberFormat="1" applyFont="1" applyBorder="1" applyAlignment="1" applyProtection="1">
      <alignment horizontal="center"/>
      <protection hidden="1"/>
    </xf>
    <xf numFmtId="0" fontId="25" fillId="0" borderId="23" xfId="8" applyNumberFormat="1" applyFont="1" applyBorder="1" applyAlignment="1" applyProtection="1">
      <alignment horizontal="center"/>
      <protection hidden="1"/>
    </xf>
    <xf numFmtId="0" fontId="25" fillId="0" borderId="24" xfId="8" applyNumberFormat="1" applyFont="1" applyBorder="1" applyAlignment="1" applyProtection="1">
      <alignment horizontal="center"/>
      <protection hidden="1"/>
    </xf>
    <xf numFmtId="0" fontId="25" fillId="0" borderId="25" xfId="8" applyNumberFormat="1" applyFont="1" applyBorder="1" applyAlignment="1" applyProtection="1">
      <alignment horizontal="center"/>
      <protection hidden="1"/>
    </xf>
    <xf numFmtId="0" fontId="25" fillId="0" borderId="26" xfId="8" applyNumberFormat="1" applyFont="1" applyBorder="1" applyAlignment="1" applyProtection="1">
      <alignment horizontal="center"/>
      <protection hidden="1"/>
    </xf>
    <xf numFmtId="0" fontId="25" fillId="0" borderId="15" xfId="8" applyFont="1" applyBorder="1" applyAlignment="1" applyProtection="1">
      <alignment horizontal="center"/>
      <protection hidden="1"/>
    </xf>
    <xf numFmtId="0" fontId="25" fillId="0" borderId="16" xfId="8" applyFont="1" applyBorder="1" applyAlignment="1" applyProtection="1">
      <alignment horizontal="center"/>
      <protection hidden="1"/>
    </xf>
    <xf numFmtId="0" fontId="25" fillId="0" borderId="17" xfId="8" applyFont="1" applyBorder="1" applyAlignment="1" applyProtection="1">
      <alignment horizontal="center"/>
      <protection hidden="1"/>
    </xf>
    <xf numFmtId="0" fontId="25" fillId="0" borderId="18" xfId="8" applyFont="1" applyBorder="1" applyAlignment="1" applyProtection="1">
      <alignment horizontal="center"/>
      <protection hidden="1"/>
    </xf>
    <xf numFmtId="0" fontId="26" fillId="0" borderId="0" xfId="0" applyFont="1" applyAlignment="1">
      <alignment horizontal="center"/>
    </xf>
    <xf numFmtId="0" fontId="6" fillId="0" borderId="2" xfId="0" applyFont="1" applyBorder="1" applyAlignment="1">
      <alignment horizontal="center"/>
    </xf>
    <xf numFmtId="0" fontId="0" fillId="0" borderId="2" xfId="0" applyBorder="1" applyAlignment="1">
      <alignment horizontal="center" textRotation="90"/>
    </xf>
    <xf numFmtId="164" fontId="25" fillId="0" borderId="0" xfId="8" applyNumberFormat="1" applyFont="1" applyAlignment="1" applyProtection="1">
      <alignment horizontal="right"/>
      <protection hidden="1"/>
    </xf>
  </cellXfs>
  <cellStyles count="10">
    <cellStyle name="40 % - Accent2" xfId="4" builtinId="35"/>
    <cellStyle name="40 % - Accent4" xfId="5" builtinId="43"/>
    <cellStyle name="Accent5" xfId="6" builtinId="45"/>
    <cellStyle name="Neutre" xfId="2" builtinId="28"/>
    <cellStyle name="Normal" xfId="0" builtinId="0"/>
    <cellStyle name="Normal 2 2" xfId="9" xr:uid="{5751F454-D6B8-4ECF-9B12-04CB5F28C7B0}"/>
    <cellStyle name="Normal_ALTCHA" xfId="8" xr:uid="{649E3EF8-6010-493B-B05C-8EAEA1E95F7A}"/>
    <cellStyle name="Normal_Etude_conformité_ 55872_P_relevés" xfId="7" xr:uid="{703C6A30-0509-4F4C-A032-6DA42D7F5EFF}"/>
    <cellStyle name="Satisfaisant" xfId="1" builtinId="26"/>
    <cellStyle name="Sortie" xfId="3" builtinId="21"/>
  </cellStyles>
  <dxfs count="54">
    <dxf>
      <border>
        <left style="thin">
          <color indexed="64"/>
        </left>
        <right style="thin">
          <color indexed="64"/>
        </right>
      </border>
    </dxf>
    <dxf>
      <fill>
        <patternFill>
          <bgColor indexed="42"/>
        </patternFill>
      </fill>
      <border>
        <left style="thin">
          <color indexed="64"/>
        </left>
        <right style="thin">
          <color indexed="64"/>
        </right>
      </border>
    </dxf>
    <dxf>
      <border>
        <left style="thin">
          <color indexed="64"/>
        </left>
        <right style="thin">
          <color indexed="64"/>
        </right>
      </border>
    </dxf>
    <dxf>
      <fill>
        <patternFill>
          <bgColor indexed="42"/>
        </patternFill>
      </fill>
      <border>
        <left style="thin">
          <color indexed="64"/>
        </left>
        <right style="thin">
          <color indexed="64"/>
        </right>
      </border>
    </dxf>
    <dxf>
      <border>
        <left style="thin">
          <color indexed="64"/>
        </left>
        <right style="thin">
          <color indexed="64"/>
        </right>
      </border>
    </dxf>
    <dxf>
      <fill>
        <patternFill>
          <bgColor indexed="42"/>
        </patternFill>
      </fill>
      <border>
        <left style="thin">
          <color indexed="64"/>
        </left>
        <right style="thin">
          <color indexed="64"/>
        </right>
      </border>
    </dxf>
    <dxf>
      <fill>
        <patternFill>
          <bgColor indexed="42"/>
        </patternFill>
      </fill>
    </dxf>
    <dxf>
      <font>
        <b/>
        <i val="0"/>
        <condense val="0"/>
        <extend val="0"/>
      </font>
    </dxf>
    <dxf>
      <fill>
        <patternFill>
          <bgColor indexed="13"/>
        </patternFill>
      </fill>
    </dxf>
    <dxf>
      <fill>
        <patternFill patternType="none">
          <bgColor indexed="65"/>
        </patternFill>
      </fill>
    </dxf>
    <dxf>
      <font>
        <b/>
        <i val="0"/>
        <condense val="0"/>
        <extend val="0"/>
      </font>
    </dxf>
    <dxf>
      <fill>
        <patternFill>
          <bgColor indexed="13"/>
        </patternFill>
      </fill>
    </dxf>
    <dxf>
      <fill>
        <patternFill patternType="none">
          <bgColor indexed="65"/>
        </patternFill>
      </fill>
    </dxf>
    <dxf>
      <border>
        <left style="thin">
          <color indexed="64"/>
        </left>
        <right style="thin">
          <color indexed="64"/>
        </right>
      </border>
    </dxf>
    <dxf>
      <border>
        <left style="thin">
          <color indexed="64"/>
        </left>
        <right style="thin">
          <color indexed="64"/>
        </right>
      </border>
    </dxf>
    <dxf>
      <border>
        <left style="thin">
          <color indexed="64"/>
        </left>
        <right style="thin">
          <color indexed="64"/>
        </right>
      </border>
    </dxf>
    <dxf>
      <border>
        <left style="thin">
          <color indexed="64"/>
        </left>
        <right style="thin">
          <color indexed="64"/>
        </right>
      </border>
    </dxf>
    <dxf>
      <fill>
        <patternFill>
          <bgColor indexed="42"/>
        </patternFill>
      </fill>
      <border>
        <left style="thin">
          <color indexed="64"/>
        </left>
        <right style="thin">
          <color indexed="64"/>
        </right>
      </border>
    </dxf>
    <dxf>
      <border>
        <left style="thin">
          <color indexed="64"/>
        </left>
        <right style="thin">
          <color indexed="64"/>
        </right>
      </border>
    </dxf>
    <dxf>
      <fill>
        <patternFill>
          <bgColor indexed="42"/>
        </patternFill>
      </fill>
      <border>
        <left style="thin">
          <color indexed="64"/>
        </left>
        <right style="thin">
          <color indexed="64"/>
        </right>
      </border>
    </dxf>
    <dxf>
      <border>
        <left style="thin">
          <color indexed="64"/>
        </left>
        <right style="thin">
          <color indexed="64"/>
        </right>
      </border>
    </dxf>
    <dxf>
      <fill>
        <patternFill>
          <bgColor indexed="42"/>
        </patternFill>
      </fill>
      <border>
        <left style="thin">
          <color indexed="64"/>
        </left>
        <right style="thin">
          <color indexed="64"/>
        </right>
      </border>
    </dxf>
    <dxf>
      <fill>
        <patternFill>
          <bgColor indexed="42"/>
        </patternFill>
      </fill>
    </dxf>
    <dxf>
      <font>
        <b/>
        <i val="0"/>
        <condense val="0"/>
        <extend val="0"/>
      </font>
    </dxf>
    <dxf>
      <fill>
        <patternFill>
          <bgColor indexed="13"/>
        </patternFill>
      </fill>
    </dxf>
    <dxf>
      <fill>
        <patternFill patternType="none">
          <bgColor indexed="65"/>
        </patternFill>
      </fill>
    </dxf>
    <dxf>
      <font>
        <b/>
        <i val="0"/>
        <condense val="0"/>
        <extend val="0"/>
      </font>
    </dxf>
    <dxf>
      <fill>
        <patternFill>
          <bgColor indexed="13"/>
        </patternFill>
      </fill>
    </dxf>
    <dxf>
      <fill>
        <patternFill patternType="none">
          <bgColor indexed="65"/>
        </patternFill>
      </fill>
    </dxf>
    <dxf>
      <border>
        <left style="thin">
          <color indexed="64"/>
        </left>
        <right style="thin">
          <color indexed="64"/>
        </right>
      </border>
    </dxf>
    <dxf>
      <border>
        <left style="thin">
          <color indexed="64"/>
        </left>
        <right style="thin">
          <color indexed="64"/>
        </right>
      </border>
    </dxf>
    <dxf>
      <border>
        <left style="thin">
          <color indexed="64"/>
        </left>
        <right style="thin">
          <color indexed="64"/>
        </right>
      </border>
    </dxf>
    <dxf>
      <fill>
        <patternFill>
          <bgColor indexed="42"/>
        </patternFill>
      </fill>
      <border>
        <left style="thin">
          <color indexed="64"/>
        </left>
        <right style="thin">
          <color indexed="64"/>
        </right>
      </border>
    </dxf>
    <dxf>
      <border>
        <left style="thin">
          <color indexed="64"/>
        </left>
        <right style="thin">
          <color indexed="64"/>
        </right>
      </border>
    </dxf>
    <dxf>
      <fill>
        <patternFill>
          <bgColor indexed="42"/>
        </patternFill>
      </fill>
      <border>
        <left style="thin">
          <color indexed="64"/>
        </left>
        <right style="thin">
          <color indexed="64"/>
        </right>
      </border>
    </dxf>
    <dxf>
      <border>
        <left style="thin">
          <color indexed="64"/>
        </left>
        <right style="thin">
          <color indexed="64"/>
        </right>
      </border>
    </dxf>
    <dxf>
      <fill>
        <patternFill>
          <bgColor indexed="42"/>
        </patternFill>
      </fill>
      <border>
        <left style="thin">
          <color indexed="64"/>
        </left>
        <right style="thin">
          <color indexed="64"/>
        </right>
      </border>
    </dxf>
    <dxf>
      <fill>
        <patternFill>
          <bgColor indexed="42"/>
        </patternFill>
      </fill>
    </dxf>
    <dxf>
      <font>
        <b/>
        <i val="0"/>
        <condense val="0"/>
        <extend val="0"/>
      </font>
    </dxf>
    <dxf>
      <fill>
        <patternFill>
          <bgColor indexed="13"/>
        </patternFill>
      </fill>
    </dxf>
    <dxf>
      <fill>
        <patternFill patternType="none">
          <bgColor indexed="65"/>
        </patternFill>
      </fill>
    </dxf>
    <dxf>
      <font>
        <b/>
        <i val="0"/>
        <condense val="0"/>
        <extend val="0"/>
      </font>
    </dxf>
    <dxf>
      <fill>
        <patternFill>
          <bgColor indexed="13"/>
        </patternFill>
      </fill>
    </dxf>
    <dxf>
      <fill>
        <patternFill patternType="none">
          <bgColor indexed="65"/>
        </patternFill>
      </fill>
    </dxf>
    <dxf>
      <border>
        <left style="thin">
          <color indexed="64"/>
        </left>
        <right style="thin">
          <color indexed="64"/>
        </right>
      </border>
    </dxf>
    <dxf>
      <border>
        <left style="thin">
          <color indexed="64"/>
        </left>
        <right style="thin">
          <color indexed="64"/>
        </right>
      </border>
    </dxf>
    <dxf>
      <border>
        <left style="thin">
          <color indexed="64"/>
        </left>
        <right style="thin">
          <color indexed="64"/>
        </right>
      </border>
    </dxf>
    <dxf>
      <border>
        <left style="thin">
          <color indexed="64"/>
        </left>
        <right style="thin">
          <color indexed="64"/>
        </right>
      </border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D896EA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70600</xdr:colOff>
      <xdr:row>0</xdr:row>
      <xdr:rowOff>91049</xdr:rowOff>
    </xdr:from>
    <xdr:to>
      <xdr:col>3</xdr:col>
      <xdr:colOff>1</xdr:colOff>
      <xdr:row>2</xdr:row>
      <xdr:rowOff>285298</xdr:rowOff>
    </xdr:to>
    <xdr:pic>
      <xdr:nvPicPr>
        <xdr:cNvPr id="2" name="Image 1" descr="ENGIE_ineo_gradient_BLUE_RGB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/>
        <a:srcRect l="8081" t="12686" b="11597"/>
        <a:stretch/>
      </xdr:blipFill>
      <xdr:spPr bwMode="auto">
        <a:xfrm>
          <a:off x="1251700" y="91049"/>
          <a:ext cx="2139201" cy="1194374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200025</xdr:colOff>
          <xdr:row>1</xdr:row>
          <xdr:rowOff>228600</xdr:rowOff>
        </xdr:from>
        <xdr:to>
          <xdr:col>17</xdr:col>
          <xdr:colOff>542925</xdr:colOff>
          <xdr:row>3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 fraction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142875</xdr:colOff>
          <xdr:row>1</xdr:row>
          <xdr:rowOff>228600</xdr:rowOff>
        </xdr:from>
        <xdr:to>
          <xdr:col>20</xdr:col>
          <xdr:colOff>581025</xdr:colOff>
          <xdr:row>3</xdr:row>
          <xdr:rowOff>19050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 pas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244929</xdr:colOff>
      <xdr:row>4</xdr:row>
      <xdr:rowOff>40821</xdr:rowOff>
    </xdr:from>
    <xdr:to>
      <xdr:col>25</xdr:col>
      <xdr:colOff>367393</xdr:colOff>
      <xdr:row>7</xdr:row>
      <xdr:rowOff>81643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20047404" y="993321"/>
          <a:ext cx="3418114" cy="612322"/>
        </a:xfrm>
        <a:prstGeom prst="rect">
          <a:avLst/>
        </a:prstGeom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FRACTIONNEMENT </a:t>
          </a:r>
        </a:p>
      </xdr:txBody>
    </xdr:sp>
    <xdr:clientData/>
  </xdr:twoCellAnchor>
  <xdr:twoCellAnchor>
    <xdr:from>
      <xdr:col>55</xdr:col>
      <xdr:colOff>697165</xdr:colOff>
      <xdr:row>3</xdr:row>
      <xdr:rowOff>64034</xdr:rowOff>
    </xdr:from>
    <xdr:to>
      <xdr:col>57</xdr:col>
      <xdr:colOff>585349</xdr:colOff>
      <xdr:row>6</xdr:row>
      <xdr:rowOff>104856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47464915" y="826034"/>
          <a:ext cx="3631509" cy="612322"/>
        </a:xfrm>
        <a:prstGeom prst="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CALCUL</a:t>
          </a:r>
          <a:r>
            <a:rPr lang="fr-FR" sz="1600" baseline="0"/>
            <a:t> FLECHE MEDIANE</a:t>
          </a:r>
          <a:endParaRPr lang="fr-FR" sz="1600"/>
        </a:p>
      </xdr:txBody>
    </xdr:sp>
    <xdr:clientData/>
  </xdr:twoCellAnchor>
  <xdr:twoCellAnchor>
    <xdr:from>
      <xdr:col>17</xdr:col>
      <xdr:colOff>435430</xdr:colOff>
      <xdr:row>2</xdr:row>
      <xdr:rowOff>27214</xdr:rowOff>
    </xdr:from>
    <xdr:to>
      <xdr:col>29</xdr:col>
      <xdr:colOff>340179</xdr:colOff>
      <xdr:row>68</xdr:row>
      <xdr:rowOff>81642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17351830" y="598714"/>
          <a:ext cx="9134474" cy="12760778"/>
        </a:xfrm>
        <a:prstGeom prst="rect">
          <a:avLst/>
        </a:prstGeom>
        <a:noFill/>
        <a:ln w="57150"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54</xdr:col>
      <xdr:colOff>616323</xdr:colOff>
      <xdr:row>1</xdr:row>
      <xdr:rowOff>108857</xdr:rowOff>
    </xdr:from>
    <xdr:to>
      <xdr:col>58</xdr:col>
      <xdr:colOff>557892</xdr:colOff>
      <xdr:row>38</xdr:row>
      <xdr:rowOff>81642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46698273" y="299357"/>
          <a:ext cx="5132694" cy="7345135"/>
        </a:xfrm>
        <a:prstGeom prst="rect">
          <a:avLst/>
        </a:prstGeom>
        <a:noFill/>
        <a:ln w="57150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45</xdr:col>
      <xdr:colOff>172651</xdr:colOff>
      <xdr:row>3</xdr:row>
      <xdr:rowOff>96850</xdr:rowOff>
    </xdr:from>
    <xdr:to>
      <xdr:col>49</xdr:col>
      <xdr:colOff>541084</xdr:colOff>
      <xdr:row>6</xdr:row>
      <xdr:rowOff>137672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39472801" y="858850"/>
          <a:ext cx="3416433" cy="612322"/>
        </a:xfrm>
        <a:prstGeom prst="rect">
          <a:avLst/>
        </a:prstGeom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FRACTIONNEMENT </a:t>
          </a:r>
        </a:p>
      </xdr:txBody>
    </xdr:sp>
    <xdr:clientData/>
  </xdr:twoCellAnchor>
  <xdr:twoCellAnchor>
    <xdr:from>
      <xdr:col>30</xdr:col>
      <xdr:colOff>407416</xdr:colOff>
      <xdr:row>2</xdr:row>
      <xdr:rowOff>4802</xdr:rowOff>
    </xdr:from>
    <xdr:to>
      <xdr:col>41</xdr:col>
      <xdr:colOff>749194</xdr:colOff>
      <xdr:row>68</xdr:row>
      <xdr:rowOff>59230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27315541" y="576302"/>
          <a:ext cx="9228603" cy="12760778"/>
        </a:xfrm>
        <a:prstGeom prst="rect">
          <a:avLst/>
        </a:prstGeom>
        <a:noFill/>
        <a:ln w="57150"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42</xdr:col>
      <xdr:colOff>272944</xdr:colOff>
      <xdr:row>2</xdr:row>
      <xdr:rowOff>27214</xdr:rowOff>
    </xdr:from>
    <xdr:to>
      <xdr:col>53</xdr:col>
      <xdr:colOff>659546</xdr:colOff>
      <xdr:row>68</xdr:row>
      <xdr:rowOff>81642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36829894" y="598714"/>
          <a:ext cx="9225802" cy="12760778"/>
        </a:xfrm>
        <a:prstGeom prst="rect">
          <a:avLst/>
        </a:prstGeom>
        <a:noFill/>
        <a:ln w="57150"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407974</xdr:colOff>
      <xdr:row>3</xdr:row>
      <xdr:rowOff>141674</xdr:rowOff>
    </xdr:from>
    <xdr:to>
      <xdr:col>38</xdr:col>
      <xdr:colOff>14407</xdr:colOff>
      <xdr:row>6</xdr:row>
      <xdr:rowOff>182496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30106924" y="903674"/>
          <a:ext cx="3416433" cy="612322"/>
        </a:xfrm>
        <a:prstGeom prst="rect">
          <a:avLst/>
        </a:prstGeom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FRACTIONNEMENT 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DEVELOPPEMENT\CELESTE\test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eorht.engie-ineo.fr/agences/etudes/2%20%20Utilitaires/Technique/Etude%20g&#233;om&#233;trique%20Laser%20V2.0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03%20-%20LP%20TP%20CONDUITE%20DE%20PROJETS\PTI\Donnees%20d'entr&#233;\Doc%20INEO\exemple%20de%20rendu\Fichiers%20de%20calcul\Deboisement_v2.1_312-PORT_verif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DONNEES"/>
      <sheetName val="SUPPORTS"/>
      <sheetName val="TERRAIN"/>
    </sheetNames>
    <sheetDataSet>
      <sheetData sheetId="0" refreshError="1"/>
      <sheetData sheetId="1">
        <row r="1">
          <cell r="C1" t="str">
            <v>Ligne</v>
          </cell>
          <cell r="L1" t="str">
            <v>Profil-Vérif.dwt</v>
          </cell>
        </row>
        <row r="7">
          <cell r="C7" t="str">
            <v>NON</v>
          </cell>
        </row>
        <row r="9">
          <cell r="A9" t="str">
            <v>Code</v>
          </cell>
          <cell r="B9" t="str">
            <v>N°</v>
          </cell>
          <cell r="C9" t="str">
            <v>Dist cum</v>
          </cell>
          <cell r="D9" t="str">
            <v>Alti</v>
          </cell>
          <cell r="E9" t="str">
            <v>AltiAcc</v>
          </cell>
          <cell r="F9" t="str">
            <v>Ht</v>
          </cell>
          <cell r="G9" t="str">
            <v>AltiSc</v>
          </cell>
          <cell r="H9" t="str">
            <v>Angle</v>
          </cell>
          <cell r="I9" t="str">
            <v>Type Sup</v>
          </cell>
          <cell r="J9" t="str">
            <v>1/2 Nappe</v>
          </cell>
          <cell r="K9" t="str">
            <v>NomChaine</v>
          </cell>
          <cell r="L9" t="str">
            <v>A/S</v>
          </cell>
          <cell r="M9" t="str">
            <v>LgChaine</v>
          </cell>
          <cell r="N9" t="str">
            <v>PoidChaine</v>
          </cell>
          <cell r="O9" t="str">
            <v>Svchaine</v>
          </cell>
          <cell r="P9" t="str">
            <v>CP</v>
          </cell>
          <cell r="Q9" t="str">
            <v>Câble</v>
          </cell>
          <cell r="R9" t="str">
            <v>Temp</v>
          </cell>
          <cell r="S9" t="str">
            <v>Param</v>
          </cell>
          <cell r="T9" t="str">
            <v>P15</v>
          </cell>
          <cell r="U9" t="str">
            <v>P AT</v>
          </cell>
          <cell r="V9" t="str">
            <v>P DLA</v>
          </cell>
        </row>
      </sheetData>
      <sheetData sheetId="2">
        <row r="1">
          <cell r="A1" t="str">
            <v>Canton</v>
          </cell>
          <cell r="C1" t="str">
            <v>Câble</v>
          </cell>
          <cell r="D1" t="str">
            <v>Temp</v>
          </cell>
          <cell r="E1" t="str">
            <v>Param</v>
          </cell>
          <cell r="F1" t="str">
            <v>Par15</v>
          </cell>
          <cell r="G1" t="str">
            <v>AngBal</v>
          </cell>
          <cell r="H1" t="str">
            <v>Z Vent</v>
          </cell>
          <cell r="I1" t="str">
            <v>Temp</v>
          </cell>
          <cell r="J1" t="str">
            <v>Type Sup</v>
          </cell>
          <cell r="K1" t="str">
            <v>1/2 Nappe</v>
          </cell>
          <cell r="L1" t="str">
            <v>Liste support</v>
          </cell>
          <cell r="Q1" t="str">
            <v>NomCh</v>
          </cell>
          <cell r="R1" t="str">
            <v>Chaine BDD</v>
          </cell>
          <cell r="S1" t="str">
            <v>A/S</v>
          </cell>
          <cell r="T1" t="str">
            <v>LgCh</v>
          </cell>
          <cell r="U1" t="str">
            <v>PCh</v>
          </cell>
          <cell r="V1" t="str">
            <v>SvCh</v>
          </cell>
          <cell r="W1" t="str">
            <v>Liste support</v>
          </cell>
        </row>
        <row r="59">
          <cell r="A59" t="str">
            <v>NumLi</v>
          </cell>
          <cell r="B59" t="str">
            <v>Code</v>
          </cell>
          <cell r="C59" t="str">
            <v>N°</v>
          </cell>
          <cell r="D59" t="str">
            <v>Dist cum</v>
          </cell>
          <cell r="E59" t="str">
            <v>Alti</v>
          </cell>
          <cell r="F59" t="str">
            <v>AltiAcc</v>
          </cell>
          <cell r="G59" t="str">
            <v>Ht</v>
          </cell>
          <cell r="H59" t="str">
            <v>AltiSc</v>
          </cell>
          <cell r="I59" t="str">
            <v>Angle</v>
          </cell>
          <cell r="J59" t="str">
            <v>Type Sup</v>
          </cell>
          <cell r="K59" t="str">
            <v>1/2 Nappe</v>
          </cell>
          <cell r="L59" t="str">
            <v>NomChaine</v>
          </cell>
          <cell r="M59" t="str">
            <v>A/S</v>
          </cell>
          <cell r="N59" t="str">
            <v>LgChaine</v>
          </cell>
          <cell r="O59" t="str">
            <v>PoidChaine</v>
          </cell>
          <cell r="P59" t="str">
            <v>Svchaine</v>
          </cell>
          <cell r="Q59" t="str">
            <v>CP</v>
          </cell>
          <cell r="R59" t="str">
            <v>Câble</v>
          </cell>
          <cell r="S59" t="str">
            <v>Temp</v>
          </cell>
          <cell r="T59" t="str">
            <v>Param</v>
          </cell>
          <cell r="U59" t="str">
            <v>P15</v>
          </cell>
          <cell r="V59" t="str">
            <v>ParamAT</v>
          </cell>
          <cell r="W59" t="str">
            <v>Param DLA</v>
          </cell>
          <cell r="X59" t="str">
            <v>AngBal</v>
          </cell>
          <cell r="Y59" t="str">
            <v>Z Vent</v>
          </cell>
          <cell r="Z59" t="str">
            <v>Temp</v>
          </cell>
          <cell r="AA59" t="str">
            <v>X</v>
          </cell>
          <cell r="AB59" t="str">
            <v>Y</v>
          </cell>
        </row>
      </sheetData>
      <sheetData sheetId="3">
        <row r="1">
          <cell r="A1" t="str">
            <v>X
( Dist cum )</v>
          </cell>
          <cell r="B1" t="str">
            <v>Y
( Alti * 5 )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DG"/>
      <sheetName val="Instructions"/>
      <sheetName val="Réglages importants"/>
      <sheetName val="Conformité Géométrique"/>
      <sheetName val="PLS"/>
      <sheetName val="FEA"/>
      <sheetName val="Tab Implant Supports"/>
      <sheetName val="Paramètres"/>
      <sheetName val="Coordonnees fixation au support"/>
    </sheetNames>
    <sheetDataSet>
      <sheetData sheetId="0"/>
      <sheetData sheetId="1"/>
      <sheetData sheetId="2">
        <row r="11">
          <cell r="S11">
            <v>1</v>
          </cell>
          <cell r="U11">
            <v>1</v>
          </cell>
        </row>
        <row r="23">
          <cell r="R23">
            <v>0.2</v>
          </cell>
        </row>
        <row r="24">
          <cell r="R24">
            <v>0.5</v>
          </cell>
        </row>
        <row r="25">
          <cell r="R25">
            <v>0.7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Description ligne"/>
      <sheetName val="Base"/>
      <sheetName val="Récap"/>
      <sheetName val="Fichier txt"/>
      <sheetName val="Portée (1)"/>
      <sheetName val="Portée (2)"/>
      <sheetName val="Portée (3)"/>
      <sheetName val="Portée (4)"/>
      <sheetName val="Portée (5)"/>
      <sheetName val="Portée (6)"/>
      <sheetName val="Portée (7)"/>
      <sheetName val="Portée (8)"/>
      <sheetName val="Portée (9)"/>
      <sheetName val="Portée (10)"/>
      <sheetName val="Portée (11)"/>
      <sheetName val="Portée (12)"/>
      <sheetName val="Portée (13)"/>
      <sheetName val="Portée (14)"/>
      <sheetName val="Portée (15)"/>
      <sheetName val="Portée (16)"/>
      <sheetName val="Portée (17)"/>
      <sheetName val="Portée (18)"/>
      <sheetName val="Portée (19)"/>
      <sheetName val="Portée (20)"/>
      <sheetName val="Portée (21)"/>
      <sheetName val="Portée (22)"/>
      <sheetName val="Portée (23)"/>
      <sheetName val="Portée (24)"/>
      <sheetName val="Portée (25)"/>
    </sheetNames>
    <sheetDataSet>
      <sheetData sheetId="0"/>
      <sheetData sheetId="1"/>
      <sheetData sheetId="2"/>
      <sheetData sheetId="3"/>
      <sheetData sheetId="4"/>
      <sheetData sheetId="5">
        <row r="31">
          <cell r="E31">
            <v>4.5</v>
          </cell>
        </row>
        <row r="33">
          <cell r="E33" t="str">
            <v/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E6901D-8672-40CC-9A63-0AABAC90990E}">
  <sheetPr codeName="Feuil2">
    <tabColor rgb="FF92D050"/>
  </sheetPr>
  <dimension ref="B1:AG4865"/>
  <sheetViews>
    <sheetView showGridLines="0" tabSelected="1" topLeftCell="A4" zoomScale="85" zoomScaleNormal="85" workbookViewId="0">
      <selection activeCell="J15" sqref="J15"/>
    </sheetView>
  </sheetViews>
  <sheetFormatPr baseColWidth="10" defaultRowHeight="15" x14ac:dyDescent="0.25"/>
  <cols>
    <col min="1" max="1" width="17.7109375" customWidth="1"/>
    <col min="2" max="2" width="13.7109375" style="20" customWidth="1"/>
    <col min="3" max="3" width="19.42578125" customWidth="1"/>
    <col min="4" max="4" width="17" customWidth="1"/>
    <col min="5" max="5" width="12.7109375" customWidth="1"/>
    <col min="6" max="6" width="17.28515625" customWidth="1"/>
    <col min="7" max="7" width="18" customWidth="1"/>
    <col min="8" max="8" width="19.140625" customWidth="1"/>
    <col min="9" max="9" width="15.140625" customWidth="1"/>
    <col min="10" max="10" width="13.7109375" customWidth="1"/>
    <col min="11" max="11" width="15.7109375" customWidth="1"/>
    <col min="12" max="13" width="16.28515625" customWidth="1"/>
    <col min="14" max="14" width="15.7109375" customWidth="1"/>
    <col min="15" max="15" width="13.85546875" customWidth="1"/>
    <col min="16" max="17" width="13.7109375" customWidth="1"/>
    <col min="18" max="18" width="14" customWidth="1"/>
    <col min="19" max="19" width="5.42578125" customWidth="1"/>
    <col min="20" max="20" width="7" customWidth="1"/>
    <col min="21" max="21" width="12" customWidth="1"/>
    <col min="22" max="23" width="0" hidden="1" customWidth="1"/>
    <col min="24" max="24" width="15.28515625" hidden="1" customWidth="1"/>
    <col min="25" max="25" width="14.5703125" hidden="1" customWidth="1"/>
    <col min="26" max="26" width="20.7109375" hidden="1" customWidth="1"/>
    <col min="27" max="27" width="16.5703125" customWidth="1"/>
    <col min="28" max="28" width="19" customWidth="1"/>
  </cols>
  <sheetData>
    <row r="1" spans="2:33" ht="49.5" customHeight="1" x14ac:dyDescent="0.25">
      <c r="B1" s="164"/>
      <c r="C1" s="164"/>
      <c r="D1" s="1">
        <v>63</v>
      </c>
      <c r="E1" s="2" t="s">
        <v>0</v>
      </c>
      <c r="F1" s="165" t="s">
        <v>1</v>
      </c>
      <c r="G1" s="165"/>
      <c r="H1" s="166"/>
      <c r="I1" s="3" t="s">
        <v>2</v>
      </c>
      <c r="J1" s="4" t="s">
        <v>3</v>
      </c>
      <c r="L1" s="5" t="str">
        <f>F1</f>
        <v>FRONTENAUD - GRAND CHENE</v>
      </c>
      <c r="M1" s="5"/>
      <c r="N1" s="5" t="str">
        <f>B6</f>
        <v>240 Pa : ZVN zone normale</v>
      </c>
      <c r="O1" s="5"/>
      <c r="P1" s="5"/>
      <c r="Q1" s="5"/>
      <c r="R1" s="5"/>
    </row>
    <row r="2" spans="2:33" ht="29.25" customHeight="1" x14ac:dyDescent="0.25">
      <c r="B2" s="164"/>
      <c r="C2" s="164"/>
      <c r="D2" s="167" t="s">
        <v>4</v>
      </c>
      <c r="E2" s="168"/>
      <c r="F2" s="168"/>
      <c r="G2" s="168"/>
      <c r="H2" s="169"/>
      <c r="I2" s="6" t="s">
        <v>5</v>
      </c>
      <c r="J2" s="7" t="s">
        <v>6</v>
      </c>
      <c r="L2" s="5" t="str">
        <f>G6</f>
        <v>AT 2001</v>
      </c>
      <c r="M2" s="5"/>
      <c r="N2" s="5"/>
      <c r="O2" s="5"/>
      <c r="P2" s="5"/>
      <c r="Q2" s="5"/>
      <c r="R2" s="5"/>
      <c r="V2" s="8"/>
      <c r="W2" s="8"/>
      <c r="X2" s="8"/>
      <c r="Y2" s="8"/>
    </row>
    <row r="3" spans="2:33" ht="29.25" customHeight="1" x14ac:dyDescent="0.25">
      <c r="B3" s="164"/>
      <c r="C3" s="164"/>
      <c r="D3" s="170" t="s">
        <v>7</v>
      </c>
      <c r="E3" s="171"/>
      <c r="F3" s="171"/>
      <c r="G3" s="171"/>
      <c r="H3" s="172"/>
      <c r="I3" s="9" t="s">
        <v>8</v>
      </c>
      <c r="J3" s="10">
        <v>43250</v>
      </c>
      <c r="L3" s="5"/>
      <c r="M3" s="5"/>
      <c r="N3" s="5"/>
      <c r="O3" s="5"/>
      <c r="P3" s="5"/>
      <c r="Q3" s="5"/>
      <c r="R3" s="5"/>
      <c r="V3" s="11"/>
      <c r="W3" s="5"/>
      <c r="X3" s="5"/>
      <c r="Y3" s="5"/>
    </row>
    <row r="4" spans="2:33" x14ac:dyDescent="0.25">
      <c r="B4"/>
      <c r="V4" s="11"/>
      <c r="W4" s="11"/>
      <c r="X4" s="11"/>
      <c r="Y4" s="5"/>
    </row>
    <row r="5" spans="2:33" x14ac:dyDescent="0.25">
      <c r="B5" s="173" t="s">
        <v>9</v>
      </c>
      <c r="C5" s="174"/>
      <c r="D5" s="174"/>
      <c r="E5" s="175"/>
      <c r="G5" s="176" t="s">
        <v>10</v>
      </c>
      <c r="H5" s="177"/>
      <c r="I5" s="178"/>
      <c r="J5" s="12" t="s">
        <v>11</v>
      </c>
      <c r="K5" s="13" t="s">
        <v>12</v>
      </c>
      <c r="L5" s="14" t="s">
        <v>13</v>
      </c>
      <c r="M5" s="14" t="s">
        <v>14</v>
      </c>
      <c r="N5" s="15" t="s">
        <v>15</v>
      </c>
      <c r="O5" s="15" t="s">
        <v>14</v>
      </c>
      <c r="Q5" s="161" t="s">
        <v>16</v>
      </c>
      <c r="R5" s="161"/>
      <c r="S5" s="161"/>
      <c r="T5" s="161"/>
      <c r="U5" s="161"/>
      <c r="V5" s="11"/>
      <c r="W5" s="11"/>
      <c r="X5" s="11"/>
      <c r="Y5" s="5"/>
    </row>
    <row r="6" spans="2:33" ht="36" customHeight="1" x14ac:dyDescent="0.25">
      <c r="B6" s="158" t="s">
        <v>17</v>
      </c>
      <c r="C6" s="160"/>
      <c r="D6" s="158" t="s">
        <v>18</v>
      </c>
      <c r="E6" s="160"/>
      <c r="G6" s="158" t="s">
        <v>19</v>
      </c>
      <c r="H6" s="159"/>
      <c r="I6" s="159"/>
      <c r="J6" s="16">
        <v>15</v>
      </c>
      <c r="K6" s="16">
        <v>65</v>
      </c>
      <c r="L6" s="17" t="s">
        <v>20</v>
      </c>
      <c r="M6" s="17">
        <f>'Formalisme RTE'!BJ46</f>
        <v>3.5</v>
      </c>
      <c r="N6" s="17" t="s">
        <v>21</v>
      </c>
      <c r="O6" s="17">
        <f>2</f>
        <v>2</v>
      </c>
      <c r="Q6" s="162" t="s">
        <v>22</v>
      </c>
      <c r="R6" s="162"/>
      <c r="S6" s="162"/>
      <c r="T6" s="162"/>
      <c r="U6" s="18">
        <v>8</v>
      </c>
      <c r="V6" s="11"/>
      <c r="W6" s="19" t="b">
        <f>AND($D13&lt;&gt;"",OR($D13&lt;VLOOKUP($D$1,$W$12:$Y$16,2,FALSE),$D13&gt;VLOOKUP($D$1,$W$12:$Y$16,3,FALSE)))</f>
        <v>0</v>
      </c>
      <c r="X6" s="5"/>
      <c r="Y6" s="5"/>
    </row>
    <row r="7" spans="2:33" x14ac:dyDescent="0.25">
      <c r="D7" s="21"/>
      <c r="L7" s="22" t="s">
        <v>23</v>
      </c>
      <c r="M7" s="17">
        <f>'Formalisme RTE'!BJ47</f>
        <v>3.5</v>
      </c>
      <c r="N7" s="17" t="s">
        <v>24</v>
      </c>
      <c r="O7" s="17" t="str">
        <f>_xlfn.IFS(D1=63,"2",D1=90,"2",D1=225,"2.7",D1=400,"4")</f>
        <v>2</v>
      </c>
      <c r="Q7" s="163" t="s">
        <v>25</v>
      </c>
      <c r="R7" s="163"/>
      <c r="S7" s="163"/>
      <c r="T7" s="163"/>
      <c r="U7" s="18"/>
      <c r="V7" s="11"/>
      <c r="W7" s="19" t="b">
        <f>AND($D14&lt;&gt;"",OR($D14&lt;VLOOKUP($D$1,$W$12:$Y$16,2,FALSE),$D14&gt;VLOOKUP($D$1,$W$12:$Y$16,3,FALSE)))</f>
        <v>0</v>
      </c>
      <c r="X7" s="5"/>
      <c r="Y7" s="5"/>
    </row>
    <row r="8" spans="2:33" x14ac:dyDescent="0.25">
      <c r="D8" s="21"/>
      <c r="L8" s="23" t="s">
        <v>26</v>
      </c>
      <c r="M8" s="24" t="s">
        <v>27</v>
      </c>
      <c r="N8" s="25"/>
      <c r="O8" s="25"/>
      <c r="V8" s="11"/>
      <c r="W8" s="19" t="b">
        <f>AND($D15&lt;&gt;"",OR($D15&lt;VLOOKUP($D$1,$W$12:$Y$16,2,FALSE),$D15&gt;VLOOKUP($D$1,$W$12:$Y$16,3,FALSE)))</f>
        <v>0</v>
      </c>
      <c r="X8" s="5"/>
      <c r="Y8" s="5"/>
    </row>
    <row r="9" spans="2:33" ht="10.5" customHeight="1" x14ac:dyDescent="0.25">
      <c r="D9" s="21"/>
      <c r="K9" s="26"/>
      <c r="L9" s="27"/>
      <c r="M9" s="27"/>
      <c r="N9" s="27"/>
      <c r="O9" s="28"/>
      <c r="V9" s="11"/>
      <c r="W9" s="5"/>
      <c r="X9" s="5"/>
      <c r="Y9" s="5"/>
    </row>
    <row r="10" spans="2:33" ht="47.25" customHeight="1" x14ac:dyDescent="0.25">
      <c r="D10" s="29" t="s">
        <v>28</v>
      </c>
      <c r="G10" s="30" t="s">
        <v>29</v>
      </c>
      <c r="Q10" s="30" t="s">
        <v>29</v>
      </c>
      <c r="R10" s="30" t="s">
        <v>29</v>
      </c>
      <c r="V10" s="8"/>
      <c r="W10" s="31"/>
      <c r="X10" s="31"/>
      <c r="Y10" s="31"/>
    </row>
    <row r="11" spans="2:33" x14ac:dyDescent="0.25">
      <c r="B11" s="158" t="s">
        <v>30</v>
      </c>
      <c r="C11" s="159"/>
      <c r="D11" s="159"/>
      <c r="E11" s="159"/>
      <c r="F11" s="159"/>
      <c r="G11" s="159"/>
      <c r="H11" s="159"/>
      <c r="I11" s="159"/>
      <c r="J11" s="159"/>
      <c r="K11" s="159"/>
      <c r="L11" s="159"/>
      <c r="M11" s="159"/>
      <c r="N11" s="159"/>
      <c r="O11" s="159"/>
      <c r="P11" s="159"/>
      <c r="Q11" s="159"/>
      <c r="R11" s="160"/>
      <c r="W11" s="31"/>
      <c r="X11" s="31"/>
      <c r="Y11" s="31"/>
    </row>
    <row r="12" spans="2:33" ht="45" customHeight="1" x14ac:dyDescent="0.25">
      <c r="B12" s="32" t="s">
        <v>31</v>
      </c>
      <c r="C12" s="33" t="s">
        <v>32</v>
      </c>
      <c r="D12" s="33" t="s">
        <v>33</v>
      </c>
      <c r="E12" s="33" t="s">
        <v>34</v>
      </c>
      <c r="F12" s="33" t="s">
        <v>35</v>
      </c>
      <c r="G12" s="34" t="s">
        <v>36</v>
      </c>
      <c r="H12" s="35" t="s">
        <v>37</v>
      </c>
      <c r="I12" s="36" t="s">
        <v>38</v>
      </c>
      <c r="J12" s="36" t="s">
        <v>33</v>
      </c>
      <c r="K12" s="37" t="s">
        <v>34</v>
      </c>
      <c r="L12" s="37" t="s">
        <v>35</v>
      </c>
      <c r="M12" s="38" t="s">
        <v>39</v>
      </c>
      <c r="N12" s="38" t="s">
        <v>40</v>
      </c>
      <c r="O12" s="39" t="s">
        <v>41</v>
      </c>
      <c r="P12" s="39" t="s">
        <v>42</v>
      </c>
      <c r="Q12" s="40" t="s">
        <v>43</v>
      </c>
      <c r="R12" s="41" t="s">
        <v>44</v>
      </c>
      <c r="W12" s="31">
        <v>63</v>
      </c>
      <c r="X12" s="31">
        <v>0.9</v>
      </c>
      <c r="Y12" s="31">
        <v>3.95</v>
      </c>
      <c r="AA12" s="42" t="s">
        <v>45</v>
      </c>
      <c r="AC12" t="s">
        <v>46</v>
      </c>
      <c r="AD12" t="s">
        <v>47</v>
      </c>
      <c r="AE12" t="s">
        <v>48</v>
      </c>
      <c r="AF12" t="str">
        <f>INDEX($B$13:$H$5000,MATCH(AD12,$B$13:$B$5000,0),7)</f>
        <v>60</v>
      </c>
      <c r="AG12" t="s">
        <v>49</v>
      </c>
    </row>
    <row r="13" spans="2:33" ht="45" customHeight="1" x14ac:dyDescent="0.25">
      <c r="B13" s="43" t="s">
        <v>121</v>
      </c>
      <c r="C13" s="43" t="s">
        <v>122</v>
      </c>
      <c r="D13" s="44">
        <v>2.2289459391786219</v>
      </c>
      <c r="E13" s="43">
        <v>399.68</v>
      </c>
      <c r="F13" s="44">
        <v>3.201175565267719</v>
      </c>
      <c r="G13" s="45" t="s">
        <v>145</v>
      </c>
      <c r="H13" s="46" t="s">
        <v>123</v>
      </c>
      <c r="I13" s="46" t="s">
        <v>124</v>
      </c>
      <c r="J13" s="47">
        <v>1.5400649336946084</v>
      </c>
      <c r="K13" s="48">
        <v>397.09</v>
      </c>
      <c r="L13" s="49">
        <v>3.0934666643683553</v>
      </c>
      <c r="M13" s="50" t="s">
        <v>149</v>
      </c>
      <c r="N13" s="50" t="s">
        <v>164</v>
      </c>
      <c r="O13" s="50">
        <v>1130.93</v>
      </c>
      <c r="P13" s="50">
        <v>928.61</v>
      </c>
      <c r="Q13" s="51" t="s">
        <v>17</v>
      </c>
      <c r="R13" s="51" t="s">
        <v>18</v>
      </c>
      <c r="W13" s="31">
        <v>90</v>
      </c>
      <c r="X13" s="31">
        <v>0.9</v>
      </c>
      <c r="Y13" s="31">
        <v>3.95</v>
      </c>
      <c r="AA13" s="52">
        <v>60</v>
      </c>
    </row>
    <row r="14" spans="2:33" ht="45" customHeight="1" x14ac:dyDescent="0.25">
      <c r="B14" s="43" t="s">
        <v>123</v>
      </c>
      <c r="C14" s="43" t="s">
        <v>124</v>
      </c>
      <c r="D14" s="44">
        <v>1.5400649336946084</v>
      </c>
      <c r="E14" s="43">
        <v>397.09</v>
      </c>
      <c r="F14" s="44">
        <v>3.0934666643683553</v>
      </c>
      <c r="G14" s="45" t="s">
        <v>145</v>
      </c>
      <c r="H14" s="46" t="s">
        <v>125</v>
      </c>
      <c r="I14" s="46" t="s">
        <v>126</v>
      </c>
      <c r="J14" s="47">
        <v>1.5400649336946084</v>
      </c>
      <c r="K14" s="48">
        <v>397.34</v>
      </c>
      <c r="L14" s="49">
        <v>3.0973879318446658</v>
      </c>
      <c r="M14" s="50" t="s">
        <v>150</v>
      </c>
      <c r="N14" s="50" t="s">
        <v>164</v>
      </c>
      <c r="O14" s="50">
        <v>1131.3399999999999</v>
      </c>
      <c r="P14" s="50">
        <v>927.47</v>
      </c>
      <c r="Q14" s="51" t="s">
        <v>17</v>
      </c>
      <c r="R14" s="51" t="s">
        <v>18</v>
      </c>
      <c r="W14" s="31">
        <v>150</v>
      </c>
      <c r="X14" s="31">
        <v>1.6</v>
      </c>
      <c r="Y14" s="31">
        <v>3.5</v>
      </c>
      <c r="AA14" s="52" t="s">
        <v>47</v>
      </c>
      <c r="AB14" s="53"/>
      <c r="AC14" s="53"/>
      <c r="AE14" s="54"/>
      <c r="AF14" s="53"/>
      <c r="AG14" s="53"/>
    </row>
    <row r="15" spans="2:33" ht="45" customHeight="1" x14ac:dyDescent="0.25">
      <c r="B15" s="43" t="s">
        <v>125</v>
      </c>
      <c r="C15" s="43" t="s">
        <v>126</v>
      </c>
      <c r="D15" s="44">
        <v>1.5400649336946084</v>
      </c>
      <c r="E15" s="43">
        <v>397.34</v>
      </c>
      <c r="F15" s="44">
        <v>3.0973879318446658</v>
      </c>
      <c r="G15" s="45" t="s">
        <v>145</v>
      </c>
      <c r="H15" s="46" t="s">
        <v>127</v>
      </c>
      <c r="I15" s="46" t="s">
        <v>128</v>
      </c>
      <c r="J15" s="47">
        <v>1.5403246411033891</v>
      </c>
      <c r="K15" s="48">
        <v>399.44</v>
      </c>
      <c r="L15" s="49">
        <v>3.1068113875062138</v>
      </c>
      <c r="M15" s="50" t="s">
        <v>151</v>
      </c>
      <c r="N15" s="50" t="s">
        <v>164</v>
      </c>
      <c r="O15" s="50">
        <v>1132.0999999999999</v>
      </c>
      <c r="P15" s="50">
        <v>926.4</v>
      </c>
      <c r="Q15" s="51" t="s">
        <v>17</v>
      </c>
      <c r="R15" s="51" t="s">
        <v>18</v>
      </c>
      <c r="W15" s="31">
        <v>225</v>
      </c>
      <c r="X15" s="31">
        <v>2.2999999999999998</v>
      </c>
      <c r="Y15" s="31">
        <v>3.5</v>
      </c>
      <c r="AA15" s="52"/>
      <c r="AB15" s="53"/>
      <c r="AC15" s="54"/>
      <c r="AE15" s="54"/>
      <c r="AF15" s="53"/>
      <c r="AG15" s="54"/>
    </row>
    <row r="16" spans="2:33" ht="45" customHeight="1" x14ac:dyDescent="0.25">
      <c r="B16" s="43" t="s">
        <v>127</v>
      </c>
      <c r="C16" s="43" t="s">
        <v>128</v>
      </c>
      <c r="D16" s="44">
        <v>1.5403246411033891</v>
      </c>
      <c r="E16" s="43">
        <v>399.44</v>
      </c>
      <c r="F16" s="44">
        <v>3.1068113875062138</v>
      </c>
      <c r="G16" s="45" t="s">
        <v>145</v>
      </c>
      <c r="H16" s="46" t="s">
        <v>51</v>
      </c>
      <c r="I16" s="46" t="s">
        <v>129</v>
      </c>
      <c r="J16" s="47">
        <v>1.5404220201039425</v>
      </c>
      <c r="K16" s="48">
        <v>404.81</v>
      </c>
      <c r="L16" s="49">
        <v>3.102830965870556</v>
      </c>
      <c r="M16" s="50" t="s">
        <v>152</v>
      </c>
      <c r="N16" s="50" t="s">
        <v>164</v>
      </c>
      <c r="O16" s="50">
        <v>1133.3900000000001</v>
      </c>
      <c r="P16" s="50">
        <v>917.72</v>
      </c>
      <c r="Q16" s="51" t="s">
        <v>17</v>
      </c>
      <c r="R16" s="51" t="s">
        <v>18</v>
      </c>
      <c r="W16" s="31">
        <v>400</v>
      </c>
      <c r="X16" s="31">
        <v>3.4</v>
      </c>
      <c r="Y16" s="31">
        <v>7.2</v>
      </c>
      <c r="AA16" s="55"/>
      <c r="AB16" s="53"/>
      <c r="AC16" s="54"/>
      <c r="AE16" s="54"/>
      <c r="AF16" s="53"/>
      <c r="AG16" s="54"/>
    </row>
    <row r="17" spans="2:33" ht="45" customHeight="1" x14ac:dyDescent="0.25">
      <c r="B17" s="43" t="s">
        <v>51</v>
      </c>
      <c r="C17" s="43" t="s">
        <v>129</v>
      </c>
      <c r="D17" s="44">
        <v>1.5404220201039425</v>
      </c>
      <c r="E17" s="43">
        <v>404.81</v>
      </c>
      <c r="F17" s="44">
        <v>3.102830965870556</v>
      </c>
      <c r="G17" s="45" t="s">
        <v>145</v>
      </c>
      <c r="H17" s="46" t="s">
        <v>130</v>
      </c>
      <c r="I17" s="46" t="s">
        <v>131</v>
      </c>
      <c r="J17" s="47">
        <v>1.5404220201039425</v>
      </c>
      <c r="K17" s="48">
        <v>401.94</v>
      </c>
      <c r="L17" s="49">
        <v>3.1032064062610516</v>
      </c>
      <c r="M17" s="50" t="s">
        <v>153</v>
      </c>
      <c r="N17" s="50" t="s">
        <v>164</v>
      </c>
      <c r="O17" s="50">
        <v>1135.55</v>
      </c>
      <c r="P17" s="50">
        <v>911.7</v>
      </c>
      <c r="Q17" s="51" t="s">
        <v>17</v>
      </c>
      <c r="R17" s="51" t="s">
        <v>18</v>
      </c>
      <c r="W17" s="31"/>
      <c r="X17" s="56"/>
      <c r="Y17" s="56"/>
      <c r="AA17" s="55"/>
      <c r="AB17" s="53"/>
      <c r="AC17" s="54"/>
      <c r="AE17" s="54"/>
      <c r="AF17" s="53"/>
      <c r="AG17" s="54"/>
    </row>
    <row r="18" spans="2:33" ht="45" customHeight="1" x14ac:dyDescent="0.25">
      <c r="B18" s="43" t="s">
        <v>130</v>
      </c>
      <c r="C18" s="43" t="s">
        <v>131</v>
      </c>
      <c r="D18" s="44">
        <v>1.5404220201039425</v>
      </c>
      <c r="E18" s="43">
        <v>401.94</v>
      </c>
      <c r="F18" s="44">
        <v>3.1032064062610516</v>
      </c>
      <c r="G18" s="45" t="s">
        <v>145</v>
      </c>
      <c r="H18" s="46" t="s">
        <v>132</v>
      </c>
      <c r="I18" s="46" t="s">
        <v>133</v>
      </c>
      <c r="J18" s="47">
        <v>1.6507574019106115</v>
      </c>
      <c r="K18" s="48">
        <v>402.23</v>
      </c>
      <c r="L18" s="49">
        <v>3.1017532140464228</v>
      </c>
      <c r="M18" s="50" t="s">
        <v>154</v>
      </c>
      <c r="N18" s="50" t="s">
        <v>164</v>
      </c>
      <c r="O18" s="50">
        <v>1138.27</v>
      </c>
      <c r="P18" s="50">
        <v>906.49</v>
      </c>
      <c r="Q18" s="51" t="s">
        <v>17</v>
      </c>
      <c r="R18" s="51" t="s">
        <v>18</v>
      </c>
      <c r="W18" s="31"/>
      <c r="X18" s="31"/>
      <c r="Y18" s="31"/>
      <c r="AA18" s="55"/>
    </row>
    <row r="19" spans="2:33" ht="45" customHeight="1" x14ac:dyDescent="0.25">
      <c r="B19" s="43" t="s">
        <v>132</v>
      </c>
      <c r="C19" s="43" t="s">
        <v>133</v>
      </c>
      <c r="D19" s="44">
        <v>1.6507574019106115</v>
      </c>
      <c r="E19" s="43">
        <v>402.23</v>
      </c>
      <c r="F19" s="44">
        <v>3.1017532140464228</v>
      </c>
      <c r="G19" s="45" t="s">
        <v>145</v>
      </c>
      <c r="H19" s="46" t="s">
        <v>134</v>
      </c>
      <c r="I19" s="46" t="s">
        <v>135</v>
      </c>
      <c r="J19" s="47">
        <v>1.6549018097825223</v>
      </c>
      <c r="K19" s="48">
        <v>409.48</v>
      </c>
      <c r="L19" s="49">
        <v>3.0889786340912759</v>
      </c>
      <c r="M19" s="50" t="s">
        <v>155</v>
      </c>
      <c r="N19" s="50" t="s">
        <v>164</v>
      </c>
      <c r="O19" s="50">
        <v>1142.06</v>
      </c>
      <c r="P19" s="50">
        <v>900.96</v>
      </c>
      <c r="Q19" s="51" t="s">
        <v>17</v>
      </c>
      <c r="R19" s="51" t="s">
        <v>18</v>
      </c>
      <c r="X19" s="54"/>
      <c r="Y19" s="54"/>
      <c r="AA19" s="55"/>
      <c r="AB19" s="54"/>
      <c r="AC19" s="54"/>
      <c r="AE19" s="54"/>
      <c r="AF19" s="54"/>
      <c r="AG19" s="54"/>
    </row>
    <row r="20" spans="2:33" ht="45" customHeight="1" x14ac:dyDescent="0.25">
      <c r="B20" s="43" t="s">
        <v>134</v>
      </c>
      <c r="C20" s="43" t="s">
        <v>135</v>
      </c>
      <c r="D20" s="44">
        <v>1.6549018097825223</v>
      </c>
      <c r="E20" s="43">
        <v>409.48</v>
      </c>
      <c r="F20" s="44">
        <v>3.0889786340912759</v>
      </c>
      <c r="G20" s="45" t="s">
        <v>145</v>
      </c>
      <c r="H20" s="46" t="s">
        <v>47</v>
      </c>
      <c r="I20" s="46" t="s">
        <v>136</v>
      </c>
      <c r="J20" s="47" t="s">
        <v>163</v>
      </c>
      <c r="K20" s="48">
        <v>431.12</v>
      </c>
      <c r="L20" s="49">
        <v>4.1018544588495995</v>
      </c>
      <c r="M20" s="50" t="s">
        <v>156</v>
      </c>
      <c r="N20" s="50" t="s">
        <v>164</v>
      </c>
      <c r="O20" s="50">
        <v>1146.33</v>
      </c>
      <c r="P20" s="50">
        <v>899.74</v>
      </c>
      <c r="Q20" s="51" t="s">
        <v>17</v>
      </c>
      <c r="R20" s="51" t="s">
        <v>18</v>
      </c>
      <c r="X20" s="54"/>
      <c r="Y20" s="54"/>
      <c r="AA20" s="55"/>
      <c r="AB20" s="54"/>
      <c r="AC20" s="54"/>
      <c r="AE20" s="54"/>
      <c r="AF20" s="54"/>
      <c r="AG20" s="54"/>
    </row>
    <row r="21" spans="2:33" ht="45" customHeight="1" x14ac:dyDescent="0.25">
      <c r="B21" s="43" t="s">
        <v>47</v>
      </c>
      <c r="C21" s="43" t="s">
        <v>136</v>
      </c>
      <c r="D21" s="44" t="s">
        <v>163</v>
      </c>
      <c r="E21" s="43">
        <v>431.12</v>
      </c>
      <c r="F21" s="44">
        <v>4.1018544588495995</v>
      </c>
      <c r="G21" s="45" t="s">
        <v>145</v>
      </c>
      <c r="H21" s="46" t="s">
        <v>137</v>
      </c>
      <c r="I21" s="46" t="s">
        <v>138</v>
      </c>
      <c r="J21" s="47" t="s">
        <v>163</v>
      </c>
      <c r="K21" s="48">
        <v>423.6</v>
      </c>
      <c r="L21" s="49">
        <v>3.2638169374426429</v>
      </c>
      <c r="M21" s="50" t="s">
        <v>157</v>
      </c>
      <c r="N21" s="50" t="s">
        <v>164</v>
      </c>
      <c r="O21" s="50">
        <v>1195.26</v>
      </c>
      <c r="P21" s="50">
        <v>963.5</v>
      </c>
      <c r="Q21" s="51" t="s">
        <v>17</v>
      </c>
      <c r="R21" s="51" t="s">
        <v>18</v>
      </c>
      <c r="X21" s="54"/>
      <c r="Y21" s="54"/>
      <c r="AA21" s="55"/>
      <c r="AB21" s="54"/>
      <c r="AC21" s="54"/>
      <c r="AE21" s="54"/>
      <c r="AF21" s="54"/>
      <c r="AG21" s="54"/>
    </row>
    <row r="22" spans="2:33" ht="45" customHeight="1" x14ac:dyDescent="0.25">
      <c r="B22" s="43" t="s">
        <v>137</v>
      </c>
      <c r="C22" s="43" t="s">
        <v>138</v>
      </c>
      <c r="D22" s="44" t="s">
        <v>163</v>
      </c>
      <c r="E22" s="43">
        <v>423.6</v>
      </c>
      <c r="F22" s="44">
        <v>3.2638169374426429</v>
      </c>
      <c r="G22" s="45" t="s">
        <v>146</v>
      </c>
      <c r="H22" s="46" t="s">
        <v>52</v>
      </c>
      <c r="I22" s="46" t="s">
        <v>139</v>
      </c>
      <c r="J22" s="47">
        <v>1.4100354605470375</v>
      </c>
      <c r="K22" s="48">
        <v>409.6</v>
      </c>
      <c r="L22" s="49">
        <v>3.1046970865894852</v>
      </c>
      <c r="M22" s="50" t="s">
        <v>158</v>
      </c>
      <c r="N22" s="50" t="s">
        <v>164</v>
      </c>
      <c r="O22" s="50">
        <v>1079.76</v>
      </c>
      <c r="P22" s="50">
        <v>867.44</v>
      </c>
      <c r="Q22" s="51" t="s">
        <v>17</v>
      </c>
      <c r="R22" s="51" t="s">
        <v>18</v>
      </c>
      <c r="X22" s="54"/>
      <c r="Y22" s="54"/>
      <c r="AA22" s="55"/>
      <c r="AB22" s="54"/>
      <c r="AC22" s="54"/>
      <c r="AE22" s="54"/>
      <c r="AF22" s="54"/>
      <c r="AG22" s="54"/>
    </row>
    <row r="23" spans="2:33" ht="45" customHeight="1" x14ac:dyDescent="0.25">
      <c r="B23" s="43" t="s">
        <v>52</v>
      </c>
      <c r="C23" s="43" t="s">
        <v>139</v>
      </c>
      <c r="D23" s="44">
        <v>1.4100354605470375</v>
      </c>
      <c r="E23" s="43">
        <v>409.6</v>
      </c>
      <c r="F23" s="44">
        <v>3.1046970865894852</v>
      </c>
      <c r="G23" s="45" t="s">
        <v>145</v>
      </c>
      <c r="H23" s="46" t="s">
        <v>140</v>
      </c>
      <c r="I23" s="46" t="s">
        <v>141</v>
      </c>
      <c r="J23" s="47">
        <v>1.5399999999999636</v>
      </c>
      <c r="K23" s="48">
        <v>412.98</v>
      </c>
      <c r="L23" s="49">
        <v>3.0989599865325115</v>
      </c>
      <c r="M23" s="50" t="s">
        <v>159</v>
      </c>
      <c r="N23" s="50" t="s">
        <v>164</v>
      </c>
      <c r="O23" s="50">
        <v>1079.79</v>
      </c>
      <c r="P23" s="50">
        <v>859.16</v>
      </c>
      <c r="Q23" s="51" t="s">
        <v>17</v>
      </c>
      <c r="R23" s="51" t="s">
        <v>18</v>
      </c>
      <c r="AA23" s="55"/>
    </row>
    <row r="24" spans="2:33" ht="45" customHeight="1" x14ac:dyDescent="0.25">
      <c r="B24" s="43" t="s">
        <v>140</v>
      </c>
      <c r="C24" s="43" t="s">
        <v>141</v>
      </c>
      <c r="D24" s="44">
        <v>1.5399999999999636</v>
      </c>
      <c r="E24" s="43">
        <v>412.98</v>
      </c>
      <c r="F24" s="44">
        <v>3.0989599865325115</v>
      </c>
      <c r="G24" s="45" t="s">
        <v>145</v>
      </c>
      <c r="H24" s="46" t="s">
        <v>142</v>
      </c>
      <c r="I24" s="46" t="s">
        <v>143</v>
      </c>
      <c r="J24" s="47">
        <v>1.5400649336945518</v>
      </c>
      <c r="K24" s="48">
        <v>408.17</v>
      </c>
      <c r="L24" s="49">
        <v>3.1042585263444162</v>
      </c>
      <c r="M24" s="50" t="s">
        <v>160</v>
      </c>
      <c r="N24" s="50" t="s">
        <v>164</v>
      </c>
      <c r="O24" s="50">
        <v>1079.82</v>
      </c>
      <c r="P24" s="50">
        <v>865.63</v>
      </c>
      <c r="Q24" s="51" t="s">
        <v>17</v>
      </c>
      <c r="R24" s="51" t="s">
        <v>18</v>
      </c>
      <c r="X24" s="57"/>
      <c r="Y24" s="58"/>
      <c r="AA24" s="55"/>
      <c r="AB24" s="58"/>
      <c r="AE24" s="57"/>
      <c r="AF24" s="58"/>
    </row>
    <row r="25" spans="2:33" ht="45" customHeight="1" x14ac:dyDescent="0.25">
      <c r="B25" s="43" t="s">
        <v>142</v>
      </c>
      <c r="C25" s="43" t="s">
        <v>143</v>
      </c>
      <c r="D25" s="44">
        <v>1.5400649336945518</v>
      </c>
      <c r="E25" s="43">
        <v>277.08999999999997</v>
      </c>
      <c r="F25" s="44">
        <v>3.1042585263444162</v>
      </c>
      <c r="G25" s="45" t="s">
        <v>145</v>
      </c>
      <c r="H25" s="46" t="s">
        <v>147</v>
      </c>
      <c r="I25" s="46" t="s">
        <v>148</v>
      </c>
      <c r="J25" s="47">
        <v>0.50338851810042873</v>
      </c>
      <c r="K25" s="48">
        <v>407.25</v>
      </c>
      <c r="L25" s="49">
        <v>3.1995280905528865</v>
      </c>
      <c r="M25" s="50" t="s">
        <v>161</v>
      </c>
      <c r="N25" s="50" t="s">
        <v>164</v>
      </c>
      <c r="O25" s="50">
        <v>1079.8399999999999</v>
      </c>
      <c r="P25" s="50">
        <v>868.98</v>
      </c>
      <c r="Q25" s="51" t="s">
        <v>17</v>
      </c>
      <c r="R25" s="51" t="s">
        <v>18</v>
      </c>
      <c r="AA25" s="55"/>
    </row>
    <row r="26" spans="2:33" ht="45" customHeight="1" x14ac:dyDescent="0.25">
      <c r="B26" s="43" t="s">
        <v>144</v>
      </c>
      <c r="C26" s="43" t="s">
        <v>144</v>
      </c>
      <c r="D26" s="44" t="s">
        <v>163</v>
      </c>
      <c r="E26" s="43" t="s">
        <v>144</v>
      </c>
      <c r="F26" s="44" t="s">
        <v>144</v>
      </c>
      <c r="G26" s="45" t="s">
        <v>144</v>
      </c>
      <c r="H26" s="46" t="s">
        <v>144</v>
      </c>
      <c r="I26" s="46" t="s">
        <v>144</v>
      </c>
      <c r="J26" s="47" t="s">
        <v>163</v>
      </c>
      <c r="K26" s="48" t="s">
        <v>144</v>
      </c>
      <c r="L26" s="49" t="s">
        <v>144</v>
      </c>
      <c r="M26" s="50" t="s">
        <v>162</v>
      </c>
      <c r="N26" s="50" t="s">
        <v>144</v>
      </c>
      <c r="O26" s="50" t="s">
        <v>144</v>
      </c>
      <c r="P26" s="50" t="s">
        <v>144</v>
      </c>
      <c r="Q26" s="51" t="s">
        <v>144</v>
      </c>
      <c r="R26" s="51" t="s">
        <v>144</v>
      </c>
      <c r="AA26" s="55"/>
    </row>
    <row r="27" spans="2:33" ht="45" customHeight="1" x14ac:dyDescent="0.25">
      <c r="B27" s="43" t="s">
        <v>144</v>
      </c>
      <c r="C27" s="43" t="s">
        <v>144</v>
      </c>
      <c r="D27" s="44" t="s">
        <v>163</v>
      </c>
      <c r="E27" s="43" t="s">
        <v>144</v>
      </c>
      <c r="F27" s="44" t="s">
        <v>144</v>
      </c>
      <c r="G27" s="45" t="s">
        <v>144</v>
      </c>
      <c r="H27" s="46" t="s">
        <v>144</v>
      </c>
      <c r="I27" s="46" t="s">
        <v>144</v>
      </c>
      <c r="J27" s="47" t="s">
        <v>163</v>
      </c>
      <c r="K27" s="48" t="s">
        <v>144</v>
      </c>
      <c r="L27" s="49" t="s">
        <v>144</v>
      </c>
      <c r="M27" s="50" t="s">
        <v>144</v>
      </c>
      <c r="N27" s="50" t="s">
        <v>144</v>
      </c>
      <c r="O27" s="50" t="s">
        <v>144</v>
      </c>
      <c r="P27" s="50" t="s">
        <v>144</v>
      </c>
      <c r="Q27" s="51" t="s">
        <v>144</v>
      </c>
      <c r="R27" s="51" t="s">
        <v>144</v>
      </c>
      <c r="AA27" s="55"/>
    </row>
    <row r="28" spans="2:33" ht="45" customHeight="1" x14ac:dyDescent="0.25">
      <c r="B28" s="43" t="s">
        <v>144</v>
      </c>
      <c r="C28" s="43" t="s">
        <v>144</v>
      </c>
      <c r="D28" s="44" t="s">
        <v>163</v>
      </c>
      <c r="E28" s="43" t="s">
        <v>144</v>
      </c>
      <c r="F28" s="44" t="s">
        <v>144</v>
      </c>
      <c r="G28" s="45" t="s">
        <v>144</v>
      </c>
      <c r="H28" s="46" t="s">
        <v>144</v>
      </c>
      <c r="I28" s="46" t="s">
        <v>144</v>
      </c>
      <c r="J28" s="47" t="s">
        <v>163</v>
      </c>
      <c r="K28" s="48" t="s">
        <v>144</v>
      </c>
      <c r="L28" s="49" t="s">
        <v>144</v>
      </c>
      <c r="M28" s="50" t="s">
        <v>144</v>
      </c>
      <c r="N28" s="50" t="s">
        <v>144</v>
      </c>
      <c r="O28" s="50" t="s">
        <v>144</v>
      </c>
      <c r="P28" s="50" t="s">
        <v>144</v>
      </c>
      <c r="Q28" s="51" t="s">
        <v>144</v>
      </c>
      <c r="R28" s="51" t="s">
        <v>144</v>
      </c>
      <c r="AA28" s="55"/>
    </row>
    <row r="29" spans="2:33" ht="45" customHeight="1" x14ac:dyDescent="0.25">
      <c r="B29" s="43" t="s">
        <v>144</v>
      </c>
      <c r="C29" s="43" t="s">
        <v>144</v>
      </c>
      <c r="D29" s="44" t="s">
        <v>163</v>
      </c>
      <c r="E29" s="43" t="s">
        <v>144</v>
      </c>
      <c r="F29" s="44" t="s">
        <v>144</v>
      </c>
      <c r="G29" s="45" t="s">
        <v>144</v>
      </c>
      <c r="H29" s="46" t="s">
        <v>144</v>
      </c>
      <c r="I29" s="46" t="s">
        <v>144</v>
      </c>
      <c r="J29" s="47" t="s">
        <v>163</v>
      </c>
      <c r="K29" s="48" t="s">
        <v>144</v>
      </c>
      <c r="L29" s="49" t="s">
        <v>144</v>
      </c>
      <c r="M29" s="50" t="s">
        <v>144</v>
      </c>
      <c r="N29" s="50" t="s">
        <v>144</v>
      </c>
      <c r="O29" s="50" t="s">
        <v>144</v>
      </c>
      <c r="P29" s="50" t="s">
        <v>144</v>
      </c>
      <c r="Q29" s="51" t="s">
        <v>144</v>
      </c>
      <c r="R29" s="51" t="s">
        <v>144</v>
      </c>
      <c r="AA29" s="55"/>
    </row>
    <row r="30" spans="2:33" ht="45" customHeight="1" x14ac:dyDescent="0.25">
      <c r="B30" s="43" t="s">
        <v>144</v>
      </c>
      <c r="C30" s="43" t="s">
        <v>144</v>
      </c>
      <c r="D30" s="44" t="s">
        <v>163</v>
      </c>
      <c r="E30" s="43" t="s">
        <v>144</v>
      </c>
      <c r="F30" s="44" t="s">
        <v>144</v>
      </c>
      <c r="G30" s="45" t="s">
        <v>144</v>
      </c>
      <c r="H30" s="46" t="s">
        <v>144</v>
      </c>
      <c r="I30" s="46" t="s">
        <v>144</v>
      </c>
      <c r="J30" s="47" t="s">
        <v>163</v>
      </c>
      <c r="K30" s="48" t="s">
        <v>144</v>
      </c>
      <c r="L30" s="49" t="s">
        <v>144</v>
      </c>
      <c r="M30" s="50" t="s">
        <v>144</v>
      </c>
      <c r="N30" s="50" t="s">
        <v>144</v>
      </c>
      <c r="O30" s="50" t="s">
        <v>144</v>
      </c>
      <c r="P30" s="50" t="s">
        <v>144</v>
      </c>
      <c r="Q30" s="51" t="s">
        <v>144</v>
      </c>
      <c r="R30" s="51" t="s">
        <v>144</v>
      </c>
      <c r="AA30" s="55"/>
    </row>
    <row r="31" spans="2:33" ht="45" customHeight="1" x14ac:dyDescent="0.25">
      <c r="B31" s="43" t="s">
        <v>144</v>
      </c>
      <c r="C31" s="43" t="s">
        <v>144</v>
      </c>
      <c r="D31" s="44" t="s">
        <v>163</v>
      </c>
      <c r="E31" s="43" t="s">
        <v>144</v>
      </c>
      <c r="F31" s="44" t="s">
        <v>144</v>
      </c>
      <c r="G31" s="45" t="s">
        <v>144</v>
      </c>
      <c r="H31" s="46" t="s">
        <v>144</v>
      </c>
      <c r="I31" s="46" t="s">
        <v>144</v>
      </c>
      <c r="J31" s="47" t="s">
        <v>163</v>
      </c>
      <c r="K31" s="48" t="s">
        <v>144</v>
      </c>
      <c r="L31" s="49" t="s">
        <v>144</v>
      </c>
      <c r="M31" s="50" t="s">
        <v>144</v>
      </c>
      <c r="N31" s="50" t="s">
        <v>144</v>
      </c>
      <c r="O31" s="50" t="s">
        <v>144</v>
      </c>
      <c r="P31" s="50" t="s">
        <v>144</v>
      </c>
      <c r="Q31" s="51" t="s">
        <v>144</v>
      </c>
      <c r="R31" s="51" t="s">
        <v>144</v>
      </c>
      <c r="AA31" s="55"/>
    </row>
    <row r="32" spans="2:33" ht="45" customHeight="1" x14ac:dyDescent="0.25">
      <c r="B32" s="43" t="s">
        <v>144</v>
      </c>
      <c r="C32" s="43" t="s">
        <v>144</v>
      </c>
      <c r="D32" s="44" t="s">
        <v>163</v>
      </c>
      <c r="E32" s="43" t="s">
        <v>144</v>
      </c>
      <c r="F32" s="44" t="s">
        <v>144</v>
      </c>
      <c r="G32" s="45" t="s">
        <v>144</v>
      </c>
      <c r="H32" s="46" t="s">
        <v>144</v>
      </c>
      <c r="I32" s="46" t="s">
        <v>144</v>
      </c>
      <c r="J32" s="47" t="s">
        <v>163</v>
      </c>
      <c r="K32" s="48" t="s">
        <v>144</v>
      </c>
      <c r="L32" s="49" t="s">
        <v>144</v>
      </c>
      <c r="M32" s="50" t="s">
        <v>144</v>
      </c>
      <c r="N32" s="50" t="s">
        <v>144</v>
      </c>
      <c r="O32" s="50" t="s">
        <v>144</v>
      </c>
      <c r="P32" s="50" t="s">
        <v>144</v>
      </c>
      <c r="Q32" s="51" t="s">
        <v>144</v>
      </c>
      <c r="R32" s="51" t="s">
        <v>144</v>
      </c>
      <c r="AA32" s="55"/>
    </row>
    <row r="33" spans="2:27" ht="45" customHeight="1" x14ac:dyDescent="0.25">
      <c r="B33" s="43" t="s">
        <v>144</v>
      </c>
      <c r="C33" s="43" t="s">
        <v>144</v>
      </c>
      <c r="D33" s="44" t="s">
        <v>163</v>
      </c>
      <c r="E33" s="43" t="s">
        <v>144</v>
      </c>
      <c r="F33" s="44" t="s">
        <v>144</v>
      </c>
      <c r="G33" s="45" t="s">
        <v>144</v>
      </c>
      <c r="H33" s="46" t="s">
        <v>144</v>
      </c>
      <c r="I33" s="46" t="s">
        <v>144</v>
      </c>
      <c r="J33" s="47" t="s">
        <v>163</v>
      </c>
      <c r="K33" s="48" t="s">
        <v>144</v>
      </c>
      <c r="L33" s="49" t="s">
        <v>144</v>
      </c>
      <c r="M33" s="50" t="s">
        <v>144</v>
      </c>
      <c r="N33" s="50" t="s">
        <v>144</v>
      </c>
      <c r="O33" s="50" t="s">
        <v>144</v>
      </c>
      <c r="P33" s="50" t="s">
        <v>144</v>
      </c>
      <c r="Q33" s="51" t="s">
        <v>144</v>
      </c>
      <c r="R33" s="51" t="s">
        <v>144</v>
      </c>
      <c r="AA33" s="55"/>
    </row>
    <row r="34" spans="2:27" ht="45" customHeight="1" x14ac:dyDescent="0.25">
      <c r="B34" s="43" t="s">
        <v>144</v>
      </c>
      <c r="C34" s="43" t="s">
        <v>144</v>
      </c>
      <c r="D34" s="44" t="s">
        <v>163</v>
      </c>
      <c r="E34" s="43" t="s">
        <v>144</v>
      </c>
      <c r="F34" s="44" t="s">
        <v>144</v>
      </c>
      <c r="G34" s="45" t="s">
        <v>144</v>
      </c>
      <c r="H34" s="46" t="s">
        <v>144</v>
      </c>
      <c r="I34" s="46" t="s">
        <v>144</v>
      </c>
      <c r="J34" s="47" t="s">
        <v>163</v>
      </c>
      <c r="K34" s="48" t="s">
        <v>144</v>
      </c>
      <c r="L34" s="49" t="s">
        <v>144</v>
      </c>
      <c r="M34" s="50" t="s">
        <v>144</v>
      </c>
      <c r="N34" s="50" t="s">
        <v>144</v>
      </c>
      <c r="O34" s="50" t="s">
        <v>144</v>
      </c>
      <c r="P34" s="50" t="s">
        <v>144</v>
      </c>
      <c r="Q34" s="51" t="s">
        <v>144</v>
      </c>
      <c r="R34" s="51" t="s">
        <v>144</v>
      </c>
      <c r="AA34" s="55"/>
    </row>
    <row r="35" spans="2:27" ht="45" customHeight="1" x14ac:dyDescent="0.25">
      <c r="B35" s="43" t="s">
        <v>144</v>
      </c>
      <c r="C35" s="43" t="s">
        <v>144</v>
      </c>
      <c r="D35" s="44" t="s">
        <v>163</v>
      </c>
      <c r="E35" s="43" t="s">
        <v>144</v>
      </c>
      <c r="F35" s="44" t="s">
        <v>144</v>
      </c>
      <c r="G35" s="45" t="s">
        <v>144</v>
      </c>
      <c r="H35" s="46" t="s">
        <v>144</v>
      </c>
      <c r="I35" s="46" t="s">
        <v>144</v>
      </c>
      <c r="J35" s="47" t="s">
        <v>163</v>
      </c>
      <c r="K35" s="48" t="s">
        <v>144</v>
      </c>
      <c r="L35" s="49" t="s">
        <v>144</v>
      </c>
      <c r="M35" s="50" t="s">
        <v>144</v>
      </c>
      <c r="N35" s="50" t="s">
        <v>144</v>
      </c>
      <c r="O35" s="50" t="s">
        <v>144</v>
      </c>
      <c r="P35" s="50" t="s">
        <v>144</v>
      </c>
      <c r="Q35" s="51" t="s">
        <v>144</v>
      </c>
      <c r="R35" s="51" t="s">
        <v>144</v>
      </c>
      <c r="AA35" s="55"/>
    </row>
    <row r="36" spans="2:27" ht="45" customHeight="1" x14ac:dyDescent="0.25">
      <c r="B36" s="43" t="s">
        <v>144</v>
      </c>
      <c r="C36" s="43" t="s">
        <v>144</v>
      </c>
      <c r="D36" s="44" t="s">
        <v>163</v>
      </c>
      <c r="E36" s="43" t="s">
        <v>144</v>
      </c>
      <c r="F36" s="44" t="s">
        <v>144</v>
      </c>
      <c r="G36" s="45" t="s">
        <v>144</v>
      </c>
      <c r="H36" s="46" t="s">
        <v>144</v>
      </c>
      <c r="I36" s="46" t="s">
        <v>144</v>
      </c>
      <c r="J36" s="47" t="s">
        <v>163</v>
      </c>
      <c r="K36" s="48" t="s">
        <v>144</v>
      </c>
      <c r="L36" s="49" t="s">
        <v>144</v>
      </c>
      <c r="M36" s="50" t="s">
        <v>144</v>
      </c>
      <c r="N36" s="50" t="s">
        <v>144</v>
      </c>
      <c r="O36" s="50" t="s">
        <v>144</v>
      </c>
      <c r="P36" s="50" t="s">
        <v>144</v>
      </c>
      <c r="Q36" s="51" t="s">
        <v>144</v>
      </c>
      <c r="R36" s="51" t="s">
        <v>144</v>
      </c>
      <c r="AA36" s="55"/>
    </row>
    <row r="37" spans="2:27" ht="45" customHeight="1" x14ac:dyDescent="0.25">
      <c r="B37" s="43" t="s">
        <v>144</v>
      </c>
      <c r="C37" s="43" t="s">
        <v>144</v>
      </c>
      <c r="D37" s="44" t="s">
        <v>163</v>
      </c>
      <c r="E37" s="43" t="s">
        <v>144</v>
      </c>
      <c r="F37" s="44" t="s">
        <v>144</v>
      </c>
      <c r="G37" s="45" t="s">
        <v>144</v>
      </c>
      <c r="H37" s="46" t="s">
        <v>144</v>
      </c>
      <c r="I37" s="46" t="s">
        <v>144</v>
      </c>
      <c r="J37" s="47" t="s">
        <v>163</v>
      </c>
      <c r="K37" s="48" t="s">
        <v>144</v>
      </c>
      <c r="L37" s="49" t="s">
        <v>144</v>
      </c>
      <c r="M37" s="50" t="s">
        <v>144</v>
      </c>
      <c r="N37" s="50" t="s">
        <v>144</v>
      </c>
      <c r="O37" s="50" t="s">
        <v>144</v>
      </c>
      <c r="P37" s="50" t="s">
        <v>144</v>
      </c>
      <c r="Q37" s="51" t="s">
        <v>144</v>
      </c>
      <c r="R37" s="51" t="s">
        <v>144</v>
      </c>
      <c r="AA37" s="55"/>
    </row>
    <row r="38" spans="2:27" ht="45" customHeight="1" x14ac:dyDescent="0.25">
      <c r="B38" s="43" t="s">
        <v>144</v>
      </c>
      <c r="C38" s="43" t="s">
        <v>144</v>
      </c>
      <c r="D38" s="44" t="s">
        <v>163</v>
      </c>
      <c r="E38" s="43" t="s">
        <v>144</v>
      </c>
      <c r="F38" s="44" t="s">
        <v>144</v>
      </c>
      <c r="G38" s="45" t="s">
        <v>144</v>
      </c>
      <c r="H38" s="46" t="s">
        <v>144</v>
      </c>
      <c r="I38" s="46" t="s">
        <v>144</v>
      </c>
      <c r="J38" s="47" t="s">
        <v>163</v>
      </c>
      <c r="K38" s="48" t="s">
        <v>144</v>
      </c>
      <c r="L38" s="49" t="s">
        <v>144</v>
      </c>
      <c r="M38" s="50" t="s">
        <v>144</v>
      </c>
      <c r="N38" s="50" t="s">
        <v>144</v>
      </c>
      <c r="O38" s="50" t="s">
        <v>144</v>
      </c>
      <c r="P38" s="50" t="s">
        <v>144</v>
      </c>
      <c r="Q38" s="51" t="s">
        <v>144</v>
      </c>
      <c r="R38" s="51" t="s">
        <v>144</v>
      </c>
      <c r="AA38" s="55"/>
    </row>
    <row r="39" spans="2:27" ht="45" customHeight="1" x14ac:dyDescent="0.25">
      <c r="B39" s="43" t="s">
        <v>144</v>
      </c>
      <c r="C39" s="43" t="s">
        <v>144</v>
      </c>
      <c r="D39" s="44" t="s">
        <v>163</v>
      </c>
      <c r="E39" s="43" t="s">
        <v>144</v>
      </c>
      <c r="F39" s="44" t="s">
        <v>144</v>
      </c>
      <c r="G39" s="45" t="s">
        <v>144</v>
      </c>
      <c r="H39" s="46" t="s">
        <v>144</v>
      </c>
      <c r="I39" s="46" t="s">
        <v>144</v>
      </c>
      <c r="J39" s="47" t="s">
        <v>163</v>
      </c>
      <c r="K39" s="48" t="s">
        <v>144</v>
      </c>
      <c r="L39" s="49" t="s">
        <v>144</v>
      </c>
      <c r="M39" s="50" t="s">
        <v>144</v>
      </c>
      <c r="N39" s="50" t="s">
        <v>144</v>
      </c>
      <c r="O39" s="50" t="s">
        <v>144</v>
      </c>
      <c r="P39" s="50" t="s">
        <v>144</v>
      </c>
      <c r="Q39" s="51" t="s">
        <v>144</v>
      </c>
      <c r="R39" s="51" t="s">
        <v>144</v>
      </c>
      <c r="AA39" s="55"/>
    </row>
    <row r="40" spans="2:27" ht="45" customHeight="1" x14ac:dyDescent="0.25">
      <c r="B40" s="43" t="s">
        <v>144</v>
      </c>
      <c r="C40" s="43" t="s">
        <v>144</v>
      </c>
      <c r="D40" s="44" t="s">
        <v>163</v>
      </c>
      <c r="E40" s="43" t="s">
        <v>144</v>
      </c>
      <c r="F40" s="44" t="s">
        <v>144</v>
      </c>
      <c r="G40" s="45" t="s">
        <v>144</v>
      </c>
      <c r="H40" s="46" t="s">
        <v>144</v>
      </c>
      <c r="I40" s="46" t="s">
        <v>144</v>
      </c>
      <c r="J40" s="47" t="s">
        <v>163</v>
      </c>
      <c r="K40" s="48" t="s">
        <v>144</v>
      </c>
      <c r="L40" s="49" t="s">
        <v>144</v>
      </c>
      <c r="M40" s="50" t="s">
        <v>144</v>
      </c>
      <c r="N40" s="50" t="s">
        <v>144</v>
      </c>
      <c r="O40" s="50" t="s">
        <v>144</v>
      </c>
      <c r="P40" s="50" t="s">
        <v>144</v>
      </c>
      <c r="Q40" s="51" t="s">
        <v>144</v>
      </c>
      <c r="R40" s="51" t="s">
        <v>144</v>
      </c>
      <c r="AA40" s="55"/>
    </row>
    <row r="41" spans="2:27" ht="45" customHeight="1" x14ac:dyDescent="0.25">
      <c r="B41" s="43" t="s">
        <v>144</v>
      </c>
      <c r="C41" s="43" t="s">
        <v>144</v>
      </c>
      <c r="D41" s="44" t="s">
        <v>163</v>
      </c>
      <c r="E41" s="43" t="s">
        <v>144</v>
      </c>
      <c r="F41" s="44" t="s">
        <v>144</v>
      </c>
      <c r="G41" s="45" t="s">
        <v>144</v>
      </c>
      <c r="H41" s="46" t="s">
        <v>144</v>
      </c>
      <c r="I41" s="46" t="s">
        <v>144</v>
      </c>
      <c r="J41" s="47" t="s">
        <v>163</v>
      </c>
      <c r="K41" s="48" t="s">
        <v>144</v>
      </c>
      <c r="L41" s="49" t="s">
        <v>144</v>
      </c>
      <c r="M41" s="50" t="s">
        <v>144</v>
      </c>
      <c r="N41" s="50" t="s">
        <v>144</v>
      </c>
      <c r="O41" s="50" t="s">
        <v>144</v>
      </c>
      <c r="P41" s="50" t="s">
        <v>144</v>
      </c>
      <c r="Q41" s="51" t="s">
        <v>144</v>
      </c>
      <c r="R41" s="51" t="s">
        <v>144</v>
      </c>
      <c r="AA41" s="55"/>
    </row>
    <row r="42" spans="2:27" ht="45" customHeight="1" x14ac:dyDescent="0.25">
      <c r="B42" s="43" t="s">
        <v>144</v>
      </c>
      <c r="C42" s="43" t="s">
        <v>144</v>
      </c>
      <c r="D42" s="44" t="s">
        <v>163</v>
      </c>
      <c r="E42" s="43" t="s">
        <v>144</v>
      </c>
      <c r="F42" s="44" t="s">
        <v>144</v>
      </c>
      <c r="G42" s="45" t="s">
        <v>144</v>
      </c>
      <c r="H42" s="46" t="s">
        <v>144</v>
      </c>
      <c r="I42" s="46" t="s">
        <v>144</v>
      </c>
      <c r="J42" s="47" t="s">
        <v>163</v>
      </c>
      <c r="K42" s="48" t="s">
        <v>144</v>
      </c>
      <c r="L42" s="49" t="s">
        <v>144</v>
      </c>
      <c r="M42" s="50" t="s">
        <v>144</v>
      </c>
      <c r="N42" s="50" t="s">
        <v>144</v>
      </c>
      <c r="O42" s="50" t="s">
        <v>144</v>
      </c>
      <c r="P42" s="50" t="s">
        <v>144</v>
      </c>
      <c r="Q42" s="51" t="s">
        <v>144</v>
      </c>
      <c r="R42" s="51" t="s">
        <v>144</v>
      </c>
      <c r="AA42" s="55"/>
    </row>
    <row r="43" spans="2:27" ht="45" customHeight="1" x14ac:dyDescent="0.25">
      <c r="B43" s="43" t="s">
        <v>144</v>
      </c>
      <c r="C43" s="43" t="s">
        <v>144</v>
      </c>
      <c r="D43" s="44" t="s">
        <v>163</v>
      </c>
      <c r="E43" s="43" t="s">
        <v>144</v>
      </c>
      <c r="F43" s="44" t="s">
        <v>144</v>
      </c>
      <c r="G43" s="45" t="s">
        <v>144</v>
      </c>
      <c r="H43" s="46" t="s">
        <v>144</v>
      </c>
      <c r="I43" s="46" t="s">
        <v>144</v>
      </c>
      <c r="J43" s="47" t="s">
        <v>163</v>
      </c>
      <c r="K43" s="48" t="s">
        <v>144</v>
      </c>
      <c r="L43" s="49" t="s">
        <v>144</v>
      </c>
      <c r="M43" s="50" t="s">
        <v>144</v>
      </c>
      <c r="N43" s="50" t="s">
        <v>144</v>
      </c>
      <c r="O43" s="50" t="s">
        <v>144</v>
      </c>
      <c r="P43" s="50" t="s">
        <v>144</v>
      </c>
      <c r="Q43" s="51" t="s">
        <v>144</v>
      </c>
      <c r="R43" s="51" t="s">
        <v>144</v>
      </c>
      <c r="AA43" s="55"/>
    </row>
    <row r="44" spans="2:27" ht="45" customHeight="1" x14ac:dyDescent="0.25">
      <c r="B44" s="43" t="s">
        <v>144</v>
      </c>
      <c r="C44" s="43" t="s">
        <v>144</v>
      </c>
      <c r="D44" s="44" t="s">
        <v>163</v>
      </c>
      <c r="E44" s="43" t="s">
        <v>144</v>
      </c>
      <c r="F44" s="44" t="s">
        <v>144</v>
      </c>
      <c r="G44" s="45" t="s">
        <v>144</v>
      </c>
      <c r="H44" s="46" t="s">
        <v>144</v>
      </c>
      <c r="I44" s="46" t="s">
        <v>144</v>
      </c>
      <c r="J44" s="47" t="s">
        <v>163</v>
      </c>
      <c r="K44" s="48" t="s">
        <v>144</v>
      </c>
      <c r="L44" s="49" t="s">
        <v>144</v>
      </c>
      <c r="M44" s="50" t="s">
        <v>144</v>
      </c>
      <c r="N44" s="50" t="s">
        <v>144</v>
      </c>
      <c r="O44" s="50" t="s">
        <v>144</v>
      </c>
      <c r="P44" s="50" t="s">
        <v>144</v>
      </c>
      <c r="Q44" s="51" t="s">
        <v>144</v>
      </c>
      <c r="R44" s="51" t="s">
        <v>144</v>
      </c>
      <c r="AA44" s="55"/>
    </row>
    <row r="45" spans="2:27" ht="45" customHeight="1" x14ac:dyDescent="0.25">
      <c r="B45" s="43" t="s">
        <v>144</v>
      </c>
      <c r="C45" s="43" t="s">
        <v>144</v>
      </c>
      <c r="D45" s="44" t="s">
        <v>163</v>
      </c>
      <c r="E45" s="43" t="s">
        <v>144</v>
      </c>
      <c r="F45" s="44" t="s">
        <v>144</v>
      </c>
      <c r="G45" s="45" t="s">
        <v>144</v>
      </c>
      <c r="H45" s="46" t="s">
        <v>144</v>
      </c>
      <c r="I45" s="46" t="s">
        <v>144</v>
      </c>
      <c r="J45" s="47" t="s">
        <v>163</v>
      </c>
      <c r="K45" s="48" t="s">
        <v>144</v>
      </c>
      <c r="L45" s="49" t="s">
        <v>144</v>
      </c>
      <c r="M45" s="50" t="s">
        <v>144</v>
      </c>
      <c r="N45" s="50" t="s">
        <v>144</v>
      </c>
      <c r="O45" s="50" t="s">
        <v>144</v>
      </c>
      <c r="P45" s="50" t="s">
        <v>144</v>
      </c>
      <c r="Q45" s="51" t="s">
        <v>144</v>
      </c>
      <c r="R45" s="51" t="s">
        <v>144</v>
      </c>
      <c r="AA45" s="55"/>
    </row>
    <row r="46" spans="2:27" ht="45" customHeight="1" x14ac:dyDescent="0.25">
      <c r="B46" s="43" t="s">
        <v>144</v>
      </c>
      <c r="C46" s="43" t="s">
        <v>144</v>
      </c>
      <c r="D46" s="44" t="s">
        <v>163</v>
      </c>
      <c r="E46" s="43" t="s">
        <v>144</v>
      </c>
      <c r="F46" s="44" t="s">
        <v>144</v>
      </c>
      <c r="G46" s="45" t="s">
        <v>144</v>
      </c>
      <c r="H46" s="46" t="s">
        <v>144</v>
      </c>
      <c r="I46" s="46" t="s">
        <v>144</v>
      </c>
      <c r="J46" s="47" t="s">
        <v>163</v>
      </c>
      <c r="K46" s="48" t="s">
        <v>144</v>
      </c>
      <c r="L46" s="49" t="s">
        <v>144</v>
      </c>
      <c r="M46" s="50" t="s">
        <v>144</v>
      </c>
      <c r="N46" s="50" t="s">
        <v>144</v>
      </c>
      <c r="O46" s="50" t="s">
        <v>144</v>
      </c>
      <c r="P46" s="50" t="s">
        <v>144</v>
      </c>
      <c r="Q46" s="51" t="s">
        <v>144</v>
      </c>
      <c r="R46" s="51" t="s">
        <v>144</v>
      </c>
      <c r="AA46" s="55"/>
    </row>
    <row r="47" spans="2:27" ht="45" customHeight="1" x14ac:dyDescent="0.25">
      <c r="B47" s="43" t="s">
        <v>144</v>
      </c>
      <c r="C47" s="43" t="s">
        <v>144</v>
      </c>
      <c r="D47" s="44" t="s">
        <v>163</v>
      </c>
      <c r="E47" s="43" t="s">
        <v>144</v>
      </c>
      <c r="F47" s="44" t="s">
        <v>144</v>
      </c>
      <c r="G47" s="45" t="s">
        <v>144</v>
      </c>
      <c r="H47" s="46" t="s">
        <v>144</v>
      </c>
      <c r="I47" s="46" t="s">
        <v>144</v>
      </c>
      <c r="J47" s="47" t="s">
        <v>163</v>
      </c>
      <c r="K47" s="48" t="s">
        <v>144</v>
      </c>
      <c r="L47" s="49" t="s">
        <v>144</v>
      </c>
      <c r="M47" s="50" t="s">
        <v>144</v>
      </c>
      <c r="N47" s="50" t="s">
        <v>144</v>
      </c>
      <c r="O47" s="50" t="s">
        <v>144</v>
      </c>
      <c r="P47" s="50" t="s">
        <v>144</v>
      </c>
      <c r="Q47" s="51" t="s">
        <v>144</v>
      </c>
      <c r="R47" s="51" t="s">
        <v>144</v>
      </c>
      <c r="AA47" s="55"/>
    </row>
    <row r="48" spans="2:27" ht="45" customHeight="1" x14ac:dyDescent="0.25">
      <c r="B48" s="43" t="s">
        <v>144</v>
      </c>
      <c r="C48" s="43" t="s">
        <v>144</v>
      </c>
      <c r="D48" s="44" t="s">
        <v>163</v>
      </c>
      <c r="E48" s="43" t="s">
        <v>144</v>
      </c>
      <c r="F48" s="44" t="s">
        <v>144</v>
      </c>
      <c r="G48" s="45" t="s">
        <v>144</v>
      </c>
      <c r="H48" s="46" t="s">
        <v>144</v>
      </c>
      <c r="I48" s="46" t="s">
        <v>144</v>
      </c>
      <c r="J48" s="47" t="s">
        <v>163</v>
      </c>
      <c r="K48" s="48" t="s">
        <v>144</v>
      </c>
      <c r="L48" s="49" t="s">
        <v>144</v>
      </c>
      <c r="M48" s="50" t="s">
        <v>144</v>
      </c>
      <c r="N48" s="50" t="s">
        <v>144</v>
      </c>
      <c r="O48" s="50" t="s">
        <v>144</v>
      </c>
      <c r="P48" s="50" t="s">
        <v>144</v>
      </c>
      <c r="Q48" s="51" t="s">
        <v>144</v>
      </c>
      <c r="R48" s="51" t="s">
        <v>144</v>
      </c>
      <c r="AA48" s="55"/>
    </row>
    <row r="49" spans="2:27" ht="45" customHeight="1" x14ac:dyDescent="0.25">
      <c r="B49" s="43" t="s">
        <v>144</v>
      </c>
      <c r="C49" s="43" t="s">
        <v>144</v>
      </c>
      <c r="D49" s="44" t="s">
        <v>163</v>
      </c>
      <c r="E49" s="43" t="s">
        <v>144</v>
      </c>
      <c r="F49" s="44" t="s">
        <v>144</v>
      </c>
      <c r="G49" s="45" t="s">
        <v>144</v>
      </c>
      <c r="H49" s="46" t="s">
        <v>144</v>
      </c>
      <c r="I49" s="46" t="s">
        <v>144</v>
      </c>
      <c r="J49" s="47" t="s">
        <v>163</v>
      </c>
      <c r="K49" s="48" t="s">
        <v>144</v>
      </c>
      <c r="L49" s="49" t="s">
        <v>144</v>
      </c>
      <c r="M49" s="50" t="s">
        <v>144</v>
      </c>
      <c r="N49" s="50" t="s">
        <v>144</v>
      </c>
      <c r="O49" s="50" t="s">
        <v>144</v>
      </c>
      <c r="P49" s="50" t="s">
        <v>144</v>
      </c>
      <c r="Q49" s="51" t="s">
        <v>144</v>
      </c>
      <c r="R49" s="51" t="s">
        <v>144</v>
      </c>
      <c r="AA49" s="55"/>
    </row>
    <row r="50" spans="2:27" ht="45" customHeight="1" x14ac:dyDescent="0.25">
      <c r="B50" s="43" t="s">
        <v>144</v>
      </c>
      <c r="C50" s="43" t="s">
        <v>144</v>
      </c>
      <c r="D50" s="44" t="s">
        <v>163</v>
      </c>
      <c r="E50" s="43" t="s">
        <v>144</v>
      </c>
      <c r="F50" s="44" t="s">
        <v>144</v>
      </c>
      <c r="G50" s="45" t="s">
        <v>144</v>
      </c>
      <c r="H50" s="46" t="s">
        <v>144</v>
      </c>
      <c r="I50" s="46" t="s">
        <v>144</v>
      </c>
      <c r="J50" s="47" t="s">
        <v>163</v>
      </c>
      <c r="K50" s="48" t="s">
        <v>144</v>
      </c>
      <c r="L50" s="49" t="s">
        <v>144</v>
      </c>
      <c r="M50" s="50" t="s">
        <v>144</v>
      </c>
      <c r="N50" s="50" t="s">
        <v>144</v>
      </c>
      <c r="O50" s="50" t="s">
        <v>144</v>
      </c>
      <c r="P50" s="50" t="s">
        <v>144</v>
      </c>
      <c r="Q50" s="51" t="s">
        <v>144</v>
      </c>
      <c r="R50" s="51" t="s">
        <v>144</v>
      </c>
      <c r="AA50" s="55"/>
    </row>
    <row r="51" spans="2:27" ht="45" customHeight="1" x14ac:dyDescent="0.25">
      <c r="B51" s="43" t="s">
        <v>144</v>
      </c>
      <c r="C51" s="43" t="s">
        <v>144</v>
      </c>
      <c r="D51" s="44" t="s">
        <v>163</v>
      </c>
      <c r="E51" s="43" t="s">
        <v>144</v>
      </c>
      <c r="F51" s="44" t="s">
        <v>144</v>
      </c>
      <c r="G51" s="45" t="s">
        <v>144</v>
      </c>
      <c r="H51" s="46" t="s">
        <v>144</v>
      </c>
      <c r="I51" s="46" t="s">
        <v>144</v>
      </c>
      <c r="J51" s="47" t="s">
        <v>163</v>
      </c>
      <c r="K51" s="48" t="s">
        <v>144</v>
      </c>
      <c r="L51" s="49" t="s">
        <v>144</v>
      </c>
      <c r="M51" s="50" t="s">
        <v>144</v>
      </c>
      <c r="N51" s="50" t="s">
        <v>144</v>
      </c>
      <c r="O51" s="50" t="s">
        <v>144</v>
      </c>
      <c r="P51" s="50" t="s">
        <v>144</v>
      </c>
      <c r="Q51" s="51" t="s">
        <v>144</v>
      </c>
      <c r="R51" s="51" t="s">
        <v>144</v>
      </c>
      <c r="AA51" s="55"/>
    </row>
    <row r="52" spans="2:27" ht="45" customHeight="1" x14ac:dyDescent="0.25">
      <c r="B52" s="43" t="s">
        <v>144</v>
      </c>
      <c r="C52" s="43" t="s">
        <v>144</v>
      </c>
      <c r="D52" s="44" t="s">
        <v>163</v>
      </c>
      <c r="E52" s="43" t="s">
        <v>144</v>
      </c>
      <c r="F52" s="44" t="s">
        <v>144</v>
      </c>
      <c r="G52" s="45" t="s">
        <v>144</v>
      </c>
      <c r="H52" s="46" t="s">
        <v>144</v>
      </c>
      <c r="I52" s="46" t="s">
        <v>144</v>
      </c>
      <c r="J52" s="47" t="s">
        <v>163</v>
      </c>
      <c r="K52" s="48" t="s">
        <v>144</v>
      </c>
      <c r="L52" s="49" t="s">
        <v>144</v>
      </c>
      <c r="M52" s="50" t="s">
        <v>144</v>
      </c>
      <c r="N52" s="50" t="s">
        <v>144</v>
      </c>
      <c r="O52" s="50" t="s">
        <v>144</v>
      </c>
      <c r="P52" s="50" t="s">
        <v>144</v>
      </c>
      <c r="Q52" s="51" t="s">
        <v>144</v>
      </c>
      <c r="R52" s="51" t="s">
        <v>144</v>
      </c>
      <c r="AA52" s="55"/>
    </row>
    <row r="53" spans="2:27" ht="45" customHeight="1" x14ac:dyDescent="0.25">
      <c r="B53" s="43" t="s">
        <v>144</v>
      </c>
      <c r="C53" s="43" t="s">
        <v>144</v>
      </c>
      <c r="D53" s="44" t="s">
        <v>163</v>
      </c>
      <c r="E53" s="43" t="s">
        <v>144</v>
      </c>
      <c r="F53" s="44" t="s">
        <v>144</v>
      </c>
      <c r="G53" s="45" t="s">
        <v>144</v>
      </c>
      <c r="H53" s="46" t="s">
        <v>144</v>
      </c>
      <c r="I53" s="46" t="s">
        <v>144</v>
      </c>
      <c r="J53" s="47" t="s">
        <v>163</v>
      </c>
      <c r="K53" s="48" t="s">
        <v>144</v>
      </c>
      <c r="L53" s="49" t="s">
        <v>144</v>
      </c>
      <c r="M53" s="50" t="s">
        <v>144</v>
      </c>
      <c r="N53" s="50" t="s">
        <v>144</v>
      </c>
      <c r="O53" s="50" t="s">
        <v>144</v>
      </c>
      <c r="P53" s="50" t="s">
        <v>144</v>
      </c>
      <c r="Q53" s="51" t="s">
        <v>144</v>
      </c>
      <c r="R53" s="51" t="s">
        <v>144</v>
      </c>
      <c r="AA53" s="55"/>
    </row>
    <row r="54" spans="2:27" ht="45" customHeight="1" x14ac:dyDescent="0.25">
      <c r="B54" s="43" t="s">
        <v>144</v>
      </c>
      <c r="C54" s="43" t="s">
        <v>144</v>
      </c>
      <c r="D54" s="44" t="s">
        <v>163</v>
      </c>
      <c r="E54" s="43" t="s">
        <v>144</v>
      </c>
      <c r="F54" s="44" t="s">
        <v>144</v>
      </c>
      <c r="G54" s="45" t="s">
        <v>144</v>
      </c>
      <c r="H54" s="46" t="s">
        <v>144</v>
      </c>
      <c r="I54" s="46" t="s">
        <v>144</v>
      </c>
      <c r="J54" s="47" t="s">
        <v>163</v>
      </c>
      <c r="K54" s="48" t="s">
        <v>144</v>
      </c>
      <c r="L54" s="49" t="s">
        <v>144</v>
      </c>
      <c r="M54" s="50" t="s">
        <v>144</v>
      </c>
      <c r="N54" s="50" t="s">
        <v>144</v>
      </c>
      <c r="O54" s="50" t="s">
        <v>144</v>
      </c>
      <c r="P54" s="50" t="s">
        <v>144</v>
      </c>
      <c r="Q54" s="51" t="s">
        <v>144</v>
      </c>
      <c r="R54" s="51" t="s">
        <v>144</v>
      </c>
      <c r="AA54" s="55"/>
    </row>
    <row r="55" spans="2:27" ht="45" customHeight="1" x14ac:dyDescent="0.25">
      <c r="B55" s="43" t="s">
        <v>144</v>
      </c>
      <c r="C55" s="43" t="s">
        <v>144</v>
      </c>
      <c r="D55" s="44" t="s">
        <v>163</v>
      </c>
      <c r="E55" s="43" t="s">
        <v>144</v>
      </c>
      <c r="F55" s="44" t="s">
        <v>144</v>
      </c>
      <c r="G55" s="45" t="s">
        <v>144</v>
      </c>
      <c r="H55" s="46" t="s">
        <v>144</v>
      </c>
      <c r="I55" s="46" t="s">
        <v>144</v>
      </c>
      <c r="J55" s="47" t="s">
        <v>163</v>
      </c>
      <c r="K55" s="48" t="s">
        <v>144</v>
      </c>
      <c r="L55" s="49" t="s">
        <v>144</v>
      </c>
      <c r="M55" s="50" t="s">
        <v>144</v>
      </c>
      <c r="N55" s="50" t="s">
        <v>144</v>
      </c>
      <c r="O55" s="50" t="s">
        <v>144</v>
      </c>
      <c r="P55" s="50" t="s">
        <v>144</v>
      </c>
      <c r="Q55" s="51" t="s">
        <v>144</v>
      </c>
      <c r="R55" s="51" t="s">
        <v>144</v>
      </c>
      <c r="AA55" s="55"/>
    </row>
    <row r="56" spans="2:27" ht="45" customHeight="1" x14ac:dyDescent="0.25">
      <c r="B56" s="43" t="s">
        <v>144</v>
      </c>
      <c r="C56" s="43" t="s">
        <v>144</v>
      </c>
      <c r="D56" s="44" t="s">
        <v>163</v>
      </c>
      <c r="E56" s="43" t="s">
        <v>144</v>
      </c>
      <c r="F56" s="44" t="s">
        <v>144</v>
      </c>
      <c r="G56" s="45" t="s">
        <v>144</v>
      </c>
      <c r="H56" s="46" t="s">
        <v>144</v>
      </c>
      <c r="I56" s="46" t="s">
        <v>144</v>
      </c>
      <c r="J56" s="47" t="s">
        <v>163</v>
      </c>
      <c r="K56" s="48" t="s">
        <v>144</v>
      </c>
      <c r="L56" s="49" t="s">
        <v>144</v>
      </c>
      <c r="M56" s="50" t="s">
        <v>144</v>
      </c>
      <c r="N56" s="50" t="s">
        <v>144</v>
      </c>
      <c r="O56" s="50" t="s">
        <v>144</v>
      </c>
      <c r="P56" s="50" t="s">
        <v>144</v>
      </c>
      <c r="Q56" s="51" t="s">
        <v>144</v>
      </c>
      <c r="R56" s="51" t="s">
        <v>144</v>
      </c>
      <c r="AA56" s="55"/>
    </row>
    <row r="57" spans="2:27" ht="45" customHeight="1" x14ac:dyDescent="0.25">
      <c r="B57" s="43" t="s">
        <v>144</v>
      </c>
      <c r="C57" s="43" t="s">
        <v>144</v>
      </c>
      <c r="D57" s="44" t="s">
        <v>163</v>
      </c>
      <c r="E57" s="43" t="s">
        <v>144</v>
      </c>
      <c r="F57" s="44" t="s">
        <v>144</v>
      </c>
      <c r="G57" s="45" t="s">
        <v>144</v>
      </c>
      <c r="H57" s="46" t="s">
        <v>144</v>
      </c>
      <c r="I57" s="46" t="s">
        <v>144</v>
      </c>
      <c r="J57" s="47" t="s">
        <v>163</v>
      </c>
      <c r="K57" s="48" t="s">
        <v>144</v>
      </c>
      <c r="L57" s="49" t="s">
        <v>144</v>
      </c>
      <c r="M57" s="50" t="s">
        <v>144</v>
      </c>
      <c r="N57" s="50" t="s">
        <v>144</v>
      </c>
      <c r="O57" s="50" t="s">
        <v>144</v>
      </c>
      <c r="P57" s="50" t="s">
        <v>144</v>
      </c>
      <c r="Q57" s="51" t="s">
        <v>144</v>
      </c>
      <c r="R57" s="51" t="s">
        <v>144</v>
      </c>
      <c r="AA57" s="55"/>
    </row>
    <row r="58" spans="2:27" ht="45" customHeight="1" x14ac:dyDescent="0.25">
      <c r="B58" s="43" t="s">
        <v>144</v>
      </c>
      <c r="C58" s="43" t="s">
        <v>144</v>
      </c>
      <c r="D58" s="44" t="s">
        <v>163</v>
      </c>
      <c r="E58" s="43" t="s">
        <v>144</v>
      </c>
      <c r="F58" s="44" t="s">
        <v>144</v>
      </c>
      <c r="G58" s="45" t="s">
        <v>144</v>
      </c>
      <c r="H58" s="46" t="s">
        <v>144</v>
      </c>
      <c r="I58" s="46" t="s">
        <v>144</v>
      </c>
      <c r="J58" s="47" t="s">
        <v>163</v>
      </c>
      <c r="K58" s="48" t="s">
        <v>144</v>
      </c>
      <c r="L58" s="49" t="s">
        <v>144</v>
      </c>
      <c r="M58" s="50" t="s">
        <v>144</v>
      </c>
      <c r="N58" s="50" t="s">
        <v>144</v>
      </c>
      <c r="O58" s="50" t="s">
        <v>144</v>
      </c>
      <c r="P58" s="50" t="s">
        <v>144</v>
      </c>
      <c r="Q58" s="51" t="s">
        <v>144</v>
      </c>
      <c r="R58" s="51" t="s">
        <v>144</v>
      </c>
      <c r="AA58" s="55"/>
    </row>
    <row r="59" spans="2:27" ht="45" customHeight="1" x14ac:dyDescent="0.25">
      <c r="B59" s="43" t="s">
        <v>144</v>
      </c>
      <c r="C59" s="43" t="s">
        <v>144</v>
      </c>
      <c r="D59" s="44" t="s">
        <v>163</v>
      </c>
      <c r="E59" s="43" t="s">
        <v>144</v>
      </c>
      <c r="F59" s="44" t="s">
        <v>144</v>
      </c>
      <c r="G59" s="45" t="s">
        <v>144</v>
      </c>
      <c r="H59" s="46" t="s">
        <v>144</v>
      </c>
      <c r="I59" s="46" t="s">
        <v>144</v>
      </c>
      <c r="J59" s="47" t="s">
        <v>163</v>
      </c>
      <c r="K59" s="48" t="s">
        <v>144</v>
      </c>
      <c r="L59" s="49" t="s">
        <v>144</v>
      </c>
      <c r="M59" s="50" t="s">
        <v>144</v>
      </c>
      <c r="N59" s="50" t="s">
        <v>144</v>
      </c>
      <c r="O59" s="50" t="s">
        <v>144</v>
      </c>
      <c r="P59" s="50" t="s">
        <v>144</v>
      </c>
      <c r="Q59" s="51" t="s">
        <v>144</v>
      </c>
      <c r="R59" s="51" t="s">
        <v>144</v>
      </c>
      <c r="AA59" s="55"/>
    </row>
    <row r="60" spans="2:27" ht="45" customHeight="1" x14ac:dyDescent="0.25">
      <c r="B60" s="43" t="s">
        <v>144</v>
      </c>
      <c r="C60" s="43" t="s">
        <v>144</v>
      </c>
      <c r="D60" s="44" t="s">
        <v>163</v>
      </c>
      <c r="E60" s="43" t="s">
        <v>144</v>
      </c>
      <c r="F60" s="44" t="s">
        <v>144</v>
      </c>
      <c r="G60" s="45" t="s">
        <v>144</v>
      </c>
      <c r="H60" s="46" t="s">
        <v>144</v>
      </c>
      <c r="I60" s="46" t="s">
        <v>144</v>
      </c>
      <c r="J60" s="47" t="s">
        <v>163</v>
      </c>
      <c r="K60" s="48" t="s">
        <v>144</v>
      </c>
      <c r="L60" s="49" t="s">
        <v>144</v>
      </c>
      <c r="M60" s="50" t="s">
        <v>144</v>
      </c>
      <c r="N60" s="50" t="s">
        <v>144</v>
      </c>
      <c r="O60" s="50" t="s">
        <v>144</v>
      </c>
      <c r="P60" s="50" t="s">
        <v>144</v>
      </c>
      <c r="Q60" s="51" t="s">
        <v>144</v>
      </c>
      <c r="R60" s="51" t="s">
        <v>144</v>
      </c>
      <c r="AA60" s="55"/>
    </row>
    <row r="61" spans="2:27" ht="45" customHeight="1" x14ac:dyDescent="0.25">
      <c r="B61" s="43" t="s">
        <v>144</v>
      </c>
      <c r="C61" s="43" t="s">
        <v>144</v>
      </c>
      <c r="D61" s="44" t="s">
        <v>163</v>
      </c>
      <c r="E61" s="43" t="s">
        <v>144</v>
      </c>
      <c r="F61" s="44" t="s">
        <v>144</v>
      </c>
      <c r="G61" s="45" t="s">
        <v>144</v>
      </c>
      <c r="H61" s="46" t="s">
        <v>144</v>
      </c>
      <c r="I61" s="46" t="s">
        <v>144</v>
      </c>
      <c r="J61" s="47" t="s">
        <v>163</v>
      </c>
      <c r="K61" s="48" t="s">
        <v>144</v>
      </c>
      <c r="L61" s="49" t="s">
        <v>144</v>
      </c>
      <c r="M61" s="50" t="s">
        <v>144</v>
      </c>
      <c r="N61" s="50" t="s">
        <v>144</v>
      </c>
      <c r="O61" s="50" t="s">
        <v>144</v>
      </c>
      <c r="P61" s="50" t="s">
        <v>144</v>
      </c>
      <c r="Q61" s="51" t="s">
        <v>144</v>
      </c>
      <c r="R61" s="51" t="s">
        <v>144</v>
      </c>
      <c r="AA61" s="55"/>
    </row>
    <row r="62" spans="2:27" ht="45" customHeight="1" x14ac:dyDescent="0.25">
      <c r="B62" s="43" t="s">
        <v>144</v>
      </c>
      <c r="C62" s="43" t="s">
        <v>144</v>
      </c>
      <c r="D62" s="44" t="s">
        <v>163</v>
      </c>
      <c r="E62" s="43" t="s">
        <v>144</v>
      </c>
      <c r="F62" s="44" t="s">
        <v>144</v>
      </c>
      <c r="G62" s="45" t="s">
        <v>144</v>
      </c>
      <c r="H62" s="46" t="s">
        <v>144</v>
      </c>
      <c r="I62" s="46" t="s">
        <v>144</v>
      </c>
      <c r="J62" s="47" t="s">
        <v>163</v>
      </c>
      <c r="K62" s="48" t="s">
        <v>144</v>
      </c>
      <c r="L62" s="49" t="s">
        <v>144</v>
      </c>
      <c r="M62" s="50" t="s">
        <v>144</v>
      </c>
      <c r="N62" s="50" t="s">
        <v>144</v>
      </c>
      <c r="O62" s="50" t="s">
        <v>144</v>
      </c>
      <c r="P62" s="50" t="s">
        <v>144</v>
      </c>
      <c r="Q62" s="51" t="s">
        <v>144</v>
      </c>
      <c r="R62" s="51" t="s">
        <v>144</v>
      </c>
      <c r="AA62" s="55"/>
    </row>
    <row r="63" spans="2:27" ht="45" customHeight="1" x14ac:dyDescent="0.25">
      <c r="B63" s="43" t="s">
        <v>144</v>
      </c>
      <c r="C63" s="43" t="s">
        <v>144</v>
      </c>
      <c r="D63" s="44" t="s">
        <v>163</v>
      </c>
      <c r="E63" s="43" t="s">
        <v>144</v>
      </c>
      <c r="F63" s="44" t="s">
        <v>144</v>
      </c>
      <c r="G63" s="45" t="s">
        <v>144</v>
      </c>
      <c r="H63" s="46" t="s">
        <v>144</v>
      </c>
      <c r="I63" s="46" t="s">
        <v>144</v>
      </c>
      <c r="J63" s="47" t="s">
        <v>163</v>
      </c>
      <c r="K63" s="48" t="s">
        <v>144</v>
      </c>
      <c r="L63" s="49" t="s">
        <v>144</v>
      </c>
      <c r="M63" s="50" t="s">
        <v>144</v>
      </c>
      <c r="N63" s="50" t="s">
        <v>144</v>
      </c>
      <c r="O63" s="50" t="s">
        <v>144</v>
      </c>
      <c r="P63" s="50" t="s">
        <v>144</v>
      </c>
      <c r="Q63" s="51" t="s">
        <v>144</v>
      </c>
      <c r="R63" s="51" t="s">
        <v>144</v>
      </c>
      <c r="AA63" s="55"/>
    </row>
    <row r="64" spans="2:27" ht="45" customHeight="1" x14ac:dyDescent="0.25">
      <c r="B64" s="43" t="s">
        <v>144</v>
      </c>
      <c r="C64" s="43" t="s">
        <v>144</v>
      </c>
      <c r="D64" s="44" t="s">
        <v>163</v>
      </c>
      <c r="E64" s="43" t="s">
        <v>144</v>
      </c>
      <c r="F64" s="44" t="s">
        <v>144</v>
      </c>
      <c r="G64" s="45" t="s">
        <v>144</v>
      </c>
      <c r="H64" s="46" t="s">
        <v>144</v>
      </c>
      <c r="I64" s="46" t="s">
        <v>144</v>
      </c>
      <c r="J64" s="47" t="s">
        <v>163</v>
      </c>
      <c r="K64" s="48" t="s">
        <v>144</v>
      </c>
      <c r="L64" s="49" t="s">
        <v>144</v>
      </c>
      <c r="M64" s="50" t="s">
        <v>144</v>
      </c>
      <c r="N64" s="50" t="s">
        <v>144</v>
      </c>
      <c r="O64" s="50" t="s">
        <v>144</v>
      </c>
      <c r="P64" s="50" t="s">
        <v>144</v>
      </c>
      <c r="Q64" s="51" t="s">
        <v>144</v>
      </c>
      <c r="R64" s="51" t="s">
        <v>144</v>
      </c>
      <c r="AA64" s="55"/>
    </row>
    <row r="65" spans="2:27" ht="45" customHeight="1" x14ac:dyDescent="0.25">
      <c r="B65" s="43" t="s">
        <v>144</v>
      </c>
      <c r="C65" s="43" t="s">
        <v>144</v>
      </c>
      <c r="D65" s="44" t="s">
        <v>163</v>
      </c>
      <c r="E65" s="43" t="s">
        <v>144</v>
      </c>
      <c r="F65" s="44" t="s">
        <v>144</v>
      </c>
      <c r="G65" s="45" t="s">
        <v>144</v>
      </c>
      <c r="H65" s="46" t="s">
        <v>144</v>
      </c>
      <c r="I65" s="46" t="s">
        <v>144</v>
      </c>
      <c r="J65" s="47" t="s">
        <v>163</v>
      </c>
      <c r="K65" s="48" t="s">
        <v>144</v>
      </c>
      <c r="L65" s="49" t="s">
        <v>144</v>
      </c>
      <c r="M65" s="50" t="s">
        <v>144</v>
      </c>
      <c r="N65" s="50" t="s">
        <v>144</v>
      </c>
      <c r="O65" s="50" t="s">
        <v>144</v>
      </c>
      <c r="P65" s="50" t="s">
        <v>144</v>
      </c>
      <c r="Q65" s="51" t="s">
        <v>144</v>
      </c>
      <c r="R65" s="51" t="s">
        <v>144</v>
      </c>
      <c r="AA65" s="55"/>
    </row>
    <row r="66" spans="2:27" ht="45" customHeight="1" x14ac:dyDescent="0.25">
      <c r="B66" s="43" t="s">
        <v>144</v>
      </c>
      <c r="C66" s="43" t="s">
        <v>144</v>
      </c>
      <c r="D66" s="44" t="s">
        <v>163</v>
      </c>
      <c r="E66" s="43" t="s">
        <v>144</v>
      </c>
      <c r="F66" s="44" t="s">
        <v>144</v>
      </c>
      <c r="G66" s="45" t="s">
        <v>144</v>
      </c>
      <c r="H66" s="46" t="s">
        <v>144</v>
      </c>
      <c r="I66" s="46" t="s">
        <v>144</v>
      </c>
      <c r="J66" s="47" t="s">
        <v>163</v>
      </c>
      <c r="K66" s="48" t="s">
        <v>144</v>
      </c>
      <c r="L66" s="49" t="s">
        <v>144</v>
      </c>
      <c r="M66" s="50" t="s">
        <v>144</v>
      </c>
      <c r="N66" s="50" t="s">
        <v>144</v>
      </c>
      <c r="O66" s="50" t="s">
        <v>144</v>
      </c>
      <c r="P66" s="50" t="s">
        <v>144</v>
      </c>
      <c r="Q66" s="51" t="s">
        <v>144</v>
      </c>
      <c r="R66" s="51" t="s">
        <v>144</v>
      </c>
      <c r="AA66" s="55"/>
    </row>
    <row r="67" spans="2:27" ht="45" customHeight="1" x14ac:dyDescent="0.25">
      <c r="B67" s="43" t="s">
        <v>144</v>
      </c>
      <c r="C67" s="43" t="s">
        <v>144</v>
      </c>
      <c r="D67" s="44" t="s">
        <v>163</v>
      </c>
      <c r="E67" s="43" t="s">
        <v>144</v>
      </c>
      <c r="F67" s="44" t="s">
        <v>144</v>
      </c>
      <c r="G67" s="45" t="s">
        <v>144</v>
      </c>
      <c r="H67" s="46" t="s">
        <v>144</v>
      </c>
      <c r="I67" s="46" t="s">
        <v>144</v>
      </c>
      <c r="J67" s="47" t="s">
        <v>163</v>
      </c>
      <c r="K67" s="48" t="s">
        <v>144</v>
      </c>
      <c r="L67" s="49" t="s">
        <v>144</v>
      </c>
      <c r="M67" s="50" t="s">
        <v>144</v>
      </c>
      <c r="N67" s="50" t="s">
        <v>144</v>
      </c>
      <c r="O67" s="50" t="s">
        <v>144</v>
      </c>
      <c r="P67" s="50" t="s">
        <v>144</v>
      </c>
      <c r="Q67" s="51" t="s">
        <v>144</v>
      </c>
      <c r="R67" s="51" t="s">
        <v>144</v>
      </c>
      <c r="AA67" s="55"/>
    </row>
    <row r="68" spans="2:27" ht="45" customHeight="1" x14ac:dyDescent="0.25">
      <c r="B68" s="43" t="s">
        <v>144</v>
      </c>
      <c r="C68" s="43" t="s">
        <v>144</v>
      </c>
      <c r="D68" s="44" t="s">
        <v>163</v>
      </c>
      <c r="E68" s="43" t="s">
        <v>144</v>
      </c>
      <c r="F68" s="44" t="s">
        <v>144</v>
      </c>
      <c r="G68" s="45" t="s">
        <v>144</v>
      </c>
      <c r="H68" s="46" t="s">
        <v>144</v>
      </c>
      <c r="I68" s="46" t="s">
        <v>144</v>
      </c>
      <c r="J68" s="47" t="s">
        <v>163</v>
      </c>
      <c r="K68" s="48" t="s">
        <v>144</v>
      </c>
      <c r="L68" s="49" t="s">
        <v>144</v>
      </c>
      <c r="M68" s="50" t="s">
        <v>144</v>
      </c>
      <c r="N68" s="50" t="s">
        <v>144</v>
      </c>
      <c r="O68" s="50" t="s">
        <v>144</v>
      </c>
      <c r="P68" s="50" t="s">
        <v>144</v>
      </c>
      <c r="Q68" s="51" t="s">
        <v>144</v>
      </c>
      <c r="R68" s="51" t="s">
        <v>144</v>
      </c>
      <c r="AA68" s="55"/>
    </row>
    <row r="69" spans="2:27" ht="45" customHeight="1" x14ac:dyDescent="0.25">
      <c r="B69" s="43" t="s">
        <v>144</v>
      </c>
      <c r="C69" s="43" t="s">
        <v>144</v>
      </c>
      <c r="D69" s="44" t="s">
        <v>163</v>
      </c>
      <c r="E69" s="43" t="s">
        <v>144</v>
      </c>
      <c r="F69" s="44" t="s">
        <v>144</v>
      </c>
      <c r="G69" s="45" t="s">
        <v>144</v>
      </c>
      <c r="H69" s="46" t="s">
        <v>144</v>
      </c>
      <c r="I69" s="46" t="s">
        <v>144</v>
      </c>
      <c r="J69" s="47" t="s">
        <v>163</v>
      </c>
      <c r="K69" s="48" t="s">
        <v>144</v>
      </c>
      <c r="L69" s="49" t="s">
        <v>144</v>
      </c>
      <c r="M69" s="50" t="s">
        <v>144</v>
      </c>
      <c r="N69" s="50" t="s">
        <v>144</v>
      </c>
      <c r="O69" s="50" t="s">
        <v>144</v>
      </c>
      <c r="P69" s="50" t="s">
        <v>144</v>
      </c>
      <c r="Q69" s="51" t="s">
        <v>144</v>
      </c>
      <c r="R69" s="51" t="s">
        <v>144</v>
      </c>
      <c r="AA69" s="55"/>
    </row>
    <row r="70" spans="2:27" ht="45" customHeight="1" x14ac:dyDescent="0.25">
      <c r="B70" s="43" t="s">
        <v>144</v>
      </c>
      <c r="C70" s="43" t="s">
        <v>144</v>
      </c>
      <c r="D70" s="44" t="s">
        <v>163</v>
      </c>
      <c r="E70" s="43" t="s">
        <v>144</v>
      </c>
      <c r="F70" s="44" t="s">
        <v>144</v>
      </c>
      <c r="G70" s="45" t="s">
        <v>144</v>
      </c>
      <c r="H70" s="46" t="s">
        <v>144</v>
      </c>
      <c r="I70" s="46" t="s">
        <v>144</v>
      </c>
      <c r="J70" s="47" t="s">
        <v>163</v>
      </c>
      <c r="K70" s="48" t="s">
        <v>144</v>
      </c>
      <c r="L70" s="49" t="s">
        <v>144</v>
      </c>
      <c r="M70" s="50" t="s">
        <v>144</v>
      </c>
      <c r="N70" s="50" t="s">
        <v>144</v>
      </c>
      <c r="O70" s="50" t="s">
        <v>144</v>
      </c>
      <c r="P70" s="50" t="s">
        <v>144</v>
      </c>
      <c r="Q70" s="51" t="s">
        <v>144</v>
      </c>
      <c r="R70" s="51" t="s">
        <v>144</v>
      </c>
      <c r="AA70" s="55"/>
    </row>
    <row r="71" spans="2:27" ht="45" customHeight="1" x14ac:dyDescent="0.25">
      <c r="B71" s="43" t="s">
        <v>144</v>
      </c>
      <c r="C71" s="43" t="s">
        <v>144</v>
      </c>
      <c r="D71" s="44" t="s">
        <v>163</v>
      </c>
      <c r="E71" s="43" t="s">
        <v>144</v>
      </c>
      <c r="F71" s="44" t="s">
        <v>144</v>
      </c>
      <c r="G71" s="45" t="s">
        <v>144</v>
      </c>
      <c r="H71" s="46" t="s">
        <v>144</v>
      </c>
      <c r="I71" s="46" t="s">
        <v>144</v>
      </c>
      <c r="J71" s="47" t="s">
        <v>163</v>
      </c>
      <c r="K71" s="48" t="s">
        <v>144</v>
      </c>
      <c r="L71" s="49" t="s">
        <v>144</v>
      </c>
      <c r="M71" s="50" t="s">
        <v>144</v>
      </c>
      <c r="N71" s="50" t="s">
        <v>144</v>
      </c>
      <c r="O71" s="50" t="s">
        <v>144</v>
      </c>
      <c r="P71" s="50" t="s">
        <v>144</v>
      </c>
      <c r="Q71" s="51" t="s">
        <v>144</v>
      </c>
      <c r="R71" s="51" t="s">
        <v>144</v>
      </c>
      <c r="AA71" s="55"/>
    </row>
    <row r="72" spans="2:27" ht="45" customHeight="1" x14ac:dyDescent="0.25">
      <c r="B72" s="43" t="s">
        <v>144</v>
      </c>
      <c r="C72" s="43" t="s">
        <v>144</v>
      </c>
      <c r="D72" s="44" t="s">
        <v>163</v>
      </c>
      <c r="E72" s="43" t="s">
        <v>144</v>
      </c>
      <c r="F72" s="44" t="s">
        <v>144</v>
      </c>
      <c r="G72" s="45" t="s">
        <v>144</v>
      </c>
      <c r="H72" s="46" t="s">
        <v>144</v>
      </c>
      <c r="I72" s="46" t="s">
        <v>144</v>
      </c>
      <c r="J72" s="47" t="s">
        <v>163</v>
      </c>
      <c r="K72" s="48" t="s">
        <v>144</v>
      </c>
      <c r="L72" s="49" t="s">
        <v>144</v>
      </c>
      <c r="M72" s="50" t="s">
        <v>144</v>
      </c>
      <c r="N72" s="50" t="s">
        <v>144</v>
      </c>
      <c r="O72" s="50" t="s">
        <v>144</v>
      </c>
      <c r="P72" s="50" t="s">
        <v>144</v>
      </c>
      <c r="Q72" s="51" t="s">
        <v>144</v>
      </c>
      <c r="R72" s="51" t="s">
        <v>144</v>
      </c>
      <c r="AA72" s="55"/>
    </row>
    <row r="73" spans="2:27" ht="45" customHeight="1" x14ac:dyDescent="0.25">
      <c r="B73" s="43" t="s">
        <v>144</v>
      </c>
      <c r="C73" s="43" t="s">
        <v>144</v>
      </c>
      <c r="D73" s="44" t="s">
        <v>163</v>
      </c>
      <c r="E73" s="43" t="s">
        <v>144</v>
      </c>
      <c r="F73" s="44" t="s">
        <v>144</v>
      </c>
      <c r="G73" s="45" t="s">
        <v>144</v>
      </c>
      <c r="H73" s="46" t="s">
        <v>144</v>
      </c>
      <c r="I73" s="46" t="s">
        <v>144</v>
      </c>
      <c r="J73" s="47" t="s">
        <v>163</v>
      </c>
      <c r="K73" s="48" t="s">
        <v>144</v>
      </c>
      <c r="L73" s="49" t="s">
        <v>144</v>
      </c>
      <c r="M73" s="50" t="s">
        <v>144</v>
      </c>
      <c r="N73" s="50" t="s">
        <v>144</v>
      </c>
      <c r="O73" s="50" t="s">
        <v>144</v>
      </c>
      <c r="P73" s="50" t="s">
        <v>144</v>
      </c>
      <c r="Q73" s="51" t="s">
        <v>144</v>
      </c>
      <c r="R73" s="51" t="s">
        <v>144</v>
      </c>
      <c r="AA73" s="55"/>
    </row>
    <row r="74" spans="2:27" ht="45" customHeight="1" x14ac:dyDescent="0.25">
      <c r="B74" s="43" t="s">
        <v>144</v>
      </c>
      <c r="C74" s="43" t="s">
        <v>144</v>
      </c>
      <c r="D74" s="44" t="s">
        <v>163</v>
      </c>
      <c r="E74" s="43" t="s">
        <v>144</v>
      </c>
      <c r="F74" s="44" t="s">
        <v>144</v>
      </c>
      <c r="G74" s="45" t="s">
        <v>144</v>
      </c>
      <c r="H74" s="46" t="s">
        <v>144</v>
      </c>
      <c r="I74" s="46" t="s">
        <v>144</v>
      </c>
      <c r="J74" s="47" t="s">
        <v>163</v>
      </c>
      <c r="K74" s="48" t="s">
        <v>144</v>
      </c>
      <c r="L74" s="49" t="s">
        <v>144</v>
      </c>
      <c r="M74" s="50" t="s">
        <v>144</v>
      </c>
      <c r="N74" s="50" t="s">
        <v>144</v>
      </c>
      <c r="O74" s="50" t="s">
        <v>144</v>
      </c>
      <c r="P74" s="50" t="s">
        <v>144</v>
      </c>
      <c r="Q74" s="51" t="s">
        <v>144</v>
      </c>
      <c r="R74" s="51" t="s">
        <v>144</v>
      </c>
      <c r="AA74" s="55"/>
    </row>
    <row r="75" spans="2:27" ht="45" customHeight="1" x14ac:dyDescent="0.25">
      <c r="B75" s="43" t="s">
        <v>144</v>
      </c>
      <c r="C75" s="43" t="s">
        <v>144</v>
      </c>
      <c r="D75" s="44" t="s">
        <v>163</v>
      </c>
      <c r="E75" s="43" t="s">
        <v>144</v>
      </c>
      <c r="F75" s="44" t="s">
        <v>144</v>
      </c>
      <c r="G75" s="45" t="s">
        <v>144</v>
      </c>
      <c r="H75" s="46" t="s">
        <v>144</v>
      </c>
      <c r="I75" s="46" t="s">
        <v>144</v>
      </c>
      <c r="J75" s="47" t="s">
        <v>163</v>
      </c>
      <c r="K75" s="48" t="s">
        <v>144</v>
      </c>
      <c r="L75" s="49" t="s">
        <v>144</v>
      </c>
      <c r="M75" s="50" t="s">
        <v>144</v>
      </c>
      <c r="N75" s="50" t="s">
        <v>144</v>
      </c>
      <c r="O75" s="50" t="s">
        <v>144</v>
      </c>
      <c r="P75" s="50" t="s">
        <v>144</v>
      </c>
      <c r="Q75" s="51" t="s">
        <v>144</v>
      </c>
      <c r="R75" s="51" t="s">
        <v>144</v>
      </c>
      <c r="AA75" s="55"/>
    </row>
    <row r="76" spans="2:27" ht="45" customHeight="1" x14ac:dyDescent="0.25">
      <c r="B76" s="43" t="s">
        <v>144</v>
      </c>
      <c r="C76" s="43" t="s">
        <v>144</v>
      </c>
      <c r="D76" s="44" t="s">
        <v>163</v>
      </c>
      <c r="E76" s="43" t="s">
        <v>144</v>
      </c>
      <c r="F76" s="44" t="s">
        <v>144</v>
      </c>
      <c r="G76" s="45" t="s">
        <v>144</v>
      </c>
      <c r="H76" s="46" t="s">
        <v>144</v>
      </c>
      <c r="I76" s="46" t="s">
        <v>144</v>
      </c>
      <c r="J76" s="47" t="s">
        <v>163</v>
      </c>
      <c r="K76" s="48" t="s">
        <v>144</v>
      </c>
      <c r="L76" s="49" t="s">
        <v>144</v>
      </c>
      <c r="M76" s="50" t="s">
        <v>144</v>
      </c>
      <c r="N76" s="50" t="s">
        <v>144</v>
      </c>
      <c r="O76" s="50" t="s">
        <v>144</v>
      </c>
      <c r="P76" s="50" t="s">
        <v>144</v>
      </c>
      <c r="Q76" s="51" t="s">
        <v>144</v>
      </c>
      <c r="R76" s="51" t="s">
        <v>144</v>
      </c>
      <c r="AA76" s="55"/>
    </row>
    <row r="77" spans="2:27" ht="45" customHeight="1" x14ac:dyDescent="0.25">
      <c r="B77" s="43" t="s">
        <v>144</v>
      </c>
      <c r="C77" s="43" t="s">
        <v>144</v>
      </c>
      <c r="D77" s="44" t="s">
        <v>163</v>
      </c>
      <c r="E77" s="43" t="s">
        <v>144</v>
      </c>
      <c r="F77" s="44" t="s">
        <v>144</v>
      </c>
      <c r="G77" s="45" t="s">
        <v>144</v>
      </c>
      <c r="H77" s="46" t="s">
        <v>144</v>
      </c>
      <c r="I77" s="46" t="s">
        <v>144</v>
      </c>
      <c r="J77" s="47" t="s">
        <v>163</v>
      </c>
      <c r="K77" s="48" t="s">
        <v>144</v>
      </c>
      <c r="L77" s="49" t="s">
        <v>144</v>
      </c>
      <c r="M77" s="50" t="s">
        <v>144</v>
      </c>
      <c r="N77" s="50" t="s">
        <v>144</v>
      </c>
      <c r="O77" s="50" t="s">
        <v>144</v>
      </c>
      <c r="P77" s="50" t="s">
        <v>144</v>
      </c>
      <c r="Q77" s="51" t="s">
        <v>144</v>
      </c>
      <c r="R77" s="51" t="s">
        <v>144</v>
      </c>
      <c r="AA77" s="55"/>
    </row>
    <row r="78" spans="2:27" ht="45" customHeight="1" x14ac:dyDescent="0.25">
      <c r="B78" s="43" t="s">
        <v>144</v>
      </c>
      <c r="C78" s="43" t="s">
        <v>144</v>
      </c>
      <c r="D78" s="44" t="s">
        <v>163</v>
      </c>
      <c r="E78" s="43" t="s">
        <v>144</v>
      </c>
      <c r="F78" s="44" t="s">
        <v>144</v>
      </c>
      <c r="G78" s="45" t="s">
        <v>144</v>
      </c>
      <c r="H78" s="46" t="s">
        <v>144</v>
      </c>
      <c r="I78" s="46" t="s">
        <v>144</v>
      </c>
      <c r="J78" s="47" t="s">
        <v>163</v>
      </c>
      <c r="K78" s="48" t="s">
        <v>144</v>
      </c>
      <c r="L78" s="49" t="s">
        <v>144</v>
      </c>
      <c r="M78" s="50" t="s">
        <v>144</v>
      </c>
      <c r="N78" s="50" t="s">
        <v>144</v>
      </c>
      <c r="O78" s="50" t="s">
        <v>144</v>
      </c>
      <c r="P78" s="50" t="s">
        <v>144</v>
      </c>
      <c r="Q78" s="51" t="s">
        <v>144</v>
      </c>
      <c r="R78" s="51" t="s">
        <v>144</v>
      </c>
      <c r="AA78" s="55"/>
    </row>
    <row r="79" spans="2:27" ht="45" customHeight="1" x14ac:dyDescent="0.25">
      <c r="B79" s="43" t="s">
        <v>144</v>
      </c>
      <c r="C79" s="43" t="s">
        <v>144</v>
      </c>
      <c r="D79" s="44" t="s">
        <v>163</v>
      </c>
      <c r="E79" s="43" t="s">
        <v>144</v>
      </c>
      <c r="F79" s="44" t="s">
        <v>144</v>
      </c>
      <c r="G79" s="45" t="s">
        <v>144</v>
      </c>
      <c r="H79" s="46" t="s">
        <v>144</v>
      </c>
      <c r="I79" s="46" t="s">
        <v>144</v>
      </c>
      <c r="J79" s="47" t="s">
        <v>163</v>
      </c>
      <c r="K79" s="48" t="s">
        <v>144</v>
      </c>
      <c r="L79" s="49" t="s">
        <v>144</v>
      </c>
      <c r="M79" s="50" t="s">
        <v>144</v>
      </c>
      <c r="N79" s="50" t="s">
        <v>144</v>
      </c>
      <c r="O79" s="50" t="s">
        <v>144</v>
      </c>
      <c r="P79" s="50" t="s">
        <v>144</v>
      </c>
      <c r="Q79" s="51" t="s">
        <v>144</v>
      </c>
      <c r="R79" s="51" t="s">
        <v>144</v>
      </c>
      <c r="AA79" s="55"/>
    </row>
    <row r="80" spans="2:27" ht="45" customHeight="1" x14ac:dyDescent="0.25">
      <c r="B80" s="43" t="s">
        <v>144</v>
      </c>
      <c r="C80" s="43" t="s">
        <v>144</v>
      </c>
      <c r="D80" s="44" t="s">
        <v>163</v>
      </c>
      <c r="E80" s="43" t="s">
        <v>144</v>
      </c>
      <c r="F80" s="44" t="s">
        <v>144</v>
      </c>
      <c r="G80" s="45" t="s">
        <v>144</v>
      </c>
      <c r="H80" s="46" t="s">
        <v>144</v>
      </c>
      <c r="I80" s="46" t="s">
        <v>144</v>
      </c>
      <c r="J80" s="47" t="s">
        <v>163</v>
      </c>
      <c r="K80" s="48" t="s">
        <v>144</v>
      </c>
      <c r="L80" s="49" t="s">
        <v>144</v>
      </c>
      <c r="M80" s="50" t="s">
        <v>144</v>
      </c>
      <c r="N80" s="50" t="s">
        <v>144</v>
      </c>
      <c r="O80" s="50" t="s">
        <v>144</v>
      </c>
      <c r="P80" s="50" t="s">
        <v>144</v>
      </c>
      <c r="Q80" s="51" t="s">
        <v>144</v>
      </c>
      <c r="R80" s="51" t="s">
        <v>144</v>
      </c>
      <c r="AA80" s="55"/>
    </row>
    <row r="81" spans="2:27" ht="45" customHeight="1" x14ac:dyDescent="0.25">
      <c r="B81" s="43" t="s">
        <v>144</v>
      </c>
      <c r="C81" s="43" t="s">
        <v>144</v>
      </c>
      <c r="D81" s="44" t="s">
        <v>163</v>
      </c>
      <c r="E81" s="43" t="s">
        <v>144</v>
      </c>
      <c r="F81" s="44" t="s">
        <v>144</v>
      </c>
      <c r="G81" s="45" t="s">
        <v>144</v>
      </c>
      <c r="H81" s="46" t="s">
        <v>144</v>
      </c>
      <c r="I81" s="46" t="s">
        <v>144</v>
      </c>
      <c r="J81" s="47" t="s">
        <v>163</v>
      </c>
      <c r="K81" s="48" t="s">
        <v>144</v>
      </c>
      <c r="L81" s="49" t="s">
        <v>144</v>
      </c>
      <c r="M81" s="50" t="s">
        <v>144</v>
      </c>
      <c r="N81" s="50" t="s">
        <v>144</v>
      </c>
      <c r="O81" s="50" t="s">
        <v>144</v>
      </c>
      <c r="P81" s="50" t="s">
        <v>144</v>
      </c>
      <c r="Q81" s="51" t="s">
        <v>144</v>
      </c>
      <c r="R81" s="51" t="s">
        <v>144</v>
      </c>
      <c r="AA81" s="55"/>
    </row>
    <row r="82" spans="2:27" ht="45" customHeight="1" x14ac:dyDescent="0.25">
      <c r="B82" s="43" t="s">
        <v>144</v>
      </c>
      <c r="C82" s="43" t="s">
        <v>144</v>
      </c>
      <c r="D82" s="44" t="s">
        <v>163</v>
      </c>
      <c r="E82" s="43" t="s">
        <v>144</v>
      </c>
      <c r="F82" s="44" t="s">
        <v>144</v>
      </c>
      <c r="G82" s="45" t="s">
        <v>144</v>
      </c>
      <c r="H82" s="46" t="s">
        <v>144</v>
      </c>
      <c r="I82" s="46" t="s">
        <v>144</v>
      </c>
      <c r="J82" s="47" t="s">
        <v>163</v>
      </c>
      <c r="K82" s="48" t="s">
        <v>144</v>
      </c>
      <c r="L82" s="49" t="s">
        <v>144</v>
      </c>
      <c r="M82" s="50" t="s">
        <v>144</v>
      </c>
      <c r="N82" s="50" t="s">
        <v>144</v>
      </c>
      <c r="O82" s="50" t="s">
        <v>144</v>
      </c>
      <c r="P82" s="50" t="s">
        <v>144</v>
      </c>
      <c r="Q82" s="51" t="s">
        <v>144</v>
      </c>
      <c r="R82" s="51" t="s">
        <v>144</v>
      </c>
      <c r="AA82" s="55"/>
    </row>
    <row r="83" spans="2:27" ht="45" customHeight="1" x14ac:dyDescent="0.25">
      <c r="B83" s="43" t="s">
        <v>144</v>
      </c>
      <c r="C83" s="43" t="s">
        <v>144</v>
      </c>
      <c r="D83" s="44" t="s">
        <v>163</v>
      </c>
      <c r="E83" s="43" t="s">
        <v>144</v>
      </c>
      <c r="F83" s="44" t="s">
        <v>144</v>
      </c>
      <c r="G83" s="45" t="s">
        <v>144</v>
      </c>
      <c r="H83" s="46" t="s">
        <v>144</v>
      </c>
      <c r="I83" s="46" t="s">
        <v>144</v>
      </c>
      <c r="J83" s="47" t="s">
        <v>163</v>
      </c>
      <c r="K83" s="48" t="s">
        <v>144</v>
      </c>
      <c r="L83" s="49" t="s">
        <v>144</v>
      </c>
      <c r="M83" s="50" t="s">
        <v>144</v>
      </c>
      <c r="N83" s="50" t="s">
        <v>144</v>
      </c>
      <c r="O83" s="50" t="s">
        <v>144</v>
      </c>
      <c r="P83" s="50" t="s">
        <v>144</v>
      </c>
      <c r="Q83" s="51" t="s">
        <v>144</v>
      </c>
      <c r="R83" s="51" t="s">
        <v>144</v>
      </c>
      <c r="AA83" s="55"/>
    </row>
    <row r="84" spans="2:27" ht="45" customHeight="1" x14ac:dyDescent="0.25">
      <c r="B84" s="43" t="s">
        <v>144</v>
      </c>
      <c r="C84" s="43" t="s">
        <v>144</v>
      </c>
      <c r="D84" s="44" t="s">
        <v>163</v>
      </c>
      <c r="E84" s="43" t="s">
        <v>144</v>
      </c>
      <c r="F84" s="44" t="s">
        <v>144</v>
      </c>
      <c r="G84" s="45" t="s">
        <v>144</v>
      </c>
      <c r="H84" s="46" t="s">
        <v>144</v>
      </c>
      <c r="I84" s="46" t="s">
        <v>144</v>
      </c>
      <c r="J84" s="47" t="s">
        <v>163</v>
      </c>
      <c r="K84" s="48" t="s">
        <v>144</v>
      </c>
      <c r="L84" s="49" t="s">
        <v>144</v>
      </c>
      <c r="M84" s="50" t="s">
        <v>144</v>
      </c>
      <c r="N84" s="50" t="s">
        <v>144</v>
      </c>
      <c r="O84" s="50" t="s">
        <v>144</v>
      </c>
      <c r="P84" s="50" t="s">
        <v>144</v>
      </c>
      <c r="Q84" s="51" t="s">
        <v>144</v>
      </c>
      <c r="R84" s="51" t="s">
        <v>144</v>
      </c>
      <c r="AA84" s="55"/>
    </row>
    <row r="85" spans="2:27" ht="45" customHeight="1" x14ac:dyDescent="0.25">
      <c r="B85" s="43" t="s">
        <v>144</v>
      </c>
      <c r="C85" s="43" t="s">
        <v>144</v>
      </c>
      <c r="D85" s="44" t="s">
        <v>163</v>
      </c>
      <c r="E85" s="43" t="s">
        <v>144</v>
      </c>
      <c r="F85" s="44" t="s">
        <v>144</v>
      </c>
      <c r="G85" s="45" t="s">
        <v>144</v>
      </c>
      <c r="H85" s="46" t="s">
        <v>144</v>
      </c>
      <c r="I85" s="46" t="s">
        <v>144</v>
      </c>
      <c r="J85" s="47" t="s">
        <v>163</v>
      </c>
      <c r="K85" s="48" t="s">
        <v>144</v>
      </c>
      <c r="L85" s="49" t="s">
        <v>144</v>
      </c>
      <c r="M85" s="50" t="s">
        <v>144</v>
      </c>
      <c r="N85" s="50" t="s">
        <v>144</v>
      </c>
      <c r="O85" s="50" t="s">
        <v>144</v>
      </c>
      <c r="P85" s="50" t="s">
        <v>144</v>
      </c>
      <c r="Q85" s="51" t="s">
        <v>144</v>
      </c>
      <c r="R85" s="51" t="s">
        <v>144</v>
      </c>
      <c r="AA85" s="55"/>
    </row>
    <row r="86" spans="2:27" ht="45" customHeight="1" x14ac:dyDescent="0.25">
      <c r="B86" s="43" t="s">
        <v>144</v>
      </c>
      <c r="C86" s="43" t="s">
        <v>144</v>
      </c>
      <c r="D86" s="44" t="s">
        <v>163</v>
      </c>
      <c r="E86" s="43" t="s">
        <v>144</v>
      </c>
      <c r="F86" s="44" t="s">
        <v>144</v>
      </c>
      <c r="G86" s="45" t="s">
        <v>144</v>
      </c>
      <c r="H86" s="46" t="s">
        <v>144</v>
      </c>
      <c r="I86" s="46" t="s">
        <v>144</v>
      </c>
      <c r="J86" s="47" t="s">
        <v>163</v>
      </c>
      <c r="K86" s="48" t="s">
        <v>144</v>
      </c>
      <c r="L86" s="49" t="s">
        <v>144</v>
      </c>
      <c r="M86" s="50" t="s">
        <v>144</v>
      </c>
      <c r="N86" s="50" t="s">
        <v>144</v>
      </c>
      <c r="O86" s="50" t="s">
        <v>144</v>
      </c>
      <c r="P86" s="50" t="s">
        <v>144</v>
      </c>
      <c r="Q86" s="51" t="s">
        <v>144</v>
      </c>
      <c r="R86" s="51" t="s">
        <v>144</v>
      </c>
      <c r="AA86" s="55"/>
    </row>
    <row r="87" spans="2:27" ht="45" customHeight="1" x14ac:dyDescent="0.25">
      <c r="B87" s="43" t="s">
        <v>144</v>
      </c>
      <c r="C87" s="43" t="s">
        <v>144</v>
      </c>
      <c r="D87" s="44" t="s">
        <v>163</v>
      </c>
      <c r="E87" s="43" t="s">
        <v>144</v>
      </c>
      <c r="F87" s="44" t="s">
        <v>144</v>
      </c>
      <c r="G87" s="45" t="s">
        <v>144</v>
      </c>
      <c r="H87" s="46" t="s">
        <v>144</v>
      </c>
      <c r="I87" s="46" t="s">
        <v>144</v>
      </c>
      <c r="J87" s="47" t="s">
        <v>163</v>
      </c>
      <c r="K87" s="48" t="s">
        <v>144</v>
      </c>
      <c r="L87" s="49" t="s">
        <v>144</v>
      </c>
      <c r="M87" s="50" t="s">
        <v>144</v>
      </c>
      <c r="N87" s="50" t="s">
        <v>144</v>
      </c>
      <c r="O87" s="50" t="s">
        <v>144</v>
      </c>
      <c r="P87" s="50" t="s">
        <v>144</v>
      </c>
      <c r="Q87" s="51" t="s">
        <v>144</v>
      </c>
      <c r="R87" s="51" t="s">
        <v>144</v>
      </c>
      <c r="AA87" s="55"/>
    </row>
    <row r="88" spans="2:27" ht="45" customHeight="1" x14ac:dyDescent="0.25">
      <c r="B88" s="43" t="s">
        <v>144</v>
      </c>
      <c r="C88" s="43" t="s">
        <v>144</v>
      </c>
      <c r="D88" s="44" t="s">
        <v>163</v>
      </c>
      <c r="E88" s="43" t="s">
        <v>144</v>
      </c>
      <c r="F88" s="44" t="s">
        <v>144</v>
      </c>
      <c r="G88" s="45" t="s">
        <v>144</v>
      </c>
      <c r="H88" s="46" t="s">
        <v>144</v>
      </c>
      <c r="I88" s="46" t="s">
        <v>144</v>
      </c>
      <c r="J88" s="47" t="s">
        <v>163</v>
      </c>
      <c r="K88" s="48" t="s">
        <v>144</v>
      </c>
      <c r="L88" s="49" t="s">
        <v>144</v>
      </c>
      <c r="M88" s="50" t="s">
        <v>144</v>
      </c>
      <c r="N88" s="50" t="s">
        <v>144</v>
      </c>
      <c r="O88" s="50" t="s">
        <v>144</v>
      </c>
      <c r="P88" s="50" t="s">
        <v>144</v>
      </c>
      <c r="Q88" s="51" t="s">
        <v>144</v>
      </c>
      <c r="R88" s="51" t="s">
        <v>144</v>
      </c>
      <c r="AA88" s="55"/>
    </row>
    <row r="89" spans="2:27" ht="45" customHeight="1" x14ac:dyDescent="0.25">
      <c r="B89" s="43" t="s">
        <v>144</v>
      </c>
      <c r="C89" s="43" t="s">
        <v>144</v>
      </c>
      <c r="D89" s="44" t="s">
        <v>163</v>
      </c>
      <c r="E89" s="43" t="s">
        <v>144</v>
      </c>
      <c r="F89" s="44" t="s">
        <v>144</v>
      </c>
      <c r="G89" s="45" t="s">
        <v>144</v>
      </c>
      <c r="H89" s="46" t="s">
        <v>144</v>
      </c>
      <c r="I89" s="46" t="s">
        <v>144</v>
      </c>
      <c r="J89" s="47" t="s">
        <v>163</v>
      </c>
      <c r="K89" s="48" t="s">
        <v>144</v>
      </c>
      <c r="L89" s="49" t="s">
        <v>144</v>
      </c>
      <c r="M89" s="50" t="s">
        <v>144</v>
      </c>
      <c r="N89" s="50" t="s">
        <v>144</v>
      </c>
      <c r="O89" s="50" t="s">
        <v>144</v>
      </c>
      <c r="P89" s="50" t="s">
        <v>144</v>
      </c>
      <c r="Q89" s="51" t="s">
        <v>144</v>
      </c>
      <c r="R89" s="51" t="s">
        <v>144</v>
      </c>
      <c r="AA89" s="55"/>
    </row>
    <row r="90" spans="2:27" ht="45" customHeight="1" x14ac:dyDescent="0.25">
      <c r="B90" s="43" t="s">
        <v>144</v>
      </c>
      <c r="C90" s="43" t="s">
        <v>144</v>
      </c>
      <c r="D90" s="44" t="s">
        <v>163</v>
      </c>
      <c r="E90" s="43" t="s">
        <v>144</v>
      </c>
      <c r="F90" s="44" t="s">
        <v>144</v>
      </c>
      <c r="G90" s="45" t="s">
        <v>144</v>
      </c>
      <c r="H90" s="46" t="s">
        <v>144</v>
      </c>
      <c r="I90" s="46" t="s">
        <v>144</v>
      </c>
      <c r="J90" s="47" t="s">
        <v>163</v>
      </c>
      <c r="K90" s="48" t="s">
        <v>144</v>
      </c>
      <c r="L90" s="49" t="s">
        <v>144</v>
      </c>
      <c r="M90" s="50" t="s">
        <v>144</v>
      </c>
      <c r="N90" s="50" t="s">
        <v>144</v>
      </c>
      <c r="O90" s="50" t="s">
        <v>144</v>
      </c>
      <c r="P90" s="50" t="s">
        <v>144</v>
      </c>
      <c r="Q90" s="51" t="s">
        <v>144</v>
      </c>
      <c r="R90" s="51" t="s">
        <v>144</v>
      </c>
      <c r="AA90" s="55"/>
    </row>
    <row r="91" spans="2:27" ht="45" customHeight="1" x14ac:dyDescent="0.25">
      <c r="B91" s="43" t="s">
        <v>144</v>
      </c>
      <c r="C91" s="43" t="s">
        <v>144</v>
      </c>
      <c r="D91" s="44" t="s">
        <v>163</v>
      </c>
      <c r="E91" s="43" t="s">
        <v>144</v>
      </c>
      <c r="F91" s="44" t="s">
        <v>144</v>
      </c>
      <c r="G91" s="45" t="s">
        <v>144</v>
      </c>
      <c r="H91" s="46" t="s">
        <v>144</v>
      </c>
      <c r="I91" s="46" t="s">
        <v>144</v>
      </c>
      <c r="J91" s="47" t="s">
        <v>163</v>
      </c>
      <c r="K91" s="48" t="s">
        <v>144</v>
      </c>
      <c r="L91" s="49" t="s">
        <v>144</v>
      </c>
      <c r="M91" s="50" t="s">
        <v>144</v>
      </c>
      <c r="N91" s="50" t="s">
        <v>144</v>
      </c>
      <c r="O91" s="50" t="s">
        <v>144</v>
      </c>
      <c r="P91" s="50" t="s">
        <v>144</v>
      </c>
      <c r="Q91" s="51" t="s">
        <v>144</v>
      </c>
      <c r="R91" s="51" t="s">
        <v>144</v>
      </c>
      <c r="AA91" s="55"/>
    </row>
    <row r="92" spans="2:27" ht="45" customHeight="1" x14ac:dyDescent="0.25">
      <c r="B92" s="43" t="s">
        <v>144</v>
      </c>
      <c r="C92" s="43" t="s">
        <v>144</v>
      </c>
      <c r="D92" s="44" t="s">
        <v>163</v>
      </c>
      <c r="E92" s="43" t="s">
        <v>144</v>
      </c>
      <c r="F92" s="44" t="s">
        <v>144</v>
      </c>
      <c r="G92" s="45" t="s">
        <v>144</v>
      </c>
      <c r="H92" s="46" t="s">
        <v>144</v>
      </c>
      <c r="I92" s="46" t="s">
        <v>144</v>
      </c>
      <c r="J92" s="47" t="s">
        <v>163</v>
      </c>
      <c r="K92" s="48" t="s">
        <v>144</v>
      </c>
      <c r="L92" s="49" t="s">
        <v>144</v>
      </c>
      <c r="M92" s="50" t="s">
        <v>144</v>
      </c>
      <c r="N92" s="50" t="s">
        <v>144</v>
      </c>
      <c r="O92" s="50" t="s">
        <v>144</v>
      </c>
      <c r="P92" s="50" t="s">
        <v>144</v>
      </c>
      <c r="Q92" s="51" t="s">
        <v>144</v>
      </c>
      <c r="R92" s="51" t="s">
        <v>144</v>
      </c>
      <c r="AA92" s="55"/>
    </row>
    <row r="93" spans="2:27" ht="45" customHeight="1" x14ac:dyDescent="0.25">
      <c r="B93" s="43" t="s">
        <v>144</v>
      </c>
      <c r="C93" s="43" t="s">
        <v>144</v>
      </c>
      <c r="D93" s="44" t="s">
        <v>163</v>
      </c>
      <c r="E93" s="43" t="s">
        <v>144</v>
      </c>
      <c r="F93" s="44" t="s">
        <v>144</v>
      </c>
      <c r="G93" s="45" t="s">
        <v>144</v>
      </c>
      <c r="H93" s="46" t="s">
        <v>144</v>
      </c>
      <c r="I93" s="46" t="s">
        <v>144</v>
      </c>
      <c r="J93" s="47" t="s">
        <v>163</v>
      </c>
      <c r="K93" s="48" t="s">
        <v>144</v>
      </c>
      <c r="L93" s="49" t="s">
        <v>144</v>
      </c>
      <c r="M93" s="50" t="s">
        <v>144</v>
      </c>
      <c r="N93" s="50" t="s">
        <v>144</v>
      </c>
      <c r="O93" s="50" t="s">
        <v>144</v>
      </c>
      <c r="P93" s="50" t="s">
        <v>144</v>
      </c>
      <c r="Q93" s="51" t="s">
        <v>144</v>
      </c>
      <c r="R93" s="51" t="s">
        <v>144</v>
      </c>
      <c r="AA93" s="55"/>
    </row>
    <row r="94" spans="2:27" ht="45" customHeight="1" x14ac:dyDescent="0.25">
      <c r="B94" s="43" t="s">
        <v>144</v>
      </c>
      <c r="C94" s="43" t="s">
        <v>144</v>
      </c>
      <c r="D94" s="44" t="s">
        <v>163</v>
      </c>
      <c r="E94" s="43" t="s">
        <v>144</v>
      </c>
      <c r="F94" s="44" t="s">
        <v>144</v>
      </c>
      <c r="G94" s="45" t="s">
        <v>144</v>
      </c>
      <c r="H94" s="46" t="s">
        <v>144</v>
      </c>
      <c r="I94" s="46" t="s">
        <v>144</v>
      </c>
      <c r="J94" s="47" t="s">
        <v>163</v>
      </c>
      <c r="K94" s="48" t="s">
        <v>144</v>
      </c>
      <c r="L94" s="49" t="s">
        <v>144</v>
      </c>
      <c r="M94" s="50" t="s">
        <v>144</v>
      </c>
      <c r="N94" s="50" t="s">
        <v>144</v>
      </c>
      <c r="O94" s="50" t="s">
        <v>144</v>
      </c>
      <c r="P94" s="50" t="s">
        <v>144</v>
      </c>
      <c r="Q94" s="51" t="s">
        <v>144</v>
      </c>
      <c r="R94" s="51" t="s">
        <v>144</v>
      </c>
      <c r="AA94" s="55"/>
    </row>
    <row r="95" spans="2:27" ht="45" customHeight="1" x14ac:dyDescent="0.25">
      <c r="B95" s="43" t="s">
        <v>144</v>
      </c>
      <c r="C95" s="43" t="s">
        <v>144</v>
      </c>
      <c r="D95" s="44" t="s">
        <v>163</v>
      </c>
      <c r="E95" s="43" t="s">
        <v>144</v>
      </c>
      <c r="F95" s="44" t="s">
        <v>144</v>
      </c>
      <c r="G95" s="45" t="s">
        <v>144</v>
      </c>
      <c r="H95" s="46" t="s">
        <v>144</v>
      </c>
      <c r="I95" s="46" t="s">
        <v>144</v>
      </c>
      <c r="J95" s="47" t="s">
        <v>163</v>
      </c>
      <c r="K95" s="48" t="s">
        <v>144</v>
      </c>
      <c r="L95" s="49" t="s">
        <v>144</v>
      </c>
      <c r="M95" s="50" t="s">
        <v>144</v>
      </c>
      <c r="N95" s="50" t="s">
        <v>144</v>
      </c>
      <c r="O95" s="50" t="s">
        <v>144</v>
      </c>
      <c r="P95" s="50" t="s">
        <v>144</v>
      </c>
      <c r="Q95" s="51" t="s">
        <v>144</v>
      </c>
      <c r="R95" s="51" t="s">
        <v>144</v>
      </c>
      <c r="AA95" s="55"/>
    </row>
    <row r="96" spans="2:27" ht="45" customHeight="1" x14ac:dyDescent="0.25">
      <c r="B96" s="43" t="s">
        <v>144</v>
      </c>
      <c r="C96" s="43" t="s">
        <v>144</v>
      </c>
      <c r="D96" s="44" t="s">
        <v>163</v>
      </c>
      <c r="E96" s="43" t="s">
        <v>144</v>
      </c>
      <c r="F96" s="44" t="s">
        <v>144</v>
      </c>
      <c r="G96" s="45" t="s">
        <v>144</v>
      </c>
      <c r="H96" s="46" t="s">
        <v>144</v>
      </c>
      <c r="I96" s="46" t="s">
        <v>144</v>
      </c>
      <c r="J96" s="47" t="s">
        <v>163</v>
      </c>
      <c r="K96" s="48" t="s">
        <v>144</v>
      </c>
      <c r="L96" s="49" t="s">
        <v>144</v>
      </c>
      <c r="M96" s="50" t="s">
        <v>144</v>
      </c>
      <c r="N96" s="50" t="s">
        <v>144</v>
      </c>
      <c r="O96" s="50" t="s">
        <v>144</v>
      </c>
      <c r="P96" s="50" t="s">
        <v>144</v>
      </c>
      <c r="Q96" s="51" t="s">
        <v>144</v>
      </c>
      <c r="R96" s="51" t="s">
        <v>144</v>
      </c>
      <c r="AA96" s="55"/>
    </row>
    <row r="97" spans="2:27" ht="45" customHeight="1" x14ac:dyDescent="0.25">
      <c r="B97" s="43" t="s">
        <v>144</v>
      </c>
      <c r="C97" s="43" t="s">
        <v>144</v>
      </c>
      <c r="D97" s="44" t="s">
        <v>163</v>
      </c>
      <c r="E97" s="43" t="s">
        <v>144</v>
      </c>
      <c r="F97" s="44" t="s">
        <v>144</v>
      </c>
      <c r="G97" s="45" t="s">
        <v>144</v>
      </c>
      <c r="H97" s="46" t="s">
        <v>144</v>
      </c>
      <c r="I97" s="46" t="s">
        <v>144</v>
      </c>
      <c r="J97" s="47" t="s">
        <v>163</v>
      </c>
      <c r="K97" s="48" t="s">
        <v>144</v>
      </c>
      <c r="L97" s="49" t="s">
        <v>144</v>
      </c>
      <c r="M97" s="50" t="s">
        <v>144</v>
      </c>
      <c r="N97" s="50" t="s">
        <v>144</v>
      </c>
      <c r="O97" s="50" t="s">
        <v>144</v>
      </c>
      <c r="P97" s="50" t="s">
        <v>144</v>
      </c>
      <c r="Q97" s="51" t="s">
        <v>144</v>
      </c>
      <c r="R97" s="51" t="s">
        <v>144</v>
      </c>
      <c r="AA97" s="55"/>
    </row>
    <row r="98" spans="2:27" ht="45" customHeight="1" x14ac:dyDescent="0.25">
      <c r="B98" s="43" t="s">
        <v>144</v>
      </c>
      <c r="C98" s="43" t="s">
        <v>144</v>
      </c>
      <c r="D98" s="44" t="s">
        <v>163</v>
      </c>
      <c r="E98" s="43" t="s">
        <v>144</v>
      </c>
      <c r="F98" s="44" t="s">
        <v>144</v>
      </c>
      <c r="G98" s="45" t="s">
        <v>144</v>
      </c>
      <c r="H98" s="46" t="s">
        <v>144</v>
      </c>
      <c r="I98" s="46" t="s">
        <v>144</v>
      </c>
      <c r="J98" s="47" t="s">
        <v>163</v>
      </c>
      <c r="K98" s="48" t="s">
        <v>144</v>
      </c>
      <c r="L98" s="49" t="s">
        <v>144</v>
      </c>
      <c r="M98" s="50" t="s">
        <v>144</v>
      </c>
      <c r="N98" s="50" t="s">
        <v>144</v>
      </c>
      <c r="O98" s="50" t="s">
        <v>144</v>
      </c>
      <c r="P98" s="50" t="s">
        <v>144</v>
      </c>
      <c r="Q98" s="51" t="s">
        <v>144</v>
      </c>
      <c r="R98" s="51" t="s">
        <v>144</v>
      </c>
      <c r="AA98" s="55"/>
    </row>
    <row r="99" spans="2:27" ht="45" customHeight="1" x14ac:dyDescent="0.25">
      <c r="B99" s="43" t="s">
        <v>144</v>
      </c>
      <c r="C99" s="43" t="s">
        <v>144</v>
      </c>
      <c r="D99" s="44" t="s">
        <v>163</v>
      </c>
      <c r="E99" s="43" t="s">
        <v>144</v>
      </c>
      <c r="F99" s="44" t="s">
        <v>144</v>
      </c>
      <c r="G99" s="45" t="s">
        <v>144</v>
      </c>
      <c r="H99" s="46" t="s">
        <v>144</v>
      </c>
      <c r="I99" s="46" t="s">
        <v>144</v>
      </c>
      <c r="J99" s="47" t="s">
        <v>163</v>
      </c>
      <c r="K99" s="48" t="s">
        <v>144</v>
      </c>
      <c r="L99" s="49" t="s">
        <v>144</v>
      </c>
      <c r="M99" s="50" t="s">
        <v>144</v>
      </c>
      <c r="N99" s="50" t="s">
        <v>144</v>
      </c>
      <c r="O99" s="50" t="s">
        <v>144</v>
      </c>
      <c r="P99" s="50" t="s">
        <v>144</v>
      </c>
      <c r="Q99" s="51" t="s">
        <v>144</v>
      </c>
      <c r="R99" s="51" t="s">
        <v>144</v>
      </c>
      <c r="AA99" s="55"/>
    </row>
    <row r="100" spans="2:27" ht="45" customHeight="1" x14ac:dyDescent="0.25">
      <c r="B100" s="43" t="s">
        <v>144</v>
      </c>
      <c r="C100" s="43" t="s">
        <v>144</v>
      </c>
      <c r="D100" s="44" t="s">
        <v>163</v>
      </c>
      <c r="E100" s="43" t="s">
        <v>144</v>
      </c>
      <c r="F100" s="44" t="s">
        <v>144</v>
      </c>
      <c r="G100" s="45" t="s">
        <v>144</v>
      </c>
      <c r="H100" s="46" t="s">
        <v>144</v>
      </c>
      <c r="I100" s="46" t="s">
        <v>144</v>
      </c>
      <c r="J100" s="47" t="s">
        <v>163</v>
      </c>
      <c r="K100" s="48" t="s">
        <v>144</v>
      </c>
      <c r="L100" s="49" t="s">
        <v>144</v>
      </c>
      <c r="M100" s="50" t="s">
        <v>144</v>
      </c>
      <c r="N100" s="50" t="s">
        <v>144</v>
      </c>
      <c r="O100" s="50" t="s">
        <v>144</v>
      </c>
      <c r="P100" s="50" t="s">
        <v>144</v>
      </c>
      <c r="Q100" s="51" t="s">
        <v>144</v>
      </c>
      <c r="R100" s="51" t="s">
        <v>144</v>
      </c>
      <c r="AA100" s="55"/>
    </row>
    <row r="101" spans="2:27" ht="45" customHeight="1" x14ac:dyDescent="0.25">
      <c r="B101" s="43" t="s">
        <v>144</v>
      </c>
      <c r="C101" s="43" t="s">
        <v>144</v>
      </c>
      <c r="D101" s="44" t="s">
        <v>163</v>
      </c>
      <c r="E101" s="43" t="s">
        <v>144</v>
      </c>
      <c r="F101" s="44" t="s">
        <v>144</v>
      </c>
      <c r="G101" s="45" t="s">
        <v>144</v>
      </c>
      <c r="H101" s="46" t="s">
        <v>144</v>
      </c>
      <c r="I101" s="46" t="s">
        <v>144</v>
      </c>
      <c r="J101" s="47" t="s">
        <v>163</v>
      </c>
      <c r="K101" s="48" t="s">
        <v>144</v>
      </c>
      <c r="L101" s="49" t="s">
        <v>144</v>
      </c>
      <c r="M101" s="50" t="s">
        <v>144</v>
      </c>
      <c r="N101" s="50" t="s">
        <v>144</v>
      </c>
      <c r="O101" s="50" t="s">
        <v>144</v>
      </c>
      <c r="P101" s="50" t="s">
        <v>144</v>
      </c>
      <c r="Q101" s="51" t="s">
        <v>144</v>
      </c>
      <c r="R101" s="51" t="s">
        <v>144</v>
      </c>
      <c r="AA101" s="55"/>
    </row>
    <row r="102" spans="2:27" ht="45" customHeight="1" x14ac:dyDescent="0.25">
      <c r="B102" s="43" t="s">
        <v>144</v>
      </c>
      <c r="C102" s="43" t="s">
        <v>144</v>
      </c>
      <c r="D102" s="44" t="s">
        <v>163</v>
      </c>
      <c r="E102" s="43" t="s">
        <v>144</v>
      </c>
      <c r="F102" s="44" t="s">
        <v>144</v>
      </c>
      <c r="G102" s="45" t="s">
        <v>144</v>
      </c>
      <c r="H102" s="46" t="s">
        <v>144</v>
      </c>
      <c r="I102" s="46" t="s">
        <v>144</v>
      </c>
      <c r="J102" s="47" t="s">
        <v>163</v>
      </c>
      <c r="K102" s="48" t="s">
        <v>144</v>
      </c>
      <c r="L102" s="49" t="s">
        <v>144</v>
      </c>
      <c r="M102" s="50" t="s">
        <v>144</v>
      </c>
      <c r="N102" s="50" t="s">
        <v>144</v>
      </c>
      <c r="O102" s="50" t="s">
        <v>144</v>
      </c>
      <c r="P102" s="50" t="s">
        <v>144</v>
      </c>
      <c r="Q102" s="51" t="s">
        <v>144</v>
      </c>
      <c r="R102" s="51" t="s">
        <v>144</v>
      </c>
      <c r="AA102" s="55"/>
    </row>
    <row r="103" spans="2:27" ht="45" customHeight="1" x14ac:dyDescent="0.25">
      <c r="B103" s="43" t="s">
        <v>144</v>
      </c>
      <c r="C103" s="43" t="s">
        <v>144</v>
      </c>
      <c r="D103" s="44" t="s">
        <v>163</v>
      </c>
      <c r="E103" s="43" t="s">
        <v>144</v>
      </c>
      <c r="F103" s="44" t="s">
        <v>144</v>
      </c>
      <c r="G103" s="45" t="s">
        <v>144</v>
      </c>
      <c r="H103" s="46" t="s">
        <v>144</v>
      </c>
      <c r="I103" s="46" t="s">
        <v>144</v>
      </c>
      <c r="J103" s="47" t="s">
        <v>163</v>
      </c>
      <c r="K103" s="48" t="s">
        <v>144</v>
      </c>
      <c r="L103" s="49" t="s">
        <v>144</v>
      </c>
      <c r="M103" s="50" t="s">
        <v>144</v>
      </c>
      <c r="N103" s="50" t="s">
        <v>144</v>
      </c>
      <c r="O103" s="50" t="s">
        <v>144</v>
      </c>
      <c r="P103" s="50" t="s">
        <v>144</v>
      </c>
      <c r="Q103" s="51" t="s">
        <v>144</v>
      </c>
      <c r="R103" s="51" t="s">
        <v>144</v>
      </c>
      <c r="AA103" s="55"/>
    </row>
    <row r="104" spans="2:27" ht="45" customHeight="1" x14ac:dyDescent="0.25">
      <c r="B104" s="43" t="s">
        <v>144</v>
      </c>
      <c r="C104" s="43" t="s">
        <v>144</v>
      </c>
      <c r="D104" s="44" t="s">
        <v>163</v>
      </c>
      <c r="E104" s="43" t="s">
        <v>144</v>
      </c>
      <c r="F104" s="44" t="s">
        <v>144</v>
      </c>
      <c r="G104" s="45" t="s">
        <v>144</v>
      </c>
      <c r="H104" s="46" t="s">
        <v>144</v>
      </c>
      <c r="I104" s="46" t="s">
        <v>144</v>
      </c>
      <c r="J104" s="47" t="s">
        <v>163</v>
      </c>
      <c r="K104" s="48" t="s">
        <v>144</v>
      </c>
      <c r="L104" s="49" t="s">
        <v>144</v>
      </c>
      <c r="M104" s="50" t="s">
        <v>144</v>
      </c>
      <c r="N104" s="50" t="s">
        <v>144</v>
      </c>
      <c r="O104" s="50" t="s">
        <v>144</v>
      </c>
      <c r="P104" s="50" t="s">
        <v>144</v>
      </c>
      <c r="Q104" s="51" t="s">
        <v>144</v>
      </c>
      <c r="R104" s="51" t="s">
        <v>144</v>
      </c>
      <c r="AA104" s="55"/>
    </row>
    <row r="105" spans="2:27" ht="45" customHeight="1" x14ac:dyDescent="0.25">
      <c r="B105" s="43" t="s">
        <v>144</v>
      </c>
      <c r="C105" s="43" t="s">
        <v>144</v>
      </c>
      <c r="D105" s="44" t="s">
        <v>163</v>
      </c>
      <c r="E105" s="43" t="s">
        <v>144</v>
      </c>
      <c r="F105" s="44" t="s">
        <v>144</v>
      </c>
      <c r="G105" s="45" t="s">
        <v>144</v>
      </c>
      <c r="H105" s="46" t="s">
        <v>144</v>
      </c>
      <c r="I105" s="46" t="s">
        <v>144</v>
      </c>
      <c r="J105" s="47" t="s">
        <v>163</v>
      </c>
      <c r="K105" s="48" t="s">
        <v>144</v>
      </c>
      <c r="L105" s="49" t="s">
        <v>144</v>
      </c>
      <c r="M105" s="50" t="s">
        <v>144</v>
      </c>
      <c r="N105" s="50" t="s">
        <v>144</v>
      </c>
      <c r="O105" s="50" t="s">
        <v>144</v>
      </c>
      <c r="P105" s="50" t="s">
        <v>144</v>
      </c>
      <c r="Q105" s="51" t="s">
        <v>144</v>
      </c>
      <c r="R105" s="51" t="s">
        <v>144</v>
      </c>
      <c r="AA105" s="55"/>
    </row>
    <row r="106" spans="2:27" ht="45" customHeight="1" x14ac:dyDescent="0.25">
      <c r="B106" s="43" t="s">
        <v>144</v>
      </c>
      <c r="C106" s="43" t="s">
        <v>144</v>
      </c>
      <c r="D106" s="44" t="s">
        <v>163</v>
      </c>
      <c r="E106" s="43" t="s">
        <v>144</v>
      </c>
      <c r="F106" s="44" t="s">
        <v>144</v>
      </c>
      <c r="G106" s="45" t="s">
        <v>144</v>
      </c>
      <c r="H106" s="46" t="s">
        <v>144</v>
      </c>
      <c r="I106" s="46" t="s">
        <v>144</v>
      </c>
      <c r="J106" s="47" t="s">
        <v>163</v>
      </c>
      <c r="K106" s="48" t="s">
        <v>144</v>
      </c>
      <c r="L106" s="49" t="s">
        <v>144</v>
      </c>
      <c r="M106" s="50" t="s">
        <v>144</v>
      </c>
      <c r="N106" s="50" t="s">
        <v>144</v>
      </c>
      <c r="O106" s="50" t="s">
        <v>144</v>
      </c>
      <c r="P106" s="50" t="s">
        <v>144</v>
      </c>
      <c r="Q106" s="51" t="s">
        <v>144</v>
      </c>
      <c r="R106" s="51" t="s">
        <v>144</v>
      </c>
      <c r="AA106" s="55"/>
    </row>
    <row r="107" spans="2:27" ht="45" customHeight="1" x14ac:dyDescent="0.25">
      <c r="B107" s="43" t="s">
        <v>144</v>
      </c>
      <c r="C107" s="43" t="s">
        <v>144</v>
      </c>
      <c r="D107" s="44" t="s">
        <v>163</v>
      </c>
      <c r="E107" s="43" t="s">
        <v>144</v>
      </c>
      <c r="F107" s="44" t="s">
        <v>144</v>
      </c>
      <c r="G107" s="45" t="s">
        <v>144</v>
      </c>
      <c r="H107" s="46" t="s">
        <v>144</v>
      </c>
      <c r="I107" s="46" t="s">
        <v>144</v>
      </c>
      <c r="J107" s="47" t="s">
        <v>163</v>
      </c>
      <c r="K107" s="48" t="s">
        <v>144</v>
      </c>
      <c r="L107" s="49" t="s">
        <v>144</v>
      </c>
      <c r="M107" s="50" t="s">
        <v>144</v>
      </c>
      <c r="N107" s="50" t="s">
        <v>144</v>
      </c>
      <c r="O107" s="50" t="s">
        <v>144</v>
      </c>
      <c r="P107" s="50" t="s">
        <v>144</v>
      </c>
      <c r="Q107" s="51" t="s">
        <v>144</v>
      </c>
      <c r="R107" s="51" t="s">
        <v>144</v>
      </c>
      <c r="AA107" s="55"/>
    </row>
    <row r="108" spans="2:27" ht="45" customHeight="1" x14ac:dyDescent="0.25">
      <c r="B108" s="43" t="s">
        <v>144</v>
      </c>
      <c r="C108" s="43" t="s">
        <v>144</v>
      </c>
      <c r="D108" s="44" t="s">
        <v>163</v>
      </c>
      <c r="E108" s="43" t="s">
        <v>144</v>
      </c>
      <c r="F108" s="44" t="s">
        <v>144</v>
      </c>
      <c r="G108" s="45" t="s">
        <v>144</v>
      </c>
      <c r="H108" s="46" t="s">
        <v>144</v>
      </c>
      <c r="I108" s="46" t="s">
        <v>144</v>
      </c>
      <c r="J108" s="47" t="s">
        <v>163</v>
      </c>
      <c r="K108" s="48" t="s">
        <v>144</v>
      </c>
      <c r="L108" s="49" t="s">
        <v>144</v>
      </c>
      <c r="M108" s="50" t="s">
        <v>144</v>
      </c>
      <c r="N108" s="50" t="s">
        <v>144</v>
      </c>
      <c r="O108" s="50" t="s">
        <v>144</v>
      </c>
      <c r="P108" s="50" t="s">
        <v>144</v>
      </c>
      <c r="Q108" s="51" t="s">
        <v>144</v>
      </c>
      <c r="R108" s="51" t="s">
        <v>144</v>
      </c>
    </row>
    <row r="109" spans="2:27" ht="45" customHeight="1" x14ac:dyDescent="0.25">
      <c r="B109" s="43" t="s">
        <v>144</v>
      </c>
      <c r="C109" s="43" t="s">
        <v>144</v>
      </c>
      <c r="D109" s="44" t="s">
        <v>163</v>
      </c>
      <c r="E109" s="43" t="s">
        <v>144</v>
      </c>
      <c r="F109" s="44" t="s">
        <v>144</v>
      </c>
      <c r="G109" s="45" t="s">
        <v>144</v>
      </c>
      <c r="H109" s="46" t="s">
        <v>144</v>
      </c>
      <c r="I109" s="46" t="s">
        <v>144</v>
      </c>
      <c r="J109" s="47" t="s">
        <v>163</v>
      </c>
      <c r="K109" s="48" t="s">
        <v>144</v>
      </c>
      <c r="L109" s="49" t="s">
        <v>144</v>
      </c>
      <c r="M109" s="50" t="s">
        <v>144</v>
      </c>
      <c r="N109" s="50" t="s">
        <v>144</v>
      </c>
      <c r="O109" s="50" t="s">
        <v>144</v>
      </c>
      <c r="P109" s="50" t="s">
        <v>144</v>
      </c>
      <c r="Q109" s="51" t="s">
        <v>144</v>
      </c>
      <c r="R109" s="51" t="s">
        <v>144</v>
      </c>
    </row>
    <row r="110" spans="2:27" ht="45" customHeight="1" x14ac:dyDescent="0.25">
      <c r="B110" s="43" t="s">
        <v>144</v>
      </c>
      <c r="C110" s="43" t="s">
        <v>144</v>
      </c>
      <c r="D110" s="44" t="s">
        <v>163</v>
      </c>
      <c r="E110" s="43" t="s">
        <v>144</v>
      </c>
      <c r="F110" s="44" t="s">
        <v>144</v>
      </c>
      <c r="G110" s="45" t="s">
        <v>144</v>
      </c>
      <c r="H110" s="46" t="s">
        <v>144</v>
      </c>
      <c r="I110" s="46" t="s">
        <v>144</v>
      </c>
      <c r="J110" s="47" t="s">
        <v>163</v>
      </c>
      <c r="K110" s="48" t="s">
        <v>144</v>
      </c>
      <c r="L110" s="49" t="s">
        <v>144</v>
      </c>
      <c r="M110" s="50" t="s">
        <v>144</v>
      </c>
      <c r="N110" s="50" t="s">
        <v>144</v>
      </c>
      <c r="O110" s="50" t="s">
        <v>144</v>
      </c>
      <c r="P110" s="50" t="s">
        <v>144</v>
      </c>
      <c r="Q110" s="51" t="s">
        <v>144</v>
      </c>
      <c r="R110" s="51" t="s">
        <v>144</v>
      </c>
    </row>
    <row r="111" spans="2:27" ht="45" customHeight="1" x14ac:dyDescent="0.25">
      <c r="B111" s="43" t="s">
        <v>144</v>
      </c>
      <c r="C111" s="43" t="s">
        <v>144</v>
      </c>
      <c r="D111" s="44" t="s">
        <v>163</v>
      </c>
      <c r="E111" s="43" t="s">
        <v>144</v>
      </c>
      <c r="F111" s="44" t="s">
        <v>144</v>
      </c>
      <c r="G111" s="45" t="s">
        <v>144</v>
      </c>
      <c r="H111" s="46" t="s">
        <v>144</v>
      </c>
      <c r="I111" s="46" t="s">
        <v>144</v>
      </c>
      <c r="J111" s="47" t="s">
        <v>163</v>
      </c>
      <c r="K111" s="48" t="s">
        <v>144</v>
      </c>
      <c r="L111" s="49" t="s">
        <v>144</v>
      </c>
      <c r="M111" s="50" t="s">
        <v>144</v>
      </c>
      <c r="N111" s="50" t="s">
        <v>144</v>
      </c>
      <c r="O111" s="50" t="s">
        <v>144</v>
      </c>
      <c r="P111" s="50" t="s">
        <v>144</v>
      </c>
      <c r="Q111" s="51" t="s">
        <v>144</v>
      </c>
      <c r="R111" s="51" t="s">
        <v>144</v>
      </c>
    </row>
    <row r="112" spans="2:27" ht="45" customHeight="1" x14ac:dyDescent="0.25">
      <c r="B112" s="43" t="s">
        <v>144</v>
      </c>
      <c r="C112" s="43" t="s">
        <v>144</v>
      </c>
      <c r="D112" s="44" t="s">
        <v>163</v>
      </c>
      <c r="E112" s="43" t="s">
        <v>144</v>
      </c>
      <c r="F112" s="44" t="s">
        <v>144</v>
      </c>
      <c r="G112" s="45" t="s">
        <v>144</v>
      </c>
      <c r="H112" s="46" t="s">
        <v>144</v>
      </c>
      <c r="I112" s="46" t="s">
        <v>144</v>
      </c>
      <c r="J112" s="47" t="s">
        <v>163</v>
      </c>
      <c r="K112" s="48" t="s">
        <v>144</v>
      </c>
      <c r="L112" s="49" t="s">
        <v>144</v>
      </c>
      <c r="M112" s="50" t="s">
        <v>144</v>
      </c>
      <c r="N112" s="50" t="s">
        <v>144</v>
      </c>
      <c r="O112" s="50" t="s">
        <v>144</v>
      </c>
      <c r="P112" s="50" t="s">
        <v>144</v>
      </c>
      <c r="Q112" s="51" t="s">
        <v>144</v>
      </c>
      <c r="R112" s="51" t="s">
        <v>144</v>
      </c>
    </row>
    <row r="113" spans="2:18" ht="45" customHeight="1" x14ac:dyDescent="0.25">
      <c r="B113" s="43" t="s">
        <v>144</v>
      </c>
      <c r="C113" s="43" t="s">
        <v>144</v>
      </c>
      <c r="D113" s="44" t="s">
        <v>163</v>
      </c>
      <c r="E113" s="43" t="s">
        <v>144</v>
      </c>
      <c r="F113" s="44" t="s">
        <v>144</v>
      </c>
      <c r="G113" s="45" t="s">
        <v>144</v>
      </c>
      <c r="H113" s="46" t="s">
        <v>144</v>
      </c>
      <c r="I113" s="46" t="s">
        <v>144</v>
      </c>
      <c r="J113" s="47" t="s">
        <v>163</v>
      </c>
      <c r="K113" s="48" t="s">
        <v>144</v>
      </c>
      <c r="L113" s="49" t="s">
        <v>144</v>
      </c>
      <c r="M113" s="50" t="s">
        <v>144</v>
      </c>
      <c r="N113" s="50" t="s">
        <v>144</v>
      </c>
      <c r="O113" s="50" t="s">
        <v>144</v>
      </c>
      <c r="P113" s="50" t="s">
        <v>144</v>
      </c>
      <c r="Q113" s="51" t="s">
        <v>144</v>
      </c>
      <c r="R113" s="51" t="s">
        <v>144</v>
      </c>
    </row>
    <row r="114" spans="2:18" ht="45" customHeight="1" x14ac:dyDescent="0.25">
      <c r="B114" s="43" t="s">
        <v>144</v>
      </c>
      <c r="C114" s="43" t="s">
        <v>144</v>
      </c>
      <c r="D114" s="44" t="s">
        <v>163</v>
      </c>
      <c r="E114" s="43" t="s">
        <v>144</v>
      </c>
      <c r="F114" s="44" t="s">
        <v>144</v>
      </c>
      <c r="G114" s="45" t="s">
        <v>144</v>
      </c>
      <c r="H114" s="46" t="s">
        <v>144</v>
      </c>
      <c r="I114" s="46" t="s">
        <v>144</v>
      </c>
      <c r="J114" s="47" t="s">
        <v>163</v>
      </c>
      <c r="K114" s="48" t="s">
        <v>144</v>
      </c>
      <c r="L114" s="49" t="s">
        <v>144</v>
      </c>
      <c r="M114" s="50" t="s">
        <v>144</v>
      </c>
      <c r="N114" s="50" t="s">
        <v>144</v>
      </c>
      <c r="O114" s="50" t="s">
        <v>144</v>
      </c>
      <c r="P114" s="50" t="s">
        <v>144</v>
      </c>
      <c r="Q114" s="51" t="s">
        <v>144</v>
      </c>
      <c r="R114" s="51" t="s">
        <v>144</v>
      </c>
    </row>
    <row r="115" spans="2:18" ht="45" customHeight="1" x14ac:dyDescent="0.25">
      <c r="B115" s="43" t="s">
        <v>144</v>
      </c>
      <c r="C115" s="43" t="s">
        <v>144</v>
      </c>
      <c r="D115" s="44" t="s">
        <v>163</v>
      </c>
      <c r="E115" s="43" t="s">
        <v>144</v>
      </c>
      <c r="F115" s="44" t="s">
        <v>144</v>
      </c>
      <c r="G115" s="45" t="s">
        <v>144</v>
      </c>
      <c r="H115" s="46" t="s">
        <v>144</v>
      </c>
      <c r="I115" s="46" t="s">
        <v>144</v>
      </c>
      <c r="J115" s="47" t="s">
        <v>163</v>
      </c>
      <c r="K115" s="48" t="s">
        <v>144</v>
      </c>
      <c r="L115" s="49" t="s">
        <v>144</v>
      </c>
      <c r="M115" s="50" t="s">
        <v>144</v>
      </c>
      <c r="N115" s="50" t="s">
        <v>144</v>
      </c>
      <c r="O115" s="50" t="s">
        <v>144</v>
      </c>
      <c r="P115" s="50" t="s">
        <v>144</v>
      </c>
      <c r="Q115" s="51" t="s">
        <v>144</v>
      </c>
      <c r="R115" s="51" t="s">
        <v>144</v>
      </c>
    </row>
    <row r="116" spans="2:18" ht="45" customHeight="1" x14ac:dyDescent="0.25">
      <c r="B116" s="43" t="s">
        <v>144</v>
      </c>
      <c r="C116" s="43" t="s">
        <v>144</v>
      </c>
      <c r="D116" s="44" t="s">
        <v>163</v>
      </c>
      <c r="E116" s="43" t="s">
        <v>144</v>
      </c>
      <c r="F116" s="44" t="s">
        <v>144</v>
      </c>
      <c r="G116" s="45" t="s">
        <v>144</v>
      </c>
      <c r="H116" s="46" t="s">
        <v>144</v>
      </c>
      <c r="I116" s="46" t="s">
        <v>144</v>
      </c>
      <c r="J116" s="47" t="s">
        <v>163</v>
      </c>
      <c r="K116" s="48" t="s">
        <v>144</v>
      </c>
      <c r="L116" s="49" t="s">
        <v>144</v>
      </c>
      <c r="M116" s="50" t="s">
        <v>144</v>
      </c>
      <c r="N116" s="50" t="s">
        <v>144</v>
      </c>
      <c r="O116" s="50" t="s">
        <v>144</v>
      </c>
      <c r="P116" s="50" t="s">
        <v>144</v>
      </c>
      <c r="Q116" s="51" t="s">
        <v>144</v>
      </c>
      <c r="R116" s="51" t="s">
        <v>144</v>
      </c>
    </row>
    <row r="117" spans="2:18" ht="45" customHeight="1" x14ac:dyDescent="0.25">
      <c r="B117" s="43" t="s">
        <v>144</v>
      </c>
      <c r="C117" s="43" t="s">
        <v>144</v>
      </c>
      <c r="D117" s="44" t="s">
        <v>163</v>
      </c>
      <c r="E117" s="43" t="s">
        <v>144</v>
      </c>
      <c r="F117" s="44" t="s">
        <v>144</v>
      </c>
      <c r="G117" s="45" t="s">
        <v>144</v>
      </c>
      <c r="H117" s="46" t="s">
        <v>144</v>
      </c>
      <c r="I117" s="46" t="s">
        <v>144</v>
      </c>
      <c r="J117" s="47" t="s">
        <v>163</v>
      </c>
      <c r="K117" s="48" t="s">
        <v>144</v>
      </c>
      <c r="L117" s="49" t="s">
        <v>144</v>
      </c>
      <c r="M117" s="50" t="s">
        <v>144</v>
      </c>
      <c r="N117" s="50" t="s">
        <v>144</v>
      </c>
      <c r="O117" s="50" t="s">
        <v>144</v>
      </c>
      <c r="P117" s="50" t="s">
        <v>144</v>
      </c>
      <c r="Q117" s="51" t="s">
        <v>144</v>
      </c>
      <c r="R117" s="51" t="s">
        <v>144</v>
      </c>
    </row>
    <row r="118" spans="2:18" ht="45" customHeight="1" x14ac:dyDescent="0.25">
      <c r="B118" s="43" t="s">
        <v>144</v>
      </c>
      <c r="C118" s="43" t="s">
        <v>144</v>
      </c>
      <c r="D118" s="44" t="s">
        <v>163</v>
      </c>
      <c r="E118" s="43" t="s">
        <v>144</v>
      </c>
      <c r="F118" s="44" t="s">
        <v>144</v>
      </c>
      <c r="G118" s="45" t="s">
        <v>144</v>
      </c>
      <c r="H118" s="46" t="s">
        <v>144</v>
      </c>
      <c r="I118" s="46" t="s">
        <v>144</v>
      </c>
      <c r="J118" s="47" t="s">
        <v>163</v>
      </c>
      <c r="K118" s="48" t="s">
        <v>144</v>
      </c>
      <c r="L118" s="49" t="s">
        <v>144</v>
      </c>
      <c r="M118" s="50" t="s">
        <v>144</v>
      </c>
      <c r="N118" s="50" t="s">
        <v>144</v>
      </c>
      <c r="O118" s="50" t="s">
        <v>144</v>
      </c>
      <c r="P118" s="50" t="s">
        <v>144</v>
      </c>
      <c r="Q118" s="51" t="s">
        <v>144</v>
      </c>
      <c r="R118" s="51" t="s">
        <v>144</v>
      </c>
    </row>
    <row r="119" spans="2:18" ht="45" customHeight="1" x14ac:dyDescent="0.25">
      <c r="B119" s="43" t="s">
        <v>144</v>
      </c>
      <c r="C119" s="43" t="s">
        <v>144</v>
      </c>
      <c r="D119" s="44" t="s">
        <v>163</v>
      </c>
      <c r="E119" s="43" t="s">
        <v>144</v>
      </c>
      <c r="F119" s="44" t="s">
        <v>144</v>
      </c>
      <c r="G119" s="45" t="s">
        <v>144</v>
      </c>
      <c r="H119" s="46" t="s">
        <v>144</v>
      </c>
      <c r="I119" s="46" t="s">
        <v>144</v>
      </c>
      <c r="J119" s="47" t="s">
        <v>163</v>
      </c>
      <c r="K119" s="48" t="s">
        <v>144</v>
      </c>
      <c r="L119" s="49" t="s">
        <v>144</v>
      </c>
      <c r="M119" s="50" t="s">
        <v>144</v>
      </c>
      <c r="N119" s="50" t="s">
        <v>144</v>
      </c>
      <c r="O119" s="50" t="s">
        <v>144</v>
      </c>
      <c r="P119" s="50" t="s">
        <v>144</v>
      </c>
      <c r="Q119" s="51" t="s">
        <v>144</v>
      </c>
      <c r="R119" s="51" t="s">
        <v>144</v>
      </c>
    </row>
    <row r="120" spans="2:18" ht="45" customHeight="1" x14ac:dyDescent="0.25">
      <c r="B120" s="43" t="s">
        <v>144</v>
      </c>
      <c r="C120" s="43" t="s">
        <v>144</v>
      </c>
      <c r="D120" s="44" t="s">
        <v>163</v>
      </c>
      <c r="E120" s="43" t="s">
        <v>144</v>
      </c>
      <c r="F120" s="44" t="s">
        <v>144</v>
      </c>
      <c r="G120" s="45" t="s">
        <v>144</v>
      </c>
      <c r="H120" s="46" t="s">
        <v>144</v>
      </c>
      <c r="I120" s="46" t="s">
        <v>144</v>
      </c>
      <c r="J120" s="47" t="s">
        <v>163</v>
      </c>
      <c r="K120" s="48" t="s">
        <v>144</v>
      </c>
      <c r="L120" s="49" t="s">
        <v>144</v>
      </c>
      <c r="M120" s="50" t="s">
        <v>144</v>
      </c>
      <c r="N120" s="50" t="s">
        <v>144</v>
      </c>
      <c r="O120" s="50" t="s">
        <v>144</v>
      </c>
      <c r="P120" s="50" t="s">
        <v>144</v>
      </c>
      <c r="Q120" s="51" t="s">
        <v>144</v>
      </c>
      <c r="R120" s="51" t="s">
        <v>144</v>
      </c>
    </row>
    <row r="121" spans="2:18" ht="45" customHeight="1" x14ac:dyDescent="0.25">
      <c r="B121" s="43" t="s">
        <v>144</v>
      </c>
      <c r="C121" s="43" t="s">
        <v>144</v>
      </c>
      <c r="D121" s="44" t="s">
        <v>163</v>
      </c>
      <c r="E121" s="43" t="s">
        <v>144</v>
      </c>
      <c r="F121" s="44" t="s">
        <v>144</v>
      </c>
      <c r="G121" s="45" t="s">
        <v>144</v>
      </c>
      <c r="H121" s="46" t="s">
        <v>144</v>
      </c>
      <c r="I121" s="46" t="s">
        <v>144</v>
      </c>
      <c r="J121" s="47" t="s">
        <v>163</v>
      </c>
      <c r="K121" s="48" t="s">
        <v>144</v>
      </c>
      <c r="L121" s="49" t="s">
        <v>144</v>
      </c>
      <c r="M121" s="50" t="s">
        <v>144</v>
      </c>
      <c r="N121" s="50" t="s">
        <v>144</v>
      </c>
      <c r="O121" s="50" t="s">
        <v>144</v>
      </c>
      <c r="P121" s="50" t="s">
        <v>144</v>
      </c>
      <c r="Q121" s="51" t="s">
        <v>144</v>
      </c>
      <c r="R121" s="51" t="s">
        <v>144</v>
      </c>
    </row>
    <row r="122" spans="2:18" ht="45" customHeight="1" x14ac:dyDescent="0.25">
      <c r="B122" s="43" t="s">
        <v>144</v>
      </c>
      <c r="C122" s="43" t="s">
        <v>144</v>
      </c>
      <c r="D122" s="44" t="s">
        <v>163</v>
      </c>
      <c r="E122" s="43" t="s">
        <v>144</v>
      </c>
      <c r="F122" s="44" t="s">
        <v>144</v>
      </c>
      <c r="G122" s="45" t="s">
        <v>144</v>
      </c>
      <c r="H122" s="46" t="s">
        <v>144</v>
      </c>
      <c r="I122" s="46" t="s">
        <v>144</v>
      </c>
      <c r="J122" s="47" t="s">
        <v>163</v>
      </c>
      <c r="K122" s="48" t="s">
        <v>144</v>
      </c>
      <c r="L122" s="49" t="s">
        <v>144</v>
      </c>
      <c r="M122" s="50" t="s">
        <v>144</v>
      </c>
      <c r="N122" s="50" t="s">
        <v>144</v>
      </c>
      <c r="O122" s="50" t="s">
        <v>144</v>
      </c>
      <c r="P122" s="50" t="s">
        <v>144</v>
      </c>
      <c r="Q122" s="51" t="s">
        <v>144</v>
      </c>
      <c r="R122" s="51" t="s">
        <v>144</v>
      </c>
    </row>
    <row r="123" spans="2:18" ht="45" customHeight="1" x14ac:dyDescent="0.25">
      <c r="B123" s="43" t="s">
        <v>144</v>
      </c>
      <c r="C123" s="43" t="s">
        <v>144</v>
      </c>
      <c r="D123" s="44" t="s">
        <v>163</v>
      </c>
      <c r="E123" s="43" t="s">
        <v>144</v>
      </c>
      <c r="F123" s="44" t="s">
        <v>144</v>
      </c>
      <c r="G123" s="45" t="s">
        <v>144</v>
      </c>
      <c r="H123" s="46" t="s">
        <v>144</v>
      </c>
      <c r="I123" s="46" t="s">
        <v>144</v>
      </c>
      <c r="J123" s="47" t="s">
        <v>163</v>
      </c>
      <c r="K123" s="48" t="s">
        <v>144</v>
      </c>
      <c r="L123" s="49" t="s">
        <v>144</v>
      </c>
      <c r="M123" s="50" t="s">
        <v>144</v>
      </c>
      <c r="N123" s="50" t="s">
        <v>144</v>
      </c>
      <c r="O123" s="50" t="s">
        <v>144</v>
      </c>
      <c r="P123" s="50" t="s">
        <v>144</v>
      </c>
      <c r="Q123" s="51" t="s">
        <v>144</v>
      </c>
      <c r="R123" s="51" t="s">
        <v>144</v>
      </c>
    </row>
    <row r="124" spans="2:18" ht="45" customHeight="1" x14ac:dyDescent="0.25">
      <c r="B124" s="43" t="s">
        <v>144</v>
      </c>
      <c r="C124" s="43" t="s">
        <v>144</v>
      </c>
      <c r="D124" s="44" t="s">
        <v>163</v>
      </c>
      <c r="E124" s="43" t="s">
        <v>144</v>
      </c>
      <c r="F124" s="44" t="s">
        <v>144</v>
      </c>
      <c r="G124" s="45" t="s">
        <v>144</v>
      </c>
      <c r="H124" s="46" t="s">
        <v>144</v>
      </c>
      <c r="I124" s="46" t="s">
        <v>144</v>
      </c>
      <c r="J124" s="47" t="s">
        <v>163</v>
      </c>
      <c r="K124" s="48" t="s">
        <v>144</v>
      </c>
      <c r="L124" s="49" t="s">
        <v>144</v>
      </c>
      <c r="M124" s="50" t="s">
        <v>144</v>
      </c>
      <c r="N124" s="50" t="s">
        <v>144</v>
      </c>
      <c r="O124" s="50" t="s">
        <v>144</v>
      </c>
      <c r="P124" s="50" t="s">
        <v>144</v>
      </c>
      <c r="Q124" s="51" t="s">
        <v>144</v>
      </c>
      <c r="R124" s="51" t="s">
        <v>144</v>
      </c>
    </row>
    <row r="125" spans="2:18" ht="45" customHeight="1" x14ac:dyDescent="0.25">
      <c r="B125" s="43" t="s">
        <v>144</v>
      </c>
      <c r="C125" s="43" t="s">
        <v>144</v>
      </c>
      <c r="D125" s="44" t="s">
        <v>163</v>
      </c>
      <c r="E125" s="43" t="s">
        <v>144</v>
      </c>
      <c r="F125" s="44" t="s">
        <v>144</v>
      </c>
      <c r="G125" s="45" t="s">
        <v>144</v>
      </c>
      <c r="H125" s="46" t="s">
        <v>144</v>
      </c>
      <c r="I125" s="46" t="s">
        <v>144</v>
      </c>
      <c r="J125" s="47" t="s">
        <v>163</v>
      </c>
      <c r="K125" s="48" t="s">
        <v>144</v>
      </c>
      <c r="L125" s="49" t="s">
        <v>144</v>
      </c>
      <c r="M125" s="50" t="s">
        <v>144</v>
      </c>
      <c r="N125" s="50" t="s">
        <v>144</v>
      </c>
      <c r="O125" s="50" t="s">
        <v>144</v>
      </c>
      <c r="P125" s="50" t="s">
        <v>144</v>
      </c>
      <c r="Q125" s="51" t="s">
        <v>144</v>
      </c>
      <c r="R125" s="51" t="s">
        <v>144</v>
      </c>
    </row>
    <row r="126" spans="2:18" ht="45" customHeight="1" x14ac:dyDescent="0.25">
      <c r="B126" s="43" t="s">
        <v>144</v>
      </c>
      <c r="C126" s="43" t="s">
        <v>144</v>
      </c>
      <c r="D126" s="44" t="s">
        <v>163</v>
      </c>
      <c r="E126" s="43" t="s">
        <v>144</v>
      </c>
      <c r="F126" s="44" t="s">
        <v>144</v>
      </c>
      <c r="G126" s="45" t="s">
        <v>144</v>
      </c>
      <c r="H126" s="46" t="s">
        <v>144</v>
      </c>
      <c r="I126" s="46" t="s">
        <v>144</v>
      </c>
      <c r="J126" s="47" t="s">
        <v>163</v>
      </c>
      <c r="K126" s="48" t="s">
        <v>144</v>
      </c>
      <c r="L126" s="49" t="s">
        <v>144</v>
      </c>
      <c r="M126" s="50" t="s">
        <v>144</v>
      </c>
      <c r="N126" s="50" t="s">
        <v>144</v>
      </c>
      <c r="O126" s="50" t="s">
        <v>144</v>
      </c>
      <c r="P126" s="50" t="s">
        <v>144</v>
      </c>
      <c r="Q126" s="51" t="s">
        <v>144</v>
      </c>
      <c r="R126" s="51" t="s">
        <v>144</v>
      </c>
    </row>
    <row r="127" spans="2:18" ht="45" customHeight="1" x14ac:dyDescent="0.25">
      <c r="B127" s="43" t="s">
        <v>144</v>
      </c>
      <c r="C127" s="43" t="s">
        <v>144</v>
      </c>
      <c r="D127" s="44" t="s">
        <v>163</v>
      </c>
      <c r="E127" s="43" t="s">
        <v>144</v>
      </c>
      <c r="F127" s="44" t="s">
        <v>144</v>
      </c>
      <c r="G127" s="45" t="s">
        <v>144</v>
      </c>
      <c r="H127" s="46" t="s">
        <v>144</v>
      </c>
      <c r="I127" s="46" t="s">
        <v>144</v>
      </c>
      <c r="J127" s="47" t="s">
        <v>163</v>
      </c>
      <c r="K127" s="48" t="s">
        <v>144</v>
      </c>
      <c r="L127" s="49" t="s">
        <v>144</v>
      </c>
      <c r="M127" s="50" t="s">
        <v>144</v>
      </c>
      <c r="N127" s="50" t="s">
        <v>144</v>
      </c>
      <c r="O127" s="50" t="s">
        <v>144</v>
      </c>
      <c r="P127" s="50" t="s">
        <v>144</v>
      </c>
      <c r="Q127" s="51" t="s">
        <v>144</v>
      </c>
      <c r="R127" s="51" t="s">
        <v>144</v>
      </c>
    </row>
    <row r="128" spans="2:18" ht="45" customHeight="1" x14ac:dyDescent="0.25">
      <c r="B128" s="43" t="s">
        <v>144</v>
      </c>
      <c r="C128" s="43" t="s">
        <v>144</v>
      </c>
      <c r="D128" s="44" t="s">
        <v>163</v>
      </c>
      <c r="E128" s="43" t="s">
        <v>144</v>
      </c>
      <c r="F128" s="44" t="s">
        <v>144</v>
      </c>
      <c r="G128" s="45" t="s">
        <v>144</v>
      </c>
      <c r="H128" s="46" t="s">
        <v>144</v>
      </c>
      <c r="I128" s="46" t="s">
        <v>144</v>
      </c>
      <c r="J128" s="47" t="s">
        <v>163</v>
      </c>
      <c r="K128" s="48" t="s">
        <v>144</v>
      </c>
      <c r="L128" s="49" t="s">
        <v>144</v>
      </c>
      <c r="M128" s="50" t="s">
        <v>144</v>
      </c>
      <c r="N128" s="50" t="s">
        <v>144</v>
      </c>
      <c r="O128" s="50" t="s">
        <v>144</v>
      </c>
      <c r="P128" s="50" t="s">
        <v>144</v>
      </c>
      <c r="Q128" s="51" t="s">
        <v>144</v>
      </c>
      <c r="R128" s="51" t="s">
        <v>144</v>
      </c>
    </row>
    <row r="129" spans="2:18" ht="45" customHeight="1" x14ac:dyDescent="0.25">
      <c r="B129" s="43" t="s">
        <v>144</v>
      </c>
      <c r="C129" s="43" t="s">
        <v>144</v>
      </c>
      <c r="D129" s="44" t="s">
        <v>163</v>
      </c>
      <c r="E129" s="43" t="s">
        <v>144</v>
      </c>
      <c r="F129" s="44" t="s">
        <v>144</v>
      </c>
      <c r="G129" s="45" t="s">
        <v>144</v>
      </c>
      <c r="H129" s="46" t="s">
        <v>144</v>
      </c>
      <c r="I129" s="46" t="s">
        <v>144</v>
      </c>
      <c r="J129" s="47" t="s">
        <v>163</v>
      </c>
      <c r="K129" s="48" t="s">
        <v>144</v>
      </c>
      <c r="L129" s="49" t="s">
        <v>144</v>
      </c>
      <c r="M129" s="50" t="s">
        <v>144</v>
      </c>
      <c r="N129" s="50" t="s">
        <v>144</v>
      </c>
      <c r="O129" s="50" t="s">
        <v>144</v>
      </c>
      <c r="P129" s="50" t="s">
        <v>144</v>
      </c>
      <c r="Q129" s="51" t="s">
        <v>144</v>
      </c>
      <c r="R129" s="51" t="s">
        <v>144</v>
      </c>
    </row>
    <row r="130" spans="2:18" ht="45" customHeight="1" x14ac:dyDescent="0.25">
      <c r="B130" s="43" t="s">
        <v>144</v>
      </c>
      <c r="C130" s="43" t="s">
        <v>144</v>
      </c>
      <c r="D130" s="44" t="s">
        <v>163</v>
      </c>
      <c r="E130" s="43" t="s">
        <v>144</v>
      </c>
      <c r="F130" s="44" t="s">
        <v>144</v>
      </c>
      <c r="G130" s="45" t="s">
        <v>144</v>
      </c>
      <c r="H130" s="46" t="s">
        <v>144</v>
      </c>
      <c r="I130" s="46" t="s">
        <v>144</v>
      </c>
      <c r="J130" s="47" t="s">
        <v>163</v>
      </c>
      <c r="K130" s="48" t="s">
        <v>144</v>
      </c>
      <c r="L130" s="49" t="s">
        <v>144</v>
      </c>
      <c r="M130" s="50" t="s">
        <v>144</v>
      </c>
      <c r="N130" s="50" t="s">
        <v>144</v>
      </c>
      <c r="O130" s="50" t="s">
        <v>144</v>
      </c>
      <c r="P130" s="50" t="s">
        <v>144</v>
      </c>
      <c r="Q130" s="51" t="s">
        <v>144</v>
      </c>
      <c r="R130" s="51" t="s">
        <v>144</v>
      </c>
    </row>
    <row r="131" spans="2:18" ht="45" customHeight="1" x14ac:dyDescent="0.25">
      <c r="B131" s="43" t="s">
        <v>144</v>
      </c>
      <c r="C131" s="43" t="s">
        <v>144</v>
      </c>
      <c r="D131" s="44" t="s">
        <v>163</v>
      </c>
      <c r="E131" s="43" t="s">
        <v>144</v>
      </c>
      <c r="F131" s="44" t="s">
        <v>144</v>
      </c>
      <c r="G131" s="45" t="s">
        <v>144</v>
      </c>
      <c r="H131" s="46" t="s">
        <v>144</v>
      </c>
      <c r="I131" s="46" t="s">
        <v>144</v>
      </c>
      <c r="J131" s="47" t="s">
        <v>163</v>
      </c>
      <c r="K131" s="48" t="s">
        <v>144</v>
      </c>
      <c r="L131" s="49" t="s">
        <v>144</v>
      </c>
      <c r="M131" s="50" t="s">
        <v>144</v>
      </c>
      <c r="N131" s="50" t="s">
        <v>144</v>
      </c>
      <c r="O131" s="50" t="s">
        <v>144</v>
      </c>
      <c r="P131" s="50" t="s">
        <v>144</v>
      </c>
      <c r="Q131" s="51" t="s">
        <v>144</v>
      </c>
      <c r="R131" s="51" t="s">
        <v>144</v>
      </c>
    </row>
    <row r="132" spans="2:18" ht="45" customHeight="1" x14ac:dyDescent="0.25">
      <c r="B132" s="43" t="s">
        <v>144</v>
      </c>
      <c r="C132" s="43" t="s">
        <v>144</v>
      </c>
      <c r="D132" s="44" t="s">
        <v>163</v>
      </c>
      <c r="E132" s="43" t="s">
        <v>144</v>
      </c>
      <c r="F132" s="44" t="s">
        <v>144</v>
      </c>
      <c r="G132" s="45" t="s">
        <v>144</v>
      </c>
      <c r="H132" s="46" t="s">
        <v>144</v>
      </c>
      <c r="I132" s="46" t="s">
        <v>144</v>
      </c>
      <c r="J132" s="47" t="s">
        <v>163</v>
      </c>
      <c r="K132" s="48" t="s">
        <v>144</v>
      </c>
      <c r="L132" s="49" t="s">
        <v>144</v>
      </c>
      <c r="M132" s="50" t="s">
        <v>144</v>
      </c>
      <c r="N132" s="50" t="s">
        <v>144</v>
      </c>
      <c r="O132" s="50" t="s">
        <v>144</v>
      </c>
      <c r="P132" s="50" t="s">
        <v>144</v>
      </c>
      <c r="Q132" s="51" t="s">
        <v>144</v>
      </c>
      <c r="R132" s="51" t="s">
        <v>144</v>
      </c>
    </row>
    <row r="133" spans="2:18" ht="45" customHeight="1" x14ac:dyDescent="0.25">
      <c r="B133" s="43" t="s">
        <v>144</v>
      </c>
      <c r="C133" s="43" t="s">
        <v>144</v>
      </c>
      <c r="D133" s="44" t="s">
        <v>163</v>
      </c>
      <c r="E133" s="43" t="s">
        <v>144</v>
      </c>
      <c r="F133" s="44" t="s">
        <v>144</v>
      </c>
      <c r="G133" s="45" t="s">
        <v>144</v>
      </c>
      <c r="H133" s="46" t="s">
        <v>144</v>
      </c>
      <c r="I133" s="46" t="s">
        <v>144</v>
      </c>
      <c r="J133" s="47" t="s">
        <v>163</v>
      </c>
      <c r="K133" s="48" t="s">
        <v>144</v>
      </c>
      <c r="L133" s="49" t="s">
        <v>144</v>
      </c>
      <c r="M133" s="50" t="s">
        <v>144</v>
      </c>
      <c r="N133" s="50" t="s">
        <v>144</v>
      </c>
      <c r="O133" s="50" t="s">
        <v>144</v>
      </c>
      <c r="P133" s="50" t="s">
        <v>144</v>
      </c>
      <c r="Q133" s="51" t="s">
        <v>144</v>
      </c>
      <c r="R133" s="51" t="s">
        <v>144</v>
      </c>
    </row>
    <row r="134" spans="2:18" ht="45" customHeight="1" x14ac:dyDescent="0.25">
      <c r="B134" s="43" t="s">
        <v>144</v>
      </c>
      <c r="C134" s="43" t="s">
        <v>144</v>
      </c>
      <c r="D134" s="44" t="s">
        <v>163</v>
      </c>
      <c r="E134" s="43" t="s">
        <v>144</v>
      </c>
      <c r="F134" s="44" t="s">
        <v>144</v>
      </c>
      <c r="G134" s="45" t="s">
        <v>144</v>
      </c>
      <c r="H134" s="46" t="s">
        <v>144</v>
      </c>
      <c r="I134" s="46" t="s">
        <v>144</v>
      </c>
      <c r="J134" s="47" t="s">
        <v>163</v>
      </c>
      <c r="K134" s="48" t="s">
        <v>144</v>
      </c>
      <c r="L134" s="49" t="s">
        <v>144</v>
      </c>
      <c r="M134" s="50" t="s">
        <v>144</v>
      </c>
      <c r="N134" s="50" t="s">
        <v>144</v>
      </c>
      <c r="O134" s="50" t="s">
        <v>144</v>
      </c>
      <c r="P134" s="50" t="s">
        <v>144</v>
      </c>
      <c r="Q134" s="51" t="s">
        <v>144</v>
      </c>
      <c r="R134" s="51" t="s">
        <v>144</v>
      </c>
    </row>
    <row r="135" spans="2:18" ht="45" customHeight="1" x14ac:dyDescent="0.25">
      <c r="B135" s="43" t="s">
        <v>144</v>
      </c>
      <c r="C135" s="43" t="s">
        <v>144</v>
      </c>
      <c r="D135" s="44" t="s">
        <v>163</v>
      </c>
      <c r="E135" s="43" t="s">
        <v>144</v>
      </c>
      <c r="F135" s="44" t="s">
        <v>144</v>
      </c>
      <c r="G135" s="45" t="s">
        <v>144</v>
      </c>
      <c r="H135" s="46" t="s">
        <v>144</v>
      </c>
      <c r="I135" s="46" t="s">
        <v>144</v>
      </c>
      <c r="J135" s="47" t="s">
        <v>163</v>
      </c>
      <c r="K135" s="48" t="s">
        <v>144</v>
      </c>
      <c r="L135" s="49" t="s">
        <v>144</v>
      </c>
      <c r="M135" s="50" t="s">
        <v>144</v>
      </c>
      <c r="N135" s="50" t="s">
        <v>144</v>
      </c>
      <c r="O135" s="50" t="s">
        <v>144</v>
      </c>
      <c r="P135" s="50" t="s">
        <v>144</v>
      </c>
      <c r="Q135" s="51" t="s">
        <v>144</v>
      </c>
      <c r="R135" s="51" t="s">
        <v>144</v>
      </c>
    </row>
    <row r="136" spans="2:18" ht="45" customHeight="1" x14ac:dyDescent="0.25">
      <c r="B136" s="43" t="s">
        <v>144</v>
      </c>
      <c r="C136" s="43" t="s">
        <v>144</v>
      </c>
      <c r="D136" s="44" t="s">
        <v>163</v>
      </c>
      <c r="E136" s="43" t="s">
        <v>144</v>
      </c>
      <c r="F136" s="44" t="s">
        <v>144</v>
      </c>
      <c r="G136" s="45" t="s">
        <v>144</v>
      </c>
      <c r="H136" s="46" t="s">
        <v>144</v>
      </c>
      <c r="I136" s="46" t="s">
        <v>144</v>
      </c>
      <c r="J136" s="47" t="s">
        <v>163</v>
      </c>
      <c r="K136" s="48" t="s">
        <v>144</v>
      </c>
      <c r="L136" s="49" t="s">
        <v>144</v>
      </c>
      <c r="M136" s="50" t="s">
        <v>144</v>
      </c>
      <c r="N136" s="50" t="s">
        <v>144</v>
      </c>
      <c r="O136" s="50" t="s">
        <v>144</v>
      </c>
      <c r="P136" s="50" t="s">
        <v>144</v>
      </c>
      <c r="Q136" s="51" t="s">
        <v>144</v>
      </c>
      <c r="R136" s="51" t="s">
        <v>144</v>
      </c>
    </row>
    <row r="137" spans="2:18" ht="45" customHeight="1" x14ac:dyDescent="0.25">
      <c r="B137" s="43" t="s">
        <v>144</v>
      </c>
      <c r="C137" s="43" t="s">
        <v>144</v>
      </c>
      <c r="D137" s="44" t="s">
        <v>163</v>
      </c>
      <c r="E137" s="43" t="s">
        <v>144</v>
      </c>
      <c r="F137" s="44" t="s">
        <v>144</v>
      </c>
      <c r="G137" s="45" t="s">
        <v>144</v>
      </c>
      <c r="H137" s="46" t="s">
        <v>144</v>
      </c>
      <c r="I137" s="46" t="s">
        <v>144</v>
      </c>
      <c r="J137" s="47" t="s">
        <v>163</v>
      </c>
      <c r="K137" s="48" t="s">
        <v>144</v>
      </c>
      <c r="L137" s="49" t="s">
        <v>144</v>
      </c>
      <c r="M137" s="50" t="s">
        <v>144</v>
      </c>
      <c r="N137" s="50" t="s">
        <v>144</v>
      </c>
      <c r="O137" s="50" t="s">
        <v>144</v>
      </c>
      <c r="P137" s="50" t="s">
        <v>144</v>
      </c>
      <c r="Q137" s="51" t="s">
        <v>144</v>
      </c>
      <c r="R137" s="51" t="s">
        <v>144</v>
      </c>
    </row>
    <row r="138" spans="2:18" ht="45" customHeight="1" x14ac:dyDescent="0.25">
      <c r="B138" s="43" t="s">
        <v>144</v>
      </c>
      <c r="C138" s="43" t="s">
        <v>144</v>
      </c>
      <c r="D138" s="44" t="s">
        <v>163</v>
      </c>
      <c r="E138" s="43" t="s">
        <v>144</v>
      </c>
      <c r="F138" s="44" t="s">
        <v>144</v>
      </c>
      <c r="G138" s="45" t="s">
        <v>144</v>
      </c>
      <c r="H138" s="46" t="s">
        <v>144</v>
      </c>
      <c r="I138" s="46" t="s">
        <v>144</v>
      </c>
      <c r="J138" s="47" t="s">
        <v>163</v>
      </c>
      <c r="K138" s="48" t="s">
        <v>144</v>
      </c>
      <c r="L138" s="49" t="s">
        <v>144</v>
      </c>
      <c r="M138" s="50" t="s">
        <v>144</v>
      </c>
      <c r="N138" s="50" t="s">
        <v>144</v>
      </c>
      <c r="O138" s="50" t="s">
        <v>144</v>
      </c>
      <c r="P138" s="50" t="s">
        <v>144</v>
      </c>
      <c r="Q138" s="51" t="s">
        <v>144</v>
      </c>
      <c r="R138" s="51" t="s">
        <v>144</v>
      </c>
    </row>
    <row r="139" spans="2:18" ht="45" customHeight="1" x14ac:dyDescent="0.25">
      <c r="B139" s="43" t="s">
        <v>144</v>
      </c>
      <c r="C139" s="43" t="s">
        <v>144</v>
      </c>
      <c r="D139" s="44" t="s">
        <v>163</v>
      </c>
      <c r="E139" s="43" t="s">
        <v>144</v>
      </c>
      <c r="F139" s="44" t="s">
        <v>144</v>
      </c>
      <c r="G139" s="45" t="s">
        <v>144</v>
      </c>
      <c r="H139" s="46" t="s">
        <v>144</v>
      </c>
      <c r="I139" s="46" t="s">
        <v>144</v>
      </c>
      <c r="J139" s="47" t="s">
        <v>163</v>
      </c>
      <c r="K139" s="48" t="s">
        <v>144</v>
      </c>
      <c r="L139" s="49" t="s">
        <v>144</v>
      </c>
      <c r="M139" s="50" t="s">
        <v>144</v>
      </c>
      <c r="N139" s="50" t="s">
        <v>144</v>
      </c>
      <c r="O139" s="50" t="s">
        <v>144</v>
      </c>
      <c r="P139" s="50" t="s">
        <v>144</v>
      </c>
      <c r="Q139" s="51" t="s">
        <v>144</v>
      </c>
      <c r="R139" s="51" t="s">
        <v>144</v>
      </c>
    </row>
    <row r="140" spans="2:18" ht="45" customHeight="1" x14ac:dyDescent="0.25">
      <c r="B140" s="43" t="s">
        <v>144</v>
      </c>
      <c r="C140" s="43" t="s">
        <v>144</v>
      </c>
      <c r="D140" s="44" t="s">
        <v>163</v>
      </c>
      <c r="E140" s="43" t="s">
        <v>144</v>
      </c>
      <c r="F140" s="44" t="s">
        <v>144</v>
      </c>
      <c r="G140" s="45" t="s">
        <v>144</v>
      </c>
      <c r="H140" s="46" t="s">
        <v>144</v>
      </c>
      <c r="I140" s="46" t="s">
        <v>144</v>
      </c>
      <c r="J140" s="47" t="s">
        <v>163</v>
      </c>
      <c r="K140" s="48" t="s">
        <v>144</v>
      </c>
      <c r="L140" s="49" t="s">
        <v>144</v>
      </c>
      <c r="M140" s="50" t="s">
        <v>144</v>
      </c>
      <c r="N140" s="50" t="s">
        <v>144</v>
      </c>
      <c r="O140" s="50" t="s">
        <v>144</v>
      </c>
      <c r="P140" s="50" t="s">
        <v>144</v>
      </c>
      <c r="Q140" s="51" t="s">
        <v>144</v>
      </c>
      <c r="R140" s="51" t="s">
        <v>144</v>
      </c>
    </row>
    <row r="141" spans="2:18" ht="45" customHeight="1" x14ac:dyDescent="0.25">
      <c r="B141" s="43" t="s">
        <v>144</v>
      </c>
      <c r="C141" s="43" t="s">
        <v>144</v>
      </c>
      <c r="D141" s="44" t="s">
        <v>163</v>
      </c>
      <c r="E141" s="43" t="s">
        <v>144</v>
      </c>
      <c r="F141" s="44" t="s">
        <v>144</v>
      </c>
      <c r="G141" s="45" t="s">
        <v>144</v>
      </c>
      <c r="H141" s="46" t="s">
        <v>144</v>
      </c>
      <c r="I141" s="46" t="s">
        <v>144</v>
      </c>
      <c r="J141" s="47" t="s">
        <v>163</v>
      </c>
      <c r="K141" s="48" t="s">
        <v>144</v>
      </c>
      <c r="L141" s="49" t="s">
        <v>144</v>
      </c>
      <c r="M141" s="50" t="s">
        <v>144</v>
      </c>
      <c r="N141" s="50" t="s">
        <v>144</v>
      </c>
      <c r="O141" s="50" t="s">
        <v>144</v>
      </c>
      <c r="P141" s="50" t="s">
        <v>144</v>
      </c>
      <c r="Q141" s="51" t="s">
        <v>144</v>
      </c>
      <c r="R141" s="51" t="s">
        <v>144</v>
      </c>
    </row>
    <row r="142" spans="2:18" ht="45" customHeight="1" x14ac:dyDescent="0.25">
      <c r="B142" s="43" t="s">
        <v>144</v>
      </c>
      <c r="C142" s="43" t="s">
        <v>144</v>
      </c>
      <c r="D142" s="44" t="s">
        <v>163</v>
      </c>
      <c r="E142" s="43" t="s">
        <v>144</v>
      </c>
      <c r="F142" s="44" t="s">
        <v>144</v>
      </c>
      <c r="G142" s="45" t="s">
        <v>144</v>
      </c>
      <c r="H142" s="46" t="s">
        <v>144</v>
      </c>
      <c r="I142" s="46" t="s">
        <v>144</v>
      </c>
      <c r="J142" s="47" t="s">
        <v>163</v>
      </c>
      <c r="K142" s="48" t="s">
        <v>144</v>
      </c>
      <c r="L142" s="49" t="s">
        <v>144</v>
      </c>
      <c r="M142" s="50" t="s">
        <v>144</v>
      </c>
      <c r="N142" s="50" t="s">
        <v>144</v>
      </c>
      <c r="O142" s="50" t="s">
        <v>144</v>
      </c>
      <c r="P142" s="50" t="s">
        <v>144</v>
      </c>
      <c r="Q142" s="51" t="s">
        <v>144</v>
      </c>
      <c r="R142" s="51" t="s">
        <v>144</v>
      </c>
    </row>
    <row r="143" spans="2:18" ht="45" customHeight="1" x14ac:dyDescent="0.25">
      <c r="B143" s="43" t="s">
        <v>144</v>
      </c>
      <c r="C143" s="43" t="s">
        <v>144</v>
      </c>
      <c r="D143" s="44" t="s">
        <v>163</v>
      </c>
      <c r="E143" s="43" t="s">
        <v>144</v>
      </c>
      <c r="F143" s="44" t="s">
        <v>144</v>
      </c>
      <c r="G143" s="45" t="s">
        <v>144</v>
      </c>
      <c r="H143" s="46" t="s">
        <v>144</v>
      </c>
      <c r="I143" s="46" t="s">
        <v>144</v>
      </c>
      <c r="J143" s="47" t="s">
        <v>163</v>
      </c>
      <c r="K143" s="48" t="s">
        <v>144</v>
      </c>
      <c r="L143" s="49" t="s">
        <v>144</v>
      </c>
      <c r="M143" s="50" t="s">
        <v>144</v>
      </c>
      <c r="N143" s="50" t="s">
        <v>144</v>
      </c>
      <c r="O143" s="50" t="s">
        <v>144</v>
      </c>
      <c r="P143" s="50" t="s">
        <v>144</v>
      </c>
      <c r="Q143" s="51" t="s">
        <v>144</v>
      </c>
      <c r="R143" s="51" t="s">
        <v>144</v>
      </c>
    </row>
    <row r="144" spans="2:18" ht="45" customHeight="1" x14ac:dyDescent="0.25">
      <c r="B144" s="43" t="s">
        <v>144</v>
      </c>
      <c r="C144" s="43" t="s">
        <v>144</v>
      </c>
      <c r="D144" s="44" t="s">
        <v>163</v>
      </c>
      <c r="E144" s="43" t="s">
        <v>144</v>
      </c>
      <c r="F144" s="44" t="s">
        <v>144</v>
      </c>
      <c r="G144" s="45" t="s">
        <v>144</v>
      </c>
      <c r="H144" s="46" t="s">
        <v>144</v>
      </c>
      <c r="I144" s="46" t="s">
        <v>144</v>
      </c>
      <c r="J144" s="47" t="s">
        <v>163</v>
      </c>
      <c r="K144" s="48" t="s">
        <v>144</v>
      </c>
      <c r="L144" s="49" t="s">
        <v>144</v>
      </c>
      <c r="M144" s="50" t="s">
        <v>144</v>
      </c>
      <c r="N144" s="50" t="s">
        <v>144</v>
      </c>
      <c r="O144" s="50" t="s">
        <v>144</v>
      </c>
      <c r="P144" s="50" t="s">
        <v>144</v>
      </c>
      <c r="Q144" s="51" t="s">
        <v>144</v>
      </c>
      <c r="R144" s="51" t="s">
        <v>144</v>
      </c>
    </row>
    <row r="145" spans="2:18" ht="45" customHeight="1" x14ac:dyDescent="0.25">
      <c r="B145" s="43" t="s">
        <v>144</v>
      </c>
      <c r="C145" s="43" t="s">
        <v>144</v>
      </c>
      <c r="D145" s="44" t="s">
        <v>163</v>
      </c>
      <c r="E145" s="43" t="s">
        <v>144</v>
      </c>
      <c r="F145" s="44" t="s">
        <v>144</v>
      </c>
      <c r="G145" s="45" t="s">
        <v>144</v>
      </c>
      <c r="H145" s="46" t="s">
        <v>144</v>
      </c>
      <c r="I145" s="46" t="s">
        <v>144</v>
      </c>
      <c r="J145" s="47" t="s">
        <v>163</v>
      </c>
      <c r="K145" s="48" t="s">
        <v>144</v>
      </c>
      <c r="L145" s="49" t="s">
        <v>144</v>
      </c>
      <c r="M145" s="50" t="s">
        <v>144</v>
      </c>
      <c r="N145" s="50" t="s">
        <v>144</v>
      </c>
      <c r="O145" s="50" t="s">
        <v>144</v>
      </c>
      <c r="P145" s="50" t="s">
        <v>144</v>
      </c>
      <c r="Q145" s="51" t="s">
        <v>144</v>
      </c>
      <c r="R145" s="51" t="s">
        <v>144</v>
      </c>
    </row>
    <row r="146" spans="2:18" ht="45" customHeight="1" x14ac:dyDescent="0.25">
      <c r="B146" s="43" t="s">
        <v>144</v>
      </c>
      <c r="C146" s="43" t="s">
        <v>144</v>
      </c>
      <c r="D146" s="44" t="s">
        <v>163</v>
      </c>
      <c r="E146" s="43" t="s">
        <v>144</v>
      </c>
      <c r="F146" s="44" t="s">
        <v>144</v>
      </c>
      <c r="G146" s="45" t="s">
        <v>144</v>
      </c>
      <c r="H146" s="46" t="s">
        <v>144</v>
      </c>
      <c r="I146" s="46" t="s">
        <v>144</v>
      </c>
      <c r="J146" s="47" t="s">
        <v>163</v>
      </c>
      <c r="K146" s="48" t="s">
        <v>144</v>
      </c>
      <c r="L146" s="49" t="s">
        <v>144</v>
      </c>
      <c r="M146" s="50" t="s">
        <v>144</v>
      </c>
      <c r="N146" s="50" t="s">
        <v>144</v>
      </c>
      <c r="O146" s="50" t="s">
        <v>144</v>
      </c>
      <c r="P146" s="50" t="s">
        <v>144</v>
      </c>
      <c r="Q146" s="51" t="s">
        <v>144</v>
      </c>
      <c r="R146" s="51" t="s">
        <v>144</v>
      </c>
    </row>
    <row r="147" spans="2:18" ht="45" customHeight="1" x14ac:dyDescent="0.25">
      <c r="B147" s="43" t="s">
        <v>144</v>
      </c>
      <c r="C147" s="43" t="s">
        <v>144</v>
      </c>
      <c r="D147" s="44" t="s">
        <v>163</v>
      </c>
      <c r="E147" s="43" t="s">
        <v>144</v>
      </c>
      <c r="F147" s="44" t="s">
        <v>144</v>
      </c>
      <c r="G147" s="45" t="s">
        <v>144</v>
      </c>
      <c r="H147" s="46" t="s">
        <v>144</v>
      </c>
      <c r="I147" s="46" t="s">
        <v>144</v>
      </c>
      <c r="J147" s="47" t="s">
        <v>163</v>
      </c>
      <c r="K147" s="48" t="s">
        <v>144</v>
      </c>
      <c r="L147" s="49" t="s">
        <v>144</v>
      </c>
      <c r="M147" s="50" t="s">
        <v>144</v>
      </c>
      <c r="N147" s="50" t="s">
        <v>144</v>
      </c>
      <c r="O147" s="50" t="s">
        <v>144</v>
      </c>
      <c r="P147" s="50" t="s">
        <v>144</v>
      </c>
      <c r="Q147" s="51" t="s">
        <v>144</v>
      </c>
      <c r="R147" s="51" t="s">
        <v>144</v>
      </c>
    </row>
    <row r="148" spans="2:18" ht="45" customHeight="1" x14ac:dyDescent="0.25">
      <c r="B148" s="43" t="s">
        <v>144</v>
      </c>
      <c r="C148" s="43" t="s">
        <v>144</v>
      </c>
      <c r="D148" s="44" t="s">
        <v>163</v>
      </c>
      <c r="E148" s="43" t="s">
        <v>144</v>
      </c>
      <c r="F148" s="44" t="s">
        <v>144</v>
      </c>
      <c r="G148" s="45" t="s">
        <v>144</v>
      </c>
      <c r="H148" s="46" t="s">
        <v>144</v>
      </c>
      <c r="I148" s="46" t="s">
        <v>144</v>
      </c>
      <c r="J148" s="47" t="s">
        <v>163</v>
      </c>
      <c r="K148" s="48" t="s">
        <v>144</v>
      </c>
      <c r="L148" s="49" t="s">
        <v>144</v>
      </c>
      <c r="M148" s="50" t="s">
        <v>144</v>
      </c>
      <c r="N148" s="50" t="s">
        <v>144</v>
      </c>
      <c r="O148" s="50" t="s">
        <v>144</v>
      </c>
      <c r="P148" s="50" t="s">
        <v>144</v>
      </c>
      <c r="Q148" s="51" t="s">
        <v>144</v>
      </c>
      <c r="R148" s="51" t="s">
        <v>144</v>
      </c>
    </row>
    <row r="149" spans="2:18" ht="45" customHeight="1" x14ac:dyDescent="0.25">
      <c r="B149" s="43" t="s">
        <v>144</v>
      </c>
      <c r="C149" s="43" t="s">
        <v>144</v>
      </c>
      <c r="D149" s="44" t="s">
        <v>163</v>
      </c>
      <c r="E149" s="43" t="s">
        <v>144</v>
      </c>
      <c r="F149" s="44" t="s">
        <v>144</v>
      </c>
      <c r="G149" s="45" t="s">
        <v>144</v>
      </c>
      <c r="H149" s="46" t="s">
        <v>144</v>
      </c>
      <c r="I149" s="46" t="s">
        <v>144</v>
      </c>
      <c r="J149" s="47" t="s">
        <v>163</v>
      </c>
      <c r="K149" s="48" t="s">
        <v>144</v>
      </c>
      <c r="L149" s="49" t="s">
        <v>144</v>
      </c>
      <c r="M149" s="50" t="s">
        <v>144</v>
      </c>
      <c r="N149" s="50" t="s">
        <v>144</v>
      </c>
      <c r="O149" s="50" t="s">
        <v>144</v>
      </c>
      <c r="P149" s="50" t="s">
        <v>144</v>
      </c>
      <c r="Q149" s="51" t="s">
        <v>144</v>
      </c>
      <c r="R149" s="51" t="s">
        <v>144</v>
      </c>
    </row>
    <row r="150" spans="2:18" ht="45" customHeight="1" x14ac:dyDescent="0.25">
      <c r="B150" s="43" t="s">
        <v>144</v>
      </c>
      <c r="C150" s="43" t="s">
        <v>144</v>
      </c>
      <c r="D150" s="44" t="s">
        <v>163</v>
      </c>
      <c r="E150" s="43" t="s">
        <v>144</v>
      </c>
      <c r="F150" s="44" t="s">
        <v>144</v>
      </c>
      <c r="G150" s="45" t="s">
        <v>144</v>
      </c>
      <c r="H150" s="46" t="s">
        <v>144</v>
      </c>
      <c r="I150" s="46" t="s">
        <v>144</v>
      </c>
      <c r="J150" s="47" t="s">
        <v>163</v>
      </c>
      <c r="K150" s="48" t="s">
        <v>144</v>
      </c>
      <c r="L150" s="49" t="s">
        <v>144</v>
      </c>
      <c r="M150" s="50" t="s">
        <v>144</v>
      </c>
      <c r="N150" s="50" t="s">
        <v>144</v>
      </c>
      <c r="O150" s="50" t="s">
        <v>144</v>
      </c>
      <c r="P150" s="50" t="s">
        <v>144</v>
      </c>
      <c r="Q150" s="51" t="s">
        <v>144</v>
      </c>
      <c r="R150" s="51" t="s">
        <v>144</v>
      </c>
    </row>
    <row r="151" spans="2:18" ht="45" customHeight="1" x14ac:dyDescent="0.25">
      <c r="B151" s="43" t="s">
        <v>144</v>
      </c>
      <c r="C151" s="43" t="s">
        <v>144</v>
      </c>
      <c r="D151" s="44" t="s">
        <v>163</v>
      </c>
      <c r="E151" s="43" t="s">
        <v>144</v>
      </c>
      <c r="F151" s="44" t="s">
        <v>144</v>
      </c>
      <c r="G151" s="45" t="s">
        <v>144</v>
      </c>
      <c r="H151" s="46" t="s">
        <v>144</v>
      </c>
      <c r="I151" s="46" t="s">
        <v>144</v>
      </c>
      <c r="J151" s="47" t="s">
        <v>163</v>
      </c>
      <c r="K151" s="48" t="s">
        <v>144</v>
      </c>
      <c r="L151" s="49" t="s">
        <v>144</v>
      </c>
      <c r="M151" s="50" t="s">
        <v>144</v>
      </c>
      <c r="N151" s="50" t="s">
        <v>144</v>
      </c>
      <c r="O151" s="50" t="s">
        <v>144</v>
      </c>
      <c r="P151" s="50" t="s">
        <v>144</v>
      </c>
      <c r="Q151" s="51" t="s">
        <v>144</v>
      </c>
      <c r="R151" s="51" t="s">
        <v>144</v>
      </c>
    </row>
    <row r="152" spans="2:18" ht="45" customHeight="1" x14ac:dyDescent="0.25">
      <c r="B152" s="43" t="s">
        <v>144</v>
      </c>
      <c r="C152" s="43" t="s">
        <v>144</v>
      </c>
      <c r="D152" s="44" t="s">
        <v>163</v>
      </c>
      <c r="E152" s="43" t="s">
        <v>144</v>
      </c>
      <c r="F152" s="44" t="s">
        <v>144</v>
      </c>
      <c r="G152" s="45" t="s">
        <v>144</v>
      </c>
      <c r="H152" s="46" t="s">
        <v>144</v>
      </c>
      <c r="I152" s="46" t="s">
        <v>144</v>
      </c>
      <c r="J152" s="47" t="s">
        <v>163</v>
      </c>
      <c r="K152" s="48" t="s">
        <v>144</v>
      </c>
      <c r="L152" s="49" t="s">
        <v>144</v>
      </c>
      <c r="M152" s="50" t="s">
        <v>144</v>
      </c>
      <c r="N152" s="50" t="s">
        <v>144</v>
      </c>
      <c r="O152" s="50" t="s">
        <v>144</v>
      </c>
      <c r="P152" s="50" t="s">
        <v>144</v>
      </c>
      <c r="Q152" s="51" t="s">
        <v>144</v>
      </c>
      <c r="R152" s="51" t="s">
        <v>144</v>
      </c>
    </row>
    <row r="153" spans="2:18" ht="45" customHeight="1" x14ac:dyDescent="0.25">
      <c r="B153" s="43" t="s">
        <v>144</v>
      </c>
      <c r="C153" s="43" t="s">
        <v>144</v>
      </c>
      <c r="D153" s="44" t="s">
        <v>163</v>
      </c>
      <c r="E153" s="43" t="s">
        <v>144</v>
      </c>
      <c r="F153" s="44" t="s">
        <v>144</v>
      </c>
      <c r="G153" s="45" t="s">
        <v>144</v>
      </c>
      <c r="H153" s="46" t="s">
        <v>144</v>
      </c>
      <c r="I153" s="46" t="s">
        <v>144</v>
      </c>
      <c r="J153" s="47" t="s">
        <v>163</v>
      </c>
      <c r="K153" s="48" t="s">
        <v>144</v>
      </c>
      <c r="L153" s="49" t="s">
        <v>144</v>
      </c>
      <c r="M153" s="50" t="s">
        <v>144</v>
      </c>
      <c r="N153" s="50" t="s">
        <v>144</v>
      </c>
      <c r="O153" s="50" t="s">
        <v>144</v>
      </c>
      <c r="P153" s="50" t="s">
        <v>144</v>
      </c>
      <c r="Q153" s="51" t="s">
        <v>144</v>
      </c>
      <c r="R153" s="51" t="s">
        <v>144</v>
      </c>
    </row>
    <row r="154" spans="2:18" ht="45" customHeight="1" x14ac:dyDescent="0.25">
      <c r="B154" s="43" t="s">
        <v>144</v>
      </c>
      <c r="C154" s="43" t="s">
        <v>144</v>
      </c>
      <c r="D154" s="44" t="s">
        <v>163</v>
      </c>
      <c r="E154" s="43" t="s">
        <v>144</v>
      </c>
      <c r="F154" s="44" t="s">
        <v>144</v>
      </c>
      <c r="G154" s="45" t="s">
        <v>144</v>
      </c>
      <c r="H154" s="46" t="s">
        <v>144</v>
      </c>
      <c r="I154" s="46" t="s">
        <v>144</v>
      </c>
      <c r="J154" s="47" t="s">
        <v>163</v>
      </c>
      <c r="K154" s="48" t="s">
        <v>144</v>
      </c>
      <c r="L154" s="49" t="s">
        <v>144</v>
      </c>
      <c r="M154" s="50" t="s">
        <v>144</v>
      </c>
      <c r="N154" s="50" t="s">
        <v>144</v>
      </c>
      <c r="O154" s="50" t="s">
        <v>144</v>
      </c>
      <c r="P154" s="50" t="s">
        <v>144</v>
      </c>
      <c r="Q154" s="51" t="s">
        <v>144</v>
      </c>
      <c r="R154" s="51" t="s">
        <v>144</v>
      </c>
    </row>
    <row r="155" spans="2:18" ht="45" customHeight="1" x14ac:dyDescent="0.25">
      <c r="B155" s="43" t="s">
        <v>144</v>
      </c>
      <c r="C155" s="43" t="s">
        <v>144</v>
      </c>
      <c r="D155" s="44" t="s">
        <v>163</v>
      </c>
      <c r="E155" s="43" t="s">
        <v>144</v>
      </c>
      <c r="F155" s="44" t="s">
        <v>144</v>
      </c>
      <c r="G155" s="45" t="s">
        <v>144</v>
      </c>
      <c r="H155" s="46" t="s">
        <v>144</v>
      </c>
      <c r="I155" s="46" t="s">
        <v>144</v>
      </c>
      <c r="J155" s="47" t="s">
        <v>163</v>
      </c>
      <c r="K155" s="48" t="s">
        <v>144</v>
      </c>
      <c r="L155" s="49" t="s">
        <v>144</v>
      </c>
      <c r="M155" s="50" t="s">
        <v>144</v>
      </c>
      <c r="N155" s="50" t="s">
        <v>144</v>
      </c>
      <c r="O155" s="50" t="s">
        <v>144</v>
      </c>
      <c r="P155" s="50" t="s">
        <v>144</v>
      </c>
      <c r="Q155" s="51" t="s">
        <v>144</v>
      </c>
      <c r="R155" s="51" t="s">
        <v>144</v>
      </c>
    </row>
    <row r="156" spans="2:18" ht="45" customHeight="1" x14ac:dyDescent="0.25">
      <c r="B156" s="43" t="s">
        <v>144</v>
      </c>
      <c r="C156" s="43" t="s">
        <v>144</v>
      </c>
      <c r="D156" s="44" t="s">
        <v>163</v>
      </c>
      <c r="E156" s="43" t="s">
        <v>144</v>
      </c>
      <c r="F156" s="44" t="s">
        <v>144</v>
      </c>
      <c r="G156" s="45" t="s">
        <v>144</v>
      </c>
      <c r="H156" s="46" t="s">
        <v>144</v>
      </c>
      <c r="I156" s="46" t="s">
        <v>144</v>
      </c>
      <c r="J156" s="47" t="s">
        <v>163</v>
      </c>
      <c r="K156" s="48" t="s">
        <v>144</v>
      </c>
      <c r="L156" s="49" t="s">
        <v>144</v>
      </c>
      <c r="M156" s="50" t="s">
        <v>144</v>
      </c>
      <c r="N156" s="50" t="s">
        <v>144</v>
      </c>
      <c r="O156" s="50" t="s">
        <v>144</v>
      </c>
      <c r="P156" s="50" t="s">
        <v>144</v>
      </c>
      <c r="Q156" s="51" t="s">
        <v>144</v>
      </c>
      <c r="R156" s="51" t="s">
        <v>144</v>
      </c>
    </row>
    <row r="157" spans="2:18" ht="45" customHeight="1" x14ac:dyDescent="0.25">
      <c r="B157" s="43" t="s">
        <v>144</v>
      </c>
      <c r="C157" s="43" t="s">
        <v>144</v>
      </c>
      <c r="D157" s="44" t="s">
        <v>163</v>
      </c>
      <c r="E157" s="43" t="s">
        <v>144</v>
      </c>
      <c r="F157" s="44" t="s">
        <v>144</v>
      </c>
      <c r="G157" s="45" t="s">
        <v>144</v>
      </c>
      <c r="H157" s="46" t="s">
        <v>144</v>
      </c>
      <c r="I157" s="46" t="s">
        <v>144</v>
      </c>
      <c r="J157" s="47" t="s">
        <v>163</v>
      </c>
      <c r="K157" s="48" t="s">
        <v>144</v>
      </c>
      <c r="L157" s="49" t="s">
        <v>144</v>
      </c>
      <c r="M157" s="50" t="s">
        <v>144</v>
      </c>
      <c r="N157" s="50" t="s">
        <v>144</v>
      </c>
      <c r="O157" s="50" t="s">
        <v>144</v>
      </c>
      <c r="P157" s="50" t="s">
        <v>144</v>
      </c>
      <c r="Q157" s="51" t="s">
        <v>144</v>
      </c>
      <c r="R157" s="51" t="s">
        <v>144</v>
      </c>
    </row>
    <row r="158" spans="2:18" ht="45" customHeight="1" x14ac:dyDescent="0.25">
      <c r="B158" s="43" t="s">
        <v>144</v>
      </c>
      <c r="C158" s="43" t="s">
        <v>144</v>
      </c>
      <c r="D158" s="44" t="s">
        <v>163</v>
      </c>
      <c r="E158" s="43" t="s">
        <v>144</v>
      </c>
      <c r="F158" s="44" t="s">
        <v>144</v>
      </c>
      <c r="G158" s="45" t="s">
        <v>144</v>
      </c>
      <c r="H158" s="46" t="s">
        <v>144</v>
      </c>
      <c r="I158" s="46" t="s">
        <v>144</v>
      </c>
      <c r="J158" s="47" t="s">
        <v>163</v>
      </c>
      <c r="K158" s="48" t="s">
        <v>144</v>
      </c>
      <c r="L158" s="49" t="s">
        <v>144</v>
      </c>
      <c r="M158" s="50" t="s">
        <v>144</v>
      </c>
      <c r="N158" s="50" t="s">
        <v>144</v>
      </c>
      <c r="O158" s="50" t="s">
        <v>144</v>
      </c>
      <c r="P158" s="50" t="s">
        <v>144</v>
      </c>
      <c r="Q158" s="51" t="s">
        <v>144</v>
      </c>
      <c r="R158" s="51" t="s">
        <v>144</v>
      </c>
    </row>
    <row r="159" spans="2:18" ht="45" customHeight="1" x14ac:dyDescent="0.25">
      <c r="B159" s="43" t="s">
        <v>144</v>
      </c>
      <c r="C159" s="43" t="s">
        <v>144</v>
      </c>
      <c r="D159" s="44" t="s">
        <v>163</v>
      </c>
      <c r="E159" s="43" t="s">
        <v>144</v>
      </c>
      <c r="F159" s="44" t="s">
        <v>144</v>
      </c>
      <c r="G159" s="45" t="s">
        <v>144</v>
      </c>
      <c r="H159" s="46" t="s">
        <v>144</v>
      </c>
      <c r="I159" s="46" t="s">
        <v>144</v>
      </c>
      <c r="J159" s="47" t="s">
        <v>163</v>
      </c>
      <c r="K159" s="48" t="s">
        <v>144</v>
      </c>
      <c r="L159" s="49" t="s">
        <v>144</v>
      </c>
      <c r="M159" s="50" t="s">
        <v>144</v>
      </c>
      <c r="N159" s="50" t="s">
        <v>144</v>
      </c>
      <c r="O159" s="50" t="s">
        <v>144</v>
      </c>
      <c r="P159" s="50" t="s">
        <v>144</v>
      </c>
      <c r="Q159" s="51" t="s">
        <v>144</v>
      </c>
      <c r="R159" s="51" t="s">
        <v>144</v>
      </c>
    </row>
    <row r="160" spans="2:18" ht="45" customHeight="1" x14ac:dyDescent="0.25">
      <c r="B160" s="43" t="s">
        <v>144</v>
      </c>
      <c r="C160" s="43" t="s">
        <v>144</v>
      </c>
      <c r="D160" s="44" t="s">
        <v>163</v>
      </c>
      <c r="E160" s="43" t="s">
        <v>144</v>
      </c>
      <c r="F160" s="44" t="s">
        <v>144</v>
      </c>
      <c r="G160" s="45" t="s">
        <v>144</v>
      </c>
      <c r="H160" s="46" t="s">
        <v>144</v>
      </c>
      <c r="I160" s="46" t="s">
        <v>144</v>
      </c>
      <c r="J160" s="47" t="s">
        <v>163</v>
      </c>
      <c r="K160" s="48" t="s">
        <v>144</v>
      </c>
      <c r="L160" s="49" t="s">
        <v>144</v>
      </c>
      <c r="M160" s="50" t="s">
        <v>144</v>
      </c>
      <c r="N160" s="50" t="s">
        <v>144</v>
      </c>
      <c r="O160" s="50" t="s">
        <v>144</v>
      </c>
      <c r="P160" s="50" t="s">
        <v>144</v>
      </c>
      <c r="Q160" s="51" t="s">
        <v>144</v>
      </c>
      <c r="R160" s="51" t="s">
        <v>144</v>
      </c>
    </row>
    <row r="161" spans="2:18" ht="45" customHeight="1" x14ac:dyDescent="0.25">
      <c r="B161" s="43" t="s">
        <v>144</v>
      </c>
      <c r="C161" s="43" t="s">
        <v>144</v>
      </c>
      <c r="D161" s="44" t="s">
        <v>163</v>
      </c>
      <c r="E161" s="43" t="s">
        <v>144</v>
      </c>
      <c r="F161" s="44" t="s">
        <v>144</v>
      </c>
      <c r="G161" s="45" t="s">
        <v>144</v>
      </c>
      <c r="H161" s="46" t="s">
        <v>144</v>
      </c>
      <c r="I161" s="46" t="s">
        <v>144</v>
      </c>
      <c r="J161" s="47" t="s">
        <v>163</v>
      </c>
      <c r="K161" s="48" t="s">
        <v>144</v>
      </c>
      <c r="L161" s="49" t="s">
        <v>144</v>
      </c>
      <c r="M161" s="50" t="s">
        <v>144</v>
      </c>
      <c r="N161" s="50" t="s">
        <v>144</v>
      </c>
      <c r="O161" s="50" t="s">
        <v>144</v>
      </c>
      <c r="P161" s="50" t="s">
        <v>144</v>
      </c>
      <c r="Q161" s="51" t="s">
        <v>144</v>
      </c>
      <c r="R161" s="51" t="s">
        <v>144</v>
      </c>
    </row>
    <row r="162" spans="2:18" ht="45" customHeight="1" x14ac:dyDescent="0.25">
      <c r="B162" s="43" t="s">
        <v>144</v>
      </c>
      <c r="C162" s="43" t="s">
        <v>144</v>
      </c>
      <c r="D162" s="44" t="s">
        <v>163</v>
      </c>
      <c r="E162" s="43" t="s">
        <v>144</v>
      </c>
      <c r="F162" s="44" t="s">
        <v>144</v>
      </c>
      <c r="G162" s="45" t="s">
        <v>144</v>
      </c>
      <c r="H162" s="46" t="s">
        <v>144</v>
      </c>
      <c r="I162" s="46" t="s">
        <v>144</v>
      </c>
      <c r="J162" s="47" t="s">
        <v>163</v>
      </c>
      <c r="K162" s="48" t="s">
        <v>144</v>
      </c>
      <c r="L162" s="49" t="s">
        <v>144</v>
      </c>
      <c r="M162" s="50" t="s">
        <v>144</v>
      </c>
      <c r="N162" s="50" t="s">
        <v>144</v>
      </c>
      <c r="O162" s="50" t="s">
        <v>144</v>
      </c>
      <c r="P162" s="50" t="s">
        <v>144</v>
      </c>
      <c r="Q162" s="51" t="s">
        <v>144</v>
      </c>
      <c r="R162" s="51" t="s">
        <v>144</v>
      </c>
    </row>
    <row r="163" spans="2:18" ht="45" customHeight="1" x14ac:dyDescent="0.25">
      <c r="B163" s="43" t="s">
        <v>144</v>
      </c>
      <c r="C163" s="43" t="s">
        <v>144</v>
      </c>
      <c r="D163" s="44" t="s">
        <v>163</v>
      </c>
      <c r="E163" s="43" t="s">
        <v>144</v>
      </c>
      <c r="F163" s="44" t="s">
        <v>144</v>
      </c>
      <c r="G163" s="45" t="s">
        <v>144</v>
      </c>
      <c r="H163" s="46" t="s">
        <v>144</v>
      </c>
      <c r="I163" s="46" t="s">
        <v>144</v>
      </c>
      <c r="J163" s="47" t="s">
        <v>163</v>
      </c>
      <c r="K163" s="48" t="s">
        <v>144</v>
      </c>
      <c r="L163" s="49" t="s">
        <v>144</v>
      </c>
      <c r="M163" s="50" t="s">
        <v>144</v>
      </c>
      <c r="N163" s="50" t="s">
        <v>144</v>
      </c>
      <c r="O163" s="50" t="s">
        <v>144</v>
      </c>
      <c r="P163" s="50" t="s">
        <v>144</v>
      </c>
      <c r="Q163" s="51" t="s">
        <v>144</v>
      </c>
      <c r="R163" s="51" t="s">
        <v>144</v>
      </c>
    </row>
    <row r="164" spans="2:18" ht="45" customHeight="1" x14ac:dyDescent="0.25">
      <c r="B164" s="43" t="s">
        <v>144</v>
      </c>
      <c r="C164" s="43" t="s">
        <v>144</v>
      </c>
      <c r="D164" s="44" t="s">
        <v>163</v>
      </c>
      <c r="E164" s="43" t="s">
        <v>144</v>
      </c>
      <c r="F164" s="44" t="s">
        <v>144</v>
      </c>
      <c r="G164" s="45" t="s">
        <v>144</v>
      </c>
      <c r="H164" s="46" t="s">
        <v>144</v>
      </c>
      <c r="I164" s="46" t="s">
        <v>144</v>
      </c>
      <c r="J164" s="47" t="s">
        <v>163</v>
      </c>
      <c r="K164" s="48" t="s">
        <v>144</v>
      </c>
      <c r="L164" s="49" t="s">
        <v>144</v>
      </c>
      <c r="M164" s="50" t="s">
        <v>144</v>
      </c>
      <c r="N164" s="50" t="s">
        <v>144</v>
      </c>
      <c r="O164" s="50" t="s">
        <v>144</v>
      </c>
      <c r="P164" s="50" t="s">
        <v>144</v>
      </c>
      <c r="Q164" s="51" t="s">
        <v>144</v>
      </c>
      <c r="R164" s="51" t="s">
        <v>144</v>
      </c>
    </row>
    <row r="165" spans="2:18" ht="45" customHeight="1" x14ac:dyDescent="0.25">
      <c r="B165" s="43" t="s">
        <v>144</v>
      </c>
      <c r="C165" s="43" t="s">
        <v>144</v>
      </c>
      <c r="D165" s="44" t="s">
        <v>163</v>
      </c>
      <c r="E165" s="43" t="s">
        <v>144</v>
      </c>
      <c r="F165" s="44" t="s">
        <v>144</v>
      </c>
      <c r="G165" s="45" t="s">
        <v>144</v>
      </c>
      <c r="H165" s="46" t="s">
        <v>144</v>
      </c>
      <c r="I165" s="46" t="s">
        <v>144</v>
      </c>
      <c r="J165" s="47" t="s">
        <v>163</v>
      </c>
      <c r="K165" s="48" t="s">
        <v>144</v>
      </c>
      <c r="L165" s="49" t="s">
        <v>144</v>
      </c>
      <c r="M165" s="50" t="s">
        <v>144</v>
      </c>
      <c r="N165" s="50" t="s">
        <v>144</v>
      </c>
      <c r="O165" s="50" t="s">
        <v>144</v>
      </c>
      <c r="P165" s="50" t="s">
        <v>144</v>
      </c>
      <c r="Q165" s="51" t="s">
        <v>144</v>
      </c>
      <c r="R165" s="51" t="s">
        <v>144</v>
      </c>
    </row>
    <row r="166" spans="2:18" ht="45" customHeight="1" x14ac:dyDescent="0.25">
      <c r="B166" s="43" t="s">
        <v>144</v>
      </c>
      <c r="C166" s="43" t="s">
        <v>144</v>
      </c>
      <c r="D166" s="44" t="s">
        <v>163</v>
      </c>
      <c r="E166" s="43" t="s">
        <v>144</v>
      </c>
      <c r="F166" s="44" t="s">
        <v>144</v>
      </c>
      <c r="G166" s="45" t="s">
        <v>144</v>
      </c>
      <c r="H166" s="46" t="s">
        <v>144</v>
      </c>
      <c r="I166" s="46" t="s">
        <v>144</v>
      </c>
      <c r="J166" s="47" t="s">
        <v>163</v>
      </c>
      <c r="K166" s="48" t="s">
        <v>144</v>
      </c>
      <c r="L166" s="49" t="s">
        <v>144</v>
      </c>
      <c r="M166" s="50" t="s">
        <v>144</v>
      </c>
      <c r="N166" s="50" t="s">
        <v>144</v>
      </c>
      <c r="O166" s="50" t="s">
        <v>144</v>
      </c>
      <c r="P166" s="50" t="s">
        <v>144</v>
      </c>
      <c r="Q166" s="51" t="s">
        <v>144</v>
      </c>
      <c r="R166" s="51" t="s">
        <v>144</v>
      </c>
    </row>
    <row r="167" spans="2:18" ht="45" customHeight="1" x14ac:dyDescent="0.25">
      <c r="B167" s="43" t="s">
        <v>144</v>
      </c>
      <c r="C167" s="43" t="s">
        <v>144</v>
      </c>
      <c r="D167" s="44" t="s">
        <v>163</v>
      </c>
      <c r="E167" s="43" t="s">
        <v>144</v>
      </c>
      <c r="F167" s="44" t="s">
        <v>144</v>
      </c>
      <c r="G167" s="45" t="s">
        <v>144</v>
      </c>
      <c r="H167" s="46" t="s">
        <v>144</v>
      </c>
      <c r="I167" s="46" t="s">
        <v>144</v>
      </c>
      <c r="J167" s="47" t="s">
        <v>163</v>
      </c>
      <c r="K167" s="48" t="s">
        <v>144</v>
      </c>
      <c r="L167" s="49" t="s">
        <v>144</v>
      </c>
      <c r="M167" s="50" t="s">
        <v>144</v>
      </c>
      <c r="N167" s="50" t="s">
        <v>144</v>
      </c>
      <c r="O167" s="50" t="s">
        <v>144</v>
      </c>
      <c r="P167" s="50" t="s">
        <v>144</v>
      </c>
      <c r="Q167" s="51" t="s">
        <v>144</v>
      </c>
      <c r="R167" s="51" t="s">
        <v>144</v>
      </c>
    </row>
    <row r="168" spans="2:18" ht="45" customHeight="1" x14ac:dyDescent="0.25">
      <c r="B168" s="43" t="s">
        <v>144</v>
      </c>
      <c r="C168" s="43" t="s">
        <v>144</v>
      </c>
      <c r="D168" s="44" t="s">
        <v>163</v>
      </c>
      <c r="E168" s="43" t="s">
        <v>144</v>
      </c>
      <c r="F168" s="44" t="s">
        <v>144</v>
      </c>
      <c r="G168" s="45" t="s">
        <v>144</v>
      </c>
      <c r="H168" s="46" t="s">
        <v>144</v>
      </c>
      <c r="I168" s="46" t="s">
        <v>144</v>
      </c>
      <c r="J168" s="47" t="s">
        <v>163</v>
      </c>
      <c r="K168" s="48" t="s">
        <v>144</v>
      </c>
      <c r="L168" s="49" t="s">
        <v>144</v>
      </c>
      <c r="M168" s="50" t="s">
        <v>144</v>
      </c>
      <c r="N168" s="50" t="s">
        <v>144</v>
      </c>
      <c r="O168" s="50" t="s">
        <v>144</v>
      </c>
      <c r="P168" s="50" t="s">
        <v>144</v>
      </c>
      <c r="Q168" s="51" t="s">
        <v>144</v>
      </c>
      <c r="R168" s="51" t="s">
        <v>144</v>
      </c>
    </row>
    <row r="169" spans="2:18" ht="45" customHeight="1" x14ac:dyDescent="0.25">
      <c r="B169" s="43" t="s">
        <v>144</v>
      </c>
      <c r="C169" s="43" t="s">
        <v>144</v>
      </c>
      <c r="D169" s="44" t="s">
        <v>163</v>
      </c>
      <c r="E169" s="43" t="s">
        <v>144</v>
      </c>
      <c r="F169" s="44" t="s">
        <v>144</v>
      </c>
      <c r="G169" s="45" t="s">
        <v>144</v>
      </c>
      <c r="H169" s="46" t="s">
        <v>144</v>
      </c>
      <c r="I169" s="46" t="s">
        <v>144</v>
      </c>
      <c r="J169" s="47" t="s">
        <v>163</v>
      </c>
      <c r="K169" s="48" t="s">
        <v>144</v>
      </c>
      <c r="L169" s="49" t="s">
        <v>144</v>
      </c>
      <c r="M169" s="50" t="s">
        <v>144</v>
      </c>
      <c r="N169" s="50" t="s">
        <v>144</v>
      </c>
      <c r="O169" s="50" t="s">
        <v>144</v>
      </c>
      <c r="P169" s="50" t="s">
        <v>144</v>
      </c>
      <c r="Q169" s="51" t="s">
        <v>144</v>
      </c>
      <c r="R169" s="51" t="s">
        <v>144</v>
      </c>
    </row>
    <row r="170" spans="2:18" ht="45" customHeight="1" x14ac:dyDescent="0.25">
      <c r="B170" s="43" t="s">
        <v>144</v>
      </c>
      <c r="C170" s="43" t="s">
        <v>144</v>
      </c>
      <c r="D170" s="44" t="s">
        <v>163</v>
      </c>
      <c r="E170" s="43" t="s">
        <v>144</v>
      </c>
      <c r="F170" s="44" t="s">
        <v>144</v>
      </c>
      <c r="G170" s="45" t="s">
        <v>144</v>
      </c>
      <c r="H170" s="46" t="s">
        <v>144</v>
      </c>
      <c r="I170" s="46" t="s">
        <v>144</v>
      </c>
      <c r="J170" s="47" t="s">
        <v>163</v>
      </c>
      <c r="K170" s="48" t="s">
        <v>144</v>
      </c>
      <c r="L170" s="49" t="s">
        <v>144</v>
      </c>
      <c r="M170" s="50" t="s">
        <v>144</v>
      </c>
      <c r="N170" s="50" t="s">
        <v>144</v>
      </c>
      <c r="O170" s="50" t="s">
        <v>144</v>
      </c>
      <c r="P170" s="50" t="s">
        <v>144</v>
      </c>
      <c r="Q170" s="51" t="s">
        <v>144</v>
      </c>
      <c r="R170" s="51" t="s">
        <v>144</v>
      </c>
    </row>
    <row r="171" spans="2:18" ht="45" customHeight="1" x14ac:dyDescent="0.25">
      <c r="B171" s="43" t="s">
        <v>144</v>
      </c>
      <c r="C171" s="43" t="s">
        <v>144</v>
      </c>
      <c r="D171" s="44" t="s">
        <v>163</v>
      </c>
      <c r="E171" s="43" t="s">
        <v>144</v>
      </c>
      <c r="F171" s="44" t="s">
        <v>144</v>
      </c>
      <c r="G171" s="45" t="s">
        <v>144</v>
      </c>
      <c r="H171" s="46" t="s">
        <v>144</v>
      </c>
      <c r="I171" s="46" t="s">
        <v>144</v>
      </c>
      <c r="J171" s="47" t="s">
        <v>163</v>
      </c>
      <c r="K171" s="48" t="s">
        <v>144</v>
      </c>
      <c r="L171" s="49" t="s">
        <v>144</v>
      </c>
      <c r="M171" s="50" t="s">
        <v>144</v>
      </c>
      <c r="N171" s="50" t="s">
        <v>144</v>
      </c>
      <c r="O171" s="50" t="s">
        <v>144</v>
      </c>
      <c r="P171" s="50" t="s">
        <v>144</v>
      </c>
      <c r="Q171" s="51" t="s">
        <v>144</v>
      </c>
      <c r="R171" s="51" t="s">
        <v>144</v>
      </c>
    </row>
    <row r="172" spans="2:18" ht="45" customHeight="1" x14ac:dyDescent="0.25">
      <c r="B172" s="43" t="s">
        <v>144</v>
      </c>
      <c r="C172" s="43" t="s">
        <v>144</v>
      </c>
      <c r="D172" s="44" t="s">
        <v>163</v>
      </c>
      <c r="E172" s="43" t="s">
        <v>144</v>
      </c>
      <c r="F172" s="44" t="s">
        <v>144</v>
      </c>
      <c r="G172" s="45" t="s">
        <v>144</v>
      </c>
      <c r="H172" s="46" t="s">
        <v>144</v>
      </c>
      <c r="I172" s="46" t="s">
        <v>144</v>
      </c>
      <c r="J172" s="47" t="s">
        <v>163</v>
      </c>
      <c r="K172" s="48" t="s">
        <v>144</v>
      </c>
      <c r="L172" s="49" t="s">
        <v>144</v>
      </c>
      <c r="M172" s="50" t="s">
        <v>144</v>
      </c>
      <c r="N172" s="50" t="s">
        <v>144</v>
      </c>
      <c r="O172" s="50" t="s">
        <v>144</v>
      </c>
      <c r="P172" s="50" t="s">
        <v>144</v>
      </c>
      <c r="Q172" s="51" t="s">
        <v>144</v>
      </c>
      <c r="R172" s="51" t="s">
        <v>144</v>
      </c>
    </row>
    <row r="173" spans="2:18" ht="45" customHeight="1" x14ac:dyDescent="0.25">
      <c r="B173" s="43" t="s">
        <v>144</v>
      </c>
      <c r="C173" s="43" t="s">
        <v>144</v>
      </c>
      <c r="D173" s="44" t="s">
        <v>163</v>
      </c>
      <c r="E173" s="43" t="s">
        <v>144</v>
      </c>
      <c r="F173" s="44" t="s">
        <v>144</v>
      </c>
      <c r="G173" s="45" t="s">
        <v>144</v>
      </c>
      <c r="H173" s="46" t="s">
        <v>144</v>
      </c>
      <c r="I173" s="46" t="s">
        <v>144</v>
      </c>
      <c r="J173" s="47" t="s">
        <v>163</v>
      </c>
      <c r="K173" s="48" t="s">
        <v>144</v>
      </c>
      <c r="L173" s="49" t="s">
        <v>144</v>
      </c>
      <c r="M173" s="50" t="s">
        <v>144</v>
      </c>
      <c r="N173" s="50" t="s">
        <v>144</v>
      </c>
      <c r="O173" s="50" t="s">
        <v>144</v>
      </c>
      <c r="P173" s="50" t="s">
        <v>144</v>
      </c>
      <c r="Q173" s="51" t="s">
        <v>144</v>
      </c>
      <c r="R173" s="51" t="s">
        <v>144</v>
      </c>
    </row>
    <row r="174" spans="2:18" ht="45" customHeight="1" x14ac:dyDescent="0.25">
      <c r="B174" s="43" t="s">
        <v>144</v>
      </c>
      <c r="C174" s="43" t="s">
        <v>144</v>
      </c>
      <c r="D174" s="44" t="s">
        <v>163</v>
      </c>
      <c r="E174" s="43" t="s">
        <v>144</v>
      </c>
      <c r="F174" s="44" t="s">
        <v>144</v>
      </c>
      <c r="G174" s="45" t="s">
        <v>144</v>
      </c>
      <c r="H174" s="46" t="s">
        <v>144</v>
      </c>
      <c r="I174" s="46" t="s">
        <v>144</v>
      </c>
      <c r="J174" s="47" t="s">
        <v>163</v>
      </c>
      <c r="K174" s="48" t="s">
        <v>144</v>
      </c>
      <c r="L174" s="49" t="s">
        <v>144</v>
      </c>
      <c r="M174" s="50" t="s">
        <v>144</v>
      </c>
      <c r="N174" s="50" t="s">
        <v>144</v>
      </c>
      <c r="O174" s="50" t="s">
        <v>144</v>
      </c>
      <c r="P174" s="50" t="s">
        <v>144</v>
      </c>
      <c r="Q174" s="51" t="s">
        <v>144</v>
      </c>
      <c r="R174" s="51" t="s">
        <v>144</v>
      </c>
    </row>
    <row r="175" spans="2:18" ht="45" customHeight="1" x14ac:dyDescent="0.25">
      <c r="B175" s="43" t="s">
        <v>144</v>
      </c>
      <c r="C175" s="43" t="s">
        <v>144</v>
      </c>
      <c r="D175" s="44" t="s">
        <v>163</v>
      </c>
      <c r="E175" s="43" t="s">
        <v>144</v>
      </c>
      <c r="F175" s="44" t="s">
        <v>144</v>
      </c>
      <c r="G175" s="45" t="s">
        <v>144</v>
      </c>
      <c r="H175" s="46" t="s">
        <v>144</v>
      </c>
      <c r="I175" s="46" t="s">
        <v>144</v>
      </c>
      <c r="J175" s="47" t="s">
        <v>163</v>
      </c>
      <c r="K175" s="48" t="s">
        <v>144</v>
      </c>
      <c r="L175" s="49" t="s">
        <v>144</v>
      </c>
      <c r="M175" s="50" t="s">
        <v>144</v>
      </c>
      <c r="N175" s="50" t="s">
        <v>144</v>
      </c>
      <c r="O175" s="50" t="s">
        <v>144</v>
      </c>
      <c r="P175" s="50" t="s">
        <v>144</v>
      </c>
      <c r="Q175" s="51" t="s">
        <v>144</v>
      </c>
      <c r="R175" s="51" t="s">
        <v>144</v>
      </c>
    </row>
    <row r="176" spans="2:18" ht="45" customHeight="1" x14ac:dyDescent="0.25">
      <c r="B176" s="43" t="s">
        <v>144</v>
      </c>
      <c r="C176" s="43" t="s">
        <v>144</v>
      </c>
      <c r="D176" s="44" t="s">
        <v>163</v>
      </c>
      <c r="E176" s="43" t="s">
        <v>144</v>
      </c>
      <c r="F176" s="44" t="s">
        <v>144</v>
      </c>
      <c r="G176" s="45" t="s">
        <v>144</v>
      </c>
      <c r="H176" s="46" t="s">
        <v>144</v>
      </c>
      <c r="I176" s="46" t="s">
        <v>144</v>
      </c>
      <c r="J176" s="47" t="s">
        <v>163</v>
      </c>
      <c r="K176" s="48" t="s">
        <v>144</v>
      </c>
      <c r="L176" s="49" t="s">
        <v>144</v>
      </c>
      <c r="M176" s="50" t="s">
        <v>144</v>
      </c>
      <c r="N176" s="50" t="s">
        <v>144</v>
      </c>
      <c r="O176" s="50" t="s">
        <v>144</v>
      </c>
      <c r="P176" s="50" t="s">
        <v>144</v>
      </c>
      <c r="Q176" s="51" t="s">
        <v>144</v>
      </c>
      <c r="R176" s="51" t="s">
        <v>144</v>
      </c>
    </row>
    <row r="177" spans="2:18" ht="45" customHeight="1" x14ac:dyDescent="0.25">
      <c r="B177" s="43" t="s">
        <v>144</v>
      </c>
      <c r="C177" s="43" t="s">
        <v>144</v>
      </c>
      <c r="D177" s="44" t="s">
        <v>163</v>
      </c>
      <c r="E177" s="43" t="s">
        <v>144</v>
      </c>
      <c r="F177" s="44" t="s">
        <v>144</v>
      </c>
      <c r="G177" s="45" t="s">
        <v>144</v>
      </c>
      <c r="H177" s="46" t="s">
        <v>144</v>
      </c>
      <c r="I177" s="46" t="s">
        <v>144</v>
      </c>
      <c r="J177" s="47" t="s">
        <v>163</v>
      </c>
      <c r="K177" s="48" t="s">
        <v>144</v>
      </c>
      <c r="L177" s="49" t="s">
        <v>144</v>
      </c>
      <c r="M177" s="50" t="s">
        <v>144</v>
      </c>
      <c r="N177" s="50" t="s">
        <v>144</v>
      </c>
      <c r="O177" s="50" t="s">
        <v>144</v>
      </c>
      <c r="P177" s="50" t="s">
        <v>144</v>
      </c>
      <c r="Q177" s="51" t="s">
        <v>144</v>
      </c>
      <c r="R177" s="51" t="s">
        <v>144</v>
      </c>
    </row>
    <row r="178" spans="2:18" ht="45" customHeight="1" x14ac:dyDescent="0.25">
      <c r="B178" s="43" t="s">
        <v>144</v>
      </c>
      <c r="C178" s="43" t="s">
        <v>144</v>
      </c>
      <c r="D178" s="44" t="s">
        <v>163</v>
      </c>
      <c r="E178" s="43" t="s">
        <v>144</v>
      </c>
      <c r="F178" s="44" t="s">
        <v>144</v>
      </c>
      <c r="G178" s="45" t="s">
        <v>144</v>
      </c>
      <c r="H178" s="46" t="s">
        <v>144</v>
      </c>
      <c r="I178" s="46" t="s">
        <v>144</v>
      </c>
      <c r="J178" s="47" t="s">
        <v>163</v>
      </c>
      <c r="K178" s="48" t="s">
        <v>144</v>
      </c>
      <c r="L178" s="49" t="s">
        <v>144</v>
      </c>
      <c r="M178" s="50" t="s">
        <v>144</v>
      </c>
      <c r="N178" s="50" t="s">
        <v>144</v>
      </c>
      <c r="O178" s="50" t="s">
        <v>144</v>
      </c>
      <c r="P178" s="50" t="s">
        <v>144</v>
      </c>
      <c r="Q178" s="51" t="s">
        <v>144</v>
      </c>
      <c r="R178" s="51" t="s">
        <v>144</v>
      </c>
    </row>
    <row r="179" spans="2:18" ht="45" customHeight="1" x14ac:dyDescent="0.25">
      <c r="B179" s="43" t="s">
        <v>144</v>
      </c>
      <c r="C179" s="43" t="s">
        <v>144</v>
      </c>
      <c r="D179" s="44" t="s">
        <v>163</v>
      </c>
      <c r="E179" s="43" t="s">
        <v>144</v>
      </c>
      <c r="F179" s="44" t="s">
        <v>144</v>
      </c>
      <c r="G179" s="45" t="s">
        <v>144</v>
      </c>
      <c r="H179" s="46" t="s">
        <v>144</v>
      </c>
      <c r="I179" s="46" t="s">
        <v>144</v>
      </c>
      <c r="J179" s="47" t="s">
        <v>163</v>
      </c>
      <c r="K179" s="48" t="s">
        <v>144</v>
      </c>
      <c r="L179" s="49" t="s">
        <v>144</v>
      </c>
      <c r="M179" s="50" t="s">
        <v>144</v>
      </c>
      <c r="N179" s="50" t="s">
        <v>144</v>
      </c>
      <c r="O179" s="50" t="s">
        <v>144</v>
      </c>
      <c r="P179" s="50" t="s">
        <v>144</v>
      </c>
      <c r="Q179" s="51" t="s">
        <v>144</v>
      </c>
      <c r="R179" s="51" t="s">
        <v>144</v>
      </c>
    </row>
    <row r="180" spans="2:18" ht="45" customHeight="1" x14ac:dyDescent="0.25">
      <c r="B180" s="43" t="s">
        <v>144</v>
      </c>
      <c r="C180" s="43" t="s">
        <v>144</v>
      </c>
      <c r="D180" s="44" t="s">
        <v>163</v>
      </c>
      <c r="E180" s="43" t="s">
        <v>144</v>
      </c>
      <c r="F180" s="44" t="s">
        <v>144</v>
      </c>
      <c r="G180" s="45" t="s">
        <v>144</v>
      </c>
      <c r="H180" s="46" t="s">
        <v>144</v>
      </c>
      <c r="I180" s="46" t="s">
        <v>144</v>
      </c>
      <c r="J180" s="47" t="s">
        <v>163</v>
      </c>
      <c r="K180" s="48" t="s">
        <v>144</v>
      </c>
      <c r="L180" s="49" t="s">
        <v>144</v>
      </c>
      <c r="M180" s="50" t="s">
        <v>144</v>
      </c>
      <c r="N180" s="50" t="s">
        <v>144</v>
      </c>
      <c r="O180" s="50" t="s">
        <v>144</v>
      </c>
      <c r="P180" s="50" t="s">
        <v>144</v>
      </c>
      <c r="Q180" s="51" t="s">
        <v>144</v>
      </c>
      <c r="R180" s="51" t="s">
        <v>144</v>
      </c>
    </row>
    <row r="181" spans="2:18" ht="45" customHeight="1" x14ac:dyDescent="0.25">
      <c r="B181" s="43" t="s">
        <v>144</v>
      </c>
      <c r="C181" s="43" t="s">
        <v>144</v>
      </c>
      <c r="D181" s="44" t="s">
        <v>163</v>
      </c>
      <c r="E181" s="43" t="s">
        <v>144</v>
      </c>
      <c r="F181" s="44" t="s">
        <v>144</v>
      </c>
      <c r="G181" s="45" t="s">
        <v>144</v>
      </c>
      <c r="H181" s="46" t="s">
        <v>144</v>
      </c>
      <c r="I181" s="46" t="s">
        <v>144</v>
      </c>
      <c r="J181" s="47" t="s">
        <v>163</v>
      </c>
      <c r="K181" s="48" t="s">
        <v>144</v>
      </c>
      <c r="L181" s="49" t="s">
        <v>144</v>
      </c>
      <c r="M181" s="50" t="s">
        <v>144</v>
      </c>
      <c r="N181" s="50" t="s">
        <v>144</v>
      </c>
      <c r="O181" s="50" t="s">
        <v>144</v>
      </c>
      <c r="P181" s="50" t="s">
        <v>144</v>
      </c>
      <c r="Q181" s="51" t="s">
        <v>144</v>
      </c>
      <c r="R181" s="51" t="s">
        <v>144</v>
      </c>
    </row>
    <row r="182" spans="2:18" ht="45" customHeight="1" x14ac:dyDescent="0.25">
      <c r="B182" s="43" t="s">
        <v>144</v>
      </c>
      <c r="C182" s="43" t="s">
        <v>144</v>
      </c>
      <c r="D182" s="44" t="s">
        <v>163</v>
      </c>
      <c r="E182" s="43" t="s">
        <v>144</v>
      </c>
      <c r="F182" s="44" t="s">
        <v>144</v>
      </c>
      <c r="G182" s="45" t="s">
        <v>144</v>
      </c>
      <c r="H182" s="46" t="s">
        <v>144</v>
      </c>
      <c r="I182" s="46" t="s">
        <v>144</v>
      </c>
      <c r="J182" s="47" t="s">
        <v>163</v>
      </c>
      <c r="K182" s="48" t="s">
        <v>144</v>
      </c>
      <c r="L182" s="49" t="s">
        <v>144</v>
      </c>
      <c r="M182" s="50" t="s">
        <v>144</v>
      </c>
      <c r="N182" s="50" t="s">
        <v>144</v>
      </c>
      <c r="O182" s="50" t="s">
        <v>144</v>
      </c>
      <c r="P182" s="50" t="s">
        <v>144</v>
      </c>
      <c r="Q182" s="51" t="s">
        <v>144</v>
      </c>
      <c r="R182" s="51" t="s">
        <v>144</v>
      </c>
    </row>
    <row r="183" spans="2:18" ht="45" customHeight="1" x14ac:dyDescent="0.25">
      <c r="B183" s="43" t="s">
        <v>144</v>
      </c>
      <c r="C183" s="43" t="s">
        <v>144</v>
      </c>
      <c r="D183" s="44" t="s">
        <v>163</v>
      </c>
      <c r="E183" s="43" t="s">
        <v>144</v>
      </c>
      <c r="F183" s="44" t="s">
        <v>144</v>
      </c>
      <c r="G183" s="45" t="s">
        <v>144</v>
      </c>
      <c r="H183" s="46" t="s">
        <v>144</v>
      </c>
      <c r="I183" s="46" t="s">
        <v>144</v>
      </c>
      <c r="J183" s="47" t="s">
        <v>163</v>
      </c>
      <c r="K183" s="48" t="s">
        <v>144</v>
      </c>
      <c r="L183" s="49" t="s">
        <v>144</v>
      </c>
      <c r="M183" s="50" t="s">
        <v>144</v>
      </c>
      <c r="N183" s="50" t="s">
        <v>144</v>
      </c>
      <c r="O183" s="50" t="s">
        <v>144</v>
      </c>
      <c r="P183" s="50" t="s">
        <v>144</v>
      </c>
      <c r="Q183" s="51" t="s">
        <v>144</v>
      </c>
      <c r="R183" s="51" t="s">
        <v>144</v>
      </c>
    </row>
    <row r="184" spans="2:18" ht="45" customHeight="1" x14ac:dyDescent="0.25">
      <c r="B184" s="43" t="s">
        <v>144</v>
      </c>
      <c r="C184" s="43" t="s">
        <v>144</v>
      </c>
      <c r="D184" s="44" t="s">
        <v>163</v>
      </c>
      <c r="E184" s="43" t="s">
        <v>144</v>
      </c>
      <c r="F184" s="44" t="s">
        <v>144</v>
      </c>
      <c r="G184" s="45" t="s">
        <v>144</v>
      </c>
      <c r="H184" s="46" t="s">
        <v>144</v>
      </c>
      <c r="I184" s="46" t="s">
        <v>144</v>
      </c>
      <c r="J184" s="47" t="s">
        <v>163</v>
      </c>
      <c r="K184" s="48" t="s">
        <v>144</v>
      </c>
      <c r="L184" s="49" t="s">
        <v>144</v>
      </c>
      <c r="M184" s="50" t="s">
        <v>144</v>
      </c>
      <c r="N184" s="50" t="s">
        <v>144</v>
      </c>
      <c r="O184" s="50" t="s">
        <v>144</v>
      </c>
      <c r="P184" s="50" t="s">
        <v>144</v>
      </c>
      <c r="Q184" s="51" t="s">
        <v>144</v>
      </c>
      <c r="R184" s="51" t="s">
        <v>144</v>
      </c>
    </row>
    <row r="185" spans="2:18" ht="45" customHeight="1" x14ac:dyDescent="0.25">
      <c r="B185" s="43" t="s">
        <v>144</v>
      </c>
      <c r="C185" s="43" t="s">
        <v>144</v>
      </c>
      <c r="D185" s="44" t="s">
        <v>163</v>
      </c>
      <c r="E185" s="43" t="s">
        <v>144</v>
      </c>
      <c r="F185" s="44" t="s">
        <v>144</v>
      </c>
      <c r="G185" s="45" t="s">
        <v>144</v>
      </c>
      <c r="H185" s="46" t="s">
        <v>144</v>
      </c>
      <c r="I185" s="46" t="s">
        <v>144</v>
      </c>
      <c r="J185" s="47" t="s">
        <v>163</v>
      </c>
      <c r="K185" s="48" t="s">
        <v>144</v>
      </c>
      <c r="L185" s="49" t="s">
        <v>144</v>
      </c>
      <c r="M185" s="50" t="s">
        <v>144</v>
      </c>
      <c r="N185" s="50" t="s">
        <v>144</v>
      </c>
      <c r="O185" s="50" t="s">
        <v>144</v>
      </c>
      <c r="P185" s="50" t="s">
        <v>144</v>
      </c>
      <c r="Q185" s="51" t="s">
        <v>144</v>
      </c>
      <c r="R185" s="51" t="s">
        <v>144</v>
      </c>
    </row>
    <row r="186" spans="2:18" ht="45" customHeight="1" x14ac:dyDescent="0.25">
      <c r="B186" s="43" t="s">
        <v>144</v>
      </c>
      <c r="C186" s="43" t="s">
        <v>144</v>
      </c>
      <c r="D186" s="44" t="s">
        <v>163</v>
      </c>
      <c r="E186" s="43" t="s">
        <v>144</v>
      </c>
      <c r="F186" s="44" t="s">
        <v>144</v>
      </c>
      <c r="G186" s="45" t="s">
        <v>144</v>
      </c>
      <c r="H186" s="46" t="s">
        <v>144</v>
      </c>
      <c r="I186" s="46" t="s">
        <v>144</v>
      </c>
      <c r="J186" s="47" t="s">
        <v>163</v>
      </c>
      <c r="K186" s="48" t="s">
        <v>144</v>
      </c>
      <c r="L186" s="49" t="s">
        <v>144</v>
      </c>
      <c r="M186" s="50" t="s">
        <v>144</v>
      </c>
      <c r="N186" s="50" t="s">
        <v>144</v>
      </c>
      <c r="O186" s="50" t="s">
        <v>144</v>
      </c>
      <c r="P186" s="50" t="s">
        <v>144</v>
      </c>
      <c r="Q186" s="51" t="s">
        <v>144</v>
      </c>
      <c r="R186" s="51" t="s">
        <v>144</v>
      </c>
    </row>
    <row r="187" spans="2:18" ht="45" customHeight="1" x14ac:dyDescent="0.25">
      <c r="B187" s="43" t="s">
        <v>144</v>
      </c>
      <c r="C187" s="43" t="s">
        <v>144</v>
      </c>
      <c r="D187" s="44" t="s">
        <v>163</v>
      </c>
      <c r="E187" s="43" t="s">
        <v>144</v>
      </c>
      <c r="F187" s="44" t="s">
        <v>144</v>
      </c>
      <c r="G187" s="45" t="s">
        <v>144</v>
      </c>
      <c r="H187" s="46" t="s">
        <v>144</v>
      </c>
      <c r="I187" s="46" t="s">
        <v>144</v>
      </c>
      <c r="J187" s="47" t="s">
        <v>163</v>
      </c>
      <c r="K187" s="48" t="s">
        <v>144</v>
      </c>
      <c r="L187" s="49" t="s">
        <v>144</v>
      </c>
      <c r="M187" s="50" t="s">
        <v>144</v>
      </c>
      <c r="N187" s="50" t="s">
        <v>144</v>
      </c>
      <c r="O187" s="50" t="s">
        <v>144</v>
      </c>
      <c r="P187" s="50" t="s">
        <v>144</v>
      </c>
      <c r="Q187" s="51" t="s">
        <v>144</v>
      </c>
      <c r="R187" s="51" t="s">
        <v>144</v>
      </c>
    </row>
    <row r="188" spans="2:18" ht="45" customHeight="1" x14ac:dyDescent="0.25">
      <c r="B188" s="43" t="s">
        <v>144</v>
      </c>
      <c r="C188" s="43" t="s">
        <v>144</v>
      </c>
      <c r="D188" s="44" t="s">
        <v>163</v>
      </c>
      <c r="E188" s="43" t="s">
        <v>144</v>
      </c>
      <c r="F188" s="44" t="s">
        <v>144</v>
      </c>
      <c r="G188" s="45" t="s">
        <v>144</v>
      </c>
      <c r="H188" s="46" t="s">
        <v>144</v>
      </c>
      <c r="I188" s="46" t="s">
        <v>144</v>
      </c>
      <c r="J188" s="47" t="s">
        <v>163</v>
      </c>
      <c r="K188" s="48" t="s">
        <v>144</v>
      </c>
      <c r="L188" s="49" t="s">
        <v>144</v>
      </c>
      <c r="M188" s="50" t="s">
        <v>144</v>
      </c>
      <c r="N188" s="50" t="s">
        <v>144</v>
      </c>
      <c r="O188" s="50" t="s">
        <v>144</v>
      </c>
      <c r="P188" s="50" t="s">
        <v>144</v>
      </c>
      <c r="Q188" s="51" t="s">
        <v>144</v>
      </c>
      <c r="R188" s="51" t="s">
        <v>144</v>
      </c>
    </row>
    <row r="189" spans="2:18" ht="45" customHeight="1" x14ac:dyDescent="0.25">
      <c r="B189" s="43" t="s">
        <v>144</v>
      </c>
      <c r="C189" s="43" t="s">
        <v>144</v>
      </c>
      <c r="D189" s="44" t="s">
        <v>163</v>
      </c>
      <c r="E189" s="43" t="s">
        <v>144</v>
      </c>
      <c r="F189" s="44" t="s">
        <v>144</v>
      </c>
      <c r="G189" s="45" t="s">
        <v>144</v>
      </c>
      <c r="H189" s="46" t="s">
        <v>144</v>
      </c>
      <c r="I189" s="46" t="s">
        <v>144</v>
      </c>
      <c r="J189" s="47" t="s">
        <v>163</v>
      </c>
      <c r="K189" s="48" t="s">
        <v>144</v>
      </c>
      <c r="L189" s="49" t="s">
        <v>144</v>
      </c>
      <c r="M189" s="50" t="s">
        <v>144</v>
      </c>
      <c r="N189" s="50" t="s">
        <v>144</v>
      </c>
      <c r="O189" s="50" t="s">
        <v>144</v>
      </c>
      <c r="P189" s="50" t="s">
        <v>144</v>
      </c>
      <c r="Q189" s="51" t="s">
        <v>144</v>
      </c>
      <c r="R189" s="51" t="s">
        <v>144</v>
      </c>
    </row>
    <row r="190" spans="2:18" ht="45" customHeight="1" x14ac:dyDescent="0.25">
      <c r="B190" s="43" t="s">
        <v>144</v>
      </c>
      <c r="C190" s="43" t="s">
        <v>144</v>
      </c>
      <c r="D190" s="44" t="s">
        <v>163</v>
      </c>
      <c r="E190" s="43" t="s">
        <v>144</v>
      </c>
      <c r="F190" s="44" t="s">
        <v>144</v>
      </c>
      <c r="G190" s="45" t="s">
        <v>144</v>
      </c>
      <c r="H190" s="46" t="s">
        <v>144</v>
      </c>
      <c r="I190" s="46" t="s">
        <v>144</v>
      </c>
      <c r="J190" s="47" t="s">
        <v>163</v>
      </c>
      <c r="K190" s="48" t="s">
        <v>144</v>
      </c>
      <c r="L190" s="49" t="s">
        <v>144</v>
      </c>
      <c r="M190" s="50" t="s">
        <v>144</v>
      </c>
      <c r="N190" s="50" t="s">
        <v>144</v>
      </c>
      <c r="O190" s="50" t="s">
        <v>144</v>
      </c>
      <c r="P190" s="50" t="s">
        <v>144</v>
      </c>
      <c r="Q190" s="51" t="s">
        <v>144</v>
      </c>
      <c r="R190" s="51" t="s">
        <v>144</v>
      </c>
    </row>
    <row r="191" spans="2:18" ht="45" customHeight="1" x14ac:dyDescent="0.25">
      <c r="B191" s="43" t="s">
        <v>144</v>
      </c>
      <c r="C191" s="43" t="s">
        <v>144</v>
      </c>
      <c r="D191" s="44" t="s">
        <v>163</v>
      </c>
      <c r="E191" s="43" t="s">
        <v>144</v>
      </c>
      <c r="F191" s="44" t="s">
        <v>144</v>
      </c>
      <c r="G191" s="45" t="s">
        <v>144</v>
      </c>
      <c r="H191" s="46" t="s">
        <v>144</v>
      </c>
      <c r="I191" s="46" t="s">
        <v>144</v>
      </c>
      <c r="J191" s="47" t="s">
        <v>163</v>
      </c>
      <c r="K191" s="48" t="s">
        <v>144</v>
      </c>
      <c r="L191" s="49" t="s">
        <v>144</v>
      </c>
      <c r="M191" s="50" t="s">
        <v>144</v>
      </c>
      <c r="N191" s="50" t="s">
        <v>144</v>
      </c>
      <c r="O191" s="50" t="s">
        <v>144</v>
      </c>
      <c r="P191" s="50" t="s">
        <v>144</v>
      </c>
      <c r="Q191" s="51" t="s">
        <v>144</v>
      </c>
      <c r="R191" s="51" t="s">
        <v>144</v>
      </c>
    </row>
    <row r="192" spans="2:18" ht="45" customHeight="1" x14ac:dyDescent="0.25">
      <c r="B192" s="43" t="s">
        <v>144</v>
      </c>
      <c r="C192" s="43" t="s">
        <v>144</v>
      </c>
      <c r="D192" s="44" t="s">
        <v>163</v>
      </c>
      <c r="E192" s="43" t="s">
        <v>144</v>
      </c>
      <c r="F192" s="44" t="s">
        <v>144</v>
      </c>
      <c r="G192" s="45" t="s">
        <v>144</v>
      </c>
      <c r="H192" s="46" t="s">
        <v>144</v>
      </c>
      <c r="I192" s="46" t="s">
        <v>144</v>
      </c>
      <c r="J192" s="47" t="s">
        <v>163</v>
      </c>
      <c r="K192" s="48" t="s">
        <v>144</v>
      </c>
      <c r="L192" s="49" t="s">
        <v>144</v>
      </c>
      <c r="M192" s="50" t="s">
        <v>144</v>
      </c>
      <c r="N192" s="50" t="s">
        <v>144</v>
      </c>
      <c r="O192" s="50" t="s">
        <v>144</v>
      </c>
      <c r="P192" s="50" t="s">
        <v>144</v>
      </c>
      <c r="Q192" s="51" t="s">
        <v>144</v>
      </c>
      <c r="R192" s="51" t="s">
        <v>144</v>
      </c>
    </row>
    <row r="193" spans="2:18" ht="45" customHeight="1" x14ac:dyDescent="0.25">
      <c r="B193" s="43" t="s">
        <v>144</v>
      </c>
      <c r="C193" s="43" t="s">
        <v>144</v>
      </c>
      <c r="D193" s="44" t="s">
        <v>163</v>
      </c>
      <c r="E193" s="43" t="s">
        <v>144</v>
      </c>
      <c r="F193" s="44" t="s">
        <v>144</v>
      </c>
      <c r="G193" s="45" t="s">
        <v>144</v>
      </c>
      <c r="H193" s="46" t="s">
        <v>144</v>
      </c>
      <c r="I193" s="46" t="s">
        <v>144</v>
      </c>
      <c r="J193" s="47" t="s">
        <v>163</v>
      </c>
      <c r="K193" s="48" t="s">
        <v>144</v>
      </c>
      <c r="L193" s="49" t="s">
        <v>144</v>
      </c>
      <c r="M193" s="50" t="s">
        <v>144</v>
      </c>
      <c r="N193" s="50" t="s">
        <v>144</v>
      </c>
      <c r="O193" s="50" t="s">
        <v>144</v>
      </c>
      <c r="P193" s="50" t="s">
        <v>144</v>
      </c>
      <c r="Q193" s="51" t="s">
        <v>144</v>
      </c>
      <c r="R193" s="51" t="s">
        <v>144</v>
      </c>
    </row>
    <row r="194" spans="2:18" ht="45" customHeight="1" x14ac:dyDescent="0.25">
      <c r="B194" s="43" t="s">
        <v>144</v>
      </c>
      <c r="C194" s="43" t="s">
        <v>144</v>
      </c>
      <c r="D194" s="44" t="s">
        <v>163</v>
      </c>
      <c r="E194" s="43" t="s">
        <v>144</v>
      </c>
      <c r="F194" s="44" t="s">
        <v>144</v>
      </c>
      <c r="G194" s="45" t="s">
        <v>144</v>
      </c>
      <c r="H194" s="46" t="s">
        <v>144</v>
      </c>
      <c r="I194" s="46" t="s">
        <v>144</v>
      </c>
      <c r="J194" s="47" t="s">
        <v>163</v>
      </c>
      <c r="K194" s="48" t="s">
        <v>144</v>
      </c>
      <c r="L194" s="49" t="s">
        <v>144</v>
      </c>
      <c r="M194" s="50" t="s">
        <v>144</v>
      </c>
      <c r="N194" s="50" t="s">
        <v>144</v>
      </c>
      <c r="O194" s="50" t="s">
        <v>144</v>
      </c>
      <c r="P194" s="50" t="s">
        <v>144</v>
      </c>
      <c r="Q194" s="51" t="s">
        <v>144</v>
      </c>
      <c r="R194" s="51" t="s">
        <v>144</v>
      </c>
    </row>
    <row r="195" spans="2:18" ht="45" customHeight="1" x14ac:dyDescent="0.25">
      <c r="B195" s="43" t="s">
        <v>144</v>
      </c>
      <c r="C195" s="43" t="s">
        <v>144</v>
      </c>
      <c r="D195" s="44" t="s">
        <v>163</v>
      </c>
      <c r="E195" s="43" t="s">
        <v>144</v>
      </c>
      <c r="F195" s="44" t="s">
        <v>144</v>
      </c>
      <c r="G195" s="45" t="s">
        <v>144</v>
      </c>
      <c r="H195" s="46" t="s">
        <v>144</v>
      </c>
      <c r="I195" s="46" t="s">
        <v>144</v>
      </c>
      <c r="J195" s="47" t="s">
        <v>163</v>
      </c>
      <c r="K195" s="48" t="s">
        <v>144</v>
      </c>
      <c r="L195" s="49" t="s">
        <v>144</v>
      </c>
      <c r="M195" s="50" t="s">
        <v>144</v>
      </c>
      <c r="N195" s="50" t="s">
        <v>144</v>
      </c>
      <c r="O195" s="50" t="s">
        <v>144</v>
      </c>
      <c r="P195" s="50" t="s">
        <v>144</v>
      </c>
      <c r="Q195" s="51" t="s">
        <v>144</v>
      </c>
      <c r="R195" s="51" t="s">
        <v>144</v>
      </c>
    </row>
    <row r="196" spans="2:18" ht="45" customHeight="1" x14ac:dyDescent="0.25">
      <c r="B196" s="43" t="s">
        <v>144</v>
      </c>
      <c r="C196" s="43" t="s">
        <v>144</v>
      </c>
      <c r="D196" s="44" t="s">
        <v>163</v>
      </c>
      <c r="E196" s="43" t="s">
        <v>144</v>
      </c>
      <c r="F196" s="44" t="s">
        <v>144</v>
      </c>
      <c r="G196" s="45" t="s">
        <v>144</v>
      </c>
      <c r="H196" s="46" t="s">
        <v>144</v>
      </c>
      <c r="I196" s="46" t="s">
        <v>144</v>
      </c>
      <c r="J196" s="47" t="s">
        <v>163</v>
      </c>
      <c r="K196" s="48" t="s">
        <v>144</v>
      </c>
      <c r="L196" s="49" t="s">
        <v>144</v>
      </c>
      <c r="M196" s="50" t="s">
        <v>144</v>
      </c>
      <c r="N196" s="50" t="s">
        <v>144</v>
      </c>
      <c r="O196" s="50" t="s">
        <v>144</v>
      </c>
      <c r="P196" s="50" t="s">
        <v>144</v>
      </c>
      <c r="Q196" s="51" t="s">
        <v>144</v>
      </c>
      <c r="R196" s="51" t="s">
        <v>144</v>
      </c>
    </row>
    <row r="197" spans="2:18" ht="45" customHeight="1" x14ac:dyDescent="0.25">
      <c r="B197" s="43" t="s">
        <v>144</v>
      </c>
      <c r="C197" s="43" t="s">
        <v>144</v>
      </c>
      <c r="D197" s="44" t="s">
        <v>163</v>
      </c>
      <c r="E197" s="43" t="s">
        <v>144</v>
      </c>
      <c r="F197" s="44" t="s">
        <v>144</v>
      </c>
      <c r="G197" s="45" t="s">
        <v>144</v>
      </c>
      <c r="H197" s="46" t="s">
        <v>144</v>
      </c>
      <c r="I197" s="46" t="s">
        <v>144</v>
      </c>
      <c r="J197" s="47" t="s">
        <v>163</v>
      </c>
      <c r="K197" s="48" t="s">
        <v>144</v>
      </c>
      <c r="L197" s="49" t="s">
        <v>144</v>
      </c>
      <c r="M197" s="50" t="s">
        <v>144</v>
      </c>
      <c r="N197" s="50" t="s">
        <v>144</v>
      </c>
      <c r="O197" s="50" t="s">
        <v>144</v>
      </c>
      <c r="P197" s="50" t="s">
        <v>144</v>
      </c>
      <c r="Q197" s="51" t="s">
        <v>144</v>
      </c>
      <c r="R197" s="51" t="s">
        <v>144</v>
      </c>
    </row>
    <row r="198" spans="2:18" ht="45" customHeight="1" x14ac:dyDescent="0.25">
      <c r="B198" s="43" t="s">
        <v>144</v>
      </c>
      <c r="C198" s="43" t="s">
        <v>144</v>
      </c>
      <c r="D198" s="44" t="s">
        <v>163</v>
      </c>
      <c r="E198" s="43" t="s">
        <v>144</v>
      </c>
      <c r="F198" s="44" t="s">
        <v>144</v>
      </c>
      <c r="G198" s="45" t="s">
        <v>144</v>
      </c>
      <c r="H198" s="46" t="s">
        <v>144</v>
      </c>
      <c r="I198" s="46" t="s">
        <v>144</v>
      </c>
      <c r="J198" s="47" t="s">
        <v>163</v>
      </c>
      <c r="K198" s="48" t="s">
        <v>144</v>
      </c>
      <c r="L198" s="49" t="s">
        <v>144</v>
      </c>
      <c r="M198" s="50" t="s">
        <v>144</v>
      </c>
      <c r="N198" s="50" t="s">
        <v>144</v>
      </c>
      <c r="O198" s="50" t="s">
        <v>144</v>
      </c>
      <c r="P198" s="50" t="s">
        <v>144</v>
      </c>
      <c r="Q198" s="51" t="s">
        <v>144</v>
      </c>
      <c r="R198" s="51" t="s">
        <v>144</v>
      </c>
    </row>
    <row r="199" spans="2:18" ht="45" customHeight="1" x14ac:dyDescent="0.25">
      <c r="B199" s="43" t="s">
        <v>144</v>
      </c>
      <c r="C199" s="43" t="s">
        <v>144</v>
      </c>
      <c r="D199" s="44" t="s">
        <v>163</v>
      </c>
      <c r="E199" s="43" t="s">
        <v>144</v>
      </c>
      <c r="F199" s="44" t="s">
        <v>144</v>
      </c>
      <c r="G199" s="45" t="s">
        <v>144</v>
      </c>
      <c r="H199" s="46" t="s">
        <v>144</v>
      </c>
      <c r="I199" s="46" t="s">
        <v>144</v>
      </c>
      <c r="J199" s="47" t="s">
        <v>163</v>
      </c>
      <c r="K199" s="48" t="s">
        <v>144</v>
      </c>
      <c r="L199" s="49" t="s">
        <v>144</v>
      </c>
      <c r="M199" s="50" t="s">
        <v>144</v>
      </c>
      <c r="N199" s="50" t="s">
        <v>144</v>
      </c>
      <c r="O199" s="50" t="s">
        <v>144</v>
      </c>
      <c r="P199" s="50" t="s">
        <v>144</v>
      </c>
      <c r="Q199" s="51" t="s">
        <v>144</v>
      </c>
      <c r="R199" s="51" t="s">
        <v>144</v>
      </c>
    </row>
    <row r="200" spans="2:18" ht="45" customHeight="1" x14ac:dyDescent="0.25">
      <c r="B200" s="43" t="s">
        <v>144</v>
      </c>
      <c r="C200" s="43" t="s">
        <v>144</v>
      </c>
      <c r="D200" s="44" t="s">
        <v>163</v>
      </c>
      <c r="E200" s="43" t="s">
        <v>144</v>
      </c>
      <c r="F200" s="44" t="s">
        <v>144</v>
      </c>
      <c r="G200" s="45" t="s">
        <v>144</v>
      </c>
      <c r="H200" s="46" t="s">
        <v>144</v>
      </c>
      <c r="I200" s="46" t="s">
        <v>144</v>
      </c>
      <c r="J200" s="47" t="s">
        <v>163</v>
      </c>
      <c r="K200" s="48" t="s">
        <v>144</v>
      </c>
      <c r="L200" s="49" t="s">
        <v>144</v>
      </c>
      <c r="M200" s="50" t="s">
        <v>144</v>
      </c>
      <c r="N200" s="50" t="s">
        <v>144</v>
      </c>
      <c r="O200" s="50" t="s">
        <v>144</v>
      </c>
      <c r="P200" s="50" t="s">
        <v>144</v>
      </c>
      <c r="Q200" s="51" t="s">
        <v>144</v>
      </c>
      <c r="R200" s="51" t="s">
        <v>144</v>
      </c>
    </row>
    <row r="201" spans="2:18" ht="45" customHeight="1" x14ac:dyDescent="0.25">
      <c r="B201" s="43" t="s">
        <v>144</v>
      </c>
      <c r="C201" s="43" t="s">
        <v>144</v>
      </c>
      <c r="D201" s="44" t="s">
        <v>163</v>
      </c>
      <c r="E201" s="43" t="s">
        <v>144</v>
      </c>
      <c r="F201" s="44" t="s">
        <v>144</v>
      </c>
      <c r="G201" s="45" t="s">
        <v>144</v>
      </c>
      <c r="H201" s="46" t="s">
        <v>144</v>
      </c>
      <c r="I201" s="46" t="s">
        <v>144</v>
      </c>
      <c r="J201" s="47" t="s">
        <v>163</v>
      </c>
      <c r="K201" s="48" t="s">
        <v>144</v>
      </c>
      <c r="L201" s="49" t="s">
        <v>144</v>
      </c>
      <c r="M201" s="50" t="s">
        <v>144</v>
      </c>
      <c r="N201" s="50" t="s">
        <v>144</v>
      </c>
      <c r="O201" s="50" t="s">
        <v>144</v>
      </c>
      <c r="P201" s="50" t="s">
        <v>144</v>
      </c>
      <c r="Q201" s="51" t="s">
        <v>144</v>
      </c>
      <c r="R201" s="51" t="s">
        <v>144</v>
      </c>
    </row>
    <row r="202" spans="2:18" ht="45" customHeight="1" x14ac:dyDescent="0.25">
      <c r="B202" s="43" t="s">
        <v>144</v>
      </c>
      <c r="C202" s="43" t="s">
        <v>144</v>
      </c>
      <c r="D202" s="44" t="s">
        <v>163</v>
      </c>
      <c r="E202" s="43" t="s">
        <v>144</v>
      </c>
      <c r="F202" s="44" t="s">
        <v>144</v>
      </c>
      <c r="G202" s="45" t="s">
        <v>144</v>
      </c>
      <c r="H202" s="46" t="s">
        <v>144</v>
      </c>
      <c r="I202" s="46" t="s">
        <v>144</v>
      </c>
      <c r="J202" s="47" t="s">
        <v>163</v>
      </c>
      <c r="K202" s="48" t="s">
        <v>144</v>
      </c>
      <c r="L202" s="49" t="s">
        <v>144</v>
      </c>
      <c r="M202" s="50" t="s">
        <v>144</v>
      </c>
      <c r="N202" s="50" t="s">
        <v>144</v>
      </c>
      <c r="O202" s="50" t="s">
        <v>144</v>
      </c>
      <c r="P202" s="50" t="s">
        <v>144</v>
      </c>
      <c r="Q202" s="51" t="s">
        <v>144</v>
      </c>
      <c r="R202" s="51" t="s">
        <v>144</v>
      </c>
    </row>
    <row r="203" spans="2:18" ht="45" customHeight="1" x14ac:dyDescent="0.25">
      <c r="B203" s="43" t="s">
        <v>144</v>
      </c>
      <c r="C203" s="43" t="s">
        <v>144</v>
      </c>
      <c r="D203" s="44" t="s">
        <v>163</v>
      </c>
      <c r="E203" s="43" t="s">
        <v>144</v>
      </c>
      <c r="F203" s="44" t="s">
        <v>144</v>
      </c>
      <c r="G203" s="45" t="s">
        <v>144</v>
      </c>
      <c r="H203" s="46" t="s">
        <v>144</v>
      </c>
      <c r="I203" s="46" t="s">
        <v>144</v>
      </c>
      <c r="J203" s="47" t="s">
        <v>163</v>
      </c>
      <c r="K203" s="48" t="s">
        <v>144</v>
      </c>
      <c r="L203" s="49" t="s">
        <v>144</v>
      </c>
      <c r="M203" s="50" t="s">
        <v>144</v>
      </c>
      <c r="N203" s="50" t="s">
        <v>144</v>
      </c>
      <c r="O203" s="50" t="s">
        <v>144</v>
      </c>
      <c r="P203" s="50" t="s">
        <v>144</v>
      </c>
      <c r="Q203" s="51" t="s">
        <v>144</v>
      </c>
      <c r="R203" s="51" t="s">
        <v>144</v>
      </c>
    </row>
    <row r="204" spans="2:18" ht="45" customHeight="1" x14ac:dyDescent="0.25">
      <c r="B204" s="43" t="s">
        <v>144</v>
      </c>
      <c r="C204" s="43" t="s">
        <v>144</v>
      </c>
      <c r="D204" s="44" t="s">
        <v>163</v>
      </c>
      <c r="E204" s="43" t="s">
        <v>144</v>
      </c>
      <c r="F204" s="44" t="s">
        <v>144</v>
      </c>
      <c r="G204" s="45" t="s">
        <v>144</v>
      </c>
      <c r="H204" s="46" t="s">
        <v>144</v>
      </c>
      <c r="I204" s="46" t="s">
        <v>144</v>
      </c>
      <c r="J204" s="47" t="s">
        <v>163</v>
      </c>
      <c r="K204" s="48" t="s">
        <v>144</v>
      </c>
      <c r="L204" s="49" t="s">
        <v>144</v>
      </c>
      <c r="M204" s="50" t="s">
        <v>144</v>
      </c>
      <c r="N204" s="50" t="s">
        <v>144</v>
      </c>
      <c r="O204" s="50" t="s">
        <v>144</v>
      </c>
      <c r="P204" s="50" t="s">
        <v>144</v>
      </c>
      <c r="Q204" s="51" t="s">
        <v>144</v>
      </c>
      <c r="R204" s="51" t="s">
        <v>144</v>
      </c>
    </row>
    <row r="205" spans="2:18" ht="45" customHeight="1" x14ac:dyDescent="0.25">
      <c r="B205" s="43" t="s">
        <v>144</v>
      </c>
      <c r="C205" s="43" t="s">
        <v>144</v>
      </c>
      <c r="D205" s="44" t="s">
        <v>163</v>
      </c>
      <c r="E205" s="43" t="s">
        <v>144</v>
      </c>
      <c r="F205" s="44" t="s">
        <v>144</v>
      </c>
      <c r="G205" s="45" t="s">
        <v>144</v>
      </c>
      <c r="H205" s="46" t="s">
        <v>144</v>
      </c>
      <c r="I205" s="46" t="s">
        <v>144</v>
      </c>
      <c r="J205" s="47" t="s">
        <v>163</v>
      </c>
      <c r="K205" s="48" t="s">
        <v>144</v>
      </c>
      <c r="L205" s="49" t="s">
        <v>144</v>
      </c>
      <c r="M205" s="50" t="s">
        <v>144</v>
      </c>
      <c r="N205" s="50" t="s">
        <v>144</v>
      </c>
      <c r="O205" s="50" t="s">
        <v>144</v>
      </c>
      <c r="P205" s="50" t="s">
        <v>144</v>
      </c>
      <c r="Q205" s="51" t="s">
        <v>144</v>
      </c>
      <c r="R205" s="51" t="s">
        <v>144</v>
      </c>
    </row>
    <row r="206" spans="2:18" ht="45" customHeight="1" x14ac:dyDescent="0.25">
      <c r="B206" s="43" t="s">
        <v>144</v>
      </c>
      <c r="C206" s="43" t="s">
        <v>144</v>
      </c>
      <c r="D206" s="44" t="s">
        <v>163</v>
      </c>
      <c r="E206" s="43" t="s">
        <v>144</v>
      </c>
      <c r="F206" s="44" t="s">
        <v>144</v>
      </c>
      <c r="G206" s="45" t="s">
        <v>144</v>
      </c>
      <c r="H206" s="46" t="s">
        <v>144</v>
      </c>
      <c r="I206" s="46" t="s">
        <v>144</v>
      </c>
      <c r="J206" s="47" t="s">
        <v>163</v>
      </c>
      <c r="K206" s="48" t="s">
        <v>144</v>
      </c>
      <c r="L206" s="49" t="s">
        <v>144</v>
      </c>
      <c r="M206" s="50" t="s">
        <v>144</v>
      </c>
      <c r="N206" s="50" t="s">
        <v>144</v>
      </c>
      <c r="O206" s="50" t="s">
        <v>144</v>
      </c>
      <c r="P206" s="50" t="s">
        <v>144</v>
      </c>
      <c r="Q206" s="51" t="s">
        <v>144</v>
      </c>
      <c r="R206" s="51" t="s">
        <v>144</v>
      </c>
    </row>
    <row r="207" spans="2:18" ht="45" customHeight="1" x14ac:dyDescent="0.25">
      <c r="B207" s="43" t="s">
        <v>144</v>
      </c>
      <c r="C207" s="43" t="s">
        <v>144</v>
      </c>
      <c r="D207" s="44" t="s">
        <v>163</v>
      </c>
      <c r="E207" s="43" t="s">
        <v>144</v>
      </c>
      <c r="F207" s="44" t="s">
        <v>144</v>
      </c>
      <c r="G207" s="45" t="s">
        <v>144</v>
      </c>
      <c r="H207" s="46" t="s">
        <v>144</v>
      </c>
      <c r="I207" s="46" t="s">
        <v>144</v>
      </c>
      <c r="J207" s="47" t="s">
        <v>163</v>
      </c>
      <c r="K207" s="48" t="s">
        <v>144</v>
      </c>
      <c r="L207" s="49" t="s">
        <v>144</v>
      </c>
      <c r="M207" s="50" t="s">
        <v>144</v>
      </c>
      <c r="N207" s="50" t="s">
        <v>144</v>
      </c>
      <c r="O207" s="50" t="s">
        <v>144</v>
      </c>
      <c r="P207" s="50" t="s">
        <v>144</v>
      </c>
      <c r="Q207" s="51" t="s">
        <v>144</v>
      </c>
      <c r="R207" s="51" t="s">
        <v>144</v>
      </c>
    </row>
    <row r="208" spans="2:18" ht="45" customHeight="1" x14ac:dyDescent="0.25">
      <c r="B208" s="43" t="s">
        <v>144</v>
      </c>
      <c r="C208" s="43" t="s">
        <v>144</v>
      </c>
      <c r="D208" s="44" t="s">
        <v>163</v>
      </c>
      <c r="E208" s="43" t="s">
        <v>144</v>
      </c>
      <c r="F208" s="44" t="s">
        <v>144</v>
      </c>
      <c r="G208" s="45" t="s">
        <v>144</v>
      </c>
      <c r="H208" s="46" t="s">
        <v>144</v>
      </c>
      <c r="I208" s="46" t="s">
        <v>144</v>
      </c>
      <c r="J208" s="47" t="s">
        <v>163</v>
      </c>
      <c r="K208" s="48" t="s">
        <v>144</v>
      </c>
      <c r="L208" s="49" t="s">
        <v>144</v>
      </c>
      <c r="M208" s="50" t="s">
        <v>144</v>
      </c>
      <c r="N208" s="50" t="s">
        <v>144</v>
      </c>
      <c r="O208" s="50" t="s">
        <v>144</v>
      </c>
      <c r="P208" s="50" t="s">
        <v>144</v>
      </c>
      <c r="Q208" s="51" t="s">
        <v>144</v>
      </c>
      <c r="R208" s="51" t="s">
        <v>144</v>
      </c>
    </row>
    <row r="209" spans="2:18" ht="45" customHeight="1" x14ac:dyDescent="0.25">
      <c r="B209" s="43" t="s">
        <v>144</v>
      </c>
      <c r="C209" s="43" t="s">
        <v>144</v>
      </c>
      <c r="D209" s="44" t="s">
        <v>163</v>
      </c>
      <c r="E209" s="43" t="s">
        <v>144</v>
      </c>
      <c r="F209" s="44" t="s">
        <v>144</v>
      </c>
      <c r="G209" s="45" t="s">
        <v>144</v>
      </c>
      <c r="H209" s="46" t="s">
        <v>144</v>
      </c>
      <c r="I209" s="46" t="s">
        <v>144</v>
      </c>
      <c r="J209" s="47" t="s">
        <v>163</v>
      </c>
      <c r="K209" s="48" t="s">
        <v>144</v>
      </c>
      <c r="L209" s="49" t="s">
        <v>144</v>
      </c>
      <c r="M209" s="50" t="s">
        <v>144</v>
      </c>
      <c r="N209" s="50" t="s">
        <v>144</v>
      </c>
      <c r="O209" s="50" t="s">
        <v>144</v>
      </c>
      <c r="P209" s="50" t="s">
        <v>144</v>
      </c>
      <c r="Q209" s="51" t="s">
        <v>144</v>
      </c>
      <c r="R209" s="51" t="s">
        <v>144</v>
      </c>
    </row>
    <row r="210" spans="2:18" ht="45" customHeight="1" x14ac:dyDescent="0.25">
      <c r="B210" s="43" t="s">
        <v>144</v>
      </c>
      <c r="C210" s="43" t="s">
        <v>144</v>
      </c>
      <c r="D210" s="44" t="s">
        <v>163</v>
      </c>
      <c r="E210" s="43" t="s">
        <v>144</v>
      </c>
      <c r="F210" s="44" t="s">
        <v>144</v>
      </c>
      <c r="G210" s="45" t="s">
        <v>144</v>
      </c>
      <c r="H210" s="46" t="s">
        <v>144</v>
      </c>
      <c r="I210" s="46" t="s">
        <v>144</v>
      </c>
      <c r="J210" s="47" t="s">
        <v>163</v>
      </c>
      <c r="K210" s="48" t="s">
        <v>144</v>
      </c>
      <c r="L210" s="49" t="s">
        <v>144</v>
      </c>
      <c r="M210" s="50" t="s">
        <v>144</v>
      </c>
      <c r="N210" s="50" t="s">
        <v>144</v>
      </c>
      <c r="O210" s="50" t="s">
        <v>144</v>
      </c>
      <c r="P210" s="50" t="s">
        <v>144</v>
      </c>
      <c r="Q210" s="51" t="s">
        <v>144</v>
      </c>
      <c r="R210" s="51" t="s">
        <v>144</v>
      </c>
    </row>
    <row r="211" spans="2:18" ht="45" customHeight="1" x14ac:dyDescent="0.25">
      <c r="B211" s="43" t="s">
        <v>144</v>
      </c>
      <c r="C211" s="43" t="s">
        <v>144</v>
      </c>
      <c r="D211" s="44" t="s">
        <v>163</v>
      </c>
      <c r="E211" s="43" t="s">
        <v>144</v>
      </c>
      <c r="F211" s="44" t="s">
        <v>144</v>
      </c>
      <c r="G211" s="45" t="s">
        <v>144</v>
      </c>
      <c r="H211" s="46" t="s">
        <v>144</v>
      </c>
      <c r="I211" s="46" t="s">
        <v>144</v>
      </c>
      <c r="J211" s="47" t="s">
        <v>163</v>
      </c>
      <c r="K211" s="48" t="s">
        <v>144</v>
      </c>
      <c r="L211" s="49" t="s">
        <v>144</v>
      </c>
      <c r="M211" s="50" t="s">
        <v>144</v>
      </c>
      <c r="N211" s="50" t="s">
        <v>144</v>
      </c>
      <c r="O211" s="50" t="s">
        <v>144</v>
      </c>
      <c r="P211" s="50" t="s">
        <v>144</v>
      </c>
      <c r="Q211" s="51" t="s">
        <v>144</v>
      </c>
      <c r="R211" s="51" t="s">
        <v>144</v>
      </c>
    </row>
    <row r="212" spans="2:18" ht="45" customHeight="1" x14ac:dyDescent="0.25">
      <c r="B212" s="43" t="s">
        <v>144</v>
      </c>
      <c r="C212" s="43" t="s">
        <v>144</v>
      </c>
      <c r="D212" s="44" t="s">
        <v>163</v>
      </c>
      <c r="E212" s="43" t="s">
        <v>144</v>
      </c>
      <c r="F212" s="44" t="s">
        <v>144</v>
      </c>
      <c r="G212" s="45" t="s">
        <v>144</v>
      </c>
      <c r="H212" s="46" t="s">
        <v>144</v>
      </c>
      <c r="I212" s="46" t="s">
        <v>144</v>
      </c>
      <c r="J212" s="47" t="s">
        <v>163</v>
      </c>
      <c r="K212" s="48" t="s">
        <v>144</v>
      </c>
      <c r="L212" s="49" t="s">
        <v>144</v>
      </c>
      <c r="M212" s="50" t="s">
        <v>144</v>
      </c>
      <c r="N212" s="50" t="s">
        <v>144</v>
      </c>
      <c r="O212" s="50" t="s">
        <v>144</v>
      </c>
      <c r="P212" s="50" t="s">
        <v>144</v>
      </c>
      <c r="Q212" s="51" t="s">
        <v>144</v>
      </c>
      <c r="R212" s="51" t="s">
        <v>144</v>
      </c>
    </row>
    <row r="213" spans="2:18" ht="45" customHeight="1" x14ac:dyDescent="0.25">
      <c r="B213" s="43" t="s">
        <v>144</v>
      </c>
      <c r="C213" s="43" t="s">
        <v>144</v>
      </c>
      <c r="D213" s="44" t="s">
        <v>163</v>
      </c>
      <c r="E213" s="43" t="s">
        <v>144</v>
      </c>
      <c r="F213" s="44" t="s">
        <v>144</v>
      </c>
      <c r="G213" s="45" t="s">
        <v>144</v>
      </c>
      <c r="H213" s="46" t="s">
        <v>144</v>
      </c>
      <c r="I213" s="46" t="s">
        <v>144</v>
      </c>
      <c r="J213" s="47" t="s">
        <v>163</v>
      </c>
      <c r="K213" s="48" t="s">
        <v>144</v>
      </c>
      <c r="L213" s="49" t="s">
        <v>144</v>
      </c>
      <c r="M213" s="50" t="s">
        <v>144</v>
      </c>
      <c r="N213" s="50" t="s">
        <v>144</v>
      </c>
      <c r="O213" s="50" t="s">
        <v>144</v>
      </c>
      <c r="P213" s="50" t="s">
        <v>144</v>
      </c>
      <c r="Q213" s="51" t="s">
        <v>144</v>
      </c>
      <c r="R213" s="51" t="s">
        <v>144</v>
      </c>
    </row>
    <row r="214" spans="2:18" ht="45" customHeight="1" x14ac:dyDescent="0.25">
      <c r="B214" s="43" t="s">
        <v>144</v>
      </c>
      <c r="C214" s="43" t="s">
        <v>144</v>
      </c>
      <c r="D214" s="44" t="s">
        <v>163</v>
      </c>
      <c r="E214" s="43" t="s">
        <v>144</v>
      </c>
      <c r="F214" s="44" t="s">
        <v>144</v>
      </c>
      <c r="G214" s="45" t="s">
        <v>144</v>
      </c>
      <c r="H214" s="46" t="s">
        <v>144</v>
      </c>
      <c r="I214" s="46" t="s">
        <v>144</v>
      </c>
      <c r="J214" s="47" t="s">
        <v>163</v>
      </c>
      <c r="K214" s="48" t="s">
        <v>144</v>
      </c>
      <c r="L214" s="49" t="s">
        <v>144</v>
      </c>
      <c r="M214" s="50" t="s">
        <v>144</v>
      </c>
      <c r="N214" s="50" t="s">
        <v>144</v>
      </c>
      <c r="O214" s="50" t="s">
        <v>144</v>
      </c>
      <c r="P214" s="50" t="s">
        <v>144</v>
      </c>
      <c r="Q214" s="51" t="s">
        <v>144</v>
      </c>
      <c r="R214" s="51" t="s">
        <v>144</v>
      </c>
    </row>
    <row r="215" spans="2:18" ht="45" customHeight="1" x14ac:dyDescent="0.25">
      <c r="B215" s="43" t="s">
        <v>144</v>
      </c>
      <c r="C215" s="43" t="s">
        <v>144</v>
      </c>
      <c r="D215" s="44" t="s">
        <v>163</v>
      </c>
      <c r="E215" s="43" t="s">
        <v>144</v>
      </c>
      <c r="F215" s="44" t="s">
        <v>144</v>
      </c>
      <c r="G215" s="45" t="s">
        <v>144</v>
      </c>
      <c r="H215" s="46" t="s">
        <v>144</v>
      </c>
      <c r="I215" s="46" t="s">
        <v>144</v>
      </c>
      <c r="J215" s="47" t="s">
        <v>163</v>
      </c>
      <c r="K215" s="48" t="s">
        <v>144</v>
      </c>
      <c r="L215" s="49" t="s">
        <v>144</v>
      </c>
      <c r="M215" s="50" t="s">
        <v>144</v>
      </c>
      <c r="N215" s="50" t="s">
        <v>144</v>
      </c>
      <c r="O215" s="50" t="s">
        <v>144</v>
      </c>
      <c r="P215" s="50" t="s">
        <v>144</v>
      </c>
      <c r="Q215" s="51" t="s">
        <v>144</v>
      </c>
      <c r="R215" s="51" t="s">
        <v>144</v>
      </c>
    </row>
    <row r="216" spans="2:18" ht="45" customHeight="1" x14ac:dyDescent="0.25">
      <c r="B216" s="43" t="s">
        <v>144</v>
      </c>
      <c r="C216" s="43" t="s">
        <v>144</v>
      </c>
      <c r="D216" s="44" t="s">
        <v>163</v>
      </c>
      <c r="E216" s="43" t="s">
        <v>144</v>
      </c>
      <c r="F216" s="44" t="s">
        <v>144</v>
      </c>
      <c r="G216" s="45" t="s">
        <v>144</v>
      </c>
      <c r="H216" s="46" t="s">
        <v>144</v>
      </c>
      <c r="I216" s="46" t="s">
        <v>144</v>
      </c>
      <c r="J216" s="47" t="s">
        <v>163</v>
      </c>
      <c r="K216" s="48" t="s">
        <v>144</v>
      </c>
      <c r="L216" s="49" t="s">
        <v>144</v>
      </c>
      <c r="M216" s="50" t="s">
        <v>144</v>
      </c>
      <c r="N216" s="50" t="s">
        <v>144</v>
      </c>
      <c r="O216" s="50" t="s">
        <v>144</v>
      </c>
      <c r="P216" s="50" t="s">
        <v>144</v>
      </c>
      <c r="Q216" s="51" t="s">
        <v>144</v>
      </c>
      <c r="R216" s="51" t="s">
        <v>144</v>
      </c>
    </row>
    <row r="217" spans="2:18" ht="45" customHeight="1" x14ac:dyDescent="0.25">
      <c r="B217" s="43" t="s">
        <v>144</v>
      </c>
      <c r="C217" s="43" t="s">
        <v>144</v>
      </c>
      <c r="D217" s="44" t="s">
        <v>163</v>
      </c>
      <c r="E217" s="43" t="s">
        <v>144</v>
      </c>
      <c r="F217" s="44" t="s">
        <v>144</v>
      </c>
      <c r="G217" s="45" t="s">
        <v>144</v>
      </c>
      <c r="H217" s="46" t="s">
        <v>144</v>
      </c>
      <c r="I217" s="46" t="s">
        <v>144</v>
      </c>
      <c r="J217" s="47" t="s">
        <v>163</v>
      </c>
      <c r="K217" s="48" t="s">
        <v>144</v>
      </c>
      <c r="L217" s="49" t="s">
        <v>144</v>
      </c>
      <c r="M217" s="50" t="s">
        <v>144</v>
      </c>
      <c r="N217" s="50" t="s">
        <v>144</v>
      </c>
      <c r="O217" s="50" t="s">
        <v>144</v>
      </c>
      <c r="P217" s="50" t="s">
        <v>144</v>
      </c>
      <c r="Q217" s="51" t="s">
        <v>144</v>
      </c>
      <c r="R217" s="51" t="s">
        <v>144</v>
      </c>
    </row>
    <row r="218" spans="2:18" ht="45" customHeight="1" x14ac:dyDescent="0.25">
      <c r="B218" s="43" t="s">
        <v>144</v>
      </c>
      <c r="C218" s="43" t="s">
        <v>144</v>
      </c>
      <c r="D218" s="44" t="s">
        <v>163</v>
      </c>
      <c r="E218" s="43" t="s">
        <v>144</v>
      </c>
      <c r="F218" s="44" t="s">
        <v>144</v>
      </c>
      <c r="G218" s="45" t="s">
        <v>144</v>
      </c>
      <c r="H218" s="46" t="s">
        <v>144</v>
      </c>
      <c r="I218" s="46" t="s">
        <v>144</v>
      </c>
      <c r="J218" s="47" t="s">
        <v>163</v>
      </c>
      <c r="K218" s="48" t="s">
        <v>144</v>
      </c>
      <c r="L218" s="49" t="s">
        <v>144</v>
      </c>
      <c r="M218" s="50" t="s">
        <v>144</v>
      </c>
      <c r="N218" s="50" t="s">
        <v>144</v>
      </c>
      <c r="O218" s="50" t="s">
        <v>144</v>
      </c>
      <c r="P218" s="50" t="s">
        <v>144</v>
      </c>
      <c r="Q218" s="51" t="s">
        <v>144</v>
      </c>
      <c r="R218" s="51" t="s">
        <v>144</v>
      </c>
    </row>
    <row r="219" spans="2:18" ht="45" customHeight="1" x14ac:dyDescent="0.25">
      <c r="B219" s="43" t="s">
        <v>144</v>
      </c>
      <c r="C219" s="43" t="s">
        <v>144</v>
      </c>
      <c r="D219" s="44" t="s">
        <v>163</v>
      </c>
      <c r="E219" s="43" t="s">
        <v>144</v>
      </c>
      <c r="F219" s="44" t="s">
        <v>144</v>
      </c>
      <c r="G219" s="45" t="s">
        <v>144</v>
      </c>
      <c r="H219" s="46" t="s">
        <v>144</v>
      </c>
      <c r="I219" s="46" t="s">
        <v>144</v>
      </c>
      <c r="J219" s="47" t="s">
        <v>163</v>
      </c>
      <c r="K219" s="48" t="s">
        <v>144</v>
      </c>
      <c r="L219" s="49" t="s">
        <v>144</v>
      </c>
      <c r="M219" s="50" t="s">
        <v>144</v>
      </c>
      <c r="N219" s="50" t="s">
        <v>144</v>
      </c>
      <c r="O219" s="50" t="s">
        <v>144</v>
      </c>
      <c r="P219" s="50" t="s">
        <v>144</v>
      </c>
      <c r="Q219" s="51" t="s">
        <v>144</v>
      </c>
      <c r="R219" s="51" t="s">
        <v>144</v>
      </c>
    </row>
    <row r="220" spans="2:18" ht="45" customHeight="1" x14ac:dyDescent="0.25">
      <c r="B220" s="43" t="s">
        <v>144</v>
      </c>
      <c r="C220" s="43" t="s">
        <v>144</v>
      </c>
      <c r="D220" s="44" t="s">
        <v>163</v>
      </c>
      <c r="E220" s="43" t="s">
        <v>144</v>
      </c>
      <c r="F220" s="44" t="s">
        <v>144</v>
      </c>
      <c r="G220" s="45" t="s">
        <v>144</v>
      </c>
      <c r="H220" s="46" t="s">
        <v>144</v>
      </c>
      <c r="I220" s="46" t="s">
        <v>144</v>
      </c>
      <c r="J220" s="47" t="s">
        <v>163</v>
      </c>
      <c r="K220" s="48" t="s">
        <v>144</v>
      </c>
      <c r="L220" s="49" t="s">
        <v>144</v>
      </c>
      <c r="M220" s="50" t="s">
        <v>144</v>
      </c>
      <c r="N220" s="50" t="s">
        <v>144</v>
      </c>
      <c r="O220" s="50" t="s">
        <v>144</v>
      </c>
      <c r="P220" s="50" t="s">
        <v>144</v>
      </c>
      <c r="Q220" s="51" t="s">
        <v>144</v>
      </c>
      <c r="R220" s="51" t="s">
        <v>144</v>
      </c>
    </row>
    <row r="221" spans="2:18" ht="45" customHeight="1" x14ac:dyDescent="0.25">
      <c r="B221" s="43" t="s">
        <v>144</v>
      </c>
      <c r="C221" s="43" t="s">
        <v>144</v>
      </c>
      <c r="D221" s="44" t="s">
        <v>163</v>
      </c>
      <c r="E221" s="43" t="s">
        <v>144</v>
      </c>
      <c r="F221" s="44" t="s">
        <v>144</v>
      </c>
      <c r="G221" s="45" t="s">
        <v>144</v>
      </c>
      <c r="H221" s="46" t="s">
        <v>144</v>
      </c>
      <c r="I221" s="46" t="s">
        <v>144</v>
      </c>
      <c r="J221" s="47" t="s">
        <v>163</v>
      </c>
      <c r="K221" s="48" t="s">
        <v>144</v>
      </c>
      <c r="L221" s="49" t="s">
        <v>144</v>
      </c>
      <c r="M221" s="50" t="s">
        <v>144</v>
      </c>
      <c r="N221" s="50" t="s">
        <v>144</v>
      </c>
      <c r="O221" s="50" t="s">
        <v>144</v>
      </c>
      <c r="P221" s="50" t="s">
        <v>144</v>
      </c>
      <c r="Q221" s="51" t="s">
        <v>144</v>
      </c>
      <c r="R221" s="51" t="s">
        <v>144</v>
      </c>
    </row>
    <row r="222" spans="2:18" ht="45" customHeight="1" x14ac:dyDescent="0.25">
      <c r="B222" s="43" t="s">
        <v>144</v>
      </c>
      <c r="C222" s="43" t="s">
        <v>144</v>
      </c>
      <c r="D222" s="44" t="s">
        <v>163</v>
      </c>
      <c r="E222" s="43" t="s">
        <v>144</v>
      </c>
      <c r="F222" s="44" t="s">
        <v>144</v>
      </c>
      <c r="G222" s="45" t="s">
        <v>144</v>
      </c>
      <c r="H222" s="46" t="s">
        <v>144</v>
      </c>
      <c r="I222" s="46" t="s">
        <v>144</v>
      </c>
      <c r="J222" s="47" t="s">
        <v>163</v>
      </c>
      <c r="K222" s="48" t="s">
        <v>144</v>
      </c>
      <c r="L222" s="49" t="s">
        <v>144</v>
      </c>
      <c r="M222" s="50" t="s">
        <v>144</v>
      </c>
      <c r="N222" s="50" t="s">
        <v>144</v>
      </c>
      <c r="O222" s="50" t="s">
        <v>144</v>
      </c>
      <c r="P222" s="50" t="s">
        <v>144</v>
      </c>
      <c r="Q222" s="51" t="s">
        <v>144</v>
      </c>
      <c r="R222" s="51" t="s">
        <v>144</v>
      </c>
    </row>
    <row r="223" spans="2:18" ht="45" customHeight="1" x14ac:dyDescent="0.25">
      <c r="B223" s="43" t="s">
        <v>144</v>
      </c>
      <c r="C223" s="43" t="s">
        <v>144</v>
      </c>
      <c r="D223" s="44" t="s">
        <v>163</v>
      </c>
      <c r="E223" s="43" t="s">
        <v>144</v>
      </c>
      <c r="F223" s="44" t="s">
        <v>144</v>
      </c>
      <c r="G223" s="45" t="s">
        <v>144</v>
      </c>
      <c r="H223" s="46" t="s">
        <v>144</v>
      </c>
      <c r="I223" s="46" t="s">
        <v>144</v>
      </c>
      <c r="J223" s="47" t="s">
        <v>163</v>
      </c>
      <c r="K223" s="48" t="s">
        <v>144</v>
      </c>
      <c r="L223" s="49" t="s">
        <v>144</v>
      </c>
      <c r="M223" s="50" t="s">
        <v>144</v>
      </c>
      <c r="N223" s="50" t="s">
        <v>144</v>
      </c>
      <c r="O223" s="50" t="s">
        <v>144</v>
      </c>
      <c r="P223" s="50" t="s">
        <v>144</v>
      </c>
      <c r="Q223" s="51" t="s">
        <v>144</v>
      </c>
      <c r="R223" s="51" t="s">
        <v>144</v>
      </c>
    </row>
    <row r="224" spans="2:18" ht="45" customHeight="1" x14ac:dyDescent="0.25">
      <c r="B224" s="43" t="s">
        <v>144</v>
      </c>
      <c r="C224" s="43" t="s">
        <v>144</v>
      </c>
      <c r="D224" s="44" t="s">
        <v>163</v>
      </c>
      <c r="E224" s="43" t="s">
        <v>144</v>
      </c>
      <c r="F224" s="44" t="s">
        <v>144</v>
      </c>
      <c r="G224" s="45" t="s">
        <v>144</v>
      </c>
      <c r="H224" s="46" t="s">
        <v>144</v>
      </c>
      <c r="I224" s="46" t="s">
        <v>144</v>
      </c>
      <c r="J224" s="47" t="s">
        <v>163</v>
      </c>
      <c r="K224" s="48" t="s">
        <v>144</v>
      </c>
      <c r="L224" s="49" t="s">
        <v>144</v>
      </c>
      <c r="M224" s="50" t="s">
        <v>144</v>
      </c>
      <c r="N224" s="50" t="s">
        <v>144</v>
      </c>
      <c r="O224" s="50" t="s">
        <v>144</v>
      </c>
      <c r="P224" s="50" t="s">
        <v>144</v>
      </c>
      <c r="Q224" s="51" t="s">
        <v>144</v>
      </c>
      <c r="R224" s="51" t="s">
        <v>144</v>
      </c>
    </row>
    <row r="225" spans="2:18" ht="45" customHeight="1" x14ac:dyDescent="0.25">
      <c r="B225" s="43" t="s">
        <v>144</v>
      </c>
      <c r="C225" s="43" t="s">
        <v>144</v>
      </c>
      <c r="D225" s="44" t="s">
        <v>163</v>
      </c>
      <c r="E225" s="43" t="s">
        <v>144</v>
      </c>
      <c r="F225" s="44" t="s">
        <v>144</v>
      </c>
      <c r="G225" s="45" t="s">
        <v>144</v>
      </c>
      <c r="H225" s="46" t="s">
        <v>144</v>
      </c>
      <c r="I225" s="46" t="s">
        <v>144</v>
      </c>
      <c r="J225" s="47" t="s">
        <v>163</v>
      </c>
      <c r="K225" s="48" t="s">
        <v>144</v>
      </c>
      <c r="L225" s="49" t="s">
        <v>144</v>
      </c>
      <c r="M225" s="50" t="s">
        <v>144</v>
      </c>
      <c r="N225" s="50" t="s">
        <v>144</v>
      </c>
      <c r="O225" s="50" t="s">
        <v>144</v>
      </c>
      <c r="P225" s="50" t="s">
        <v>144</v>
      </c>
      <c r="Q225" s="51" t="s">
        <v>144</v>
      </c>
      <c r="R225" s="51" t="s">
        <v>144</v>
      </c>
    </row>
    <row r="226" spans="2:18" ht="45" customHeight="1" x14ac:dyDescent="0.25">
      <c r="B226" s="43" t="s">
        <v>144</v>
      </c>
      <c r="C226" s="43" t="s">
        <v>144</v>
      </c>
      <c r="D226" s="44" t="s">
        <v>163</v>
      </c>
      <c r="E226" s="43" t="s">
        <v>144</v>
      </c>
      <c r="F226" s="44" t="s">
        <v>144</v>
      </c>
      <c r="G226" s="45" t="s">
        <v>144</v>
      </c>
      <c r="H226" s="46" t="s">
        <v>144</v>
      </c>
      <c r="I226" s="46" t="s">
        <v>144</v>
      </c>
      <c r="J226" s="47" t="s">
        <v>163</v>
      </c>
      <c r="K226" s="48" t="s">
        <v>144</v>
      </c>
      <c r="L226" s="49" t="s">
        <v>144</v>
      </c>
      <c r="M226" s="50" t="s">
        <v>144</v>
      </c>
      <c r="N226" s="50" t="s">
        <v>144</v>
      </c>
      <c r="O226" s="50" t="s">
        <v>144</v>
      </c>
      <c r="P226" s="50" t="s">
        <v>144</v>
      </c>
      <c r="Q226" s="51" t="s">
        <v>144</v>
      </c>
      <c r="R226" s="51" t="s">
        <v>144</v>
      </c>
    </row>
    <row r="227" spans="2:18" ht="45" customHeight="1" x14ac:dyDescent="0.25">
      <c r="B227" s="43" t="s">
        <v>144</v>
      </c>
      <c r="C227" s="43" t="s">
        <v>144</v>
      </c>
      <c r="D227" s="44" t="s">
        <v>163</v>
      </c>
      <c r="E227" s="43" t="s">
        <v>144</v>
      </c>
      <c r="F227" s="44" t="s">
        <v>144</v>
      </c>
      <c r="G227" s="45" t="s">
        <v>144</v>
      </c>
      <c r="H227" s="46" t="s">
        <v>144</v>
      </c>
      <c r="I227" s="46" t="s">
        <v>144</v>
      </c>
      <c r="J227" s="47" t="s">
        <v>163</v>
      </c>
      <c r="K227" s="48" t="s">
        <v>144</v>
      </c>
      <c r="L227" s="49" t="s">
        <v>144</v>
      </c>
      <c r="M227" s="50" t="s">
        <v>144</v>
      </c>
      <c r="N227" s="50" t="s">
        <v>144</v>
      </c>
      <c r="O227" s="50" t="s">
        <v>144</v>
      </c>
      <c r="P227" s="50" t="s">
        <v>144</v>
      </c>
      <c r="Q227" s="51" t="s">
        <v>144</v>
      </c>
      <c r="R227" s="51" t="s">
        <v>144</v>
      </c>
    </row>
    <row r="228" spans="2:18" ht="45" customHeight="1" x14ac:dyDescent="0.25">
      <c r="B228" s="43" t="s">
        <v>144</v>
      </c>
      <c r="C228" s="43" t="s">
        <v>144</v>
      </c>
      <c r="D228" s="44" t="s">
        <v>163</v>
      </c>
      <c r="E228" s="43" t="s">
        <v>144</v>
      </c>
      <c r="F228" s="44" t="s">
        <v>144</v>
      </c>
      <c r="G228" s="45" t="s">
        <v>144</v>
      </c>
      <c r="H228" s="46" t="s">
        <v>144</v>
      </c>
      <c r="I228" s="46" t="s">
        <v>144</v>
      </c>
      <c r="J228" s="47" t="s">
        <v>163</v>
      </c>
      <c r="K228" s="48" t="s">
        <v>144</v>
      </c>
      <c r="L228" s="49" t="s">
        <v>144</v>
      </c>
      <c r="M228" s="50" t="s">
        <v>144</v>
      </c>
      <c r="N228" s="50" t="s">
        <v>144</v>
      </c>
      <c r="O228" s="50" t="s">
        <v>144</v>
      </c>
      <c r="P228" s="50" t="s">
        <v>144</v>
      </c>
      <c r="Q228" s="51" t="s">
        <v>144</v>
      </c>
      <c r="R228" s="51" t="s">
        <v>144</v>
      </c>
    </row>
    <row r="229" spans="2:18" ht="45" customHeight="1" x14ac:dyDescent="0.25">
      <c r="B229" s="43" t="s">
        <v>144</v>
      </c>
      <c r="C229" s="43" t="s">
        <v>144</v>
      </c>
      <c r="D229" s="44" t="s">
        <v>163</v>
      </c>
      <c r="E229" s="43" t="s">
        <v>144</v>
      </c>
      <c r="F229" s="44" t="s">
        <v>144</v>
      </c>
      <c r="G229" s="45" t="s">
        <v>144</v>
      </c>
      <c r="H229" s="46" t="s">
        <v>144</v>
      </c>
      <c r="I229" s="46" t="s">
        <v>144</v>
      </c>
      <c r="J229" s="47" t="s">
        <v>163</v>
      </c>
      <c r="K229" s="48" t="s">
        <v>144</v>
      </c>
      <c r="L229" s="49" t="s">
        <v>144</v>
      </c>
      <c r="M229" s="50" t="s">
        <v>144</v>
      </c>
      <c r="N229" s="50" t="s">
        <v>144</v>
      </c>
      <c r="O229" s="50" t="s">
        <v>144</v>
      </c>
      <c r="P229" s="50" t="s">
        <v>144</v>
      </c>
      <c r="Q229" s="51" t="s">
        <v>144</v>
      </c>
      <c r="R229" s="51" t="s">
        <v>144</v>
      </c>
    </row>
    <row r="230" spans="2:18" ht="45" customHeight="1" x14ac:dyDescent="0.25">
      <c r="B230" s="43" t="s">
        <v>144</v>
      </c>
      <c r="C230" s="43" t="s">
        <v>144</v>
      </c>
      <c r="D230" s="44" t="s">
        <v>163</v>
      </c>
      <c r="E230" s="43" t="s">
        <v>144</v>
      </c>
      <c r="F230" s="44" t="s">
        <v>144</v>
      </c>
      <c r="G230" s="45" t="s">
        <v>144</v>
      </c>
      <c r="H230" s="46" t="s">
        <v>144</v>
      </c>
      <c r="I230" s="46" t="s">
        <v>144</v>
      </c>
      <c r="J230" s="47" t="s">
        <v>163</v>
      </c>
      <c r="K230" s="48" t="s">
        <v>144</v>
      </c>
      <c r="L230" s="49" t="s">
        <v>144</v>
      </c>
      <c r="M230" s="50" t="s">
        <v>144</v>
      </c>
      <c r="N230" s="50" t="s">
        <v>144</v>
      </c>
      <c r="O230" s="50" t="s">
        <v>144</v>
      </c>
      <c r="P230" s="50" t="s">
        <v>144</v>
      </c>
      <c r="Q230" s="51" t="s">
        <v>144</v>
      </c>
      <c r="R230" s="51" t="s">
        <v>144</v>
      </c>
    </row>
    <row r="231" spans="2:18" ht="45" customHeight="1" x14ac:dyDescent="0.25">
      <c r="B231" s="43" t="s">
        <v>144</v>
      </c>
      <c r="C231" s="43" t="s">
        <v>144</v>
      </c>
      <c r="D231" s="44" t="s">
        <v>163</v>
      </c>
      <c r="E231" s="43" t="s">
        <v>144</v>
      </c>
      <c r="F231" s="44" t="s">
        <v>144</v>
      </c>
      <c r="G231" s="45" t="s">
        <v>144</v>
      </c>
      <c r="H231" s="46" t="s">
        <v>144</v>
      </c>
      <c r="I231" s="46" t="s">
        <v>144</v>
      </c>
      <c r="J231" s="47" t="s">
        <v>163</v>
      </c>
      <c r="K231" s="48" t="s">
        <v>144</v>
      </c>
      <c r="L231" s="49" t="s">
        <v>144</v>
      </c>
      <c r="M231" s="50" t="s">
        <v>144</v>
      </c>
      <c r="N231" s="50" t="s">
        <v>144</v>
      </c>
      <c r="O231" s="50" t="s">
        <v>144</v>
      </c>
      <c r="P231" s="50" t="s">
        <v>144</v>
      </c>
      <c r="Q231" s="51" t="s">
        <v>144</v>
      </c>
      <c r="R231" s="51" t="s">
        <v>144</v>
      </c>
    </row>
    <row r="232" spans="2:18" ht="45" customHeight="1" x14ac:dyDescent="0.25">
      <c r="B232" s="43" t="s">
        <v>144</v>
      </c>
      <c r="C232" s="43" t="s">
        <v>144</v>
      </c>
      <c r="D232" s="44" t="s">
        <v>163</v>
      </c>
      <c r="E232" s="43" t="s">
        <v>144</v>
      </c>
      <c r="F232" s="44" t="s">
        <v>144</v>
      </c>
      <c r="G232" s="45" t="s">
        <v>144</v>
      </c>
      <c r="H232" s="46" t="s">
        <v>144</v>
      </c>
      <c r="I232" s="46" t="s">
        <v>144</v>
      </c>
      <c r="J232" s="47" t="s">
        <v>163</v>
      </c>
      <c r="K232" s="48" t="s">
        <v>144</v>
      </c>
      <c r="L232" s="49" t="s">
        <v>144</v>
      </c>
      <c r="M232" s="50" t="s">
        <v>144</v>
      </c>
      <c r="N232" s="50" t="s">
        <v>144</v>
      </c>
      <c r="O232" s="50" t="s">
        <v>144</v>
      </c>
      <c r="P232" s="50" t="s">
        <v>144</v>
      </c>
      <c r="Q232" s="51" t="s">
        <v>144</v>
      </c>
      <c r="R232" s="51" t="s">
        <v>144</v>
      </c>
    </row>
    <row r="233" spans="2:18" ht="45" customHeight="1" x14ac:dyDescent="0.25">
      <c r="B233" s="43" t="s">
        <v>144</v>
      </c>
      <c r="C233" s="43" t="s">
        <v>144</v>
      </c>
      <c r="D233" s="44" t="s">
        <v>163</v>
      </c>
      <c r="E233" s="43" t="s">
        <v>144</v>
      </c>
      <c r="F233" s="44" t="s">
        <v>144</v>
      </c>
      <c r="G233" s="45" t="s">
        <v>144</v>
      </c>
      <c r="H233" s="46" t="s">
        <v>144</v>
      </c>
      <c r="I233" s="46" t="s">
        <v>144</v>
      </c>
      <c r="J233" s="47" t="s">
        <v>163</v>
      </c>
      <c r="K233" s="48" t="s">
        <v>144</v>
      </c>
      <c r="L233" s="49" t="s">
        <v>144</v>
      </c>
      <c r="M233" s="50" t="s">
        <v>144</v>
      </c>
      <c r="N233" s="50" t="s">
        <v>144</v>
      </c>
      <c r="O233" s="50" t="s">
        <v>144</v>
      </c>
      <c r="P233" s="50" t="s">
        <v>144</v>
      </c>
      <c r="Q233" s="51" t="s">
        <v>144</v>
      </c>
      <c r="R233" s="51" t="s">
        <v>144</v>
      </c>
    </row>
    <row r="234" spans="2:18" ht="45" customHeight="1" x14ac:dyDescent="0.25">
      <c r="B234" s="43" t="s">
        <v>144</v>
      </c>
      <c r="C234" s="43" t="s">
        <v>144</v>
      </c>
      <c r="D234" s="44" t="s">
        <v>163</v>
      </c>
      <c r="E234" s="43" t="s">
        <v>144</v>
      </c>
      <c r="F234" s="44" t="s">
        <v>144</v>
      </c>
      <c r="G234" s="45" t="s">
        <v>144</v>
      </c>
      <c r="H234" s="46" t="s">
        <v>144</v>
      </c>
      <c r="I234" s="46" t="s">
        <v>144</v>
      </c>
      <c r="J234" s="47" t="s">
        <v>163</v>
      </c>
      <c r="K234" s="48" t="s">
        <v>144</v>
      </c>
      <c r="L234" s="49" t="s">
        <v>144</v>
      </c>
      <c r="M234" s="50" t="s">
        <v>144</v>
      </c>
      <c r="N234" s="50" t="s">
        <v>144</v>
      </c>
      <c r="O234" s="50" t="s">
        <v>144</v>
      </c>
      <c r="P234" s="50" t="s">
        <v>144</v>
      </c>
      <c r="Q234" s="51" t="s">
        <v>144</v>
      </c>
      <c r="R234" s="51" t="s">
        <v>144</v>
      </c>
    </row>
    <row r="235" spans="2:18" ht="45" customHeight="1" x14ac:dyDescent="0.25">
      <c r="B235" s="43" t="s">
        <v>144</v>
      </c>
      <c r="C235" s="43" t="s">
        <v>144</v>
      </c>
      <c r="D235" s="44" t="s">
        <v>163</v>
      </c>
      <c r="E235" s="43" t="s">
        <v>144</v>
      </c>
      <c r="F235" s="44" t="s">
        <v>144</v>
      </c>
      <c r="G235" s="45" t="s">
        <v>144</v>
      </c>
      <c r="H235" s="46" t="s">
        <v>144</v>
      </c>
      <c r="I235" s="46" t="s">
        <v>144</v>
      </c>
      <c r="J235" s="47" t="s">
        <v>163</v>
      </c>
      <c r="K235" s="48" t="s">
        <v>144</v>
      </c>
      <c r="L235" s="49" t="s">
        <v>144</v>
      </c>
      <c r="M235" s="50" t="s">
        <v>144</v>
      </c>
      <c r="N235" s="50" t="s">
        <v>144</v>
      </c>
      <c r="O235" s="50" t="s">
        <v>144</v>
      </c>
      <c r="P235" s="50" t="s">
        <v>144</v>
      </c>
      <c r="Q235" s="51" t="s">
        <v>144</v>
      </c>
      <c r="R235" s="51" t="s">
        <v>144</v>
      </c>
    </row>
    <row r="236" spans="2:18" ht="45" customHeight="1" x14ac:dyDescent="0.25">
      <c r="B236" s="43" t="s">
        <v>144</v>
      </c>
      <c r="C236" s="43" t="s">
        <v>144</v>
      </c>
      <c r="D236" s="44" t="s">
        <v>163</v>
      </c>
      <c r="E236" s="43" t="s">
        <v>144</v>
      </c>
      <c r="F236" s="44" t="s">
        <v>144</v>
      </c>
      <c r="G236" s="45" t="s">
        <v>144</v>
      </c>
      <c r="H236" s="46" t="s">
        <v>144</v>
      </c>
      <c r="I236" s="46" t="s">
        <v>144</v>
      </c>
      <c r="J236" s="47" t="s">
        <v>163</v>
      </c>
      <c r="K236" s="48" t="s">
        <v>144</v>
      </c>
      <c r="L236" s="49" t="s">
        <v>144</v>
      </c>
      <c r="M236" s="50" t="s">
        <v>144</v>
      </c>
      <c r="N236" s="50" t="s">
        <v>144</v>
      </c>
      <c r="O236" s="50" t="s">
        <v>144</v>
      </c>
      <c r="P236" s="50" t="s">
        <v>144</v>
      </c>
      <c r="Q236" s="51" t="s">
        <v>144</v>
      </c>
      <c r="R236" s="51" t="s">
        <v>144</v>
      </c>
    </row>
    <row r="237" spans="2:18" ht="45" customHeight="1" x14ac:dyDescent="0.25">
      <c r="B237" s="43" t="s">
        <v>144</v>
      </c>
      <c r="C237" s="43" t="s">
        <v>144</v>
      </c>
      <c r="D237" s="44" t="s">
        <v>163</v>
      </c>
      <c r="E237" s="43" t="s">
        <v>144</v>
      </c>
      <c r="F237" s="44" t="s">
        <v>144</v>
      </c>
      <c r="G237" s="45" t="s">
        <v>144</v>
      </c>
      <c r="H237" s="46" t="s">
        <v>144</v>
      </c>
      <c r="I237" s="46" t="s">
        <v>144</v>
      </c>
      <c r="J237" s="47" t="s">
        <v>163</v>
      </c>
      <c r="K237" s="48" t="s">
        <v>144</v>
      </c>
      <c r="L237" s="49" t="s">
        <v>144</v>
      </c>
      <c r="M237" s="50" t="s">
        <v>144</v>
      </c>
      <c r="N237" s="50" t="s">
        <v>144</v>
      </c>
      <c r="O237" s="50" t="s">
        <v>144</v>
      </c>
      <c r="P237" s="50" t="s">
        <v>144</v>
      </c>
      <c r="Q237" s="51" t="s">
        <v>144</v>
      </c>
      <c r="R237" s="51" t="s">
        <v>144</v>
      </c>
    </row>
    <row r="238" spans="2:18" ht="45" customHeight="1" x14ac:dyDescent="0.25">
      <c r="B238" s="43" t="s">
        <v>144</v>
      </c>
      <c r="C238" s="43" t="s">
        <v>144</v>
      </c>
      <c r="D238" s="44" t="s">
        <v>163</v>
      </c>
      <c r="E238" s="43" t="s">
        <v>144</v>
      </c>
      <c r="F238" s="44" t="s">
        <v>144</v>
      </c>
      <c r="G238" s="45" t="s">
        <v>144</v>
      </c>
      <c r="H238" s="46" t="s">
        <v>144</v>
      </c>
      <c r="I238" s="46" t="s">
        <v>144</v>
      </c>
      <c r="J238" s="47" t="s">
        <v>163</v>
      </c>
      <c r="K238" s="48" t="s">
        <v>144</v>
      </c>
      <c r="L238" s="49" t="s">
        <v>144</v>
      </c>
      <c r="M238" s="50" t="s">
        <v>144</v>
      </c>
      <c r="N238" s="50" t="s">
        <v>144</v>
      </c>
      <c r="O238" s="50" t="s">
        <v>144</v>
      </c>
      <c r="P238" s="50" t="s">
        <v>144</v>
      </c>
      <c r="Q238" s="51" t="s">
        <v>144</v>
      </c>
      <c r="R238" s="51" t="s">
        <v>144</v>
      </c>
    </row>
    <row r="239" spans="2:18" ht="45" customHeight="1" x14ac:dyDescent="0.25">
      <c r="B239" s="43" t="s">
        <v>144</v>
      </c>
      <c r="C239" s="43" t="s">
        <v>144</v>
      </c>
      <c r="D239" s="44" t="s">
        <v>163</v>
      </c>
      <c r="E239" s="43" t="s">
        <v>144</v>
      </c>
      <c r="F239" s="44" t="s">
        <v>144</v>
      </c>
      <c r="G239" s="45" t="s">
        <v>144</v>
      </c>
      <c r="H239" s="46" t="s">
        <v>144</v>
      </c>
      <c r="I239" s="46" t="s">
        <v>144</v>
      </c>
      <c r="J239" s="47" t="s">
        <v>163</v>
      </c>
      <c r="K239" s="48" t="s">
        <v>144</v>
      </c>
      <c r="L239" s="49" t="s">
        <v>144</v>
      </c>
      <c r="M239" s="50" t="s">
        <v>144</v>
      </c>
      <c r="N239" s="50" t="s">
        <v>144</v>
      </c>
      <c r="O239" s="50" t="s">
        <v>144</v>
      </c>
      <c r="P239" s="50" t="s">
        <v>144</v>
      </c>
      <c r="Q239" s="51" t="s">
        <v>144</v>
      </c>
      <c r="R239" s="51" t="s">
        <v>144</v>
      </c>
    </row>
    <row r="240" spans="2:18" ht="45" customHeight="1" x14ac:dyDescent="0.25">
      <c r="B240" s="43" t="s">
        <v>144</v>
      </c>
      <c r="C240" s="43" t="s">
        <v>144</v>
      </c>
      <c r="D240" s="44" t="s">
        <v>163</v>
      </c>
      <c r="E240" s="43" t="s">
        <v>144</v>
      </c>
      <c r="F240" s="44" t="s">
        <v>144</v>
      </c>
      <c r="G240" s="45" t="s">
        <v>144</v>
      </c>
      <c r="H240" s="46" t="s">
        <v>144</v>
      </c>
      <c r="I240" s="46" t="s">
        <v>144</v>
      </c>
      <c r="J240" s="47" t="s">
        <v>163</v>
      </c>
      <c r="K240" s="48" t="s">
        <v>144</v>
      </c>
      <c r="L240" s="49" t="s">
        <v>144</v>
      </c>
      <c r="M240" s="50" t="s">
        <v>144</v>
      </c>
      <c r="N240" s="50" t="s">
        <v>144</v>
      </c>
      <c r="O240" s="50" t="s">
        <v>144</v>
      </c>
      <c r="P240" s="50" t="s">
        <v>144</v>
      </c>
      <c r="Q240" s="51" t="s">
        <v>144</v>
      </c>
      <c r="R240" s="51" t="s">
        <v>144</v>
      </c>
    </row>
    <row r="241" spans="2:18" ht="45" customHeight="1" x14ac:dyDescent="0.25">
      <c r="B241" s="43" t="s">
        <v>144</v>
      </c>
      <c r="C241" s="43" t="s">
        <v>144</v>
      </c>
      <c r="D241" s="44" t="s">
        <v>163</v>
      </c>
      <c r="E241" s="43" t="s">
        <v>144</v>
      </c>
      <c r="F241" s="44" t="s">
        <v>144</v>
      </c>
      <c r="G241" s="45" t="s">
        <v>144</v>
      </c>
      <c r="H241" s="46" t="s">
        <v>144</v>
      </c>
      <c r="I241" s="46" t="s">
        <v>144</v>
      </c>
      <c r="J241" s="47" t="s">
        <v>163</v>
      </c>
      <c r="K241" s="48" t="s">
        <v>144</v>
      </c>
      <c r="L241" s="49" t="s">
        <v>144</v>
      </c>
      <c r="M241" s="50" t="s">
        <v>144</v>
      </c>
      <c r="N241" s="50" t="s">
        <v>144</v>
      </c>
      <c r="O241" s="50" t="s">
        <v>144</v>
      </c>
      <c r="P241" s="50" t="s">
        <v>144</v>
      </c>
      <c r="Q241" s="51" t="s">
        <v>144</v>
      </c>
      <c r="R241" s="51" t="s">
        <v>144</v>
      </c>
    </row>
    <row r="242" spans="2:18" ht="45" customHeight="1" x14ac:dyDescent="0.25">
      <c r="B242" s="43" t="s">
        <v>144</v>
      </c>
      <c r="C242" s="43" t="s">
        <v>144</v>
      </c>
      <c r="D242" s="44" t="s">
        <v>163</v>
      </c>
      <c r="E242" s="43" t="s">
        <v>144</v>
      </c>
      <c r="F242" s="44" t="s">
        <v>144</v>
      </c>
      <c r="G242" s="45" t="s">
        <v>144</v>
      </c>
      <c r="H242" s="46" t="s">
        <v>144</v>
      </c>
      <c r="I242" s="46" t="s">
        <v>144</v>
      </c>
      <c r="J242" s="47" t="s">
        <v>163</v>
      </c>
      <c r="K242" s="48" t="s">
        <v>144</v>
      </c>
      <c r="L242" s="49" t="s">
        <v>144</v>
      </c>
      <c r="M242" s="50" t="s">
        <v>144</v>
      </c>
      <c r="N242" s="50" t="s">
        <v>144</v>
      </c>
      <c r="O242" s="50" t="s">
        <v>144</v>
      </c>
      <c r="P242" s="50" t="s">
        <v>144</v>
      </c>
      <c r="Q242" s="51" t="s">
        <v>144</v>
      </c>
      <c r="R242" s="51" t="s">
        <v>144</v>
      </c>
    </row>
    <row r="243" spans="2:18" ht="45" customHeight="1" x14ac:dyDescent="0.25">
      <c r="B243" s="43" t="s">
        <v>144</v>
      </c>
      <c r="C243" s="43" t="s">
        <v>144</v>
      </c>
      <c r="D243" s="44" t="s">
        <v>163</v>
      </c>
      <c r="E243" s="43" t="s">
        <v>144</v>
      </c>
      <c r="F243" s="44" t="s">
        <v>144</v>
      </c>
      <c r="G243" s="45" t="s">
        <v>144</v>
      </c>
      <c r="H243" s="46" t="s">
        <v>144</v>
      </c>
      <c r="I243" s="46" t="s">
        <v>144</v>
      </c>
      <c r="J243" s="47" t="s">
        <v>163</v>
      </c>
      <c r="K243" s="48" t="s">
        <v>144</v>
      </c>
      <c r="L243" s="49" t="s">
        <v>144</v>
      </c>
      <c r="M243" s="50" t="s">
        <v>144</v>
      </c>
      <c r="N243" s="50" t="s">
        <v>144</v>
      </c>
      <c r="O243" s="50" t="s">
        <v>144</v>
      </c>
      <c r="P243" s="50" t="s">
        <v>144</v>
      </c>
      <c r="Q243" s="51" t="s">
        <v>144</v>
      </c>
      <c r="R243" s="51" t="s">
        <v>144</v>
      </c>
    </row>
    <row r="244" spans="2:18" ht="45" customHeight="1" x14ac:dyDescent="0.25">
      <c r="B244" s="43" t="s">
        <v>144</v>
      </c>
      <c r="C244" s="43" t="s">
        <v>144</v>
      </c>
      <c r="D244" s="44" t="s">
        <v>163</v>
      </c>
      <c r="E244" s="43" t="s">
        <v>144</v>
      </c>
      <c r="F244" s="44" t="s">
        <v>144</v>
      </c>
      <c r="G244" s="45" t="s">
        <v>144</v>
      </c>
      <c r="H244" s="46" t="s">
        <v>144</v>
      </c>
      <c r="I244" s="46" t="s">
        <v>144</v>
      </c>
      <c r="J244" s="47" t="s">
        <v>163</v>
      </c>
      <c r="K244" s="48" t="s">
        <v>144</v>
      </c>
      <c r="L244" s="49" t="s">
        <v>144</v>
      </c>
      <c r="M244" s="50" t="s">
        <v>144</v>
      </c>
      <c r="N244" s="50" t="s">
        <v>144</v>
      </c>
      <c r="O244" s="50" t="s">
        <v>144</v>
      </c>
      <c r="P244" s="50" t="s">
        <v>144</v>
      </c>
      <c r="Q244" s="51" t="s">
        <v>144</v>
      </c>
      <c r="R244" s="51" t="s">
        <v>144</v>
      </c>
    </row>
    <row r="245" spans="2:18" ht="45" customHeight="1" x14ac:dyDescent="0.25">
      <c r="B245" s="43" t="s">
        <v>144</v>
      </c>
      <c r="C245" s="43" t="s">
        <v>144</v>
      </c>
      <c r="D245" s="44" t="s">
        <v>163</v>
      </c>
      <c r="E245" s="43" t="s">
        <v>144</v>
      </c>
      <c r="F245" s="44" t="s">
        <v>144</v>
      </c>
      <c r="G245" s="45" t="s">
        <v>144</v>
      </c>
      <c r="H245" s="46" t="s">
        <v>144</v>
      </c>
      <c r="I245" s="46" t="s">
        <v>144</v>
      </c>
      <c r="J245" s="47" t="s">
        <v>163</v>
      </c>
      <c r="K245" s="48" t="s">
        <v>144</v>
      </c>
      <c r="L245" s="49" t="s">
        <v>144</v>
      </c>
      <c r="M245" s="50" t="s">
        <v>144</v>
      </c>
      <c r="N245" s="50" t="s">
        <v>144</v>
      </c>
      <c r="O245" s="50" t="s">
        <v>144</v>
      </c>
      <c r="P245" s="50" t="s">
        <v>144</v>
      </c>
      <c r="Q245" s="51" t="s">
        <v>144</v>
      </c>
      <c r="R245" s="51" t="s">
        <v>144</v>
      </c>
    </row>
    <row r="246" spans="2:18" ht="45" customHeight="1" x14ac:dyDescent="0.25">
      <c r="B246" s="43" t="s">
        <v>144</v>
      </c>
      <c r="C246" s="43" t="s">
        <v>144</v>
      </c>
      <c r="D246" s="44" t="s">
        <v>163</v>
      </c>
      <c r="E246" s="43" t="s">
        <v>144</v>
      </c>
      <c r="F246" s="44" t="s">
        <v>144</v>
      </c>
      <c r="G246" s="45" t="s">
        <v>144</v>
      </c>
      <c r="H246" s="46" t="s">
        <v>144</v>
      </c>
      <c r="I246" s="46" t="s">
        <v>144</v>
      </c>
      <c r="J246" s="47" t="s">
        <v>163</v>
      </c>
      <c r="K246" s="48" t="s">
        <v>144</v>
      </c>
      <c r="L246" s="49" t="s">
        <v>144</v>
      </c>
      <c r="M246" s="50" t="s">
        <v>144</v>
      </c>
      <c r="N246" s="50" t="s">
        <v>144</v>
      </c>
      <c r="O246" s="50" t="s">
        <v>144</v>
      </c>
      <c r="P246" s="50" t="s">
        <v>144</v>
      </c>
      <c r="Q246" s="51" t="s">
        <v>144</v>
      </c>
      <c r="R246" s="51" t="s">
        <v>144</v>
      </c>
    </row>
    <row r="247" spans="2:18" ht="45" customHeight="1" x14ac:dyDescent="0.25">
      <c r="B247" s="43" t="s">
        <v>144</v>
      </c>
      <c r="C247" s="43" t="s">
        <v>144</v>
      </c>
      <c r="D247" s="44" t="s">
        <v>163</v>
      </c>
      <c r="E247" s="43" t="s">
        <v>144</v>
      </c>
      <c r="F247" s="44" t="s">
        <v>144</v>
      </c>
      <c r="G247" s="45" t="s">
        <v>144</v>
      </c>
      <c r="H247" s="46" t="s">
        <v>144</v>
      </c>
      <c r="I247" s="46" t="s">
        <v>144</v>
      </c>
      <c r="J247" s="47" t="s">
        <v>163</v>
      </c>
      <c r="K247" s="48" t="s">
        <v>144</v>
      </c>
      <c r="L247" s="49" t="s">
        <v>144</v>
      </c>
      <c r="M247" s="50" t="s">
        <v>144</v>
      </c>
      <c r="N247" s="50" t="s">
        <v>144</v>
      </c>
      <c r="O247" s="50" t="s">
        <v>144</v>
      </c>
      <c r="P247" s="50" t="s">
        <v>144</v>
      </c>
      <c r="Q247" s="51" t="s">
        <v>144</v>
      </c>
      <c r="R247" s="51" t="s">
        <v>144</v>
      </c>
    </row>
    <row r="248" spans="2:18" ht="45" customHeight="1" x14ac:dyDescent="0.25">
      <c r="B248" s="43" t="s">
        <v>144</v>
      </c>
      <c r="C248" s="43" t="s">
        <v>144</v>
      </c>
      <c r="D248" s="44" t="s">
        <v>163</v>
      </c>
      <c r="E248" s="43" t="s">
        <v>144</v>
      </c>
      <c r="F248" s="44" t="s">
        <v>144</v>
      </c>
      <c r="G248" s="45" t="s">
        <v>144</v>
      </c>
      <c r="H248" s="46" t="s">
        <v>144</v>
      </c>
      <c r="I248" s="46" t="s">
        <v>144</v>
      </c>
      <c r="J248" s="47" t="s">
        <v>163</v>
      </c>
      <c r="K248" s="48" t="s">
        <v>144</v>
      </c>
      <c r="L248" s="49" t="s">
        <v>144</v>
      </c>
      <c r="M248" s="50" t="s">
        <v>144</v>
      </c>
      <c r="N248" s="50" t="s">
        <v>144</v>
      </c>
      <c r="O248" s="50" t="s">
        <v>144</v>
      </c>
      <c r="P248" s="50" t="s">
        <v>144</v>
      </c>
      <c r="Q248" s="51" t="s">
        <v>144</v>
      </c>
      <c r="R248" s="51" t="s">
        <v>144</v>
      </c>
    </row>
    <row r="249" spans="2:18" ht="45" customHeight="1" x14ac:dyDescent="0.25">
      <c r="B249" s="43" t="s">
        <v>144</v>
      </c>
      <c r="C249" s="43" t="s">
        <v>144</v>
      </c>
      <c r="D249" s="44" t="s">
        <v>163</v>
      </c>
      <c r="E249" s="43" t="s">
        <v>144</v>
      </c>
      <c r="F249" s="44" t="s">
        <v>144</v>
      </c>
      <c r="G249" s="45" t="s">
        <v>144</v>
      </c>
      <c r="H249" s="46" t="s">
        <v>144</v>
      </c>
      <c r="I249" s="46" t="s">
        <v>144</v>
      </c>
      <c r="J249" s="47" t="s">
        <v>163</v>
      </c>
      <c r="K249" s="48" t="s">
        <v>144</v>
      </c>
      <c r="L249" s="49" t="s">
        <v>144</v>
      </c>
      <c r="M249" s="50" t="s">
        <v>144</v>
      </c>
      <c r="N249" s="50" t="s">
        <v>144</v>
      </c>
      <c r="O249" s="50" t="s">
        <v>144</v>
      </c>
      <c r="P249" s="50" t="s">
        <v>144</v>
      </c>
      <c r="Q249" s="51" t="s">
        <v>144</v>
      </c>
      <c r="R249" s="51" t="s">
        <v>144</v>
      </c>
    </row>
    <row r="250" spans="2:18" ht="45" customHeight="1" x14ac:dyDescent="0.25">
      <c r="B250" s="43" t="s">
        <v>144</v>
      </c>
      <c r="C250" s="43" t="s">
        <v>144</v>
      </c>
      <c r="D250" s="44" t="s">
        <v>163</v>
      </c>
      <c r="E250" s="43" t="s">
        <v>144</v>
      </c>
      <c r="F250" s="44" t="s">
        <v>144</v>
      </c>
      <c r="G250" s="45" t="s">
        <v>144</v>
      </c>
      <c r="H250" s="46" t="s">
        <v>144</v>
      </c>
      <c r="I250" s="46" t="s">
        <v>144</v>
      </c>
      <c r="J250" s="47" t="s">
        <v>163</v>
      </c>
      <c r="K250" s="48" t="s">
        <v>144</v>
      </c>
      <c r="L250" s="49" t="s">
        <v>144</v>
      </c>
      <c r="M250" s="50" t="s">
        <v>144</v>
      </c>
      <c r="N250" s="50" t="s">
        <v>144</v>
      </c>
      <c r="O250" s="50" t="s">
        <v>144</v>
      </c>
      <c r="P250" s="50" t="s">
        <v>144</v>
      </c>
      <c r="Q250" s="51" t="s">
        <v>144</v>
      </c>
      <c r="R250" s="51" t="s">
        <v>144</v>
      </c>
    </row>
    <row r="251" spans="2:18" ht="45" customHeight="1" x14ac:dyDescent="0.25">
      <c r="B251" s="43" t="s">
        <v>144</v>
      </c>
      <c r="C251" s="43" t="s">
        <v>144</v>
      </c>
      <c r="D251" s="44" t="s">
        <v>163</v>
      </c>
      <c r="E251" s="43" t="s">
        <v>144</v>
      </c>
      <c r="F251" s="44" t="s">
        <v>144</v>
      </c>
      <c r="G251" s="45" t="s">
        <v>144</v>
      </c>
      <c r="H251" s="46" t="s">
        <v>144</v>
      </c>
      <c r="I251" s="46" t="s">
        <v>144</v>
      </c>
      <c r="J251" s="47" t="s">
        <v>163</v>
      </c>
      <c r="K251" s="48" t="s">
        <v>144</v>
      </c>
      <c r="L251" s="49" t="s">
        <v>144</v>
      </c>
      <c r="M251" s="50" t="s">
        <v>144</v>
      </c>
      <c r="N251" s="50" t="s">
        <v>144</v>
      </c>
      <c r="O251" s="50" t="s">
        <v>144</v>
      </c>
      <c r="P251" s="50" t="s">
        <v>144</v>
      </c>
      <c r="Q251" s="51" t="s">
        <v>144</v>
      </c>
      <c r="R251" s="51" t="s">
        <v>144</v>
      </c>
    </row>
    <row r="252" spans="2:18" ht="45" customHeight="1" x14ac:dyDescent="0.25">
      <c r="B252" s="43" t="s">
        <v>144</v>
      </c>
      <c r="C252" s="43" t="s">
        <v>144</v>
      </c>
      <c r="D252" s="44" t="s">
        <v>163</v>
      </c>
      <c r="E252" s="43" t="s">
        <v>144</v>
      </c>
      <c r="F252" s="44" t="s">
        <v>144</v>
      </c>
      <c r="G252" s="45" t="s">
        <v>144</v>
      </c>
      <c r="H252" s="46" t="s">
        <v>144</v>
      </c>
      <c r="I252" s="46" t="s">
        <v>144</v>
      </c>
      <c r="J252" s="47" t="s">
        <v>163</v>
      </c>
      <c r="K252" s="48" t="s">
        <v>144</v>
      </c>
      <c r="L252" s="49" t="s">
        <v>144</v>
      </c>
      <c r="M252" s="50" t="s">
        <v>144</v>
      </c>
      <c r="N252" s="50" t="s">
        <v>144</v>
      </c>
      <c r="O252" s="50" t="s">
        <v>144</v>
      </c>
      <c r="P252" s="50" t="s">
        <v>144</v>
      </c>
      <c r="Q252" s="51" t="s">
        <v>144</v>
      </c>
      <c r="R252" s="51" t="s">
        <v>144</v>
      </c>
    </row>
    <row r="253" spans="2:18" ht="45" customHeight="1" x14ac:dyDescent="0.25">
      <c r="B253" s="43" t="s">
        <v>144</v>
      </c>
      <c r="C253" s="43" t="s">
        <v>144</v>
      </c>
      <c r="D253" s="44" t="s">
        <v>163</v>
      </c>
      <c r="E253" s="43" t="s">
        <v>144</v>
      </c>
      <c r="F253" s="44" t="s">
        <v>144</v>
      </c>
      <c r="G253" s="45" t="s">
        <v>144</v>
      </c>
      <c r="H253" s="46" t="s">
        <v>144</v>
      </c>
      <c r="I253" s="46" t="s">
        <v>144</v>
      </c>
      <c r="J253" s="47" t="s">
        <v>163</v>
      </c>
      <c r="K253" s="48" t="s">
        <v>144</v>
      </c>
      <c r="L253" s="49" t="s">
        <v>144</v>
      </c>
      <c r="M253" s="50" t="s">
        <v>144</v>
      </c>
      <c r="N253" s="50" t="s">
        <v>144</v>
      </c>
      <c r="O253" s="50" t="s">
        <v>144</v>
      </c>
      <c r="P253" s="50" t="s">
        <v>144</v>
      </c>
      <c r="Q253" s="51" t="s">
        <v>144</v>
      </c>
      <c r="R253" s="51" t="s">
        <v>144</v>
      </c>
    </row>
    <row r="254" spans="2:18" ht="45" customHeight="1" x14ac:dyDescent="0.25">
      <c r="B254" s="43" t="s">
        <v>144</v>
      </c>
      <c r="C254" s="43" t="s">
        <v>144</v>
      </c>
      <c r="D254" s="44" t="s">
        <v>163</v>
      </c>
      <c r="E254" s="43" t="s">
        <v>144</v>
      </c>
      <c r="F254" s="44" t="s">
        <v>144</v>
      </c>
      <c r="G254" s="45" t="s">
        <v>144</v>
      </c>
      <c r="H254" s="46" t="s">
        <v>144</v>
      </c>
      <c r="I254" s="46" t="s">
        <v>144</v>
      </c>
      <c r="J254" s="47" t="s">
        <v>163</v>
      </c>
      <c r="K254" s="48" t="s">
        <v>144</v>
      </c>
      <c r="L254" s="49" t="s">
        <v>144</v>
      </c>
      <c r="M254" s="50" t="s">
        <v>144</v>
      </c>
      <c r="N254" s="50" t="s">
        <v>144</v>
      </c>
      <c r="O254" s="50" t="s">
        <v>144</v>
      </c>
      <c r="P254" s="50" t="s">
        <v>144</v>
      </c>
      <c r="Q254" s="51" t="s">
        <v>144</v>
      </c>
      <c r="R254" s="51" t="s">
        <v>144</v>
      </c>
    </row>
    <row r="255" spans="2:18" ht="45" customHeight="1" x14ac:dyDescent="0.25">
      <c r="B255" s="43" t="s">
        <v>144</v>
      </c>
      <c r="C255" s="43" t="s">
        <v>144</v>
      </c>
      <c r="D255" s="44" t="s">
        <v>163</v>
      </c>
      <c r="E255" s="43" t="s">
        <v>144</v>
      </c>
      <c r="F255" s="44" t="s">
        <v>144</v>
      </c>
      <c r="G255" s="45" t="s">
        <v>144</v>
      </c>
      <c r="H255" s="46" t="s">
        <v>144</v>
      </c>
      <c r="I255" s="46" t="s">
        <v>144</v>
      </c>
      <c r="J255" s="47" t="s">
        <v>163</v>
      </c>
      <c r="K255" s="48" t="s">
        <v>144</v>
      </c>
      <c r="L255" s="49" t="s">
        <v>144</v>
      </c>
      <c r="M255" s="50" t="s">
        <v>144</v>
      </c>
      <c r="N255" s="50" t="s">
        <v>144</v>
      </c>
      <c r="O255" s="50" t="s">
        <v>144</v>
      </c>
      <c r="P255" s="50" t="s">
        <v>144</v>
      </c>
      <c r="Q255" s="51" t="s">
        <v>144</v>
      </c>
      <c r="R255" s="51" t="s">
        <v>144</v>
      </c>
    </row>
    <row r="256" spans="2:18" ht="45" customHeight="1" x14ac:dyDescent="0.25">
      <c r="B256" s="43" t="s">
        <v>144</v>
      </c>
      <c r="C256" s="43" t="s">
        <v>144</v>
      </c>
      <c r="D256" s="44" t="s">
        <v>163</v>
      </c>
      <c r="E256" s="43" t="s">
        <v>144</v>
      </c>
      <c r="F256" s="44" t="s">
        <v>144</v>
      </c>
      <c r="G256" s="45" t="s">
        <v>144</v>
      </c>
      <c r="H256" s="46" t="s">
        <v>144</v>
      </c>
      <c r="I256" s="46" t="s">
        <v>144</v>
      </c>
      <c r="J256" s="47" t="s">
        <v>163</v>
      </c>
      <c r="K256" s="48" t="s">
        <v>144</v>
      </c>
      <c r="L256" s="49" t="s">
        <v>144</v>
      </c>
      <c r="M256" s="50" t="s">
        <v>144</v>
      </c>
      <c r="N256" s="50" t="s">
        <v>144</v>
      </c>
      <c r="O256" s="50" t="s">
        <v>144</v>
      </c>
      <c r="P256" s="50" t="s">
        <v>144</v>
      </c>
      <c r="Q256" s="51" t="s">
        <v>144</v>
      </c>
      <c r="R256" s="51" t="s">
        <v>144</v>
      </c>
    </row>
    <row r="257" spans="2:18" ht="45" customHeight="1" x14ac:dyDescent="0.25">
      <c r="B257" s="43" t="s">
        <v>144</v>
      </c>
      <c r="C257" s="43" t="s">
        <v>144</v>
      </c>
      <c r="D257" s="44" t="s">
        <v>163</v>
      </c>
      <c r="E257" s="43" t="s">
        <v>144</v>
      </c>
      <c r="F257" s="44" t="s">
        <v>144</v>
      </c>
      <c r="G257" s="45" t="s">
        <v>144</v>
      </c>
      <c r="H257" s="46" t="s">
        <v>144</v>
      </c>
      <c r="I257" s="46" t="s">
        <v>144</v>
      </c>
      <c r="J257" s="47" t="s">
        <v>163</v>
      </c>
      <c r="K257" s="48" t="s">
        <v>144</v>
      </c>
      <c r="L257" s="49" t="s">
        <v>144</v>
      </c>
      <c r="M257" s="50" t="s">
        <v>144</v>
      </c>
      <c r="N257" s="50" t="s">
        <v>144</v>
      </c>
      <c r="O257" s="50" t="s">
        <v>144</v>
      </c>
      <c r="P257" s="50" t="s">
        <v>144</v>
      </c>
      <c r="Q257" s="51" t="s">
        <v>144</v>
      </c>
      <c r="R257" s="51" t="s">
        <v>144</v>
      </c>
    </row>
    <row r="258" spans="2:18" ht="45" customHeight="1" x14ac:dyDescent="0.25">
      <c r="B258" s="43" t="s">
        <v>144</v>
      </c>
      <c r="C258" s="43" t="s">
        <v>144</v>
      </c>
      <c r="D258" s="44" t="s">
        <v>163</v>
      </c>
      <c r="E258" s="43" t="s">
        <v>144</v>
      </c>
      <c r="F258" s="44" t="s">
        <v>144</v>
      </c>
      <c r="G258" s="45" t="s">
        <v>144</v>
      </c>
      <c r="H258" s="46" t="s">
        <v>144</v>
      </c>
      <c r="I258" s="46" t="s">
        <v>144</v>
      </c>
      <c r="J258" s="47" t="s">
        <v>163</v>
      </c>
      <c r="K258" s="48" t="s">
        <v>144</v>
      </c>
      <c r="L258" s="49" t="s">
        <v>144</v>
      </c>
      <c r="M258" s="50" t="s">
        <v>144</v>
      </c>
      <c r="N258" s="50" t="s">
        <v>144</v>
      </c>
      <c r="O258" s="50" t="s">
        <v>144</v>
      </c>
      <c r="P258" s="50" t="s">
        <v>144</v>
      </c>
      <c r="Q258" s="51" t="s">
        <v>144</v>
      </c>
      <c r="R258" s="51" t="s">
        <v>144</v>
      </c>
    </row>
    <row r="259" spans="2:18" ht="45" customHeight="1" x14ac:dyDescent="0.25">
      <c r="B259" s="43" t="s">
        <v>144</v>
      </c>
      <c r="C259" s="43" t="s">
        <v>144</v>
      </c>
      <c r="D259" s="44" t="s">
        <v>163</v>
      </c>
      <c r="E259" s="43" t="s">
        <v>144</v>
      </c>
      <c r="F259" s="44" t="s">
        <v>144</v>
      </c>
      <c r="G259" s="45" t="s">
        <v>144</v>
      </c>
      <c r="H259" s="46" t="s">
        <v>144</v>
      </c>
      <c r="I259" s="46" t="s">
        <v>144</v>
      </c>
      <c r="J259" s="47" t="s">
        <v>163</v>
      </c>
      <c r="K259" s="48" t="s">
        <v>144</v>
      </c>
      <c r="L259" s="49" t="s">
        <v>144</v>
      </c>
      <c r="M259" s="50" t="s">
        <v>144</v>
      </c>
      <c r="N259" s="50" t="s">
        <v>144</v>
      </c>
      <c r="O259" s="50" t="s">
        <v>144</v>
      </c>
      <c r="P259" s="50" t="s">
        <v>144</v>
      </c>
      <c r="Q259" s="51" t="s">
        <v>144</v>
      </c>
      <c r="R259" s="51" t="s">
        <v>144</v>
      </c>
    </row>
    <row r="260" spans="2:18" ht="45" customHeight="1" x14ac:dyDescent="0.25">
      <c r="B260" s="43" t="s">
        <v>144</v>
      </c>
      <c r="C260" s="43" t="s">
        <v>144</v>
      </c>
      <c r="D260" s="44" t="s">
        <v>163</v>
      </c>
      <c r="E260" s="43" t="s">
        <v>144</v>
      </c>
      <c r="F260" s="44" t="s">
        <v>144</v>
      </c>
      <c r="G260" s="45" t="s">
        <v>144</v>
      </c>
      <c r="H260" s="46" t="s">
        <v>144</v>
      </c>
      <c r="I260" s="46" t="s">
        <v>144</v>
      </c>
      <c r="J260" s="47" t="s">
        <v>163</v>
      </c>
      <c r="K260" s="48" t="s">
        <v>144</v>
      </c>
      <c r="L260" s="49" t="s">
        <v>144</v>
      </c>
      <c r="M260" s="50" t="s">
        <v>144</v>
      </c>
      <c r="N260" s="50" t="s">
        <v>144</v>
      </c>
      <c r="O260" s="50" t="s">
        <v>144</v>
      </c>
      <c r="P260" s="50" t="s">
        <v>144</v>
      </c>
      <c r="Q260" s="51" t="s">
        <v>144</v>
      </c>
      <c r="R260" s="51" t="s">
        <v>144</v>
      </c>
    </row>
    <row r="261" spans="2:18" ht="45" customHeight="1" x14ac:dyDescent="0.25">
      <c r="B261" s="43" t="s">
        <v>144</v>
      </c>
      <c r="C261" s="43" t="s">
        <v>144</v>
      </c>
      <c r="D261" s="44" t="s">
        <v>163</v>
      </c>
      <c r="E261" s="43" t="s">
        <v>144</v>
      </c>
      <c r="F261" s="44" t="s">
        <v>144</v>
      </c>
      <c r="G261" s="45" t="s">
        <v>144</v>
      </c>
      <c r="H261" s="46" t="s">
        <v>144</v>
      </c>
      <c r="I261" s="46" t="s">
        <v>144</v>
      </c>
      <c r="J261" s="47" t="s">
        <v>163</v>
      </c>
      <c r="K261" s="48" t="s">
        <v>144</v>
      </c>
      <c r="L261" s="49" t="s">
        <v>144</v>
      </c>
      <c r="M261" s="50" t="s">
        <v>144</v>
      </c>
      <c r="N261" s="50" t="s">
        <v>144</v>
      </c>
      <c r="O261" s="50" t="s">
        <v>144</v>
      </c>
      <c r="P261" s="50" t="s">
        <v>144</v>
      </c>
      <c r="Q261" s="51" t="s">
        <v>144</v>
      </c>
      <c r="R261" s="51" t="s">
        <v>144</v>
      </c>
    </row>
    <row r="262" spans="2:18" ht="45" customHeight="1" x14ac:dyDescent="0.25">
      <c r="B262" s="43" t="s">
        <v>144</v>
      </c>
      <c r="C262" s="43" t="s">
        <v>144</v>
      </c>
      <c r="D262" s="44" t="s">
        <v>163</v>
      </c>
      <c r="E262" s="43" t="s">
        <v>144</v>
      </c>
      <c r="F262" s="44" t="s">
        <v>144</v>
      </c>
      <c r="G262" s="45" t="s">
        <v>144</v>
      </c>
      <c r="H262" s="46" t="s">
        <v>144</v>
      </c>
      <c r="I262" s="46" t="s">
        <v>144</v>
      </c>
      <c r="J262" s="47" t="s">
        <v>163</v>
      </c>
      <c r="K262" s="48" t="s">
        <v>144</v>
      </c>
      <c r="L262" s="49" t="s">
        <v>144</v>
      </c>
      <c r="M262" s="50" t="s">
        <v>144</v>
      </c>
      <c r="N262" s="50" t="s">
        <v>144</v>
      </c>
      <c r="O262" s="50" t="s">
        <v>144</v>
      </c>
      <c r="P262" s="50" t="s">
        <v>144</v>
      </c>
      <c r="Q262" s="51" t="s">
        <v>144</v>
      </c>
      <c r="R262" s="51" t="s">
        <v>144</v>
      </c>
    </row>
    <row r="263" spans="2:18" ht="45" customHeight="1" x14ac:dyDescent="0.25">
      <c r="B263" s="43" t="s">
        <v>144</v>
      </c>
      <c r="C263" s="43" t="s">
        <v>144</v>
      </c>
      <c r="D263" s="44" t="s">
        <v>163</v>
      </c>
      <c r="E263" s="43" t="s">
        <v>144</v>
      </c>
      <c r="F263" s="44" t="s">
        <v>144</v>
      </c>
      <c r="G263" s="45" t="s">
        <v>144</v>
      </c>
      <c r="H263" s="46" t="s">
        <v>144</v>
      </c>
      <c r="I263" s="46" t="s">
        <v>144</v>
      </c>
      <c r="J263" s="47" t="s">
        <v>163</v>
      </c>
      <c r="K263" s="48" t="s">
        <v>144</v>
      </c>
      <c r="L263" s="49" t="s">
        <v>144</v>
      </c>
      <c r="M263" s="50" t="s">
        <v>144</v>
      </c>
      <c r="N263" s="50" t="s">
        <v>144</v>
      </c>
      <c r="O263" s="50" t="s">
        <v>144</v>
      </c>
      <c r="P263" s="50" t="s">
        <v>144</v>
      </c>
      <c r="Q263" s="51" t="s">
        <v>144</v>
      </c>
      <c r="R263" s="51" t="s">
        <v>144</v>
      </c>
    </row>
    <row r="264" spans="2:18" ht="45" customHeight="1" x14ac:dyDescent="0.25">
      <c r="B264" s="43" t="s">
        <v>144</v>
      </c>
      <c r="C264" s="43" t="s">
        <v>144</v>
      </c>
      <c r="D264" s="44" t="s">
        <v>163</v>
      </c>
      <c r="E264" s="43" t="s">
        <v>144</v>
      </c>
      <c r="F264" s="44" t="s">
        <v>144</v>
      </c>
      <c r="G264" s="45" t="s">
        <v>144</v>
      </c>
      <c r="H264" s="46" t="s">
        <v>144</v>
      </c>
      <c r="I264" s="46" t="s">
        <v>144</v>
      </c>
      <c r="J264" s="47" t="s">
        <v>163</v>
      </c>
      <c r="K264" s="48" t="s">
        <v>144</v>
      </c>
      <c r="L264" s="49" t="s">
        <v>144</v>
      </c>
      <c r="M264" s="50" t="s">
        <v>144</v>
      </c>
      <c r="N264" s="50" t="s">
        <v>144</v>
      </c>
      <c r="O264" s="50" t="s">
        <v>144</v>
      </c>
      <c r="P264" s="50" t="s">
        <v>144</v>
      </c>
      <c r="Q264" s="51" t="s">
        <v>144</v>
      </c>
      <c r="R264" s="51" t="s">
        <v>144</v>
      </c>
    </row>
    <row r="265" spans="2:18" ht="45" customHeight="1" x14ac:dyDescent="0.25">
      <c r="B265" s="43" t="s">
        <v>144</v>
      </c>
      <c r="C265" s="43" t="s">
        <v>144</v>
      </c>
      <c r="D265" s="44" t="s">
        <v>163</v>
      </c>
      <c r="E265" s="43" t="s">
        <v>144</v>
      </c>
      <c r="F265" s="44" t="s">
        <v>144</v>
      </c>
      <c r="G265" s="45" t="s">
        <v>144</v>
      </c>
      <c r="H265" s="46" t="s">
        <v>144</v>
      </c>
      <c r="I265" s="46" t="s">
        <v>144</v>
      </c>
      <c r="J265" s="47" t="s">
        <v>163</v>
      </c>
      <c r="K265" s="48" t="s">
        <v>144</v>
      </c>
      <c r="L265" s="49" t="s">
        <v>144</v>
      </c>
      <c r="M265" s="50" t="s">
        <v>144</v>
      </c>
      <c r="N265" s="50" t="s">
        <v>144</v>
      </c>
      <c r="O265" s="50" t="s">
        <v>144</v>
      </c>
      <c r="P265" s="50" t="s">
        <v>144</v>
      </c>
      <c r="Q265" s="51" t="s">
        <v>144</v>
      </c>
      <c r="R265" s="51" t="s">
        <v>144</v>
      </c>
    </row>
    <row r="266" spans="2:18" ht="45" customHeight="1" x14ac:dyDescent="0.25">
      <c r="B266" s="43" t="s">
        <v>144</v>
      </c>
      <c r="C266" s="43" t="s">
        <v>144</v>
      </c>
      <c r="D266" s="44" t="s">
        <v>163</v>
      </c>
      <c r="E266" s="43" t="s">
        <v>144</v>
      </c>
      <c r="F266" s="44" t="s">
        <v>144</v>
      </c>
      <c r="G266" s="45" t="s">
        <v>144</v>
      </c>
      <c r="H266" s="46" t="s">
        <v>144</v>
      </c>
      <c r="I266" s="46" t="s">
        <v>144</v>
      </c>
      <c r="J266" s="47" t="s">
        <v>163</v>
      </c>
      <c r="K266" s="48" t="s">
        <v>144</v>
      </c>
      <c r="L266" s="49" t="s">
        <v>144</v>
      </c>
      <c r="M266" s="50" t="s">
        <v>144</v>
      </c>
      <c r="N266" s="50" t="s">
        <v>144</v>
      </c>
      <c r="O266" s="50" t="s">
        <v>144</v>
      </c>
      <c r="P266" s="50" t="s">
        <v>144</v>
      </c>
      <c r="Q266" s="51" t="s">
        <v>144</v>
      </c>
      <c r="R266" s="51" t="s">
        <v>144</v>
      </c>
    </row>
    <row r="267" spans="2:18" ht="45" customHeight="1" x14ac:dyDescent="0.25">
      <c r="B267" s="43" t="s">
        <v>144</v>
      </c>
      <c r="C267" s="43" t="s">
        <v>144</v>
      </c>
      <c r="D267" s="44" t="s">
        <v>163</v>
      </c>
      <c r="E267" s="43" t="s">
        <v>144</v>
      </c>
      <c r="F267" s="44" t="s">
        <v>144</v>
      </c>
      <c r="G267" s="45" t="s">
        <v>144</v>
      </c>
      <c r="H267" s="46" t="s">
        <v>144</v>
      </c>
      <c r="I267" s="46" t="s">
        <v>144</v>
      </c>
      <c r="J267" s="47" t="s">
        <v>163</v>
      </c>
      <c r="K267" s="48" t="s">
        <v>144</v>
      </c>
      <c r="L267" s="49" t="s">
        <v>144</v>
      </c>
      <c r="M267" s="50" t="s">
        <v>144</v>
      </c>
      <c r="N267" s="50" t="s">
        <v>144</v>
      </c>
      <c r="O267" s="50" t="s">
        <v>144</v>
      </c>
      <c r="P267" s="50" t="s">
        <v>144</v>
      </c>
      <c r="Q267" s="51" t="s">
        <v>144</v>
      </c>
      <c r="R267" s="51" t="s">
        <v>144</v>
      </c>
    </row>
    <row r="268" spans="2:18" ht="45" customHeight="1" x14ac:dyDescent="0.25">
      <c r="B268" s="43" t="s">
        <v>144</v>
      </c>
      <c r="C268" s="43" t="s">
        <v>144</v>
      </c>
      <c r="D268" s="44" t="s">
        <v>163</v>
      </c>
      <c r="E268" s="43" t="s">
        <v>144</v>
      </c>
      <c r="F268" s="44" t="s">
        <v>144</v>
      </c>
      <c r="G268" s="45" t="s">
        <v>144</v>
      </c>
      <c r="H268" s="46" t="s">
        <v>144</v>
      </c>
      <c r="I268" s="46" t="s">
        <v>144</v>
      </c>
      <c r="J268" s="47" t="s">
        <v>163</v>
      </c>
      <c r="K268" s="48" t="s">
        <v>144</v>
      </c>
      <c r="L268" s="49" t="s">
        <v>144</v>
      </c>
      <c r="M268" s="50" t="s">
        <v>144</v>
      </c>
      <c r="N268" s="50" t="s">
        <v>144</v>
      </c>
      <c r="O268" s="50" t="s">
        <v>144</v>
      </c>
      <c r="P268" s="50" t="s">
        <v>144</v>
      </c>
      <c r="Q268" s="51" t="s">
        <v>144</v>
      </c>
      <c r="R268" s="51" t="s">
        <v>144</v>
      </c>
    </row>
    <row r="269" spans="2:18" ht="45" customHeight="1" x14ac:dyDescent="0.25">
      <c r="B269" s="43" t="s">
        <v>144</v>
      </c>
      <c r="C269" s="43" t="s">
        <v>144</v>
      </c>
      <c r="D269" s="44" t="s">
        <v>163</v>
      </c>
      <c r="E269" s="43" t="s">
        <v>144</v>
      </c>
      <c r="F269" s="44" t="s">
        <v>144</v>
      </c>
      <c r="G269" s="45" t="s">
        <v>144</v>
      </c>
      <c r="H269" s="46" t="s">
        <v>144</v>
      </c>
      <c r="I269" s="46" t="s">
        <v>144</v>
      </c>
      <c r="J269" s="47" t="s">
        <v>163</v>
      </c>
      <c r="K269" s="48" t="s">
        <v>144</v>
      </c>
      <c r="L269" s="49" t="s">
        <v>144</v>
      </c>
      <c r="M269" s="50" t="s">
        <v>144</v>
      </c>
      <c r="N269" s="50" t="s">
        <v>144</v>
      </c>
      <c r="O269" s="50" t="s">
        <v>144</v>
      </c>
      <c r="P269" s="50" t="s">
        <v>144</v>
      </c>
      <c r="Q269" s="51" t="s">
        <v>144</v>
      </c>
      <c r="R269" s="51" t="s">
        <v>144</v>
      </c>
    </row>
    <row r="270" spans="2:18" ht="45" customHeight="1" x14ac:dyDescent="0.25">
      <c r="B270" s="43" t="s">
        <v>144</v>
      </c>
      <c r="C270" s="43" t="s">
        <v>144</v>
      </c>
      <c r="D270" s="44" t="s">
        <v>163</v>
      </c>
      <c r="E270" s="43" t="s">
        <v>144</v>
      </c>
      <c r="F270" s="44" t="s">
        <v>144</v>
      </c>
      <c r="G270" s="45" t="s">
        <v>144</v>
      </c>
      <c r="H270" s="46" t="s">
        <v>144</v>
      </c>
      <c r="I270" s="46" t="s">
        <v>144</v>
      </c>
      <c r="J270" s="47" t="s">
        <v>163</v>
      </c>
      <c r="K270" s="48" t="s">
        <v>144</v>
      </c>
      <c r="L270" s="49" t="s">
        <v>144</v>
      </c>
      <c r="M270" s="50" t="s">
        <v>144</v>
      </c>
      <c r="N270" s="50" t="s">
        <v>144</v>
      </c>
      <c r="O270" s="50" t="s">
        <v>144</v>
      </c>
      <c r="P270" s="50" t="s">
        <v>144</v>
      </c>
      <c r="Q270" s="51" t="s">
        <v>144</v>
      </c>
      <c r="R270" s="51" t="s">
        <v>144</v>
      </c>
    </row>
    <row r="271" spans="2:18" ht="45" customHeight="1" x14ac:dyDescent="0.25">
      <c r="B271" s="43" t="s">
        <v>144</v>
      </c>
      <c r="C271" s="43" t="s">
        <v>144</v>
      </c>
      <c r="D271" s="44" t="s">
        <v>163</v>
      </c>
      <c r="E271" s="43" t="s">
        <v>144</v>
      </c>
      <c r="F271" s="44" t="s">
        <v>144</v>
      </c>
      <c r="G271" s="45" t="s">
        <v>144</v>
      </c>
      <c r="H271" s="46" t="s">
        <v>144</v>
      </c>
      <c r="I271" s="46" t="s">
        <v>144</v>
      </c>
      <c r="J271" s="47" t="s">
        <v>163</v>
      </c>
      <c r="K271" s="48" t="s">
        <v>144</v>
      </c>
      <c r="L271" s="49" t="s">
        <v>144</v>
      </c>
      <c r="M271" s="50" t="s">
        <v>144</v>
      </c>
      <c r="N271" s="50" t="s">
        <v>144</v>
      </c>
      <c r="O271" s="50" t="s">
        <v>144</v>
      </c>
      <c r="P271" s="50" t="s">
        <v>144</v>
      </c>
      <c r="Q271" s="51" t="s">
        <v>144</v>
      </c>
      <c r="R271" s="51" t="s">
        <v>144</v>
      </c>
    </row>
    <row r="272" spans="2:18" ht="45" customHeight="1" x14ac:dyDescent="0.25">
      <c r="B272" s="43" t="s">
        <v>144</v>
      </c>
      <c r="C272" s="43" t="s">
        <v>144</v>
      </c>
      <c r="D272" s="44" t="s">
        <v>163</v>
      </c>
      <c r="E272" s="43" t="s">
        <v>144</v>
      </c>
      <c r="F272" s="44" t="s">
        <v>144</v>
      </c>
      <c r="G272" s="45" t="s">
        <v>144</v>
      </c>
      <c r="H272" s="46" t="s">
        <v>144</v>
      </c>
      <c r="I272" s="46" t="s">
        <v>144</v>
      </c>
      <c r="J272" s="47" t="s">
        <v>163</v>
      </c>
      <c r="K272" s="48" t="s">
        <v>144</v>
      </c>
      <c r="L272" s="49" t="s">
        <v>144</v>
      </c>
      <c r="M272" s="50" t="s">
        <v>144</v>
      </c>
      <c r="N272" s="50" t="s">
        <v>144</v>
      </c>
      <c r="O272" s="50" t="s">
        <v>144</v>
      </c>
      <c r="P272" s="50" t="s">
        <v>144</v>
      </c>
      <c r="Q272" s="51" t="s">
        <v>144</v>
      </c>
      <c r="R272" s="51" t="s">
        <v>144</v>
      </c>
    </row>
    <row r="273" spans="2:18" ht="45" customHeight="1" x14ac:dyDescent="0.25">
      <c r="B273" s="43" t="s">
        <v>144</v>
      </c>
      <c r="C273" s="43" t="s">
        <v>144</v>
      </c>
      <c r="D273" s="44" t="s">
        <v>163</v>
      </c>
      <c r="E273" s="43" t="s">
        <v>144</v>
      </c>
      <c r="F273" s="44" t="s">
        <v>144</v>
      </c>
      <c r="G273" s="45" t="s">
        <v>144</v>
      </c>
      <c r="H273" s="46" t="s">
        <v>144</v>
      </c>
      <c r="I273" s="46" t="s">
        <v>144</v>
      </c>
      <c r="J273" s="47" t="s">
        <v>163</v>
      </c>
      <c r="K273" s="48" t="s">
        <v>144</v>
      </c>
      <c r="L273" s="49" t="s">
        <v>144</v>
      </c>
      <c r="M273" s="50" t="s">
        <v>144</v>
      </c>
      <c r="N273" s="50" t="s">
        <v>144</v>
      </c>
      <c r="O273" s="50" t="s">
        <v>144</v>
      </c>
      <c r="P273" s="50" t="s">
        <v>144</v>
      </c>
      <c r="Q273" s="51" t="s">
        <v>144</v>
      </c>
      <c r="R273" s="51" t="s">
        <v>144</v>
      </c>
    </row>
    <row r="274" spans="2:18" ht="45" customHeight="1" x14ac:dyDescent="0.25">
      <c r="B274" s="43" t="s">
        <v>144</v>
      </c>
      <c r="C274" s="43" t="s">
        <v>144</v>
      </c>
      <c r="D274" s="44" t="s">
        <v>163</v>
      </c>
      <c r="E274" s="43" t="s">
        <v>144</v>
      </c>
      <c r="F274" s="44" t="s">
        <v>144</v>
      </c>
      <c r="G274" s="45" t="s">
        <v>144</v>
      </c>
      <c r="H274" s="46" t="s">
        <v>144</v>
      </c>
      <c r="I274" s="46" t="s">
        <v>144</v>
      </c>
      <c r="J274" s="47" t="s">
        <v>163</v>
      </c>
      <c r="K274" s="48" t="s">
        <v>144</v>
      </c>
      <c r="L274" s="49" t="s">
        <v>144</v>
      </c>
      <c r="M274" s="50" t="s">
        <v>144</v>
      </c>
      <c r="N274" s="50" t="s">
        <v>144</v>
      </c>
      <c r="O274" s="50" t="s">
        <v>144</v>
      </c>
      <c r="P274" s="50" t="s">
        <v>144</v>
      </c>
      <c r="Q274" s="51" t="s">
        <v>144</v>
      </c>
      <c r="R274" s="51" t="s">
        <v>144</v>
      </c>
    </row>
    <row r="275" spans="2:18" ht="45" customHeight="1" x14ac:dyDescent="0.25">
      <c r="B275" s="43" t="s">
        <v>144</v>
      </c>
      <c r="C275" s="43" t="s">
        <v>144</v>
      </c>
      <c r="D275" s="44" t="s">
        <v>163</v>
      </c>
      <c r="E275" s="43" t="s">
        <v>144</v>
      </c>
      <c r="F275" s="44" t="s">
        <v>144</v>
      </c>
      <c r="G275" s="45" t="s">
        <v>144</v>
      </c>
      <c r="H275" s="46" t="s">
        <v>144</v>
      </c>
      <c r="I275" s="46" t="s">
        <v>144</v>
      </c>
      <c r="J275" s="47" t="s">
        <v>163</v>
      </c>
      <c r="K275" s="48" t="s">
        <v>144</v>
      </c>
      <c r="L275" s="49" t="s">
        <v>144</v>
      </c>
      <c r="M275" s="50" t="s">
        <v>144</v>
      </c>
      <c r="N275" s="50" t="s">
        <v>144</v>
      </c>
      <c r="O275" s="50" t="s">
        <v>144</v>
      </c>
      <c r="P275" s="50" t="s">
        <v>144</v>
      </c>
      <c r="Q275" s="51" t="s">
        <v>144</v>
      </c>
      <c r="R275" s="51" t="s">
        <v>144</v>
      </c>
    </row>
    <row r="276" spans="2:18" ht="45" customHeight="1" x14ac:dyDescent="0.25">
      <c r="B276" s="43" t="s">
        <v>144</v>
      </c>
      <c r="C276" s="43" t="s">
        <v>144</v>
      </c>
      <c r="D276" s="44" t="s">
        <v>163</v>
      </c>
      <c r="E276" s="43" t="s">
        <v>144</v>
      </c>
      <c r="F276" s="44" t="s">
        <v>144</v>
      </c>
      <c r="G276" s="45" t="s">
        <v>144</v>
      </c>
      <c r="H276" s="46" t="s">
        <v>144</v>
      </c>
      <c r="I276" s="46" t="s">
        <v>144</v>
      </c>
      <c r="J276" s="47" t="s">
        <v>163</v>
      </c>
      <c r="K276" s="48" t="s">
        <v>144</v>
      </c>
      <c r="L276" s="49" t="s">
        <v>144</v>
      </c>
      <c r="M276" s="50" t="s">
        <v>144</v>
      </c>
      <c r="N276" s="50" t="s">
        <v>144</v>
      </c>
      <c r="O276" s="50" t="s">
        <v>144</v>
      </c>
      <c r="P276" s="50" t="s">
        <v>144</v>
      </c>
      <c r="Q276" s="51" t="s">
        <v>144</v>
      </c>
      <c r="R276" s="51" t="s">
        <v>144</v>
      </c>
    </row>
    <row r="277" spans="2:18" ht="45" customHeight="1" x14ac:dyDescent="0.25">
      <c r="B277" s="43" t="s">
        <v>144</v>
      </c>
      <c r="C277" s="43" t="s">
        <v>144</v>
      </c>
      <c r="D277" s="44" t="s">
        <v>163</v>
      </c>
      <c r="E277" s="43" t="s">
        <v>144</v>
      </c>
      <c r="F277" s="44" t="s">
        <v>144</v>
      </c>
      <c r="G277" s="45" t="s">
        <v>144</v>
      </c>
      <c r="H277" s="46" t="s">
        <v>144</v>
      </c>
      <c r="I277" s="46" t="s">
        <v>144</v>
      </c>
      <c r="J277" s="47" t="s">
        <v>163</v>
      </c>
      <c r="K277" s="48" t="s">
        <v>144</v>
      </c>
      <c r="L277" s="49" t="s">
        <v>144</v>
      </c>
      <c r="M277" s="50" t="s">
        <v>144</v>
      </c>
      <c r="N277" s="50" t="s">
        <v>144</v>
      </c>
      <c r="O277" s="50" t="s">
        <v>144</v>
      </c>
      <c r="P277" s="50" t="s">
        <v>144</v>
      </c>
      <c r="Q277" s="51" t="s">
        <v>144</v>
      </c>
      <c r="R277" s="51" t="s">
        <v>144</v>
      </c>
    </row>
    <row r="278" spans="2:18" ht="45" customHeight="1" x14ac:dyDescent="0.25">
      <c r="B278" s="43" t="s">
        <v>144</v>
      </c>
      <c r="C278" s="43" t="s">
        <v>144</v>
      </c>
      <c r="D278" s="44" t="s">
        <v>163</v>
      </c>
      <c r="E278" s="43" t="s">
        <v>144</v>
      </c>
      <c r="F278" s="44" t="s">
        <v>144</v>
      </c>
      <c r="G278" s="45" t="s">
        <v>144</v>
      </c>
      <c r="H278" s="46" t="s">
        <v>144</v>
      </c>
      <c r="I278" s="46" t="s">
        <v>144</v>
      </c>
      <c r="J278" s="47" t="s">
        <v>163</v>
      </c>
      <c r="K278" s="48" t="s">
        <v>144</v>
      </c>
      <c r="L278" s="49" t="s">
        <v>144</v>
      </c>
      <c r="M278" s="50" t="s">
        <v>144</v>
      </c>
      <c r="N278" s="50" t="s">
        <v>144</v>
      </c>
      <c r="O278" s="50" t="s">
        <v>144</v>
      </c>
      <c r="P278" s="50" t="s">
        <v>144</v>
      </c>
      <c r="Q278" s="51" t="s">
        <v>144</v>
      </c>
      <c r="R278" s="51" t="s">
        <v>144</v>
      </c>
    </row>
    <row r="279" spans="2:18" ht="45" customHeight="1" x14ac:dyDescent="0.25">
      <c r="B279" s="43" t="s">
        <v>144</v>
      </c>
      <c r="C279" s="43" t="s">
        <v>144</v>
      </c>
      <c r="D279" s="44" t="s">
        <v>163</v>
      </c>
      <c r="E279" s="43" t="s">
        <v>144</v>
      </c>
      <c r="F279" s="44" t="s">
        <v>144</v>
      </c>
      <c r="G279" s="45" t="s">
        <v>144</v>
      </c>
      <c r="H279" s="46" t="s">
        <v>144</v>
      </c>
      <c r="I279" s="46" t="s">
        <v>144</v>
      </c>
      <c r="J279" s="47" t="s">
        <v>163</v>
      </c>
      <c r="K279" s="48" t="s">
        <v>144</v>
      </c>
      <c r="L279" s="49" t="s">
        <v>144</v>
      </c>
      <c r="M279" s="50" t="s">
        <v>144</v>
      </c>
      <c r="N279" s="50" t="s">
        <v>144</v>
      </c>
      <c r="O279" s="50" t="s">
        <v>144</v>
      </c>
      <c r="P279" s="50" t="s">
        <v>144</v>
      </c>
      <c r="Q279" s="51" t="s">
        <v>144</v>
      </c>
      <c r="R279" s="51" t="s">
        <v>144</v>
      </c>
    </row>
    <row r="280" spans="2:18" ht="45" customHeight="1" x14ac:dyDescent="0.25">
      <c r="B280" s="43" t="s">
        <v>144</v>
      </c>
      <c r="C280" s="43" t="s">
        <v>144</v>
      </c>
      <c r="D280" s="44" t="s">
        <v>163</v>
      </c>
      <c r="E280" s="43" t="s">
        <v>144</v>
      </c>
      <c r="F280" s="44" t="s">
        <v>144</v>
      </c>
      <c r="G280" s="45" t="s">
        <v>144</v>
      </c>
      <c r="H280" s="46" t="s">
        <v>144</v>
      </c>
      <c r="I280" s="46" t="s">
        <v>144</v>
      </c>
      <c r="J280" s="47" t="s">
        <v>163</v>
      </c>
      <c r="K280" s="48" t="s">
        <v>144</v>
      </c>
      <c r="L280" s="49" t="s">
        <v>144</v>
      </c>
      <c r="M280" s="50" t="s">
        <v>144</v>
      </c>
      <c r="N280" s="50" t="s">
        <v>144</v>
      </c>
      <c r="O280" s="50" t="s">
        <v>144</v>
      </c>
      <c r="P280" s="50" t="s">
        <v>144</v>
      </c>
      <c r="Q280" s="51" t="s">
        <v>144</v>
      </c>
      <c r="R280" s="51" t="s">
        <v>144</v>
      </c>
    </row>
    <row r="281" spans="2:18" ht="45" customHeight="1" x14ac:dyDescent="0.25">
      <c r="B281" s="43" t="s">
        <v>144</v>
      </c>
      <c r="C281" s="43" t="s">
        <v>144</v>
      </c>
      <c r="D281" s="44" t="s">
        <v>163</v>
      </c>
      <c r="E281" s="43" t="s">
        <v>144</v>
      </c>
      <c r="F281" s="44" t="s">
        <v>144</v>
      </c>
      <c r="G281" s="45" t="s">
        <v>144</v>
      </c>
      <c r="H281" s="46" t="s">
        <v>144</v>
      </c>
      <c r="I281" s="46" t="s">
        <v>144</v>
      </c>
      <c r="J281" s="47" t="s">
        <v>163</v>
      </c>
      <c r="K281" s="48" t="s">
        <v>144</v>
      </c>
      <c r="L281" s="49" t="s">
        <v>144</v>
      </c>
      <c r="M281" s="50" t="s">
        <v>144</v>
      </c>
      <c r="N281" s="50" t="s">
        <v>144</v>
      </c>
      <c r="O281" s="50" t="s">
        <v>144</v>
      </c>
      <c r="P281" s="50" t="s">
        <v>144</v>
      </c>
      <c r="Q281" s="51" t="s">
        <v>144</v>
      </c>
      <c r="R281" s="51" t="s">
        <v>144</v>
      </c>
    </row>
    <row r="282" spans="2:18" ht="45" customHeight="1" x14ac:dyDescent="0.25">
      <c r="B282" s="43" t="s">
        <v>144</v>
      </c>
      <c r="C282" s="43" t="s">
        <v>144</v>
      </c>
      <c r="D282" s="44" t="s">
        <v>163</v>
      </c>
      <c r="E282" s="43" t="s">
        <v>144</v>
      </c>
      <c r="F282" s="44" t="s">
        <v>144</v>
      </c>
      <c r="G282" s="45" t="s">
        <v>144</v>
      </c>
      <c r="H282" s="46" t="s">
        <v>144</v>
      </c>
      <c r="I282" s="46" t="s">
        <v>144</v>
      </c>
      <c r="J282" s="47" t="s">
        <v>163</v>
      </c>
      <c r="K282" s="48" t="s">
        <v>144</v>
      </c>
      <c r="L282" s="49" t="s">
        <v>144</v>
      </c>
      <c r="M282" s="50" t="s">
        <v>144</v>
      </c>
      <c r="N282" s="50" t="s">
        <v>144</v>
      </c>
      <c r="O282" s="50" t="s">
        <v>144</v>
      </c>
      <c r="P282" s="50" t="s">
        <v>144</v>
      </c>
      <c r="Q282" s="51" t="s">
        <v>144</v>
      </c>
      <c r="R282" s="51" t="s">
        <v>144</v>
      </c>
    </row>
    <row r="283" spans="2:18" ht="45" customHeight="1" x14ac:dyDescent="0.25">
      <c r="B283" s="43" t="s">
        <v>144</v>
      </c>
      <c r="C283" s="43" t="s">
        <v>144</v>
      </c>
      <c r="D283" s="44" t="s">
        <v>163</v>
      </c>
      <c r="E283" s="43" t="s">
        <v>144</v>
      </c>
      <c r="F283" s="44" t="s">
        <v>144</v>
      </c>
      <c r="G283" s="45" t="s">
        <v>144</v>
      </c>
      <c r="H283" s="46" t="s">
        <v>144</v>
      </c>
      <c r="I283" s="46" t="s">
        <v>144</v>
      </c>
      <c r="J283" s="47" t="s">
        <v>163</v>
      </c>
      <c r="K283" s="48" t="s">
        <v>144</v>
      </c>
      <c r="L283" s="49" t="s">
        <v>144</v>
      </c>
      <c r="M283" s="50" t="s">
        <v>144</v>
      </c>
      <c r="N283" s="50" t="s">
        <v>144</v>
      </c>
      <c r="O283" s="50" t="s">
        <v>144</v>
      </c>
      <c r="P283" s="50" t="s">
        <v>144</v>
      </c>
      <c r="Q283" s="51" t="s">
        <v>144</v>
      </c>
      <c r="R283" s="51" t="s">
        <v>144</v>
      </c>
    </row>
    <row r="284" spans="2:18" ht="45" customHeight="1" x14ac:dyDescent="0.25">
      <c r="B284" s="43" t="s">
        <v>144</v>
      </c>
      <c r="C284" s="43" t="s">
        <v>144</v>
      </c>
      <c r="D284" s="44" t="s">
        <v>163</v>
      </c>
      <c r="E284" s="43" t="s">
        <v>144</v>
      </c>
      <c r="F284" s="44" t="s">
        <v>144</v>
      </c>
      <c r="G284" s="45" t="s">
        <v>144</v>
      </c>
      <c r="H284" s="46" t="s">
        <v>144</v>
      </c>
      <c r="I284" s="46" t="s">
        <v>144</v>
      </c>
      <c r="J284" s="47" t="s">
        <v>163</v>
      </c>
      <c r="K284" s="48" t="s">
        <v>144</v>
      </c>
      <c r="L284" s="49" t="s">
        <v>144</v>
      </c>
      <c r="M284" s="50" t="s">
        <v>144</v>
      </c>
      <c r="N284" s="50" t="s">
        <v>144</v>
      </c>
      <c r="O284" s="50" t="s">
        <v>144</v>
      </c>
      <c r="P284" s="50" t="s">
        <v>144</v>
      </c>
      <c r="Q284" s="51" t="s">
        <v>144</v>
      </c>
      <c r="R284" s="51" t="s">
        <v>144</v>
      </c>
    </row>
    <row r="285" spans="2:18" ht="45" customHeight="1" x14ac:dyDescent="0.25">
      <c r="B285" s="43" t="s">
        <v>144</v>
      </c>
      <c r="C285" s="43" t="s">
        <v>144</v>
      </c>
      <c r="D285" s="44" t="s">
        <v>163</v>
      </c>
      <c r="E285" s="43" t="s">
        <v>144</v>
      </c>
      <c r="F285" s="44" t="s">
        <v>144</v>
      </c>
      <c r="G285" s="45" t="s">
        <v>144</v>
      </c>
      <c r="H285" s="46" t="s">
        <v>144</v>
      </c>
      <c r="I285" s="46" t="s">
        <v>144</v>
      </c>
      <c r="J285" s="47" t="s">
        <v>163</v>
      </c>
      <c r="K285" s="48" t="s">
        <v>144</v>
      </c>
      <c r="L285" s="49" t="s">
        <v>144</v>
      </c>
      <c r="M285" s="50" t="s">
        <v>144</v>
      </c>
      <c r="N285" s="50" t="s">
        <v>144</v>
      </c>
      <c r="O285" s="50" t="s">
        <v>144</v>
      </c>
      <c r="P285" s="50" t="s">
        <v>144</v>
      </c>
      <c r="Q285" s="51" t="s">
        <v>144</v>
      </c>
      <c r="R285" s="51" t="s">
        <v>144</v>
      </c>
    </row>
    <row r="286" spans="2:18" ht="45" customHeight="1" x14ac:dyDescent="0.25">
      <c r="B286" s="43" t="s">
        <v>144</v>
      </c>
      <c r="C286" s="43" t="s">
        <v>144</v>
      </c>
      <c r="D286" s="44" t="s">
        <v>163</v>
      </c>
      <c r="E286" s="43" t="s">
        <v>144</v>
      </c>
      <c r="F286" s="44" t="s">
        <v>144</v>
      </c>
      <c r="G286" s="45" t="s">
        <v>144</v>
      </c>
      <c r="H286" s="46" t="s">
        <v>144</v>
      </c>
      <c r="I286" s="46" t="s">
        <v>144</v>
      </c>
      <c r="J286" s="47" t="s">
        <v>163</v>
      </c>
      <c r="K286" s="48" t="s">
        <v>144</v>
      </c>
      <c r="L286" s="49" t="s">
        <v>144</v>
      </c>
      <c r="M286" s="50" t="s">
        <v>144</v>
      </c>
      <c r="N286" s="50" t="s">
        <v>144</v>
      </c>
      <c r="O286" s="50" t="s">
        <v>144</v>
      </c>
      <c r="P286" s="50" t="s">
        <v>144</v>
      </c>
      <c r="Q286" s="51" t="s">
        <v>144</v>
      </c>
      <c r="R286" s="51" t="s">
        <v>144</v>
      </c>
    </row>
    <row r="287" spans="2:18" ht="45" customHeight="1" x14ac:dyDescent="0.25">
      <c r="B287" s="43" t="s">
        <v>144</v>
      </c>
      <c r="C287" s="43" t="s">
        <v>144</v>
      </c>
      <c r="D287" s="44" t="s">
        <v>163</v>
      </c>
      <c r="E287" s="43" t="s">
        <v>144</v>
      </c>
      <c r="F287" s="44" t="s">
        <v>144</v>
      </c>
      <c r="G287" s="45" t="s">
        <v>144</v>
      </c>
      <c r="H287" s="46" t="s">
        <v>144</v>
      </c>
      <c r="I287" s="46" t="s">
        <v>144</v>
      </c>
      <c r="J287" s="47" t="s">
        <v>163</v>
      </c>
      <c r="K287" s="48" t="s">
        <v>144</v>
      </c>
      <c r="L287" s="49" t="s">
        <v>144</v>
      </c>
      <c r="M287" s="50" t="s">
        <v>144</v>
      </c>
      <c r="N287" s="50" t="s">
        <v>144</v>
      </c>
      <c r="O287" s="50" t="s">
        <v>144</v>
      </c>
      <c r="P287" s="50" t="s">
        <v>144</v>
      </c>
      <c r="Q287" s="51" t="s">
        <v>144</v>
      </c>
      <c r="R287" s="51" t="s">
        <v>144</v>
      </c>
    </row>
    <row r="288" spans="2:18" ht="45" customHeight="1" x14ac:dyDescent="0.25">
      <c r="B288" s="43" t="s">
        <v>144</v>
      </c>
      <c r="C288" s="43" t="s">
        <v>144</v>
      </c>
      <c r="D288" s="44" t="s">
        <v>163</v>
      </c>
      <c r="E288" s="43" t="s">
        <v>144</v>
      </c>
      <c r="F288" s="44" t="s">
        <v>144</v>
      </c>
      <c r="G288" s="45" t="s">
        <v>144</v>
      </c>
      <c r="H288" s="46" t="s">
        <v>144</v>
      </c>
      <c r="I288" s="46" t="s">
        <v>144</v>
      </c>
      <c r="J288" s="47" t="s">
        <v>163</v>
      </c>
      <c r="K288" s="48" t="s">
        <v>144</v>
      </c>
      <c r="L288" s="49" t="s">
        <v>144</v>
      </c>
      <c r="M288" s="50" t="s">
        <v>144</v>
      </c>
      <c r="N288" s="50" t="s">
        <v>144</v>
      </c>
      <c r="O288" s="50" t="s">
        <v>144</v>
      </c>
      <c r="P288" s="50" t="s">
        <v>144</v>
      </c>
      <c r="Q288" s="51" t="s">
        <v>144</v>
      </c>
      <c r="R288" s="51" t="s">
        <v>144</v>
      </c>
    </row>
    <row r="289" spans="2:18" ht="45" customHeight="1" x14ac:dyDescent="0.25">
      <c r="B289" s="43" t="s">
        <v>144</v>
      </c>
      <c r="C289" s="43" t="s">
        <v>144</v>
      </c>
      <c r="D289" s="44" t="s">
        <v>163</v>
      </c>
      <c r="E289" s="43" t="s">
        <v>144</v>
      </c>
      <c r="F289" s="44" t="s">
        <v>144</v>
      </c>
      <c r="G289" s="45" t="s">
        <v>144</v>
      </c>
      <c r="H289" s="46" t="s">
        <v>144</v>
      </c>
      <c r="I289" s="46" t="s">
        <v>144</v>
      </c>
      <c r="J289" s="47" t="s">
        <v>163</v>
      </c>
      <c r="K289" s="48" t="s">
        <v>144</v>
      </c>
      <c r="L289" s="49" t="s">
        <v>144</v>
      </c>
      <c r="M289" s="50" t="s">
        <v>144</v>
      </c>
      <c r="N289" s="50" t="s">
        <v>144</v>
      </c>
      <c r="O289" s="50" t="s">
        <v>144</v>
      </c>
      <c r="P289" s="50" t="s">
        <v>144</v>
      </c>
      <c r="Q289" s="51" t="s">
        <v>144</v>
      </c>
      <c r="R289" s="51" t="s">
        <v>144</v>
      </c>
    </row>
    <row r="290" spans="2:18" ht="45" customHeight="1" x14ac:dyDescent="0.25">
      <c r="B290" s="43" t="s">
        <v>144</v>
      </c>
      <c r="C290" s="43" t="s">
        <v>144</v>
      </c>
      <c r="D290" s="44" t="s">
        <v>163</v>
      </c>
      <c r="E290" s="43" t="s">
        <v>144</v>
      </c>
      <c r="F290" s="44" t="s">
        <v>144</v>
      </c>
      <c r="G290" s="45" t="s">
        <v>144</v>
      </c>
      <c r="H290" s="46" t="s">
        <v>144</v>
      </c>
      <c r="I290" s="46" t="s">
        <v>144</v>
      </c>
      <c r="J290" s="47" t="s">
        <v>163</v>
      </c>
      <c r="K290" s="48" t="s">
        <v>144</v>
      </c>
      <c r="L290" s="49" t="s">
        <v>144</v>
      </c>
      <c r="M290" s="50" t="s">
        <v>144</v>
      </c>
      <c r="N290" s="50" t="s">
        <v>144</v>
      </c>
      <c r="O290" s="50" t="s">
        <v>144</v>
      </c>
      <c r="P290" s="50" t="s">
        <v>144</v>
      </c>
      <c r="Q290" s="51" t="s">
        <v>144</v>
      </c>
      <c r="R290" s="51" t="s">
        <v>144</v>
      </c>
    </row>
    <row r="291" spans="2:18" ht="45" customHeight="1" x14ac:dyDescent="0.25">
      <c r="B291" s="43" t="s">
        <v>144</v>
      </c>
      <c r="C291" s="43" t="s">
        <v>144</v>
      </c>
      <c r="D291" s="44" t="s">
        <v>163</v>
      </c>
      <c r="E291" s="43" t="s">
        <v>144</v>
      </c>
      <c r="F291" s="44" t="s">
        <v>144</v>
      </c>
      <c r="G291" s="45" t="s">
        <v>144</v>
      </c>
      <c r="H291" s="46" t="s">
        <v>144</v>
      </c>
      <c r="I291" s="46" t="s">
        <v>144</v>
      </c>
      <c r="J291" s="47" t="s">
        <v>163</v>
      </c>
      <c r="K291" s="48" t="s">
        <v>144</v>
      </c>
      <c r="L291" s="49" t="s">
        <v>144</v>
      </c>
      <c r="M291" s="50" t="s">
        <v>144</v>
      </c>
      <c r="N291" s="50" t="s">
        <v>144</v>
      </c>
      <c r="O291" s="50" t="s">
        <v>144</v>
      </c>
      <c r="P291" s="50" t="s">
        <v>144</v>
      </c>
      <c r="Q291" s="51" t="s">
        <v>144</v>
      </c>
      <c r="R291" s="51" t="s">
        <v>144</v>
      </c>
    </row>
    <row r="292" spans="2:18" ht="45" customHeight="1" x14ac:dyDescent="0.25">
      <c r="B292" s="43" t="s">
        <v>144</v>
      </c>
      <c r="C292" s="43" t="s">
        <v>144</v>
      </c>
      <c r="D292" s="44" t="s">
        <v>163</v>
      </c>
      <c r="E292" s="43" t="s">
        <v>144</v>
      </c>
      <c r="F292" s="44" t="s">
        <v>144</v>
      </c>
      <c r="G292" s="45" t="s">
        <v>144</v>
      </c>
      <c r="H292" s="46" t="s">
        <v>144</v>
      </c>
      <c r="I292" s="46" t="s">
        <v>144</v>
      </c>
      <c r="J292" s="47" t="s">
        <v>163</v>
      </c>
      <c r="K292" s="48" t="s">
        <v>144</v>
      </c>
      <c r="L292" s="49" t="s">
        <v>144</v>
      </c>
      <c r="M292" s="50" t="s">
        <v>144</v>
      </c>
      <c r="N292" s="50" t="s">
        <v>144</v>
      </c>
      <c r="O292" s="50" t="s">
        <v>144</v>
      </c>
      <c r="P292" s="50" t="s">
        <v>144</v>
      </c>
      <c r="Q292" s="51" t="s">
        <v>144</v>
      </c>
      <c r="R292" s="51" t="s">
        <v>144</v>
      </c>
    </row>
    <row r="293" spans="2:18" ht="45" customHeight="1" x14ac:dyDescent="0.25">
      <c r="B293" s="43" t="s">
        <v>144</v>
      </c>
      <c r="C293" s="43" t="s">
        <v>144</v>
      </c>
      <c r="D293" s="44" t="s">
        <v>163</v>
      </c>
      <c r="E293" s="43" t="s">
        <v>144</v>
      </c>
      <c r="F293" s="44" t="s">
        <v>144</v>
      </c>
      <c r="G293" s="45" t="s">
        <v>144</v>
      </c>
      <c r="H293" s="46" t="s">
        <v>144</v>
      </c>
      <c r="I293" s="46" t="s">
        <v>144</v>
      </c>
      <c r="J293" s="47" t="s">
        <v>163</v>
      </c>
      <c r="K293" s="48" t="s">
        <v>144</v>
      </c>
      <c r="L293" s="49" t="s">
        <v>144</v>
      </c>
      <c r="M293" s="50" t="s">
        <v>144</v>
      </c>
      <c r="N293" s="50" t="s">
        <v>144</v>
      </c>
      <c r="O293" s="50" t="s">
        <v>144</v>
      </c>
      <c r="P293" s="50" t="s">
        <v>144</v>
      </c>
      <c r="Q293" s="51" t="s">
        <v>144</v>
      </c>
      <c r="R293" s="51" t="s">
        <v>144</v>
      </c>
    </row>
    <row r="294" spans="2:18" ht="45" customHeight="1" x14ac:dyDescent="0.25">
      <c r="B294" s="43" t="s">
        <v>144</v>
      </c>
      <c r="C294" s="43" t="s">
        <v>144</v>
      </c>
      <c r="D294" s="44" t="s">
        <v>163</v>
      </c>
      <c r="E294" s="43" t="s">
        <v>144</v>
      </c>
      <c r="F294" s="44" t="s">
        <v>144</v>
      </c>
      <c r="G294" s="45" t="s">
        <v>144</v>
      </c>
      <c r="H294" s="46" t="s">
        <v>144</v>
      </c>
      <c r="I294" s="46" t="s">
        <v>144</v>
      </c>
      <c r="J294" s="47" t="s">
        <v>163</v>
      </c>
      <c r="K294" s="48" t="s">
        <v>144</v>
      </c>
      <c r="L294" s="49" t="s">
        <v>144</v>
      </c>
      <c r="M294" s="50" t="s">
        <v>144</v>
      </c>
      <c r="N294" s="50" t="s">
        <v>144</v>
      </c>
      <c r="O294" s="50" t="s">
        <v>144</v>
      </c>
      <c r="P294" s="50" t="s">
        <v>144</v>
      </c>
      <c r="Q294" s="51" t="s">
        <v>144</v>
      </c>
      <c r="R294" s="51" t="s">
        <v>144</v>
      </c>
    </row>
    <row r="295" spans="2:18" ht="45" customHeight="1" x14ac:dyDescent="0.25">
      <c r="B295" s="43" t="s">
        <v>144</v>
      </c>
      <c r="C295" s="43" t="s">
        <v>144</v>
      </c>
      <c r="D295" s="44" t="s">
        <v>163</v>
      </c>
      <c r="E295" s="43" t="s">
        <v>144</v>
      </c>
      <c r="F295" s="44" t="s">
        <v>144</v>
      </c>
      <c r="G295" s="45" t="s">
        <v>144</v>
      </c>
      <c r="H295" s="46" t="s">
        <v>144</v>
      </c>
      <c r="I295" s="46" t="s">
        <v>144</v>
      </c>
      <c r="J295" s="47" t="s">
        <v>163</v>
      </c>
      <c r="K295" s="48" t="s">
        <v>144</v>
      </c>
      <c r="L295" s="49" t="s">
        <v>144</v>
      </c>
      <c r="M295" s="50" t="s">
        <v>144</v>
      </c>
      <c r="N295" s="50" t="s">
        <v>144</v>
      </c>
      <c r="O295" s="50" t="s">
        <v>144</v>
      </c>
      <c r="P295" s="50" t="s">
        <v>144</v>
      </c>
      <c r="Q295" s="51" t="s">
        <v>144</v>
      </c>
      <c r="R295" s="51" t="s">
        <v>144</v>
      </c>
    </row>
    <row r="296" spans="2:18" ht="45" customHeight="1" x14ac:dyDescent="0.25">
      <c r="B296" s="43" t="s">
        <v>144</v>
      </c>
      <c r="C296" s="43" t="s">
        <v>144</v>
      </c>
      <c r="D296" s="44" t="s">
        <v>163</v>
      </c>
      <c r="E296" s="43" t="s">
        <v>144</v>
      </c>
      <c r="F296" s="44" t="s">
        <v>144</v>
      </c>
      <c r="G296" s="45" t="s">
        <v>144</v>
      </c>
      <c r="H296" s="46" t="s">
        <v>144</v>
      </c>
      <c r="I296" s="46" t="s">
        <v>144</v>
      </c>
      <c r="J296" s="47" t="s">
        <v>163</v>
      </c>
      <c r="K296" s="48" t="s">
        <v>144</v>
      </c>
      <c r="L296" s="49" t="s">
        <v>144</v>
      </c>
      <c r="M296" s="50" t="s">
        <v>144</v>
      </c>
      <c r="N296" s="50" t="s">
        <v>144</v>
      </c>
      <c r="O296" s="50" t="s">
        <v>144</v>
      </c>
      <c r="P296" s="50" t="s">
        <v>144</v>
      </c>
      <c r="Q296" s="51" t="s">
        <v>144</v>
      </c>
      <c r="R296" s="51" t="s">
        <v>144</v>
      </c>
    </row>
    <row r="297" spans="2:18" ht="45" customHeight="1" x14ac:dyDescent="0.25">
      <c r="B297" s="43" t="s">
        <v>144</v>
      </c>
      <c r="C297" s="43" t="s">
        <v>144</v>
      </c>
      <c r="D297" s="44" t="s">
        <v>163</v>
      </c>
      <c r="E297" s="43" t="s">
        <v>144</v>
      </c>
      <c r="F297" s="44" t="s">
        <v>144</v>
      </c>
      <c r="G297" s="45" t="s">
        <v>144</v>
      </c>
      <c r="H297" s="46" t="s">
        <v>144</v>
      </c>
      <c r="I297" s="46" t="s">
        <v>144</v>
      </c>
      <c r="J297" s="47" t="s">
        <v>163</v>
      </c>
      <c r="K297" s="48" t="s">
        <v>144</v>
      </c>
      <c r="L297" s="49" t="s">
        <v>144</v>
      </c>
      <c r="M297" s="50" t="s">
        <v>144</v>
      </c>
      <c r="N297" s="50" t="s">
        <v>144</v>
      </c>
      <c r="O297" s="50" t="s">
        <v>144</v>
      </c>
      <c r="P297" s="50" t="s">
        <v>144</v>
      </c>
      <c r="Q297" s="51" t="s">
        <v>144</v>
      </c>
      <c r="R297" s="51" t="s">
        <v>144</v>
      </c>
    </row>
    <row r="298" spans="2:18" ht="45" customHeight="1" x14ac:dyDescent="0.25">
      <c r="B298" s="43" t="s">
        <v>144</v>
      </c>
      <c r="C298" s="43" t="s">
        <v>144</v>
      </c>
      <c r="D298" s="44" t="s">
        <v>163</v>
      </c>
      <c r="E298" s="43" t="s">
        <v>144</v>
      </c>
      <c r="F298" s="44" t="s">
        <v>144</v>
      </c>
      <c r="G298" s="45" t="s">
        <v>144</v>
      </c>
      <c r="H298" s="46" t="s">
        <v>144</v>
      </c>
      <c r="I298" s="46" t="s">
        <v>144</v>
      </c>
      <c r="J298" s="47" t="s">
        <v>163</v>
      </c>
      <c r="K298" s="48" t="s">
        <v>144</v>
      </c>
      <c r="L298" s="49" t="s">
        <v>144</v>
      </c>
      <c r="M298" s="50" t="s">
        <v>144</v>
      </c>
      <c r="N298" s="50" t="s">
        <v>144</v>
      </c>
      <c r="O298" s="50" t="s">
        <v>144</v>
      </c>
      <c r="P298" s="50" t="s">
        <v>144</v>
      </c>
      <c r="Q298" s="51" t="s">
        <v>144</v>
      </c>
      <c r="R298" s="51" t="s">
        <v>144</v>
      </c>
    </row>
    <row r="299" spans="2:18" ht="45" customHeight="1" x14ac:dyDescent="0.25">
      <c r="B299" s="43" t="s">
        <v>144</v>
      </c>
      <c r="C299" s="43" t="s">
        <v>144</v>
      </c>
      <c r="D299" s="44" t="s">
        <v>163</v>
      </c>
      <c r="E299" s="43" t="s">
        <v>144</v>
      </c>
      <c r="F299" s="44" t="s">
        <v>144</v>
      </c>
      <c r="G299" s="45" t="s">
        <v>144</v>
      </c>
      <c r="H299" s="46" t="s">
        <v>144</v>
      </c>
      <c r="I299" s="46" t="s">
        <v>144</v>
      </c>
      <c r="J299" s="47" t="s">
        <v>163</v>
      </c>
      <c r="K299" s="48" t="s">
        <v>144</v>
      </c>
      <c r="L299" s="49" t="s">
        <v>144</v>
      </c>
      <c r="M299" s="50" t="s">
        <v>144</v>
      </c>
      <c r="N299" s="50" t="s">
        <v>144</v>
      </c>
      <c r="O299" s="50" t="s">
        <v>144</v>
      </c>
      <c r="P299" s="50" t="s">
        <v>144</v>
      </c>
      <c r="Q299" s="51" t="s">
        <v>144</v>
      </c>
      <c r="R299" s="51" t="s">
        <v>144</v>
      </c>
    </row>
    <row r="300" spans="2:18" ht="45" customHeight="1" x14ac:dyDescent="0.25">
      <c r="B300" s="43" t="s">
        <v>144</v>
      </c>
      <c r="C300" s="43" t="s">
        <v>144</v>
      </c>
      <c r="D300" s="44" t="s">
        <v>163</v>
      </c>
      <c r="E300" s="43" t="s">
        <v>144</v>
      </c>
      <c r="F300" s="44" t="s">
        <v>144</v>
      </c>
      <c r="G300" s="45" t="s">
        <v>144</v>
      </c>
      <c r="H300" s="46" t="s">
        <v>144</v>
      </c>
      <c r="I300" s="46" t="s">
        <v>144</v>
      </c>
      <c r="J300" s="47" t="s">
        <v>163</v>
      </c>
      <c r="K300" s="48" t="s">
        <v>144</v>
      </c>
      <c r="L300" s="49" t="s">
        <v>144</v>
      </c>
      <c r="M300" s="50" t="s">
        <v>144</v>
      </c>
      <c r="N300" s="50" t="s">
        <v>144</v>
      </c>
      <c r="O300" s="50" t="s">
        <v>144</v>
      </c>
      <c r="P300" s="50" t="s">
        <v>144</v>
      </c>
      <c r="Q300" s="51" t="s">
        <v>144</v>
      </c>
      <c r="R300" s="51" t="s">
        <v>144</v>
      </c>
    </row>
    <row r="301" spans="2:18" ht="45" customHeight="1" x14ac:dyDescent="0.25">
      <c r="B301" s="43" t="s">
        <v>144</v>
      </c>
      <c r="C301" s="43" t="s">
        <v>144</v>
      </c>
      <c r="D301" s="44" t="s">
        <v>163</v>
      </c>
      <c r="E301" s="43" t="s">
        <v>144</v>
      </c>
      <c r="F301" s="44" t="s">
        <v>144</v>
      </c>
      <c r="G301" s="45" t="s">
        <v>144</v>
      </c>
      <c r="H301" s="46" t="s">
        <v>144</v>
      </c>
      <c r="I301" s="46" t="s">
        <v>144</v>
      </c>
      <c r="J301" s="47" t="s">
        <v>163</v>
      </c>
      <c r="K301" s="48" t="s">
        <v>144</v>
      </c>
      <c r="L301" s="49" t="s">
        <v>144</v>
      </c>
      <c r="M301" s="50" t="s">
        <v>144</v>
      </c>
      <c r="N301" s="50" t="s">
        <v>144</v>
      </c>
      <c r="O301" s="50" t="s">
        <v>144</v>
      </c>
      <c r="P301" s="50" t="s">
        <v>144</v>
      </c>
      <c r="Q301" s="51" t="s">
        <v>144</v>
      </c>
      <c r="R301" s="51" t="s">
        <v>144</v>
      </c>
    </row>
    <row r="302" spans="2:18" ht="45" customHeight="1" x14ac:dyDescent="0.25">
      <c r="B302" s="43" t="s">
        <v>144</v>
      </c>
      <c r="C302" s="43" t="s">
        <v>144</v>
      </c>
      <c r="D302" s="44" t="s">
        <v>163</v>
      </c>
      <c r="E302" s="43" t="s">
        <v>144</v>
      </c>
      <c r="F302" s="44" t="s">
        <v>144</v>
      </c>
      <c r="G302" s="45" t="s">
        <v>144</v>
      </c>
      <c r="H302" s="46" t="s">
        <v>144</v>
      </c>
      <c r="I302" s="46" t="s">
        <v>144</v>
      </c>
      <c r="J302" s="47" t="s">
        <v>163</v>
      </c>
      <c r="K302" s="48" t="s">
        <v>144</v>
      </c>
      <c r="L302" s="49" t="s">
        <v>144</v>
      </c>
      <c r="M302" s="50" t="s">
        <v>144</v>
      </c>
      <c r="N302" s="50" t="s">
        <v>144</v>
      </c>
      <c r="O302" s="50" t="s">
        <v>144</v>
      </c>
      <c r="P302" s="50" t="s">
        <v>144</v>
      </c>
      <c r="Q302" s="51" t="s">
        <v>144</v>
      </c>
      <c r="R302" s="51" t="s">
        <v>144</v>
      </c>
    </row>
    <row r="303" spans="2:18" ht="45" customHeight="1" x14ac:dyDescent="0.25">
      <c r="B303" s="43" t="s">
        <v>144</v>
      </c>
      <c r="C303" s="43" t="s">
        <v>144</v>
      </c>
      <c r="D303" s="44" t="s">
        <v>163</v>
      </c>
      <c r="E303" s="43" t="s">
        <v>144</v>
      </c>
      <c r="F303" s="44" t="s">
        <v>144</v>
      </c>
      <c r="G303" s="45" t="s">
        <v>144</v>
      </c>
      <c r="H303" s="46" t="s">
        <v>144</v>
      </c>
      <c r="I303" s="46" t="s">
        <v>144</v>
      </c>
      <c r="J303" s="47" t="s">
        <v>163</v>
      </c>
      <c r="K303" s="48" t="s">
        <v>144</v>
      </c>
      <c r="L303" s="49" t="s">
        <v>144</v>
      </c>
      <c r="M303" s="50" t="s">
        <v>144</v>
      </c>
      <c r="N303" s="50" t="s">
        <v>144</v>
      </c>
      <c r="O303" s="50" t="s">
        <v>144</v>
      </c>
      <c r="P303" s="50" t="s">
        <v>144</v>
      </c>
      <c r="Q303" s="51" t="s">
        <v>144</v>
      </c>
      <c r="R303" s="51" t="s">
        <v>144</v>
      </c>
    </row>
    <row r="304" spans="2:18" ht="45" customHeight="1" x14ac:dyDescent="0.25">
      <c r="B304" s="43" t="s">
        <v>144</v>
      </c>
      <c r="C304" s="43" t="s">
        <v>144</v>
      </c>
      <c r="D304" s="44" t="s">
        <v>163</v>
      </c>
      <c r="E304" s="43" t="s">
        <v>144</v>
      </c>
      <c r="F304" s="44" t="s">
        <v>144</v>
      </c>
      <c r="G304" s="45" t="s">
        <v>144</v>
      </c>
      <c r="H304" s="46" t="s">
        <v>144</v>
      </c>
      <c r="I304" s="46" t="s">
        <v>144</v>
      </c>
      <c r="J304" s="47" t="s">
        <v>163</v>
      </c>
      <c r="K304" s="48" t="s">
        <v>144</v>
      </c>
      <c r="L304" s="49" t="s">
        <v>144</v>
      </c>
      <c r="M304" s="50" t="s">
        <v>144</v>
      </c>
      <c r="N304" s="50" t="s">
        <v>144</v>
      </c>
      <c r="O304" s="50" t="s">
        <v>144</v>
      </c>
      <c r="P304" s="50" t="s">
        <v>144</v>
      </c>
      <c r="Q304" s="51" t="s">
        <v>144</v>
      </c>
      <c r="R304" s="51" t="s">
        <v>144</v>
      </c>
    </row>
    <row r="305" spans="2:18" ht="45" customHeight="1" x14ac:dyDescent="0.25">
      <c r="B305" s="43" t="s">
        <v>144</v>
      </c>
      <c r="C305" s="43" t="s">
        <v>144</v>
      </c>
      <c r="D305" s="44" t="s">
        <v>163</v>
      </c>
      <c r="E305" s="43" t="s">
        <v>144</v>
      </c>
      <c r="F305" s="44" t="s">
        <v>144</v>
      </c>
      <c r="G305" s="45" t="s">
        <v>144</v>
      </c>
      <c r="H305" s="46" t="s">
        <v>144</v>
      </c>
      <c r="I305" s="46" t="s">
        <v>144</v>
      </c>
      <c r="J305" s="47" t="s">
        <v>163</v>
      </c>
      <c r="K305" s="48" t="s">
        <v>144</v>
      </c>
      <c r="L305" s="49" t="s">
        <v>144</v>
      </c>
      <c r="M305" s="50" t="s">
        <v>144</v>
      </c>
      <c r="N305" s="50" t="s">
        <v>144</v>
      </c>
      <c r="O305" s="50" t="s">
        <v>144</v>
      </c>
      <c r="P305" s="50" t="s">
        <v>144</v>
      </c>
      <c r="Q305" s="51" t="s">
        <v>144</v>
      </c>
      <c r="R305" s="51" t="s">
        <v>144</v>
      </c>
    </row>
    <row r="306" spans="2:18" ht="45" customHeight="1" x14ac:dyDescent="0.25">
      <c r="B306" s="43" t="s">
        <v>144</v>
      </c>
      <c r="C306" s="43" t="s">
        <v>144</v>
      </c>
      <c r="D306" s="44" t="s">
        <v>163</v>
      </c>
      <c r="E306" s="43" t="s">
        <v>144</v>
      </c>
      <c r="F306" s="44" t="s">
        <v>144</v>
      </c>
      <c r="G306" s="45" t="s">
        <v>144</v>
      </c>
      <c r="H306" s="46" t="s">
        <v>144</v>
      </c>
      <c r="I306" s="46" t="s">
        <v>144</v>
      </c>
      <c r="J306" s="47" t="s">
        <v>163</v>
      </c>
      <c r="K306" s="48" t="s">
        <v>144</v>
      </c>
      <c r="L306" s="49" t="s">
        <v>144</v>
      </c>
      <c r="M306" s="50" t="s">
        <v>144</v>
      </c>
      <c r="N306" s="50" t="s">
        <v>144</v>
      </c>
      <c r="O306" s="50" t="s">
        <v>144</v>
      </c>
      <c r="P306" s="50" t="s">
        <v>144</v>
      </c>
      <c r="Q306" s="51" t="s">
        <v>144</v>
      </c>
      <c r="R306" s="51" t="s">
        <v>144</v>
      </c>
    </row>
    <row r="307" spans="2:18" ht="45" customHeight="1" x14ac:dyDescent="0.25">
      <c r="B307" s="43" t="s">
        <v>144</v>
      </c>
      <c r="C307" s="43" t="s">
        <v>144</v>
      </c>
      <c r="D307" s="44" t="s">
        <v>163</v>
      </c>
      <c r="E307" s="43" t="s">
        <v>144</v>
      </c>
      <c r="F307" s="44" t="s">
        <v>144</v>
      </c>
      <c r="G307" s="45" t="s">
        <v>144</v>
      </c>
      <c r="H307" s="46" t="s">
        <v>144</v>
      </c>
      <c r="I307" s="46" t="s">
        <v>144</v>
      </c>
      <c r="J307" s="47" t="s">
        <v>163</v>
      </c>
      <c r="K307" s="48" t="s">
        <v>144</v>
      </c>
      <c r="L307" s="49" t="s">
        <v>144</v>
      </c>
      <c r="M307" s="50" t="s">
        <v>144</v>
      </c>
      <c r="N307" s="50" t="s">
        <v>144</v>
      </c>
      <c r="O307" s="50" t="s">
        <v>144</v>
      </c>
      <c r="P307" s="50" t="s">
        <v>144</v>
      </c>
      <c r="Q307" s="51" t="s">
        <v>144</v>
      </c>
      <c r="R307" s="51" t="s">
        <v>144</v>
      </c>
    </row>
    <row r="308" spans="2:18" ht="45" customHeight="1" x14ac:dyDescent="0.25">
      <c r="B308" s="43" t="s">
        <v>144</v>
      </c>
      <c r="C308" s="43" t="s">
        <v>144</v>
      </c>
      <c r="D308" s="44" t="s">
        <v>163</v>
      </c>
      <c r="E308" s="43" t="s">
        <v>144</v>
      </c>
      <c r="F308" s="44" t="s">
        <v>144</v>
      </c>
      <c r="G308" s="45" t="s">
        <v>144</v>
      </c>
      <c r="H308" s="46" t="s">
        <v>144</v>
      </c>
      <c r="I308" s="46" t="s">
        <v>144</v>
      </c>
      <c r="J308" s="47" t="s">
        <v>163</v>
      </c>
      <c r="K308" s="48" t="s">
        <v>144</v>
      </c>
      <c r="L308" s="49" t="s">
        <v>144</v>
      </c>
      <c r="M308" s="50" t="s">
        <v>144</v>
      </c>
      <c r="N308" s="50" t="s">
        <v>144</v>
      </c>
      <c r="O308" s="50" t="s">
        <v>144</v>
      </c>
      <c r="P308" s="50" t="s">
        <v>144</v>
      </c>
      <c r="Q308" s="51" t="s">
        <v>144</v>
      </c>
      <c r="R308" s="51" t="s">
        <v>144</v>
      </c>
    </row>
    <row r="309" spans="2:18" ht="45" customHeight="1" x14ac:dyDescent="0.25">
      <c r="B309" s="43" t="s">
        <v>144</v>
      </c>
      <c r="C309" s="43" t="s">
        <v>144</v>
      </c>
      <c r="D309" s="44" t="s">
        <v>163</v>
      </c>
      <c r="E309" s="43" t="s">
        <v>144</v>
      </c>
      <c r="F309" s="44" t="s">
        <v>144</v>
      </c>
      <c r="G309" s="45" t="s">
        <v>144</v>
      </c>
      <c r="H309" s="46" t="s">
        <v>144</v>
      </c>
      <c r="I309" s="46" t="s">
        <v>144</v>
      </c>
      <c r="J309" s="47" t="s">
        <v>163</v>
      </c>
      <c r="K309" s="48" t="s">
        <v>144</v>
      </c>
      <c r="L309" s="49" t="s">
        <v>144</v>
      </c>
      <c r="M309" s="50" t="s">
        <v>144</v>
      </c>
      <c r="N309" s="50" t="s">
        <v>144</v>
      </c>
      <c r="O309" s="50" t="s">
        <v>144</v>
      </c>
      <c r="P309" s="50" t="s">
        <v>144</v>
      </c>
      <c r="Q309" s="51" t="s">
        <v>144</v>
      </c>
      <c r="R309" s="51" t="s">
        <v>144</v>
      </c>
    </row>
    <row r="310" spans="2:18" ht="45" customHeight="1" x14ac:dyDescent="0.25">
      <c r="B310" s="43" t="s">
        <v>144</v>
      </c>
      <c r="C310" s="43" t="s">
        <v>144</v>
      </c>
      <c r="D310" s="44" t="s">
        <v>163</v>
      </c>
      <c r="E310" s="43" t="s">
        <v>144</v>
      </c>
      <c r="F310" s="44" t="s">
        <v>144</v>
      </c>
      <c r="G310" s="45" t="s">
        <v>144</v>
      </c>
      <c r="H310" s="46" t="s">
        <v>144</v>
      </c>
      <c r="I310" s="46" t="s">
        <v>144</v>
      </c>
      <c r="J310" s="47" t="s">
        <v>163</v>
      </c>
      <c r="K310" s="48" t="s">
        <v>144</v>
      </c>
      <c r="L310" s="49" t="s">
        <v>144</v>
      </c>
      <c r="M310" s="50" t="s">
        <v>144</v>
      </c>
      <c r="N310" s="50" t="s">
        <v>144</v>
      </c>
      <c r="O310" s="50" t="s">
        <v>144</v>
      </c>
      <c r="P310" s="50" t="s">
        <v>144</v>
      </c>
      <c r="Q310" s="51" t="s">
        <v>144</v>
      </c>
      <c r="R310" s="51" t="s">
        <v>144</v>
      </c>
    </row>
    <row r="311" spans="2:18" ht="45" customHeight="1" x14ac:dyDescent="0.25">
      <c r="B311" s="43" t="s">
        <v>144</v>
      </c>
      <c r="C311" s="43" t="s">
        <v>144</v>
      </c>
      <c r="D311" s="44" t="s">
        <v>163</v>
      </c>
      <c r="E311" s="43" t="s">
        <v>144</v>
      </c>
      <c r="F311" s="44" t="s">
        <v>144</v>
      </c>
      <c r="G311" s="45" t="s">
        <v>144</v>
      </c>
      <c r="H311" s="46" t="s">
        <v>144</v>
      </c>
      <c r="I311" s="46" t="s">
        <v>144</v>
      </c>
      <c r="J311" s="47" t="s">
        <v>163</v>
      </c>
      <c r="K311" s="48" t="s">
        <v>144</v>
      </c>
      <c r="L311" s="49" t="s">
        <v>144</v>
      </c>
      <c r="M311" s="50" t="s">
        <v>144</v>
      </c>
      <c r="N311" s="50" t="s">
        <v>144</v>
      </c>
      <c r="O311" s="50" t="s">
        <v>144</v>
      </c>
      <c r="P311" s="50" t="s">
        <v>144</v>
      </c>
      <c r="Q311" s="51" t="s">
        <v>144</v>
      </c>
      <c r="R311" s="51" t="s">
        <v>144</v>
      </c>
    </row>
    <row r="312" spans="2:18" ht="45" customHeight="1" x14ac:dyDescent="0.25">
      <c r="B312" s="43" t="s">
        <v>144</v>
      </c>
      <c r="C312" s="43" t="s">
        <v>144</v>
      </c>
      <c r="D312" s="44" t="s">
        <v>163</v>
      </c>
      <c r="E312" s="43" t="s">
        <v>144</v>
      </c>
      <c r="F312" s="44" t="s">
        <v>144</v>
      </c>
      <c r="G312" s="45" t="s">
        <v>144</v>
      </c>
      <c r="H312" s="46" t="s">
        <v>144</v>
      </c>
      <c r="I312" s="46" t="s">
        <v>144</v>
      </c>
      <c r="J312" s="47" t="s">
        <v>163</v>
      </c>
      <c r="K312" s="48" t="s">
        <v>144</v>
      </c>
      <c r="L312" s="49" t="s">
        <v>144</v>
      </c>
      <c r="M312" s="50" t="s">
        <v>144</v>
      </c>
      <c r="N312" s="50" t="s">
        <v>144</v>
      </c>
      <c r="O312" s="50" t="s">
        <v>144</v>
      </c>
      <c r="P312" s="50" t="s">
        <v>144</v>
      </c>
      <c r="Q312" s="51" t="s">
        <v>144</v>
      </c>
      <c r="R312" s="51" t="s">
        <v>144</v>
      </c>
    </row>
    <row r="313" spans="2:18" ht="45" customHeight="1" x14ac:dyDescent="0.25">
      <c r="B313" s="43" t="s">
        <v>144</v>
      </c>
      <c r="C313" s="43" t="s">
        <v>144</v>
      </c>
      <c r="D313" s="44" t="s">
        <v>163</v>
      </c>
      <c r="E313" s="43" t="s">
        <v>144</v>
      </c>
      <c r="F313" s="44" t="s">
        <v>144</v>
      </c>
      <c r="G313" s="45" t="s">
        <v>144</v>
      </c>
      <c r="H313" s="46" t="s">
        <v>144</v>
      </c>
      <c r="I313" s="46" t="s">
        <v>144</v>
      </c>
      <c r="J313" s="47" t="s">
        <v>163</v>
      </c>
      <c r="K313" s="48" t="s">
        <v>144</v>
      </c>
      <c r="L313" s="49" t="s">
        <v>144</v>
      </c>
      <c r="M313" s="50" t="s">
        <v>144</v>
      </c>
      <c r="N313" s="50" t="s">
        <v>144</v>
      </c>
      <c r="O313" s="50" t="s">
        <v>144</v>
      </c>
      <c r="P313" s="50" t="s">
        <v>144</v>
      </c>
      <c r="Q313" s="51" t="s">
        <v>144</v>
      </c>
      <c r="R313" s="51" t="s">
        <v>144</v>
      </c>
    </row>
    <row r="314" spans="2:18" ht="45" customHeight="1" x14ac:dyDescent="0.25">
      <c r="B314" s="43" t="s">
        <v>144</v>
      </c>
      <c r="C314" s="43" t="s">
        <v>144</v>
      </c>
      <c r="D314" s="44" t="s">
        <v>163</v>
      </c>
      <c r="E314" s="43" t="s">
        <v>144</v>
      </c>
      <c r="F314" s="44" t="s">
        <v>144</v>
      </c>
      <c r="G314" s="45" t="s">
        <v>144</v>
      </c>
      <c r="H314" s="46" t="s">
        <v>144</v>
      </c>
      <c r="I314" s="46" t="s">
        <v>144</v>
      </c>
      <c r="J314" s="47" t="s">
        <v>163</v>
      </c>
      <c r="K314" s="48" t="s">
        <v>144</v>
      </c>
      <c r="L314" s="49" t="s">
        <v>144</v>
      </c>
      <c r="M314" s="50" t="s">
        <v>144</v>
      </c>
      <c r="N314" s="50" t="s">
        <v>144</v>
      </c>
      <c r="O314" s="50" t="s">
        <v>144</v>
      </c>
      <c r="P314" s="50" t="s">
        <v>144</v>
      </c>
      <c r="Q314" s="51" t="s">
        <v>144</v>
      </c>
      <c r="R314" s="51" t="s">
        <v>144</v>
      </c>
    </row>
    <row r="315" spans="2:18" ht="45" customHeight="1" x14ac:dyDescent="0.25">
      <c r="B315" s="43" t="s">
        <v>144</v>
      </c>
      <c r="C315" s="43" t="s">
        <v>144</v>
      </c>
      <c r="D315" s="44" t="s">
        <v>163</v>
      </c>
      <c r="E315" s="43" t="s">
        <v>144</v>
      </c>
      <c r="F315" s="44" t="s">
        <v>144</v>
      </c>
      <c r="G315" s="45" t="s">
        <v>144</v>
      </c>
      <c r="H315" s="46" t="s">
        <v>144</v>
      </c>
      <c r="I315" s="46" t="s">
        <v>144</v>
      </c>
      <c r="J315" s="47" t="s">
        <v>163</v>
      </c>
      <c r="K315" s="48" t="s">
        <v>144</v>
      </c>
      <c r="L315" s="49" t="s">
        <v>144</v>
      </c>
      <c r="M315" s="50" t="s">
        <v>144</v>
      </c>
      <c r="N315" s="50" t="s">
        <v>144</v>
      </c>
      <c r="O315" s="50" t="s">
        <v>144</v>
      </c>
      <c r="P315" s="50" t="s">
        <v>144</v>
      </c>
      <c r="Q315" s="51" t="s">
        <v>144</v>
      </c>
      <c r="R315" s="51" t="s">
        <v>144</v>
      </c>
    </row>
    <row r="316" spans="2:18" ht="45" customHeight="1" x14ac:dyDescent="0.25">
      <c r="B316" s="43" t="s">
        <v>144</v>
      </c>
      <c r="C316" s="43" t="s">
        <v>144</v>
      </c>
      <c r="D316" s="44" t="s">
        <v>163</v>
      </c>
      <c r="E316" s="43" t="s">
        <v>144</v>
      </c>
      <c r="F316" s="44" t="s">
        <v>144</v>
      </c>
      <c r="G316" s="45" t="s">
        <v>144</v>
      </c>
      <c r="H316" s="46" t="s">
        <v>144</v>
      </c>
      <c r="I316" s="46" t="s">
        <v>144</v>
      </c>
      <c r="J316" s="47" t="s">
        <v>163</v>
      </c>
      <c r="K316" s="48" t="s">
        <v>144</v>
      </c>
      <c r="L316" s="49" t="s">
        <v>144</v>
      </c>
      <c r="M316" s="50" t="s">
        <v>144</v>
      </c>
      <c r="N316" s="50" t="s">
        <v>144</v>
      </c>
      <c r="O316" s="50" t="s">
        <v>144</v>
      </c>
      <c r="P316" s="50" t="s">
        <v>144</v>
      </c>
      <c r="Q316" s="51" t="s">
        <v>144</v>
      </c>
      <c r="R316" s="51" t="s">
        <v>144</v>
      </c>
    </row>
    <row r="317" spans="2:18" ht="45" customHeight="1" x14ac:dyDescent="0.25">
      <c r="B317" s="43" t="s">
        <v>144</v>
      </c>
      <c r="C317" s="43" t="s">
        <v>144</v>
      </c>
      <c r="D317" s="44" t="s">
        <v>163</v>
      </c>
      <c r="E317" s="43" t="s">
        <v>144</v>
      </c>
      <c r="F317" s="44" t="s">
        <v>144</v>
      </c>
      <c r="G317" s="45" t="s">
        <v>144</v>
      </c>
      <c r="H317" s="46" t="s">
        <v>144</v>
      </c>
      <c r="I317" s="46" t="s">
        <v>144</v>
      </c>
      <c r="J317" s="47" t="s">
        <v>163</v>
      </c>
      <c r="K317" s="48" t="s">
        <v>144</v>
      </c>
      <c r="L317" s="49" t="s">
        <v>144</v>
      </c>
      <c r="M317" s="50" t="s">
        <v>144</v>
      </c>
      <c r="N317" s="50" t="s">
        <v>144</v>
      </c>
      <c r="O317" s="50" t="s">
        <v>144</v>
      </c>
      <c r="P317" s="50" t="s">
        <v>144</v>
      </c>
      <c r="Q317" s="51" t="s">
        <v>144</v>
      </c>
      <c r="R317" s="51" t="s">
        <v>144</v>
      </c>
    </row>
    <row r="318" spans="2:18" ht="45" customHeight="1" x14ac:dyDescent="0.25">
      <c r="B318" s="43" t="s">
        <v>144</v>
      </c>
      <c r="C318" s="43" t="s">
        <v>144</v>
      </c>
      <c r="D318" s="44" t="s">
        <v>163</v>
      </c>
      <c r="E318" s="43" t="s">
        <v>144</v>
      </c>
      <c r="F318" s="44" t="s">
        <v>144</v>
      </c>
      <c r="G318" s="45" t="s">
        <v>144</v>
      </c>
      <c r="H318" s="46" t="s">
        <v>144</v>
      </c>
      <c r="I318" s="46" t="s">
        <v>144</v>
      </c>
      <c r="J318" s="47" t="s">
        <v>163</v>
      </c>
      <c r="K318" s="48" t="s">
        <v>144</v>
      </c>
      <c r="L318" s="49" t="s">
        <v>144</v>
      </c>
      <c r="M318" s="50" t="s">
        <v>144</v>
      </c>
      <c r="N318" s="50" t="s">
        <v>144</v>
      </c>
      <c r="O318" s="50" t="s">
        <v>144</v>
      </c>
      <c r="P318" s="50" t="s">
        <v>144</v>
      </c>
      <c r="Q318" s="51" t="s">
        <v>144</v>
      </c>
      <c r="R318" s="51" t="s">
        <v>144</v>
      </c>
    </row>
    <row r="319" spans="2:18" ht="45" customHeight="1" x14ac:dyDescent="0.25">
      <c r="B319" s="43" t="s">
        <v>144</v>
      </c>
      <c r="C319" s="43" t="s">
        <v>144</v>
      </c>
      <c r="D319" s="44" t="s">
        <v>163</v>
      </c>
      <c r="E319" s="43" t="s">
        <v>144</v>
      </c>
      <c r="F319" s="44" t="s">
        <v>144</v>
      </c>
      <c r="G319" s="45" t="s">
        <v>144</v>
      </c>
      <c r="H319" s="46" t="s">
        <v>144</v>
      </c>
      <c r="I319" s="46" t="s">
        <v>144</v>
      </c>
      <c r="J319" s="47" t="s">
        <v>163</v>
      </c>
      <c r="K319" s="48" t="s">
        <v>144</v>
      </c>
      <c r="L319" s="49" t="s">
        <v>144</v>
      </c>
      <c r="M319" s="50" t="s">
        <v>144</v>
      </c>
      <c r="N319" s="50" t="s">
        <v>144</v>
      </c>
      <c r="O319" s="50" t="s">
        <v>144</v>
      </c>
      <c r="P319" s="50" t="s">
        <v>144</v>
      </c>
      <c r="Q319" s="51" t="s">
        <v>144</v>
      </c>
      <c r="R319" s="51" t="s">
        <v>144</v>
      </c>
    </row>
    <row r="320" spans="2:18" ht="45" customHeight="1" x14ac:dyDescent="0.25">
      <c r="B320" s="43" t="s">
        <v>144</v>
      </c>
      <c r="C320" s="43" t="s">
        <v>144</v>
      </c>
      <c r="D320" s="44" t="s">
        <v>163</v>
      </c>
      <c r="E320" s="43" t="s">
        <v>144</v>
      </c>
      <c r="F320" s="44" t="s">
        <v>144</v>
      </c>
      <c r="G320" s="45" t="s">
        <v>144</v>
      </c>
      <c r="H320" s="46" t="s">
        <v>144</v>
      </c>
      <c r="I320" s="46" t="s">
        <v>144</v>
      </c>
      <c r="J320" s="47" t="s">
        <v>163</v>
      </c>
      <c r="K320" s="48" t="s">
        <v>144</v>
      </c>
      <c r="L320" s="49" t="s">
        <v>144</v>
      </c>
      <c r="M320" s="50" t="s">
        <v>144</v>
      </c>
      <c r="N320" s="50" t="s">
        <v>144</v>
      </c>
      <c r="O320" s="50" t="s">
        <v>144</v>
      </c>
      <c r="P320" s="50" t="s">
        <v>144</v>
      </c>
      <c r="Q320" s="51" t="s">
        <v>144</v>
      </c>
      <c r="R320" s="51" t="s">
        <v>144</v>
      </c>
    </row>
    <row r="321" spans="2:18" ht="45" customHeight="1" x14ac:dyDescent="0.25">
      <c r="B321" s="43" t="s">
        <v>144</v>
      </c>
      <c r="C321" s="43" t="s">
        <v>144</v>
      </c>
      <c r="D321" s="44" t="s">
        <v>163</v>
      </c>
      <c r="E321" s="43" t="s">
        <v>144</v>
      </c>
      <c r="F321" s="44" t="s">
        <v>144</v>
      </c>
      <c r="G321" s="45" t="s">
        <v>144</v>
      </c>
      <c r="H321" s="46" t="s">
        <v>144</v>
      </c>
      <c r="I321" s="46" t="s">
        <v>144</v>
      </c>
      <c r="J321" s="47" t="s">
        <v>163</v>
      </c>
      <c r="K321" s="48" t="s">
        <v>144</v>
      </c>
      <c r="L321" s="49" t="s">
        <v>144</v>
      </c>
      <c r="M321" s="50" t="s">
        <v>144</v>
      </c>
      <c r="N321" s="50" t="s">
        <v>144</v>
      </c>
      <c r="O321" s="50" t="s">
        <v>144</v>
      </c>
      <c r="P321" s="50" t="s">
        <v>144</v>
      </c>
      <c r="Q321" s="51" t="s">
        <v>144</v>
      </c>
      <c r="R321" s="51" t="s">
        <v>144</v>
      </c>
    </row>
    <row r="322" spans="2:18" ht="45" customHeight="1" x14ac:dyDescent="0.25">
      <c r="B322" s="43" t="s">
        <v>144</v>
      </c>
      <c r="C322" s="43" t="s">
        <v>144</v>
      </c>
      <c r="D322" s="44" t="s">
        <v>163</v>
      </c>
      <c r="E322" s="43" t="s">
        <v>144</v>
      </c>
      <c r="F322" s="44" t="s">
        <v>144</v>
      </c>
      <c r="G322" s="45" t="s">
        <v>144</v>
      </c>
      <c r="H322" s="46" t="s">
        <v>144</v>
      </c>
      <c r="I322" s="46" t="s">
        <v>144</v>
      </c>
      <c r="J322" s="47" t="s">
        <v>163</v>
      </c>
      <c r="K322" s="48" t="s">
        <v>144</v>
      </c>
      <c r="L322" s="49" t="s">
        <v>144</v>
      </c>
      <c r="M322" s="50" t="s">
        <v>144</v>
      </c>
      <c r="N322" s="50" t="s">
        <v>144</v>
      </c>
      <c r="O322" s="50" t="s">
        <v>144</v>
      </c>
      <c r="P322" s="50" t="s">
        <v>144</v>
      </c>
      <c r="Q322" s="51" t="s">
        <v>144</v>
      </c>
      <c r="R322" s="51" t="s">
        <v>144</v>
      </c>
    </row>
    <row r="323" spans="2:18" ht="45" customHeight="1" x14ac:dyDescent="0.25">
      <c r="B323" s="43" t="s">
        <v>144</v>
      </c>
      <c r="C323" s="43" t="s">
        <v>144</v>
      </c>
      <c r="D323" s="44" t="s">
        <v>163</v>
      </c>
      <c r="E323" s="43" t="s">
        <v>144</v>
      </c>
      <c r="F323" s="44" t="s">
        <v>144</v>
      </c>
      <c r="G323" s="45" t="s">
        <v>144</v>
      </c>
      <c r="H323" s="46" t="s">
        <v>144</v>
      </c>
      <c r="I323" s="46" t="s">
        <v>144</v>
      </c>
      <c r="J323" s="47" t="s">
        <v>163</v>
      </c>
      <c r="K323" s="48" t="s">
        <v>144</v>
      </c>
      <c r="L323" s="49" t="s">
        <v>144</v>
      </c>
      <c r="M323" s="50" t="s">
        <v>144</v>
      </c>
      <c r="N323" s="50" t="s">
        <v>144</v>
      </c>
      <c r="O323" s="50" t="s">
        <v>144</v>
      </c>
      <c r="P323" s="50" t="s">
        <v>144</v>
      </c>
      <c r="Q323" s="51" t="s">
        <v>144</v>
      </c>
      <c r="R323" s="51" t="s">
        <v>144</v>
      </c>
    </row>
    <row r="324" spans="2:18" ht="45" customHeight="1" x14ac:dyDescent="0.25">
      <c r="B324" s="43" t="s">
        <v>144</v>
      </c>
      <c r="C324" s="43" t="s">
        <v>144</v>
      </c>
      <c r="D324" s="44" t="s">
        <v>163</v>
      </c>
      <c r="E324" s="43" t="s">
        <v>144</v>
      </c>
      <c r="F324" s="44" t="s">
        <v>144</v>
      </c>
      <c r="G324" s="45" t="s">
        <v>144</v>
      </c>
      <c r="H324" s="46" t="s">
        <v>144</v>
      </c>
      <c r="I324" s="46" t="s">
        <v>144</v>
      </c>
      <c r="J324" s="47" t="s">
        <v>163</v>
      </c>
      <c r="K324" s="48" t="s">
        <v>144</v>
      </c>
      <c r="L324" s="49" t="s">
        <v>144</v>
      </c>
      <c r="M324" s="50" t="s">
        <v>144</v>
      </c>
      <c r="N324" s="50" t="s">
        <v>144</v>
      </c>
      <c r="O324" s="50" t="s">
        <v>144</v>
      </c>
      <c r="P324" s="50" t="s">
        <v>144</v>
      </c>
      <c r="Q324" s="51" t="s">
        <v>144</v>
      </c>
      <c r="R324" s="51" t="s">
        <v>144</v>
      </c>
    </row>
    <row r="325" spans="2:18" ht="45" customHeight="1" x14ac:dyDescent="0.25">
      <c r="B325" s="43" t="s">
        <v>144</v>
      </c>
      <c r="C325" s="43" t="s">
        <v>144</v>
      </c>
      <c r="D325" s="44" t="s">
        <v>163</v>
      </c>
      <c r="E325" s="43" t="s">
        <v>144</v>
      </c>
      <c r="F325" s="44" t="s">
        <v>144</v>
      </c>
      <c r="G325" s="45" t="s">
        <v>144</v>
      </c>
      <c r="H325" s="46" t="s">
        <v>144</v>
      </c>
      <c r="I325" s="46" t="s">
        <v>144</v>
      </c>
      <c r="J325" s="47" t="s">
        <v>163</v>
      </c>
      <c r="K325" s="48" t="s">
        <v>144</v>
      </c>
      <c r="L325" s="49" t="s">
        <v>144</v>
      </c>
      <c r="M325" s="50" t="s">
        <v>144</v>
      </c>
      <c r="N325" s="50" t="s">
        <v>144</v>
      </c>
      <c r="O325" s="50" t="s">
        <v>144</v>
      </c>
      <c r="P325" s="50" t="s">
        <v>144</v>
      </c>
      <c r="Q325" s="51" t="s">
        <v>144</v>
      </c>
      <c r="R325" s="51" t="s">
        <v>144</v>
      </c>
    </row>
    <row r="326" spans="2:18" ht="45" customHeight="1" x14ac:dyDescent="0.25">
      <c r="B326" s="43" t="s">
        <v>144</v>
      </c>
      <c r="C326" s="43" t="s">
        <v>144</v>
      </c>
      <c r="D326" s="44" t="s">
        <v>163</v>
      </c>
      <c r="E326" s="43" t="s">
        <v>144</v>
      </c>
      <c r="F326" s="44" t="s">
        <v>144</v>
      </c>
      <c r="G326" s="45" t="s">
        <v>144</v>
      </c>
      <c r="H326" s="46" t="s">
        <v>144</v>
      </c>
      <c r="I326" s="46" t="s">
        <v>144</v>
      </c>
      <c r="J326" s="47" t="s">
        <v>163</v>
      </c>
      <c r="K326" s="48" t="s">
        <v>144</v>
      </c>
      <c r="L326" s="49" t="s">
        <v>144</v>
      </c>
      <c r="M326" s="50" t="s">
        <v>144</v>
      </c>
      <c r="N326" s="50" t="s">
        <v>144</v>
      </c>
      <c r="O326" s="50" t="s">
        <v>144</v>
      </c>
      <c r="P326" s="50" t="s">
        <v>144</v>
      </c>
      <c r="Q326" s="51" t="s">
        <v>144</v>
      </c>
      <c r="R326" s="51" t="s">
        <v>144</v>
      </c>
    </row>
    <row r="327" spans="2:18" ht="45" customHeight="1" x14ac:dyDescent="0.25">
      <c r="B327" s="43" t="s">
        <v>144</v>
      </c>
      <c r="C327" s="43" t="s">
        <v>144</v>
      </c>
      <c r="D327" s="44" t="s">
        <v>163</v>
      </c>
      <c r="E327" s="43" t="s">
        <v>144</v>
      </c>
      <c r="F327" s="44" t="s">
        <v>144</v>
      </c>
      <c r="G327" s="45" t="s">
        <v>144</v>
      </c>
      <c r="H327" s="46" t="s">
        <v>144</v>
      </c>
      <c r="I327" s="46" t="s">
        <v>144</v>
      </c>
      <c r="J327" s="47" t="s">
        <v>163</v>
      </c>
      <c r="K327" s="48" t="s">
        <v>144</v>
      </c>
      <c r="L327" s="49" t="s">
        <v>144</v>
      </c>
      <c r="M327" s="50" t="s">
        <v>144</v>
      </c>
      <c r="N327" s="50" t="s">
        <v>144</v>
      </c>
      <c r="O327" s="50" t="s">
        <v>144</v>
      </c>
      <c r="P327" s="50" t="s">
        <v>144</v>
      </c>
      <c r="Q327" s="51" t="s">
        <v>144</v>
      </c>
      <c r="R327" s="51" t="s">
        <v>144</v>
      </c>
    </row>
    <row r="328" spans="2:18" ht="45" customHeight="1" x14ac:dyDescent="0.25">
      <c r="B328" s="43" t="s">
        <v>144</v>
      </c>
      <c r="C328" s="43" t="s">
        <v>144</v>
      </c>
      <c r="D328" s="44" t="s">
        <v>163</v>
      </c>
      <c r="E328" s="43" t="s">
        <v>144</v>
      </c>
      <c r="F328" s="44" t="s">
        <v>144</v>
      </c>
      <c r="G328" s="45" t="s">
        <v>144</v>
      </c>
      <c r="H328" s="46" t="s">
        <v>144</v>
      </c>
      <c r="I328" s="46" t="s">
        <v>144</v>
      </c>
      <c r="J328" s="47" t="s">
        <v>163</v>
      </c>
      <c r="K328" s="48" t="s">
        <v>144</v>
      </c>
      <c r="L328" s="49" t="s">
        <v>144</v>
      </c>
      <c r="M328" s="50" t="s">
        <v>144</v>
      </c>
      <c r="N328" s="50" t="s">
        <v>144</v>
      </c>
      <c r="O328" s="50" t="s">
        <v>144</v>
      </c>
      <c r="P328" s="50" t="s">
        <v>144</v>
      </c>
      <c r="Q328" s="51" t="s">
        <v>144</v>
      </c>
      <c r="R328" s="51" t="s">
        <v>144</v>
      </c>
    </row>
    <row r="329" spans="2:18" ht="45" customHeight="1" x14ac:dyDescent="0.25">
      <c r="B329" s="43" t="s">
        <v>144</v>
      </c>
      <c r="C329" s="43" t="s">
        <v>144</v>
      </c>
      <c r="D329" s="44" t="s">
        <v>163</v>
      </c>
      <c r="E329" s="43" t="s">
        <v>144</v>
      </c>
      <c r="F329" s="44" t="s">
        <v>144</v>
      </c>
      <c r="G329" s="45" t="s">
        <v>144</v>
      </c>
      <c r="H329" s="46" t="s">
        <v>144</v>
      </c>
      <c r="I329" s="46" t="s">
        <v>144</v>
      </c>
      <c r="J329" s="47" t="s">
        <v>163</v>
      </c>
      <c r="K329" s="48" t="s">
        <v>144</v>
      </c>
      <c r="L329" s="49" t="s">
        <v>144</v>
      </c>
      <c r="M329" s="50" t="s">
        <v>144</v>
      </c>
      <c r="N329" s="50" t="s">
        <v>144</v>
      </c>
      <c r="O329" s="50" t="s">
        <v>144</v>
      </c>
      <c r="P329" s="50" t="s">
        <v>144</v>
      </c>
      <c r="Q329" s="51" t="s">
        <v>144</v>
      </c>
      <c r="R329" s="51" t="s">
        <v>144</v>
      </c>
    </row>
    <row r="330" spans="2:18" ht="45" customHeight="1" x14ac:dyDescent="0.25">
      <c r="B330" s="43" t="s">
        <v>144</v>
      </c>
      <c r="C330" s="43" t="s">
        <v>144</v>
      </c>
      <c r="D330" s="44" t="s">
        <v>163</v>
      </c>
      <c r="E330" s="43" t="s">
        <v>144</v>
      </c>
      <c r="F330" s="44" t="s">
        <v>144</v>
      </c>
      <c r="G330" s="45" t="s">
        <v>144</v>
      </c>
      <c r="H330" s="46" t="s">
        <v>144</v>
      </c>
      <c r="I330" s="46" t="s">
        <v>144</v>
      </c>
      <c r="J330" s="47" t="s">
        <v>163</v>
      </c>
      <c r="K330" s="48" t="s">
        <v>144</v>
      </c>
      <c r="L330" s="49" t="s">
        <v>144</v>
      </c>
      <c r="M330" s="50" t="s">
        <v>144</v>
      </c>
      <c r="N330" s="50" t="s">
        <v>144</v>
      </c>
      <c r="O330" s="50" t="s">
        <v>144</v>
      </c>
      <c r="P330" s="50" t="s">
        <v>144</v>
      </c>
      <c r="Q330" s="51" t="s">
        <v>144</v>
      </c>
      <c r="R330" s="51" t="s">
        <v>144</v>
      </c>
    </row>
    <row r="331" spans="2:18" ht="45" customHeight="1" x14ac:dyDescent="0.25">
      <c r="B331" s="43" t="s">
        <v>144</v>
      </c>
      <c r="C331" s="43" t="s">
        <v>144</v>
      </c>
      <c r="D331" s="44" t="s">
        <v>163</v>
      </c>
      <c r="E331" s="43" t="s">
        <v>144</v>
      </c>
      <c r="F331" s="44" t="s">
        <v>144</v>
      </c>
      <c r="G331" s="45" t="s">
        <v>144</v>
      </c>
      <c r="H331" s="46" t="s">
        <v>144</v>
      </c>
      <c r="I331" s="46" t="s">
        <v>144</v>
      </c>
      <c r="J331" s="47" t="s">
        <v>163</v>
      </c>
      <c r="K331" s="48" t="s">
        <v>144</v>
      </c>
      <c r="L331" s="49" t="s">
        <v>144</v>
      </c>
      <c r="M331" s="50" t="s">
        <v>144</v>
      </c>
      <c r="N331" s="50" t="s">
        <v>144</v>
      </c>
      <c r="O331" s="50" t="s">
        <v>144</v>
      </c>
      <c r="P331" s="50" t="s">
        <v>144</v>
      </c>
      <c r="Q331" s="51" t="s">
        <v>144</v>
      </c>
      <c r="R331" s="51" t="s">
        <v>144</v>
      </c>
    </row>
    <row r="332" spans="2:18" ht="45" customHeight="1" x14ac:dyDescent="0.25">
      <c r="B332" s="43" t="s">
        <v>144</v>
      </c>
      <c r="C332" s="43" t="s">
        <v>144</v>
      </c>
      <c r="D332" s="44" t="s">
        <v>163</v>
      </c>
      <c r="E332" s="43" t="s">
        <v>144</v>
      </c>
      <c r="F332" s="44" t="s">
        <v>144</v>
      </c>
      <c r="G332" s="45" t="s">
        <v>144</v>
      </c>
      <c r="H332" s="46" t="s">
        <v>144</v>
      </c>
      <c r="I332" s="46" t="s">
        <v>144</v>
      </c>
      <c r="J332" s="47" t="s">
        <v>163</v>
      </c>
      <c r="K332" s="48" t="s">
        <v>144</v>
      </c>
      <c r="L332" s="49" t="s">
        <v>144</v>
      </c>
      <c r="M332" s="50" t="s">
        <v>144</v>
      </c>
      <c r="N332" s="50" t="s">
        <v>144</v>
      </c>
      <c r="O332" s="50" t="s">
        <v>144</v>
      </c>
      <c r="P332" s="50" t="s">
        <v>144</v>
      </c>
      <c r="Q332" s="51" t="s">
        <v>144</v>
      </c>
      <c r="R332" s="51" t="s">
        <v>144</v>
      </c>
    </row>
    <row r="333" spans="2:18" ht="45" customHeight="1" x14ac:dyDescent="0.25">
      <c r="B333" s="43" t="s">
        <v>144</v>
      </c>
      <c r="C333" s="43" t="s">
        <v>144</v>
      </c>
      <c r="D333" s="44" t="s">
        <v>163</v>
      </c>
      <c r="E333" s="43" t="s">
        <v>144</v>
      </c>
      <c r="F333" s="44" t="s">
        <v>144</v>
      </c>
      <c r="G333" s="45" t="s">
        <v>144</v>
      </c>
      <c r="H333" s="46" t="s">
        <v>144</v>
      </c>
      <c r="I333" s="46" t="s">
        <v>144</v>
      </c>
      <c r="J333" s="47" t="s">
        <v>163</v>
      </c>
      <c r="K333" s="48" t="s">
        <v>144</v>
      </c>
      <c r="L333" s="49" t="s">
        <v>144</v>
      </c>
      <c r="M333" s="50" t="s">
        <v>144</v>
      </c>
      <c r="N333" s="50" t="s">
        <v>144</v>
      </c>
      <c r="O333" s="50" t="s">
        <v>144</v>
      </c>
      <c r="P333" s="50" t="s">
        <v>144</v>
      </c>
      <c r="Q333" s="51" t="s">
        <v>144</v>
      </c>
      <c r="R333" s="51" t="s">
        <v>144</v>
      </c>
    </row>
    <row r="334" spans="2:18" ht="45" customHeight="1" x14ac:dyDescent="0.25">
      <c r="B334" s="43" t="s">
        <v>144</v>
      </c>
      <c r="C334" s="43" t="s">
        <v>144</v>
      </c>
      <c r="D334" s="44" t="s">
        <v>163</v>
      </c>
      <c r="E334" s="43" t="s">
        <v>144</v>
      </c>
      <c r="F334" s="44" t="s">
        <v>144</v>
      </c>
      <c r="G334" s="45" t="s">
        <v>144</v>
      </c>
      <c r="H334" s="46" t="s">
        <v>144</v>
      </c>
      <c r="I334" s="46" t="s">
        <v>144</v>
      </c>
      <c r="J334" s="47" t="s">
        <v>163</v>
      </c>
      <c r="K334" s="48" t="s">
        <v>144</v>
      </c>
      <c r="L334" s="49" t="s">
        <v>144</v>
      </c>
      <c r="M334" s="50" t="s">
        <v>144</v>
      </c>
      <c r="N334" s="50" t="s">
        <v>144</v>
      </c>
      <c r="O334" s="50" t="s">
        <v>144</v>
      </c>
      <c r="P334" s="50" t="s">
        <v>144</v>
      </c>
      <c r="Q334" s="51" t="s">
        <v>144</v>
      </c>
      <c r="R334" s="51" t="s">
        <v>144</v>
      </c>
    </row>
    <row r="335" spans="2:18" ht="45" customHeight="1" x14ac:dyDescent="0.25">
      <c r="B335" s="43" t="s">
        <v>144</v>
      </c>
      <c r="C335" s="43" t="s">
        <v>144</v>
      </c>
      <c r="D335" s="44" t="s">
        <v>163</v>
      </c>
      <c r="E335" s="43" t="s">
        <v>144</v>
      </c>
      <c r="F335" s="44" t="s">
        <v>144</v>
      </c>
      <c r="G335" s="45" t="s">
        <v>144</v>
      </c>
      <c r="H335" s="46" t="s">
        <v>144</v>
      </c>
      <c r="I335" s="46" t="s">
        <v>144</v>
      </c>
      <c r="J335" s="47" t="s">
        <v>163</v>
      </c>
      <c r="K335" s="48" t="s">
        <v>144</v>
      </c>
      <c r="L335" s="49" t="s">
        <v>144</v>
      </c>
      <c r="M335" s="50" t="s">
        <v>144</v>
      </c>
      <c r="N335" s="50" t="s">
        <v>144</v>
      </c>
      <c r="O335" s="50" t="s">
        <v>144</v>
      </c>
      <c r="P335" s="50" t="s">
        <v>144</v>
      </c>
      <c r="Q335" s="51" t="s">
        <v>144</v>
      </c>
      <c r="R335" s="51" t="s">
        <v>144</v>
      </c>
    </row>
    <row r="336" spans="2:18" ht="45" customHeight="1" x14ac:dyDescent="0.25">
      <c r="B336" s="43" t="s">
        <v>144</v>
      </c>
      <c r="C336" s="43" t="s">
        <v>144</v>
      </c>
      <c r="D336" s="44" t="s">
        <v>163</v>
      </c>
      <c r="E336" s="43" t="s">
        <v>144</v>
      </c>
      <c r="F336" s="44" t="s">
        <v>144</v>
      </c>
      <c r="G336" s="45" t="s">
        <v>144</v>
      </c>
      <c r="H336" s="46" t="s">
        <v>144</v>
      </c>
      <c r="I336" s="46" t="s">
        <v>144</v>
      </c>
      <c r="J336" s="47" t="s">
        <v>163</v>
      </c>
      <c r="K336" s="48" t="s">
        <v>144</v>
      </c>
      <c r="L336" s="49" t="s">
        <v>144</v>
      </c>
      <c r="M336" s="50" t="s">
        <v>144</v>
      </c>
      <c r="N336" s="50" t="s">
        <v>144</v>
      </c>
      <c r="O336" s="50" t="s">
        <v>144</v>
      </c>
      <c r="P336" s="50" t="s">
        <v>144</v>
      </c>
      <c r="Q336" s="51" t="s">
        <v>144</v>
      </c>
      <c r="R336" s="51" t="s">
        <v>144</v>
      </c>
    </row>
    <row r="337" spans="2:18" ht="45" customHeight="1" x14ac:dyDescent="0.25">
      <c r="B337" s="43" t="s">
        <v>144</v>
      </c>
      <c r="C337" s="43" t="s">
        <v>144</v>
      </c>
      <c r="D337" s="44" t="s">
        <v>163</v>
      </c>
      <c r="E337" s="43" t="s">
        <v>144</v>
      </c>
      <c r="F337" s="44" t="s">
        <v>144</v>
      </c>
      <c r="G337" s="45" t="s">
        <v>144</v>
      </c>
      <c r="H337" s="46" t="s">
        <v>144</v>
      </c>
      <c r="I337" s="46" t="s">
        <v>144</v>
      </c>
      <c r="J337" s="47" t="s">
        <v>163</v>
      </c>
      <c r="K337" s="48" t="s">
        <v>144</v>
      </c>
      <c r="L337" s="49" t="s">
        <v>144</v>
      </c>
      <c r="M337" s="50" t="s">
        <v>144</v>
      </c>
      <c r="N337" s="50" t="s">
        <v>144</v>
      </c>
      <c r="O337" s="50" t="s">
        <v>144</v>
      </c>
      <c r="P337" s="50" t="s">
        <v>144</v>
      </c>
      <c r="Q337" s="51" t="s">
        <v>144</v>
      </c>
      <c r="R337" s="51" t="s">
        <v>144</v>
      </c>
    </row>
    <row r="338" spans="2:18" ht="45" customHeight="1" x14ac:dyDescent="0.25">
      <c r="B338" s="43" t="s">
        <v>144</v>
      </c>
      <c r="C338" s="43" t="s">
        <v>144</v>
      </c>
      <c r="D338" s="44" t="s">
        <v>163</v>
      </c>
      <c r="E338" s="43" t="s">
        <v>144</v>
      </c>
      <c r="F338" s="44" t="s">
        <v>144</v>
      </c>
      <c r="G338" s="45" t="s">
        <v>144</v>
      </c>
      <c r="H338" s="46" t="s">
        <v>144</v>
      </c>
      <c r="I338" s="46" t="s">
        <v>144</v>
      </c>
      <c r="J338" s="47" t="s">
        <v>163</v>
      </c>
      <c r="K338" s="48" t="s">
        <v>144</v>
      </c>
      <c r="L338" s="49" t="s">
        <v>144</v>
      </c>
      <c r="M338" s="50" t="s">
        <v>144</v>
      </c>
      <c r="N338" s="50" t="s">
        <v>144</v>
      </c>
      <c r="O338" s="50" t="s">
        <v>144</v>
      </c>
      <c r="P338" s="50" t="s">
        <v>144</v>
      </c>
      <c r="Q338" s="51" t="s">
        <v>144</v>
      </c>
      <c r="R338" s="51" t="s">
        <v>144</v>
      </c>
    </row>
    <row r="339" spans="2:18" ht="45" customHeight="1" x14ac:dyDescent="0.25">
      <c r="B339" s="43" t="s">
        <v>144</v>
      </c>
      <c r="C339" s="43" t="s">
        <v>144</v>
      </c>
      <c r="D339" s="44" t="s">
        <v>163</v>
      </c>
      <c r="E339" s="43" t="s">
        <v>144</v>
      </c>
      <c r="F339" s="44" t="s">
        <v>144</v>
      </c>
      <c r="G339" s="45" t="s">
        <v>144</v>
      </c>
      <c r="H339" s="46" t="s">
        <v>144</v>
      </c>
      <c r="I339" s="46" t="s">
        <v>144</v>
      </c>
      <c r="J339" s="47" t="s">
        <v>163</v>
      </c>
      <c r="K339" s="48" t="s">
        <v>144</v>
      </c>
      <c r="L339" s="49" t="s">
        <v>144</v>
      </c>
      <c r="M339" s="50" t="s">
        <v>144</v>
      </c>
      <c r="N339" s="50" t="s">
        <v>144</v>
      </c>
      <c r="O339" s="50" t="s">
        <v>144</v>
      </c>
      <c r="P339" s="50" t="s">
        <v>144</v>
      </c>
      <c r="Q339" s="51" t="s">
        <v>144</v>
      </c>
      <c r="R339" s="51" t="s">
        <v>144</v>
      </c>
    </row>
    <row r="340" spans="2:18" ht="45" customHeight="1" x14ac:dyDescent="0.25">
      <c r="B340" s="43" t="s">
        <v>144</v>
      </c>
      <c r="C340" s="43" t="s">
        <v>144</v>
      </c>
      <c r="D340" s="44" t="s">
        <v>163</v>
      </c>
      <c r="E340" s="43" t="s">
        <v>144</v>
      </c>
      <c r="F340" s="44" t="s">
        <v>144</v>
      </c>
      <c r="G340" s="45" t="s">
        <v>144</v>
      </c>
      <c r="H340" s="46" t="s">
        <v>144</v>
      </c>
      <c r="I340" s="46" t="s">
        <v>144</v>
      </c>
      <c r="J340" s="47" t="s">
        <v>163</v>
      </c>
      <c r="K340" s="48" t="s">
        <v>144</v>
      </c>
      <c r="L340" s="49" t="s">
        <v>144</v>
      </c>
      <c r="M340" s="50" t="s">
        <v>144</v>
      </c>
      <c r="N340" s="50" t="s">
        <v>144</v>
      </c>
      <c r="O340" s="50" t="s">
        <v>144</v>
      </c>
      <c r="P340" s="50" t="s">
        <v>144</v>
      </c>
      <c r="Q340" s="51" t="s">
        <v>144</v>
      </c>
      <c r="R340" s="51" t="s">
        <v>144</v>
      </c>
    </row>
    <row r="341" spans="2:18" ht="45" customHeight="1" x14ac:dyDescent="0.25">
      <c r="B341" s="43" t="s">
        <v>144</v>
      </c>
      <c r="C341" s="43" t="s">
        <v>144</v>
      </c>
      <c r="D341" s="44" t="s">
        <v>163</v>
      </c>
      <c r="E341" s="43" t="s">
        <v>144</v>
      </c>
      <c r="F341" s="44" t="s">
        <v>144</v>
      </c>
      <c r="G341" s="45" t="s">
        <v>144</v>
      </c>
      <c r="H341" s="46" t="s">
        <v>144</v>
      </c>
      <c r="I341" s="46" t="s">
        <v>144</v>
      </c>
      <c r="J341" s="47" t="s">
        <v>163</v>
      </c>
      <c r="K341" s="48" t="s">
        <v>144</v>
      </c>
      <c r="L341" s="49" t="s">
        <v>144</v>
      </c>
      <c r="M341" s="50" t="s">
        <v>144</v>
      </c>
      <c r="N341" s="50" t="s">
        <v>144</v>
      </c>
      <c r="O341" s="50" t="s">
        <v>144</v>
      </c>
      <c r="P341" s="50" t="s">
        <v>144</v>
      </c>
      <c r="Q341" s="51" t="s">
        <v>144</v>
      </c>
      <c r="R341" s="51" t="s">
        <v>144</v>
      </c>
    </row>
    <row r="342" spans="2:18" ht="45" customHeight="1" x14ac:dyDescent="0.25">
      <c r="B342" s="43" t="s">
        <v>144</v>
      </c>
      <c r="C342" s="43" t="s">
        <v>144</v>
      </c>
      <c r="D342" s="44" t="s">
        <v>163</v>
      </c>
      <c r="E342" s="43" t="s">
        <v>144</v>
      </c>
      <c r="F342" s="44" t="s">
        <v>144</v>
      </c>
      <c r="G342" s="45" t="s">
        <v>144</v>
      </c>
      <c r="H342" s="46" t="s">
        <v>144</v>
      </c>
      <c r="I342" s="46" t="s">
        <v>144</v>
      </c>
      <c r="J342" s="47" t="s">
        <v>163</v>
      </c>
      <c r="K342" s="48" t="s">
        <v>144</v>
      </c>
      <c r="L342" s="49" t="s">
        <v>144</v>
      </c>
      <c r="M342" s="50" t="s">
        <v>144</v>
      </c>
      <c r="N342" s="50" t="s">
        <v>144</v>
      </c>
      <c r="O342" s="50" t="s">
        <v>144</v>
      </c>
      <c r="P342" s="50" t="s">
        <v>144</v>
      </c>
      <c r="Q342" s="51" t="s">
        <v>144</v>
      </c>
      <c r="R342" s="51" t="s">
        <v>144</v>
      </c>
    </row>
    <row r="343" spans="2:18" ht="45" customHeight="1" x14ac:dyDescent="0.25">
      <c r="B343" s="43" t="s">
        <v>144</v>
      </c>
      <c r="C343" s="43" t="s">
        <v>144</v>
      </c>
      <c r="D343" s="44" t="s">
        <v>163</v>
      </c>
      <c r="E343" s="43" t="s">
        <v>144</v>
      </c>
      <c r="F343" s="44" t="s">
        <v>144</v>
      </c>
      <c r="G343" s="45" t="s">
        <v>144</v>
      </c>
      <c r="H343" s="46" t="s">
        <v>144</v>
      </c>
      <c r="I343" s="46" t="s">
        <v>144</v>
      </c>
      <c r="J343" s="47" t="s">
        <v>163</v>
      </c>
      <c r="K343" s="48" t="s">
        <v>144</v>
      </c>
      <c r="L343" s="49" t="s">
        <v>144</v>
      </c>
      <c r="M343" s="50" t="s">
        <v>144</v>
      </c>
      <c r="N343" s="50" t="s">
        <v>144</v>
      </c>
      <c r="O343" s="50" t="s">
        <v>144</v>
      </c>
      <c r="P343" s="50" t="s">
        <v>144</v>
      </c>
      <c r="Q343" s="51" t="s">
        <v>144</v>
      </c>
      <c r="R343" s="51" t="s">
        <v>144</v>
      </c>
    </row>
    <row r="344" spans="2:18" ht="45" customHeight="1" x14ac:dyDescent="0.25">
      <c r="B344" s="43" t="s">
        <v>144</v>
      </c>
      <c r="C344" s="43" t="s">
        <v>144</v>
      </c>
      <c r="D344" s="44" t="s">
        <v>163</v>
      </c>
      <c r="E344" s="43" t="s">
        <v>144</v>
      </c>
      <c r="F344" s="44" t="s">
        <v>144</v>
      </c>
      <c r="G344" s="45" t="s">
        <v>144</v>
      </c>
      <c r="H344" s="46" t="s">
        <v>144</v>
      </c>
      <c r="I344" s="46" t="s">
        <v>144</v>
      </c>
      <c r="J344" s="47" t="s">
        <v>163</v>
      </c>
      <c r="K344" s="48" t="s">
        <v>144</v>
      </c>
      <c r="L344" s="49" t="s">
        <v>144</v>
      </c>
      <c r="M344" s="50" t="s">
        <v>144</v>
      </c>
      <c r="N344" s="50" t="s">
        <v>144</v>
      </c>
      <c r="O344" s="50" t="s">
        <v>144</v>
      </c>
      <c r="P344" s="50" t="s">
        <v>144</v>
      </c>
      <c r="Q344" s="51" t="s">
        <v>144</v>
      </c>
      <c r="R344" s="51" t="s">
        <v>144</v>
      </c>
    </row>
    <row r="345" spans="2:18" ht="45" customHeight="1" x14ac:dyDescent="0.25">
      <c r="B345" s="43" t="s">
        <v>144</v>
      </c>
      <c r="C345" s="43" t="s">
        <v>144</v>
      </c>
      <c r="D345" s="44" t="s">
        <v>163</v>
      </c>
      <c r="E345" s="43" t="s">
        <v>144</v>
      </c>
      <c r="F345" s="44" t="s">
        <v>144</v>
      </c>
      <c r="G345" s="45" t="s">
        <v>144</v>
      </c>
      <c r="H345" s="46" t="s">
        <v>144</v>
      </c>
      <c r="I345" s="46" t="s">
        <v>144</v>
      </c>
      <c r="J345" s="47" t="s">
        <v>163</v>
      </c>
      <c r="K345" s="48" t="s">
        <v>144</v>
      </c>
      <c r="L345" s="49" t="s">
        <v>144</v>
      </c>
      <c r="M345" s="50" t="s">
        <v>144</v>
      </c>
      <c r="N345" s="50" t="s">
        <v>144</v>
      </c>
      <c r="O345" s="50" t="s">
        <v>144</v>
      </c>
      <c r="P345" s="50" t="s">
        <v>144</v>
      </c>
      <c r="Q345" s="51" t="s">
        <v>144</v>
      </c>
      <c r="R345" s="51" t="s">
        <v>144</v>
      </c>
    </row>
    <row r="346" spans="2:18" ht="45" customHeight="1" x14ac:dyDescent="0.25">
      <c r="B346" s="43" t="s">
        <v>144</v>
      </c>
      <c r="C346" s="43" t="s">
        <v>144</v>
      </c>
      <c r="D346" s="44" t="s">
        <v>163</v>
      </c>
      <c r="E346" s="43" t="s">
        <v>144</v>
      </c>
      <c r="F346" s="44" t="s">
        <v>144</v>
      </c>
      <c r="G346" s="45" t="s">
        <v>144</v>
      </c>
      <c r="H346" s="46" t="s">
        <v>144</v>
      </c>
      <c r="I346" s="46" t="s">
        <v>144</v>
      </c>
      <c r="J346" s="47" t="s">
        <v>163</v>
      </c>
      <c r="K346" s="48" t="s">
        <v>144</v>
      </c>
      <c r="L346" s="49" t="s">
        <v>144</v>
      </c>
      <c r="M346" s="50" t="s">
        <v>144</v>
      </c>
      <c r="N346" s="50" t="s">
        <v>144</v>
      </c>
      <c r="O346" s="50" t="s">
        <v>144</v>
      </c>
      <c r="P346" s="50" t="s">
        <v>144</v>
      </c>
      <c r="Q346" s="51" t="s">
        <v>144</v>
      </c>
      <c r="R346" s="51" t="s">
        <v>144</v>
      </c>
    </row>
    <row r="347" spans="2:18" ht="45" customHeight="1" x14ac:dyDescent="0.25">
      <c r="B347" s="43" t="s">
        <v>144</v>
      </c>
      <c r="C347" s="43" t="s">
        <v>144</v>
      </c>
      <c r="D347" s="44" t="s">
        <v>163</v>
      </c>
      <c r="E347" s="43" t="s">
        <v>144</v>
      </c>
      <c r="F347" s="44" t="s">
        <v>144</v>
      </c>
      <c r="G347" s="45" t="s">
        <v>144</v>
      </c>
      <c r="H347" s="46" t="s">
        <v>144</v>
      </c>
      <c r="I347" s="46" t="s">
        <v>144</v>
      </c>
      <c r="J347" s="47" t="s">
        <v>163</v>
      </c>
      <c r="K347" s="48" t="s">
        <v>144</v>
      </c>
      <c r="L347" s="49" t="s">
        <v>144</v>
      </c>
      <c r="M347" s="50" t="s">
        <v>144</v>
      </c>
      <c r="N347" s="50" t="s">
        <v>144</v>
      </c>
      <c r="O347" s="50" t="s">
        <v>144</v>
      </c>
      <c r="P347" s="50" t="s">
        <v>144</v>
      </c>
      <c r="Q347" s="51" t="s">
        <v>144</v>
      </c>
      <c r="R347" s="51" t="s">
        <v>144</v>
      </c>
    </row>
    <row r="348" spans="2:18" ht="45" customHeight="1" x14ac:dyDescent="0.25">
      <c r="B348" s="43" t="s">
        <v>144</v>
      </c>
      <c r="C348" s="43" t="s">
        <v>144</v>
      </c>
      <c r="D348" s="44" t="s">
        <v>163</v>
      </c>
      <c r="E348" s="43" t="s">
        <v>144</v>
      </c>
      <c r="F348" s="44" t="s">
        <v>144</v>
      </c>
      <c r="G348" s="45" t="s">
        <v>144</v>
      </c>
      <c r="H348" s="46" t="s">
        <v>144</v>
      </c>
      <c r="I348" s="46" t="s">
        <v>144</v>
      </c>
      <c r="J348" s="47" t="s">
        <v>163</v>
      </c>
      <c r="K348" s="48" t="s">
        <v>144</v>
      </c>
      <c r="L348" s="49" t="s">
        <v>144</v>
      </c>
      <c r="M348" s="50" t="s">
        <v>144</v>
      </c>
      <c r="N348" s="50" t="s">
        <v>144</v>
      </c>
      <c r="O348" s="50" t="s">
        <v>144</v>
      </c>
      <c r="P348" s="50" t="s">
        <v>144</v>
      </c>
      <c r="Q348" s="51" t="s">
        <v>144</v>
      </c>
      <c r="R348" s="51" t="s">
        <v>144</v>
      </c>
    </row>
    <row r="349" spans="2:18" ht="45" customHeight="1" x14ac:dyDescent="0.25">
      <c r="B349" s="43" t="s">
        <v>144</v>
      </c>
      <c r="C349" s="43" t="s">
        <v>144</v>
      </c>
      <c r="D349" s="44" t="s">
        <v>163</v>
      </c>
      <c r="E349" s="43" t="s">
        <v>144</v>
      </c>
      <c r="F349" s="44" t="s">
        <v>144</v>
      </c>
      <c r="G349" s="45" t="s">
        <v>144</v>
      </c>
      <c r="H349" s="46" t="s">
        <v>144</v>
      </c>
      <c r="I349" s="46" t="s">
        <v>144</v>
      </c>
      <c r="J349" s="47" t="s">
        <v>163</v>
      </c>
      <c r="K349" s="48" t="s">
        <v>144</v>
      </c>
      <c r="L349" s="49" t="s">
        <v>144</v>
      </c>
      <c r="M349" s="50" t="s">
        <v>144</v>
      </c>
      <c r="N349" s="50" t="s">
        <v>144</v>
      </c>
      <c r="O349" s="50" t="s">
        <v>144</v>
      </c>
      <c r="P349" s="50" t="s">
        <v>144</v>
      </c>
      <c r="Q349" s="51" t="s">
        <v>144</v>
      </c>
      <c r="R349" s="51" t="s">
        <v>144</v>
      </c>
    </row>
    <row r="350" spans="2:18" ht="45" customHeight="1" x14ac:dyDescent="0.25">
      <c r="B350" s="43" t="s">
        <v>144</v>
      </c>
      <c r="C350" s="43" t="s">
        <v>144</v>
      </c>
      <c r="D350" s="44" t="s">
        <v>163</v>
      </c>
      <c r="E350" s="43" t="s">
        <v>144</v>
      </c>
      <c r="F350" s="44" t="s">
        <v>144</v>
      </c>
      <c r="G350" s="45" t="s">
        <v>144</v>
      </c>
      <c r="H350" s="46" t="s">
        <v>144</v>
      </c>
      <c r="I350" s="46" t="s">
        <v>144</v>
      </c>
      <c r="J350" s="47" t="s">
        <v>163</v>
      </c>
      <c r="K350" s="48" t="s">
        <v>144</v>
      </c>
      <c r="L350" s="49" t="s">
        <v>144</v>
      </c>
      <c r="M350" s="50" t="s">
        <v>144</v>
      </c>
      <c r="N350" s="50" t="s">
        <v>144</v>
      </c>
      <c r="O350" s="50" t="s">
        <v>144</v>
      </c>
      <c r="P350" s="50" t="s">
        <v>144</v>
      </c>
      <c r="Q350" s="51" t="s">
        <v>144</v>
      </c>
      <c r="R350" s="51" t="s">
        <v>144</v>
      </c>
    </row>
    <row r="351" spans="2:18" ht="45" customHeight="1" x14ac:dyDescent="0.25">
      <c r="B351" s="43" t="s">
        <v>144</v>
      </c>
      <c r="C351" s="43" t="s">
        <v>144</v>
      </c>
      <c r="D351" s="44" t="s">
        <v>163</v>
      </c>
      <c r="E351" s="43" t="s">
        <v>144</v>
      </c>
      <c r="F351" s="44" t="s">
        <v>144</v>
      </c>
      <c r="G351" s="45" t="s">
        <v>144</v>
      </c>
      <c r="H351" s="46" t="s">
        <v>144</v>
      </c>
      <c r="I351" s="46" t="s">
        <v>144</v>
      </c>
      <c r="J351" s="47" t="s">
        <v>163</v>
      </c>
      <c r="K351" s="48" t="s">
        <v>144</v>
      </c>
      <c r="L351" s="49" t="s">
        <v>144</v>
      </c>
      <c r="M351" s="50" t="s">
        <v>144</v>
      </c>
      <c r="N351" s="50" t="s">
        <v>144</v>
      </c>
      <c r="O351" s="50" t="s">
        <v>144</v>
      </c>
      <c r="P351" s="50" t="s">
        <v>144</v>
      </c>
      <c r="Q351" s="51" t="s">
        <v>144</v>
      </c>
      <c r="R351" s="51" t="s">
        <v>144</v>
      </c>
    </row>
    <row r="352" spans="2:18" ht="45" customHeight="1" x14ac:dyDescent="0.25">
      <c r="B352" s="43" t="s">
        <v>144</v>
      </c>
      <c r="C352" s="43" t="s">
        <v>144</v>
      </c>
      <c r="D352" s="44" t="s">
        <v>163</v>
      </c>
      <c r="E352" s="43" t="s">
        <v>144</v>
      </c>
      <c r="F352" s="44" t="s">
        <v>144</v>
      </c>
      <c r="G352" s="45" t="s">
        <v>144</v>
      </c>
      <c r="H352" s="46" t="s">
        <v>144</v>
      </c>
      <c r="I352" s="46" t="s">
        <v>144</v>
      </c>
      <c r="J352" s="47" t="s">
        <v>163</v>
      </c>
      <c r="K352" s="48" t="s">
        <v>144</v>
      </c>
      <c r="L352" s="49" t="s">
        <v>144</v>
      </c>
      <c r="M352" s="50" t="s">
        <v>144</v>
      </c>
      <c r="N352" s="50" t="s">
        <v>144</v>
      </c>
      <c r="O352" s="50" t="s">
        <v>144</v>
      </c>
      <c r="P352" s="50" t="s">
        <v>144</v>
      </c>
      <c r="Q352" s="51" t="s">
        <v>144</v>
      </c>
      <c r="R352" s="51" t="s">
        <v>144</v>
      </c>
    </row>
    <row r="353" spans="2:18" ht="45" customHeight="1" x14ac:dyDescent="0.25">
      <c r="B353" s="43" t="s">
        <v>144</v>
      </c>
      <c r="C353" s="43" t="s">
        <v>144</v>
      </c>
      <c r="D353" s="44" t="s">
        <v>163</v>
      </c>
      <c r="E353" s="43" t="s">
        <v>144</v>
      </c>
      <c r="F353" s="44" t="s">
        <v>144</v>
      </c>
      <c r="G353" s="45" t="s">
        <v>144</v>
      </c>
      <c r="H353" s="46" t="s">
        <v>144</v>
      </c>
      <c r="I353" s="46" t="s">
        <v>144</v>
      </c>
      <c r="J353" s="47" t="s">
        <v>163</v>
      </c>
      <c r="K353" s="48" t="s">
        <v>144</v>
      </c>
      <c r="L353" s="49" t="s">
        <v>144</v>
      </c>
      <c r="M353" s="50" t="s">
        <v>144</v>
      </c>
      <c r="N353" s="50" t="s">
        <v>144</v>
      </c>
      <c r="O353" s="50" t="s">
        <v>144</v>
      </c>
      <c r="P353" s="50" t="s">
        <v>144</v>
      </c>
      <c r="Q353" s="51" t="s">
        <v>144</v>
      </c>
      <c r="R353" s="51" t="s">
        <v>144</v>
      </c>
    </row>
    <row r="354" spans="2:18" ht="45" customHeight="1" x14ac:dyDescent="0.25">
      <c r="B354" s="43" t="s">
        <v>144</v>
      </c>
      <c r="C354" s="43" t="s">
        <v>144</v>
      </c>
      <c r="D354" s="44" t="s">
        <v>163</v>
      </c>
      <c r="E354" s="43" t="s">
        <v>144</v>
      </c>
      <c r="F354" s="44" t="s">
        <v>144</v>
      </c>
      <c r="G354" s="45" t="s">
        <v>144</v>
      </c>
      <c r="H354" s="46" t="s">
        <v>144</v>
      </c>
      <c r="I354" s="46" t="s">
        <v>144</v>
      </c>
      <c r="J354" s="47" t="s">
        <v>163</v>
      </c>
      <c r="K354" s="48" t="s">
        <v>144</v>
      </c>
      <c r="L354" s="49" t="s">
        <v>144</v>
      </c>
      <c r="M354" s="50" t="s">
        <v>144</v>
      </c>
      <c r="N354" s="50" t="s">
        <v>144</v>
      </c>
      <c r="O354" s="50" t="s">
        <v>144</v>
      </c>
      <c r="P354" s="50" t="s">
        <v>144</v>
      </c>
      <c r="Q354" s="51" t="s">
        <v>144</v>
      </c>
      <c r="R354" s="51" t="s">
        <v>144</v>
      </c>
    </row>
    <row r="355" spans="2:18" ht="45" customHeight="1" x14ac:dyDescent="0.25">
      <c r="B355" s="43" t="s">
        <v>144</v>
      </c>
      <c r="C355" s="43" t="s">
        <v>144</v>
      </c>
      <c r="D355" s="44" t="s">
        <v>163</v>
      </c>
      <c r="E355" s="43" t="s">
        <v>144</v>
      </c>
      <c r="F355" s="44" t="s">
        <v>144</v>
      </c>
      <c r="G355" s="45" t="s">
        <v>144</v>
      </c>
      <c r="H355" s="46" t="s">
        <v>144</v>
      </c>
      <c r="I355" s="46" t="s">
        <v>144</v>
      </c>
      <c r="J355" s="47" t="s">
        <v>163</v>
      </c>
      <c r="K355" s="48" t="s">
        <v>144</v>
      </c>
      <c r="L355" s="49" t="s">
        <v>144</v>
      </c>
      <c r="M355" s="50" t="s">
        <v>144</v>
      </c>
      <c r="N355" s="50" t="s">
        <v>144</v>
      </c>
      <c r="O355" s="50" t="s">
        <v>144</v>
      </c>
      <c r="P355" s="50" t="s">
        <v>144</v>
      </c>
      <c r="Q355" s="51" t="s">
        <v>144</v>
      </c>
      <c r="R355" s="51" t="s">
        <v>144</v>
      </c>
    </row>
    <row r="356" spans="2:18" ht="45" customHeight="1" x14ac:dyDescent="0.25">
      <c r="B356" s="43" t="s">
        <v>144</v>
      </c>
      <c r="C356" s="43" t="s">
        <v>144</v>
      </c>
      <c r="D356" s="44" t="s">
        <v>163</v>
      </c>
      <c r="E356" s="43" t="s">
        <v>144</v>
      </c>
      <c r="F356" s="44" t="s">
        <v>144</v>
      </c>
      <c r="G356" s="45" t="s">
        <v>144</v>
      </c>
      <c r="H356" s="46" t="s">
        <v>144</v>
      </c>
      <c r="I356" s="46" t="s">
        <v>144</v>
      </c>
      <c r="J356" s="47" t="s">
        <v>163</v>
      </c>
      <c r="K356" s="48" t="s">
        <v>144</v>
      </c>
      <c r="L356" s="49" t="s">
        <v>144</v>
      </c>
      <c r="M356" s="50" t="s">
        <v>144</v>
      </c>
      <c r="N356" s="50" t="s">
        <v>144</v>
      </c>
      <c r="O356" s="50" t="s">
        <v>144</v>
      </c>
      <c r="P356" s="50" t="s">
        <v>144</v>
      </c>
      <c r="Q356" s="51" t="s">
        <v>144</v>
      </c>
      <c r="R356" s="51" t="s">
        <v>144</v>
      </c>
    </row>
    <row r="357" spans="2:18" ht="45" customHeight="1" x14ac:dyDescent="0.25">
      <c r="B357" s="43" t="s">
        <v>144</v>
      </c>
      <c r="C357" s="43" t="s">
        <v>144</v>
      </c>
      <c r="D357" s="44" t="s">
        <v>163</v>
      </c>
      <c r="E357" s="43" t="s">
        <v>144</v>
      </c>
      <c r="F357" s="44" t="s">
        <v>144</v>
      </c>
      <c r="G357" s="45" t="s">
        <v>144</v>
      </c>
      <c r="H357" s="46" t="s">
        <v>144</v>
      </c>
      <c r="I357" s="46" t="s">
        <v>144</v>
      </c>
      <c r="J357" s="47" t="s">
        <v>163</v>
      </c>
      <c r="K357" s="48" t="s">
        <v>144</v>
      </c>
      <c r="L357" s="49" t="s">
        <v>144</v>
      </c>
      <c r="M357" s="50" t="s">
        <v>144</v>
      </c>
      <c r="N357" s="50" t="s">
        <v>144</v>
      </c>
      <c r="O357" s="50" t="s">
        <v>144</v>
      </c>
      <c r="P357" s="50" t="s">
        <v>144</v>
      </c>
      <c r="Q357" s="51" t="s">
        <v>144</v>
      </c>
      <c r="R357" s="51" t="s">
        <v>144</v>
      </c>
    </row>
    <row r="358" spans="2:18" ht="45" customHeight="1" x14ac:dyDescent="0.25">
      <c r="B358" s="43" t="s">
        <v>144</v>
      </c>
      <c r="C358" s="43" t="s">
        <v>144</v>
      </c>
      <c r="D358" s="44" t="s">
        <v>163</v>
      </c>
      <c r="E358" s="43" t="s">
        <v>144</v>
      </c>
      <c r="F358" s="44" t="s">
        <v>144</v>
      </c>
      <c r="G358" s="45" t="s">
        <v>144</v>
      </c>
      <c r="H358" s="46" t="s">
        <v>144</v>
      </c>
      <c r="I358" s="46" t="s">
        <v>144</v>
      </c>
      <c r="J358" s="47" t="s">
        <v>163</v>
      </c>
      <c r="K358" s="48" t="s">
        <v>144</v>
      </c>
      <c r="L358" s="49" t="s">
        <v>144</v>
      </c>
      <c r="M358" s="50" t="s">
        <v>144</v>
      </c>
      <c r="N358" s="50" t="s">
        <v>144</v>
      </c>
      <c r="O358" s="50" t="s">
        <v>144</v>
      </c>
      <c r="P358" s="50" t="s">
        <v>144</v>
      </c>
      <c r="Q358" s="51" t="s">
        <v>144</v>
      </c>
      <c r="R358" s="51" t="s">
        <v>144</v>
      </c>
    </row>
    <row r="359" spans="2:18" ht="45" customHeight="1" x14ac:dyDescent="0.25">
      <c r="B359" s="43" t="s">
        <v>144</v>
      </c>
      <c r="C359" s="43" t="s">
        <v>144</v>
      </c>
      <c r="D359" s="44" t="s">
        <v>163</v>
      </c>
      <c r="E359" s="43" t="s">
        <v>144</v>
      </c>
      <c r="F359" s="44" t="s">
        <v>144</v>
      </c>
      <c r="G359" s="45" t="s">
        <v>144</v>
      </c>
      <c r="H359" s="46" t="s">
        <v>144</v>
      </c>
      <c r="I359" s="46" t="s">
        <v>144</v>
      </c>
      <c r="J359" s="47" t="s">
        <v>163</v>
      </c>
      <c r="K359" s="48" t="s">
        <v>144</v>
      </c>
      <c r="L359" s="49" t="s">
        <v>144</v>
      </c>
      <c r="M359" s="50" t="s">
        <v>144</v>
      </c>
      <c r="N359" s="50" t="s">
        <v>144</v>
      </c>
      <c r="O359" s="50" t="s">
        <v>144</v>
      </c>
      <c r="P359" s="50" t="s">
        <v>144</v>
      </c>
      <c r="Q359" s="51" t="s">
        <v>144</v>
      </c>
      <c r="R359" s="51" t="s">
        <v>144</v>
      </c>
    </row>
    <row r="360" spans="2:18" ht="45" customHeight="1" x14ac:dyDescent="0.25">
      <c r="B360" s="43" t="s">
        <v>144</v>
      </c>
      <c r="C360" s="43" t="s">
        <v>144</v>
      </c>
      <c r="D360" s="44" t="s">
        <v>163</v>
      </c>
      <c r="E360" s="43" t="s">
        <v>144</v>
      </c>
      <c r="F360" s="44" t="s">
        <v>144</v>
      </c>
      <c r="G360" s="45" t="s">
        <v>144</v>
      </c>
      <c r="H360" s="46" t="s">
        <v>144</v>
      </c>
      <c r="I360" s="46" t="s">
        <v>144</v>
      </c>
      <c r="J360" s="47" t="s">
        <v>163</v>
      </c>
      <c r="K360" s="48" t="s">
        <v>144</v>
      </c>
      <c r="L360" s="49" t="s">
        <v>144</v>
      </c>
      <c r="M360" s="50" t="s">
        <v>144</v>
      </c>
      <c r="N360" s="50" t="s">
        <v>144</v>
      </c>
      <c r="O360" s="50" t="s">
        <v>144</v>
      </c>
      <c r="P360" s="50" t="s">
        <v>144</v>
      </c>
      <c r="Q360" s="51" t="s">
        <v>144</v>
      </c>
      <c r="R360" s="51" t="s">
        <v>144</v>
      </c>
    </row>
    <row r="361" spans="2:18" ht="45" customHeight="1" x14ac:dyDescent="0.25">
      <c r="B361" s="43" t="s">
        <v>144</v>
      </c>
      <c r="C361" s="43" t="s">
        <v>144</v>
      </c>
      <c r="D361" s="44" t="s">
        <v>163</v>
      </c>
      <c r="E361" s="43" t="s">
        <v>144</v>
      </c>
      <c r="F361" s="44" t="s">
        <v>144</v>
      </c>
      <c r="G361" s="45" t="s">
        <v>144</v>
      </c>
      <c r="H361" s="46" t="s">
        <v>144</v>
      </c>
      <c r="I361" s="46" t="s">
        <v>144</v>
      </c>
      <c r="J361" s="47" t="s">
        <v>163</v>
      </c>
      <c r="K361" s="48" t="s">
        <v>144</v>
      </c>
      <c r="L361" s="49" t="s">
        <v>144</v>
      </c>
      <c r="M361" s="50" t="s">
        <v>144</v>
      </c>
      <c r="N361" s="50" t="s">
        <v>144</v>
      </c>
      <c r="O361" s="50" t="s">
        <v>144</v>
      </c>
      <c r="P361" s="50" t="s">
        <v>144</v>
      </c>
      <c r="Q361" s="51" t="s">
        <v>144</v>
      </c>
      <c r="R361" s="51" t="s">
        <v>144</v>
      </c>
    </row>
    <row r="362" spans="2:18" ht="45" customHeight="1" x14ac:dyDescent="0.25">
      <c r="B362" s="43" t="s">
        <v>144</v>
      </c>
      <c r="C362" s="43" t="s">
        <v>144</v>
      </c>
      <c r="D362" s="44" t="s">
        <v>163</v>
      </c>
      <c r="E362" s="43" t="s">
        <v>144</v>
      </c>
      <c r="F362" s="44" t="s">
        <v>144</v>
      </c>
      <c r="G362" s="45" t="s">
        <v>144</v>
      </c>
      <c r="H362" s="46" t="s">
        <v>144</v>
      </c>
      <c r="I362" s="46" t="s">
        <v>144</v>
      </c>
      <c r="J362" s="47" t="s">
        <v>163</v>
      </c>
      <c r="K362" s="48" t="s">
        <v>144</v>
      </c>
      <c r="L362" s="49" t="s">
        <v>144</v>
      </c>
      <c r="M362" s="50" t="s">
        <v>144</v>
      </c>
      <c r="N362" s="50" t="s">
        <v>144</v>
      </c>
      <c r="O362" s="50" t="s">
        <v>144</v>
      </c>
      <c r="P362" s="50" t="s">
        <v>144</v>
      </c>
      <c r="Q362" s="51" t="s">
        <v>144</v>
      </c>
      <c r="R362" s="51" t="s">
        <v>144</v>
      </c>
    </row>
    <row r="363" spans="2:18" ht="45" customHeight="1" x14ac:dyDescent="0.25">
      <c r="B363" s="43" t="s">
        <v>144</v>
      </c>
      <c r="C363" s="43" t="s">
        <v>144</v>
      </c>
      <c r="D363" s="44" t="s">
        <v>163</v>
      </c>
      <c r="E363" s="43" t="s">
        <v>144</v>
      </c>
      <c r="F363" s="44" t="s">
        <v>144</v>
      </c>
      <c r="G363" s="45" t="s">
        <v>144</v>
      </c>
      <c r="H363" s="46" t="s">
        <v>144</v>
      </c>
      <c r="I363" s="46" t="s">
        <v>144</v>
      </c>
      <c r="J363" s="47" t="s">
        <v>163</v>
      </c>
      <c r="K363" s="48" t="s">
        <v>144</v>
      </c>
      <c r="L363" s="49" t="s">
        <v>144</v>
      </c>
      <c r="M363" s="50" t="s">
        <v>144</v>
      </c>
      <c r="N363" s="50" t="s">
        <v>144</v>
      </c>
      <c r="O363" s="50" t="s">
        <v>144</v>
      </c>
      <c r="P363" s="50" t="s">
        <v>144</v>
      </c>
      <c r="Q363" s="51" t="s">
        <v>144</v>
      </c>
      <c r="R363" s="51" t="s">
        <v>144</v>
      </c>
    </row>
    <row r="364" spans="2:18" ht="45" customHeight="1" x14ac:dyDescent="0.25">
      <c r="B364" s="43" t="s">
        <v>144</v>
      </c>
      <c r="C364" s="43" t="s">
        <v>144</v>
      </c>
      <c r="D364" s="44" t="s">
        <v>163</v>
      </c>
      <c r="E364" s="43" t="s">
        <v>144</v>
      </c>
      <c r="F364" s="44" t="s">
        <v>144</v>
      </c>
      <c r="G364" s="45" t="s">
        <v>144</v>
      </c>
      <c r="H364" s="46" t="s">
        <v>144</v>
      </c>
      <c r="I364" s="46" t="s">
        <v>144</v>
      </c>
      <c r="J364" s="47" t="s">
        <v>163</v>
      </c>
      <c r="K364" s="48" t="s">
        <v>144</v>
      </c>
      <c r="L364" s="49" t="s">
        <v>144</v>
      </c>
      <c r="M364" s="50" t="s">
        <v>144</v>
      </c>
      <c r="N364" s="50" t="s">
        <v>144</v>
      </c>
      <c r="O364" s="50" t="s">
        <v>144</v>
      </c>
      <c r="P364" s="50" t="s">
        <v>144</v>
      </c>
      <c r="Q364" s="51" t="s">
        <v>144</v>
      </c>
      <c r="R364" s="51" t="s">
        <v>144</v>
      </c>
    </row>
    <row r="365" spans="2:18" ht="45" customHeight="1" x14ac:dyDescent="0.25">
      <c r="B365" s="43" t="s">
        <v>144</v>
      </c>
      <c r="C365" s="43" t="s">
        <v>144</v>
      </c>
      <c r="D365" s="44" t="s">
        <v>163</v>
      </c>
      <c r="E365" s="43" t="s">
        <v>144</v>
      </c>
      <c r="F365" s="44" t="s">
        <v>144</v>
      </c>
      <c r="G365" s="45" t="s">
        <v>144</v>
      </c>
      <c r="H365" s="46" t="s">
        <v>144</v>
      </c>
      <c r="I365" s="46" t="s">
        <v>144</v>
      </c>
      <c r="J365" s="47" t="s">
        <v>163</v>
      </c>
      <c r="K365" s="48" t="s">
        <v>144</v>
      </c>
      <c r="L365" s="49" t="s">
        <v>144</v>
      </c>
      <c r="M365" s="50" t="s">
        <v>144</v>
      </c>
      <c r="N365" s="50" t="s">
        <v>144</v>
      </c>
      <c r="O365" s="50" t="s">
        <v>144</v>
      </c>
      <c r="P365" s="50" t="s">
        <v>144</v>
      </c>
      <c r="Q365" s="51" t="s">
        <v>144</v>
      </c>
      <c r="R365" s="51" t="s">
        <v>144</v>
      </c>
    </row>
    <row r="366" spans="2:18" ht="45" customHeight="1" x14ac:dyDescent="0.25">
      <c r="B366" s="43" t="s">
        <v>144</v>
      </c>
      <c r="C366" s="43" t="s">
        <v>144</v>
      </c>
      <c r="D366" s="44" t="s">
        <v>163</v>
      </c>
      <c r="E366" s="43" t="s">
        <v>144</v>
      </c>
      <c r="F366" s="44" t="s">
        <v>144</v>
      </c>
      <c r="G366" s="45" t="s">
        <v>144</v>
      </c>
      <c r="H366" s="46" t="s">
        <v>144</v>
      </c>
      <c r="I366" s="46" t="s">
        <v>144</v>
      </c>
      <c r="J366" s="47" t="s">
        <v>163</v>
      </c>
      <c r="K366" s="48" t="s">
        <v>144</v>
      </c>
      <c r="L366" s="49" t="s">
        <v>144</v>
      </c>
      <c r="M366" s="50" t="s">
        <v>144</v>
      </c>
      <c r="N366" s="50" t="s">
        <v>144</v>
      </c>
      <c r="O366" s="50" t="s">
        <v>144</v>
      </c>
      <c r="P366" s="50" t="s">
        <v>144</v>
      </c>
      <c r="Q366" s="51" t="s">
        <v>144</v>
      </c>
      <c r="R366" s="51" t="s">
        <v>144</v>
      </c>
    </row>
    <row r="367" spans="2:18" ht="45" customHeight="1" x14ac:dyDescent="0.25">
      <c r="B367" s="43" t="s">
        <v>144</v>
      </c>
      <c r="C367" s="43" t="s">
        <v>144</v>
      </c>
      <c r="D367" s="44" t="s">
        <v>163</v>
      </c>
      <c r="E367" s="43" t="s">
        <v>144</v>
      </c>
      <c r="F367" s="44" t="s">
        <v>144</v>
      </c>
      <c r="G367" s="45" t="s">
        <v>144</v>
      </c>
      <c r="H367" s="46" t="s">
        <v>144</v>
      </c>
      <c r="I367" s="46" t="s">
        <v>144</v>
      </c>
      <c r="J367" s="47" t="s">
        <v>163</v>
      </c>
      <c r="K367" s="48" t="s">
        <v>144</v>
      </c>
      <c r="L367" s="49" t="s">
        <v>144</v>
      </c>
      <c r="M367" s="50" t="s">
        <v>144</v>
      </c>
      <c r="N367" s="50" t="s">
        <v>144</v>
      </c>
      <c r="O367" s="50" t="s">
        <v>144</v>
      </c>
      <c r="P367" s="50" t="s">
        <v>144</v>
      </c>
      <c r="Q367" s="51" t="s">
        <v>144</v>
      </c>
      <c r="R367" s="51" t="s">
        <v>144</v>
      </c>
    </row>
    <row r="368" spans="2:18" ht="45" customHeight="1" x14ac:dyDescent="0.25">
      <c r="B368" s="43" t="s">
        <v>144</v>
      </c>
      <c r="C368" s="43" t="s">
        <v>144</v>
      </c>
      <c r="D368" s="44" t="s">
        <v>163</v>
      </c>
      <c r="E368" s="43" t="s">
        <v>144</v>
      </c>
      <c r="F368" s="44" t="s">
        <v>144</v>
      </c>
      <c r="G368" s="45" t="s">
        <v>144</v>
      </c>
      <c r="H368" s="46" t="s">
        <v>144</v>
      </c>
      <c r="I368" s="46" t="s">
        <v>144</v>
      </c>
      <c r="J368" s="47" t="s">
        <v>163</v>
      </c>
      <c r="K368" s="48" t="s">
        <v>144</v>
      </c>
      <c r="L368" s="49" t="s">
        <v>144</v>
      </c>
      <c r="M368" s="50" t="s">
        <v>144</v>
      </c>
      <c r="N368" s="50" t="s">
        <v>144</v>
      </c>
      <c r="O368" s="50" t="s">
        <v>144</v>
      </c>
      <c r="P368" s="50" t="s">
        <v>144</v>
      </c>
      <c r="Q368" s="51" t="s">
        <v>144</v>
      </c>
      <c r="R368" s="51" t="s">
        <v>144</v>
      </c>
    </row>
    <row r="369" spans="2:18" ht="45" customHeight="1" x14ac:dyDescent="0.25">
      <c r="B369" s="43" t="s">
        <v>144</v>
      </c>
      <c r="C369" s="43" t="s">
        <v>144</v>
      </c>
      <c r="D369" s="44" t="s">
        <v>163</v>
      </c>
      <c r="E369" s="43" t="s">
        <v>144</v>
      </c>
      <c r="F369" s="44" t="s">
        <v>144</v>
      </c>
      <c r="G369" s="45" t="s">
        <v>144</v>
      </c>
      <c r="H369" s="46" t="s">
        <v>144</v>
      </c>
      <c r="I369" s="46" t="s">
        <v>144</v>
      </c>
      <c r="J369" s="47" t="s">
        <v>163</v>
      </c>
      <c r="K369" s="48" t="s">
        <v>144</v>
      </c>
      <c r="L369" s="49" t="s">
        <v>144</v>
      </c>
      <c r="M369" s="50" t="s">
        <v>144</v>
      </c>
      <c r="N369" s="50" t="s">
        <v>144</v>
      </c>
      <c r="O369" s="50" t="s">
        <v>144</v>
      </c>
      <c r="P369" s="50" t="s">
        <v>144</v>
      </c>
      <c r="Q369" s="51" t="s">
        <v>144</v>
      </c>
      <c r="R369" s="51" t="s">
        <v>144</v>
      </c>
    </row>
    <row r="370" spans="2:18" ht="45" customHeight="1" x14ac:dyDescent="0.25">
      <c r="B370" s="43" t="s">
        <v>144</v>
      </c>
      <c r="C370" s="43" t="s">
        <v>144</v>
      </c>
      <c r="D370" s="44" t="s">
        <v>163</v>
      </c>
      <c r="E370" s="43" t="s">
        <v>144</v>
      </c>
      <c r="F370" s="44" t="s">
        <v>144</v>
      </c>
      <c r="G370" s="45" t="s">
        <v>144</v>
      </c>
      <c r="H370" s="46" t="s">
        <v>144</v>
      </c>
      <c r="I370" s="46" t="s">
        <v>144</v>
      </c>
      <c r="J370" s="47" t="s">
        <v>163</v>
      </c>
      <c r="K370" s="48" t="s">
        <v>144</v>
      </c>
      <c r="L370" s="49" t="s">
        <v>144</v>
      </c>
      <c r="M370" s="50" t="s">
        <v>144</v>
      </c>
      <c r="N370" s="50" t="s">
        <v>144</v>
      </c>
      <c r="O370" s="50" t="s">
        <v>144</v>
      </c>
      <c r="P370" s="50" t="s">
        <v>144</v>
      </c>
      <c r="Q370" s="51" t="s">
        <v>144</v>
      </c>
      <c r="R370" s="51" t="s">
        <v>144</v>
      </c>
    </row>
    <row r="371" spans="2:18" ht="45" customHeight="1" x14ac:dyDescent="0.25">
      <c r="B371" s="43" t="s">
        <v>144</v>
      </c>
      <c r="C371" s="43" t="s">
        <v>144</v>
      </c>
      <c r="D371" s="44" t="s">
        <v>163</v>
      </c>
      <c r="E371" s="43" t="s">
        <v>144</v>
      </c>
      <c r="F371" s="44" t="s">
        <v>144</v>
      </c>
      <c r="G371" s="45" t="s">
        <v>144</v>
      </c>
      <c r="H371" s="46" t="s">
        <v>144</v>
      </c>
      <c r="I371" s="46" t="s">
        <v>144</v>
      </c>
      <c r="J371" s="47" t="s">
        <v>163</v>
      </c>
      <c r="K371" s="48" t="s">
        <v>144</v>
      </c>
      <c r="L371" s="49" t="s">
        <v>144</v>
      </c>
      <c r="M371" s="50" t="s">
        <v>144</v>
      </c>
      <c r="N371" s="50" t="s">
        <v>144</v>
      </c>
      <c r="O371" s="50" t="s">
        <v>144</v>
      </c>
      <c r="P371" s="50" t="s">
        <v>144</v>
      </c>
      <c r="Q371" s="51" t="s">
        <v>144</v>
      </c>
      <c r="R371" s="51" t="s">
        <v>144</v>
      </c>
    </row>
    <row r="372" spans="2:18" ht="45" customHeight="1" x14ac:dyDescent="0.25">
      <c r="B372" s="43" t="s">
        <v>144</v>
      </c>
      <c r="C372" s="43" t="s">
        <v>144</v>
      </c>
      <c r="D372" s="44" t="s">
        <v>163</v>
      </c>
      <c r="E372" s="43" t="s">
        <v>144</v>
      </c>
      <c r="F372" s="44" t="s">
        <v>144</v>
      </c>
      <c r="G372" s="45" t="s">
        <v>144</v>
      </c>
      <c r="H372" s="46" t="s">
        <v>144</v>
      </c>
      <c r="I372" s="46" t="s">
        <v>144</v>
      </c>
      <c r="J372" s="47" t="s">
        <v>163</v>
      </c>
      <c r="K372" s="48" t="s">
        <v>144</v>
      </c>
      <c r="L372" s="49" t="s">
        <v>144</v>
      </c>
      <c r="M372" s="50" t="s">
        <v>144</v>
      </c>
      <c r="N372" s="50" t="s">
        <v>144</v>
      </c>
      <c r="O372" s="50" t="s">
        <v>144</v>
      </c>
      <c r="P372" s="50" t="s">
        <v>144</v>
      </c>
      <c r="Q372" s="51" t="s">
        <v>144</v>
      </c>
      <c r="R372" s="51" t="s">
        <v>144</v>
      </c>
    </row>
    <row r="373" spans="2:18" ht="45" customHeight="1" x14ac:dyDescent="0.25">
      <c r="B373" s="43" t="s">
        <v>144</v>
      </c>
      <c r="C373" s="43" t="s">
        <v>144</v>
      </c>
      <c r="D373" s="44" t="s">
        <v>163</v>
      </c>
      <c r="E373" s="43" t="s">
        <v>144</v>
      </c>
      <c r="F373" s="44" t="s">
        <v>144</v>
      </c>
      <c r="G373" s="45" t="s">
        <v>144</v>
      </c>
      <c r="H373" s="46" t="s">
        <v>144</v>
      </c>
      <c r="I373" s="46" t="s">
        <v>144</v>
      </c>
      <c r="J373" s="47" t="s">
        <v>163</v>
      </c>
      <c r="K373" s="48" t="s">
        <v>144</v>
      </c>
      <c r="L373" s="49" t="s">
        <v>144</v>
      </c>
      <c r="M373" s="50" t="s">
        <v>144</v>
      </c>
      <c r="N373" s="50" t="s">
        <v>144</v>
      </c>
      <c r="O373" s="50" t="s">
        <v>144</v>
      </c>
      <c r="P373" s="50" t="s">
        <v>144</v>
      </c>
      <c r="Q373" s="51" t="s">
        <v>144</v>
      </c>
      <c r="R373" s="51" t="s">
        <v>144</v>
      </c>
    </row>
    <row r="374" spans="2:18" ht="45" customHeight="1" x14ac:dyDescent="0.25">
      <c r="B374" s="43" t="s">
        <v>144</v>
      </c>
      <c r="C374" s="43" t="s">
        <v>144</v>
      </c>
      <c r="D374" s="44" t="s">
        <v>163</v>
      </c>
      <c r="E374" s="43" t="s">
        <v>144</v>
      </c>
      <c r="F374" s="44" t="s">
        <v>144</v>
      </c>
      <c r="G374" s="45" t="s">
        <v>144</v>
      </c>
      <c r="H374" s="46" t="s">
        <v>144</v>
      </c>
      <c r="I374" s="46" t="s">
        <v>144</v>
      </c>
      <c r="J374" s="47" t="s">
        <v>163</v>
      </c>
      <c r="K374" s="48" t="s">
        <v>144</v>
      </c>
      <c r="L374" s="49" t="s">
        <v>144</v>
      </c>
      <c r="M374" s="50" t="s">
        <v>144</v>
      </c>
      <c r="N374" s="50" t="s">
        <v>144</v>
      </c>
      <c r="O374" s="50" t="s">
        <v>144</v>
      </c>
      <c r="P374" s="50" t="s">
        <v>144</v>
      </c>
      <c r="Q374" s="51" t="s">
        <v>144</v>
      </c>
      <c r="R374" s="51" t="s">
        <v>144</v>
      </c>
    </row>
    <row r="375" spans="2:18" ht="45" customHeight="1" x14ac:dyDescent="0.25">
      <c r="B375" s="43" t="s">
        <v>144</v>
      </c>
      <c r="C375" s="43" t="s">
        <v>144</v>
      </c>
      <c r="D375" s="44" t="s">
        <v>163</v>
      </c>
      <c r="E375" s="43" t="s">
        <v>144</v>
      </c>
      <c r="F375" s="44" t="s">
        <v>144</v>
      </c>
      <c r="G375" s="45" t="s">
        <v>144</v>
      </c>
      <c r="H375" s="46" t="s">
        <v>144</v>
      </c>
      <c r="I375" s="46" t="s">
        <v>144</v>
      </c>
      <c r="J375" s="47" t="s">
        <v>163</v>
      </c>
      <c r="K375" s="48" t="s">
        <v>144</v>
      </c>
      <c r="L375" s="49" t="s">
        <v>144</v>
      </c>
      <c r="M375" s="50" t="s">
        <v>144</v>
      </c>
      <c r="N375" s="50" t="s">
        <v>144</v>
      </c>
      <c r="O375" s="50" t="s">
        <v>144</v>
      </c>
      <c r="P375" s="50" t="s">
        <v>144</v>
      </c>
      <c r="Q375" s="51" t="s">
        <v>144</v>
      </c>
      <c r="R375" s="51" t="s">
        <v>144</v>
      </c>
    </row>
    <row r="376" spans="2:18" ht="45" customHeight="1" x14ac:dyDescent="0.25">
      <c r="B376" s="43" t="s">
        <v>144</v>
      </c>
      <c r="C376" s="43" t="s">
        <v>144</v>
      </c>
      <c r="D376" s="44" t="s">
        <v>163</v>
      </c>
      <c r="E376" s="43" t="s">
        <v>144</v>
      </c>
      <c r="F376" s="44" t="s">
        <v>144</v>
      </c>
      <c r="G376" s="45" t="s">
        <v>144</v>
      </c>
      <c r="H376" s="46" t="s">
        <v>144</v>
      </c>
      <c r="I376" s="46" t="s">
        <v>144</v>
      </c>
      <c r="J376" s="47" t="s">
        <v>163</v>
      </c>
      <c r="K376" s="48" t="s">
        <v>144</v>
      </c>
      <c r="L376" s="49" t="s">
        <v>144</v>
      </c>
      <c r="M376" s="50" t="s">
        <v>144</v>
      </c>
      <c r="N376" s="50" t="s">
        <v>144</v>
      </c>
      <c r="O376" s="50" t="s">
        <v>144</v>
      </c>
      <c r="P376" s="50" t="s">
        <v>144</v>
      </c>
      <c r="Q376" s="51" t="s">
        <v>144</v>
      </c>
      <c r="R376" s="51" t="s">
        <v>144</v>
      </c>
    </row>
    <row r="377" spans="2:18" ht="45" customHeight="1" x14ac:dyDescent="0.25">
      <c r="B377" s="43" t="s">
        <v>144</v>
      </c>
      <c r="C377" s="43" t="s">
        <v>144</v>
      </c>
      <c r="D377" s="44" t="s">
        <v>163</v>
      </c>
      <c r="E377" s="43" t="s">
        <v>144</v>
      </c>
      <c r="F377" s="44" t="s">
        <v>144</v>
      </c>
      <c r="G377" s="45" t="s">
        <v>144</v>
      </c>
      <c r="H377" s="46" t="s">
        <v>144</v>
      </c>
      <c r="I377" s="46" t="s">
        <v>144</v>
      </c>
      <c r="J377" s="47" t="s">
        <v>163</v>
      </c>
      <c r="K377" s="48" t="s">
        <v>144</v>
      </c>
      <c r="L377" s="49" t="s">
        <v>144</v>
      </c>
      <c r="M377" s="50" t="s">
        <v>144</v>
      </c>
      <c r="N377" s="50" t="s">
        <v>144</v>
      </c>
      <c r="O377" s="50" t="s">
        <v>144</v>
      </c>
      <c r="P377" s="50" t="s">
        <v>144</v>
      </c>
      <c r="Q377" s="51" t="s">
        <v>144</v>
      </c>
      <c r="R377" s="51" t="s">
        <v>144</v>
      </c>
    </row>
    <row r="378" spans="2:18" ht="45" customHeight="1" x14ac:dyDescent="0.25">
      <c r="B378" s="43" t="s">
        <v>144</v>
      </c>
      <c r="C378" s="43" t="s">
        <v>144</v>
      </c>
      <c r="D378" s="44" t="s">
        <v>163</v>
      </c>
      <c r="E378" s="43" t="s">
        <v>144</v>
      </c>
      <c r="F378" s="44" t="s">
        <v>144</v>
      </c>
      <c r="G378" s="45" t="s">
        <v>144</v>
      </c>
      <c r="H378" s="46" t="s">
        <v>144</v>
      </c>
      <c r="I378" s="46" t="s">
        <v>144</v>
      </c>
      <c r="J378" s="47" t="s">
        <v>163</v>
      </c>
      <c r="K378" s="48" t="s">
        <v>144</v>
      </c>
      <c r="L378" s="49" t="s">
        <v>144</v>
      </c>
      <c r="M378" s="50" t="s">
        <v>144</v>
      </c>
      <c r="N378" s="50" t="s">
        <v>144</v>
      </c>
      <c r="O378" s="50" t="s">
        <v>144</v>
      </c>
      <c r="P378" s="50" t="s">
        <v>144</v>
      </c>
      <c r="Q378" s="51" t="s">
        <v>144</v>
      </c>
      <c r="R378" s="51" t="s">
        <v>144</v>
      </c>
    </row>
    <row r="379" spans="2:18" ht="45" customHeight="1" x14ac:dyDescent="0.25">
      <c r="B379" s="43" t="s">
        <v>144</v>
      </c>
      <c r="C379" s="43" t="s">
        <v>144</v>
      </c>
      <c r="D379" s="44" t="s">
        <v>163</v>
      </c>
      <c r="E379" s="43" t="s">
        <v>144</v>
      </c>
      <c r="F379" s="44" t="s">
        <v>144</v>
      </c>
      <c r="G379" s="45" t="s">
        <v>144</v>
      </c>
      <c r="H379" s="46" t="s">
        <v>144</v>
      </c>
      <c r="I379" s="46" t="s">
        <v>144</v>
      </c>
      <c r="J379" s="47" t="s">
        <v>163</v>
      </c>
      <c r="K379" s="48" t="s">
        <v>144</v>
      </c>
      <c r="L379" s="49" t="s">
        <v>144</v>
      </c>
      <c r="M379" s="50" t="s">
        <v>144</v>
      </c>
      <c r="N379" s="50" t="s">
        <v>144</v>
      </c>
      <c r="O379" s="50" t="s">
        <v>144</v>
      </c>
      <c r="P379" s="50" t="s">
        <v>144</v>
      </c>
      <c r="Q379" s="51" t="s">
        <v>144</v>
      </c>
      <c r="R379" s="51" t="s">
        <v>144</v>
      </c>
    </row>
    <row r="380" spans="2:18" ht="45" customHeight="1" x14ac:dyDescent="0.25">
      <c r="B380" s="43" t="s">
        <v>144</v>
      </c>
      <c r="C380" s="43" t="s">
        <v>144</v>
      </c>
      <c r="D380" s="44" t="s">
        <v>163</v>
      </c>
      <c r="E380" s="43" t="s">
        <v>144</v>
      </c>
      <c r="F380" s="44" t="s">
        <v>144</v>
      </c>
      <c r="G380" s="45" t="s">
        <v>144</v>
      </c>
      <c r="H380" s="46" t="s">
        <v>144</v>
      </c>
      <c r="I380" s="46" t="s">
        <v>144</v>
      </c>
      <c r="J380" s="47" t="s">
        <v>163</v>
      </c>
      <c r="K380" s="48" t="s">
        <v>144</v>
      </c>
      <c r="L380" s="49" t="s">
        <v>144</v>
      </c>
      <c r="M380" s="50" t="s">
        <v>144</v>
      </c>
      <c r="N380" s="50" t="s">
        <v>144</v>
      </c>
      <c r="O380" s="50" t="s">
        <v>144</v>
      </c>
      <c r="P380" s="50" t="s">
        <v>144</v>
      </c>
      <c r="Q380" s="51" t="s">
        <v>144</v>
      </c>
      <c r="R380" s="51" t="s">
        <v>144</v>
      </c>
    </row>
    <row r="381" spans="2:18" ht="45" customHeight="1" x14ac:dyDescent="0.25">
      <c r="B381" s="43" t="s">
        <v>144</v>
      </c>
      <c r="C381" s="43" t="s">
        <v>144</v>
      </c>
      <c r="D381" s="44" t="s">
        <v>163</v>
      </c>
      <c r="E381" s="43" t="s">
        <v>144</v>
      </c>
      <c r="F381" s="44" t="s">
        <v>144</v>
      </c>
      <c r="G381" s="45" t="s">
        <v>144</v>
      </c>
      <c r="H381" s="46" t="s">
        <v>144</v>
      </c>
      <c r="I381" s="46" t="s">
        <v>144</v>
      </c>
      <c r="J381" s="47" t="s">
        <v>163</v>
      </c>
      <c r="K381" s="48" t="s">
        <v>144</v>
      </c>
      <c r="L381" s="49" t="s">
        <v>144</v>
      </c>
      <c r="M381" s="50" t="s">
        <v>144</v>
      </c>
      <c r="N381" s="50" t="s">
        <v>144</v>
      </c>
      <c r="O381" s="50" t="s">
        <v>144</v>
      </c>
      <c r="P381" s="50" t="s">
        <v>144</v>
      </c>
      <c r="Q381" s="51" t="s">
        <v>144</v>
      </c>
      <c r="R381" s="51" t="s">
        <v>144</v>
      </c>
    </row>
    <row r="382" spans="2:18" ht="45" customHeight="1" x14ac:dyDescent="0.25">
      <c r="B382" s="43" t="s">
        <v>144</v>
      </c>
      <c r="C382" s="43" t="s">
        <v>144</v>
      </c>
      <c r="D382" s="44" t="s">
        <v>163</v>
      </c>
      <c r="E382" s="43" t="s">
        <v>144</v>
      </c>
      <c r="F382" s="44" t="s">
        <v>144</v>
      </c>
      <c r="G382" s="45" t="s">
        <v>144</v>
      </c>
      <c r="H382" s="46" t="s">
        <v>144</v>
      </c>
      <c r="I382" s="46" t="s">
        <v>144</v>
      </c>
      <c r="J382" s="47" t="s">
        <v>163</v>
      </c>
      <c r="K382" s="48" t="s">
        <v>144</v>
      </c>
      <c r="L382" s="49" t="s">
        <v>144</v>
      </c>
      <c r="M382" s="50" t="s">
        <v>144</v>
      </c>
      <c r="N382" s="50" t="s">
        <v>144</v>
      </c>
      <c r="O382" s="50" t="s">
        <v>144</v>
      </c>
      <c r="P382" s="50" t="s">
        <v>144</v>
      </c>
      <c r="Q382" s="51" t="s">
        <v>144</v>
      </c>
      <c r="R382" s="51" t="s">
        <v>144</v>
      </c>
    </row>
    <row r="383" spans="2:18" ht="45" customHeight="1" x14ac:dyDescent="0.25">
      <c r="B383" s="43" t="s">
        <v>144</v>
      </c>
      <c r="C383" s="43" t="s">
        <v>144</v>
      </c>
      <c r="D383" s="44" t="s">
        <v>163</v>
      </c>
      <c r="E383" s="43" t="s">
        <v>144</v>
      </c>
      <c r="F383" s="44" t="s">
        <v>144</v>
      </c>
      <c r="G383" s="45" t="s">
        <v>144</v>
      </c>
      <c r="H383" s="46" t="s">
        <v>144</v>
      </c>
      <c r="I383" s="46" t="s">
        <v>144</v>
      </c>
      <c r="J383" s="47" t="s">
        <v>163</v>
      </c>
      <c r="K383" s="48" t="s">
        <v>144</v>
      </c>
      <c r="L383" s="49" t="s">
        <v>144</v>
      </c>
      <c r="M383" s="50" t="s">
        <v>144</v>
      </c>
      <c r="N383" s="50" t="s">
        <v>144</v>
      </c>
      <c r="O383" s="50" t="s">
        <v>144</v>
      </c>
      <c r="P383" s="50" t="s">
        <v>144</v>
      </c>
      <c r="Q383" s="51" t="s">
        <v>144</v>
      </c>
      <c r="R383" s="51" t="s">
        <v>144</v>
      </c>
    </row>
    <row r="384" spans="2:18" ht="45" customHeight="1" x14ac:dyDescent="0.25">
      <c r="B384" s="43" t="s">
        <v>144</v>
      </c>
      <c r="C384" s="43" t="s">
        <v>144</v>
      </c>
      <c r="D384" s="44" t="s">
        <v>163</v>
      </c>
      <c r="E384" s="43" t="s">
        <v>144</v>
      </c>
      <c r="F384" s="44" t="s">
        <v>144</v>
      </c>
      <c r="G384" s="45" t="s">
        <v>144</v>
      </c>
      <c r="H384" s="46" t="s">
        <v>144</v>
      </c>
      <c r="I384" s="46" t="s">
        <v>144</v>
      </c>
      <c r="J384" s="47" t="s">
        <v>163</v>
      </c>
      <c r="K384" s="48" t="s">
        <v>144</v>
      </c>
      <c r="L384" s="49" t="s">
        <v>144</v>
      </c>
      <c r="M384" s="50" t="s">
        <v>144</v>
      </c>
      <c r="N384" s="50" t="s">
        <v>144</v>
      </c>
      <c r="O384" s="50" t="s">
        <v>144</v>
      </c>
      <c r="P384" s="50" t="s">
        <v>144</v>
      </c>
      <c r="Q384" s="51" t="s">
        <v>144</v>
      </c>
      <c r="R384" s="51" t="s">
        <v>144</v>
      </c>
    </row>
    <row r="385" spans="2:18" ht="45" customHeight="1" x14ac:dyDescent="0.25">
      <c r="B385" s="43" t="s">
        <v>144</v>
      </c>
      <c r="C385" s="43" t="s">
        <v>144</v>
      </c>
      <c r="D385" s="44" t="s">
        <v>163</v>
      </c>
      <c r="E385" s="43" t="s">
        <v>144</v>
      </c>
      <c r="F385" s="44" t="s">
        <v>144</v>
      </c>
      <c r="G385" s="45" t="s">
        <v>144</v>
      </c>
      <c r="H385" s="46" t="s">
        <v>144</v>
      </c>
      <c r="I385" s="46" t="s">
        <v>144</v>
      </c>
      <c r="J385" s="47" t="s">
        <v>163</v>
      </c>
      <c r="K385" s="48" t="s">
        <v>144</v>
      </c>
      <c r="L385" s="49" t="s">
        <v>144</v>
      </c>
      <c r="M385" s="50" t="s">
        <v>144</v>
      </c>
      <c r="N385" s="50" t="s">
        <v>144</v>
      </c>
      <c r="O385" s="50" t="s">
        <v>144</v>
      </c>
      <c r="P385" s="50" t="s">
        <v>144</v>
      </c>
      <c r="Q385" s="51" t="s">
        <v>144</v>
      </c>
      <c r="R385" s="51" t="s">
        <v>144</v>
      </c>
    </row>
    <row r="386" spans="2:18" ht="45" customHeight="1" x14ac:dyDescent="0.25">
      <c r="B386" s="43" t="s">
        <v>144</v>
      </c>
      <c r="C386" s="43" t="s">
        <v>144</v>
      </c>
      <c r="D386" s="44" t="s">
        <v>163</v>
      </c>
      <c r="E386" s="43" t="s">
        <v>144</v>
      </c>
      <c r="F386" s="44" t="s">
        <v>144</v>
      </c>
      <c r="G386" s="45" t="s">
        <v>144</v>
      </c>
      <c r="H386" s="46" t="s">
        <v>144</v>
      </c>
      <c r="I386" s="46" t="s">
        <v>144</v>
      </c>
      <c r="J386" s="47" t="s">
        <v>163</v>
      </c>
      <c r="K386" s="48" t="s">
        <v>144</v>
      </c>
      <c r="L386" s="49" t="s">
        <v>144</v>
      </c>
      <c r="M386" s="50" t="s">
        <v>144</v>
      </c>
      <c r="N386" s="50" t="s">
        <v>144</v>
      </c>
      <c r="O386" s="50" t="s">
        <v>144</v>
      </c>
      <c r="P386" s="50" t="s">
        <v>144</v>
      </c>
      <c r="Q386" s="51" t="s">
        <v>144</v>
      </c>
      <c r="R386" s="51" t="s">
        <v>144</v>
      </c>
    </row>
    <row r="387" spans="2:18" ht="45" customHeight="1" x14ac:dyDescent="0.25">
      <c r="B387" s="43" t="s">
        <v>144</v>
      </c>
      <c r="C387" s="43" t="s">
        <v>144</v>
      </c>
      <c r="D387" s="44" t="s">
        <v>163</v>
      </c>
      <c r="E387" s="43" t="s">
        <v>144</v>
      </c>
      <c r="F387" s="44" t="s">
        <v>144</v>
      </c>
      <c r="G387" s="45" t="s">
        <v>144</v>
      </c>
      <c r="H387" s="46" t="s">
        <v>144</v>
      </c>
      <c r="I387" s="46" t="s">
        <v>144</v>
      </c>
      <c r="J387" s="47" t="s">
        <v>163</v>
      </c>
      <c r="K387" s="48" t="s">
        <v>144</v>
      </c>
      <c r="L387" s="49" t="s">
        <v>144</v>
      </c>
      <c r="M387" s="50" t="s">
        <v>144</v>
      </c>
      <c r="N387" s="50" t="s">
        <v>144</v>
      </c>
      <c r="O387" s="50" t="s">
        <v>144</v>
      </c>
      <c r="P387" s="50" t="s">
        <v>144</v>
      </c>
      <c r="Q387" s="51" t="s">
        <v>144</v>
      </c>
      <c r="R387" s="51" t="s">
        <v>144</v>
      </c>
    </row>
    <row r="388" spans="2:18" ht="45" customHeight="1" x14ac:dyDescent="0.25">
      <c r="B388" s="43" t="s">
        <v>144</v>
      </c>
      <c r="C388" s="43" t="s">
        <v>144</v>
      </c>
      <c r="D388" s="44" t="s">
        <v>163</v>
      </c>
      <c r="E388" s="43" t="s">
        <v>144</v>
      </c>
      <c r="F388" s="44" t="s">
        <v>144</v>
      </c>
      <c r="G388" s="45" t="s">
        <v>144</v>
      </c>
      <c r="H388" s="46" t="s">
        <v>144</v>
      </c>
      <c r="I388" s="46" t="s">
        <v>144</v>
      </c>
      <c r="J388" s="47" t="s">
        <v>163</v>
      </c>
      <c r="K388" s="48" t="s">
        <v>144</v>
      </c>
      <c r="L388" s="49" t="s">
        <v>144</v>
      </c>
      <c r="M388" s="50" t="s">
        <v>144</v>
      </c>
      <c r="N388" s="50" t="s">
        <v>144</v>
      </c>
      <c r="O388" s="50" t="s">
        <v>144</v>
      </c>
      <c r="P388" s="50" t="s">
        <v>144</v>
      </c>
      <c r="Q388" s="51" t="s">
        <v>144</v>
      </c>
      <c r="R388" s="51" t="s">
        <v>144</v>
      </c>
    </row>
    <row r="389" spans="2:18" ht="45" customHeight="1" x14ac:dyDescent="0.25">
      <c r="B389" s="43" t="s">
        <v>144</v>
      </c>
      <c r="C389" s="43" t="s">
        <v>144</v>
      </c>
      <c r="D389" s="44" t="s">
        <v>163</v>
      </c>
      <c r="E389" s="43" t="s">
        <v>144</v>
      </c>
      <c r="F389" s="44" t="s">
        <v>144</v>
      </c>
      <c r="G389" s="45" t="s">
        <v>144</v>
      </c>
      <c r="H389" s="46" t="s">
        <v>144</v>
      </c>
      <c r="I389" s="46" t="s">
        <v>144</v>
      </c>
      <c r="J389" s="47" t="s">
        <v>163</v>
      </c>
      <c r="K389" s="48" t="s">
        <v>144</v>
      </c>
      <c r="L389" s="49" t="s">
        <v>144</v>
      </c>
      <c r="M389" s="50" t="s">
        <v>144</v>
      </c>
      <c r="N389" s="50" t="s">
        <v>144</v>
      </c>
      <c r="O389" s="50" t="s">
        <v>144</v>
      </c>
      <c r="P389" s="50" t="s">
        <v>144</v>
      </c>
      <c r="Q389" s="51" t="s">
        <v>144</v>
      </c>
      <c r="R389" s="51" t="s">
        <v>144</v>
      </c>
    </row>
    <row r="390" spans="2:18" ht="45" customHeight="1" x14ac:dyDescent="0.25">
      <c r="B390" s="43" t="s">
        <v>144</v>
      </c>
      <c r="C390" s="43" t="s">
        <v>144</v>
      </c>
      <c r="D390" s="44" t="s">
        <v>163</v>
      </c>
      <c r="E390" s="43" t="s">
        <v>144</v>
      </c>
      <c r="F390" s="44" t="s">
        <v>144</v>
      </c>
      <c r="G390" s="45" t="s">
        <v>144</v>
      </c>
      <c r="H390" s="46" t="s">
        <v>144</v>
      </c>
      <c r="I390" s="46" t="s">
        <v>144</v>
      </c>
      <c r="J390" s="47" t="s">
        <v>163</v>
      </c>
      <c r="K390" s="48" t="s">
        <v>144</v>
      </c>
      <c r="L390" s="49" t="s">
        <v>144</v>
      </c>
      <c r="M390" s="50" t="s">
        <v>144</v>
      </c>
      <c r="N390" s="50" t="s">
        <v>144</v>
      </c>
      <c r="O390" s="50" t="s">
        <v>144</v>
      </c>
      <c r="P390" s="50" t="s">
        <v>144</v>
      </c>
      <c r="Q390" s="51" t="s">
        <v>144</v>
      </c>
      <c r="R390" s="51" t="s">
        <v>144</v>
      </c>
    </row>
    <row r="391" spans="2:18" ht="45" customHeight="1" x14ac:dyDescent="0.25">
      <c r="B391" s="43" t="s">
        <v>144</v>
      </c>
      <c r="C391" s="43" t="s">
        <v>144</v>
      </c>
      <c r="D391" s="44" t="s">
        <v>163</v>
      </c>
      <c r="E391" s="43" t="s">
        <v>144</v>
      </c>
      <c r="F391" s="44" t="s">
        <v>144</v>
      </c>
      <c r="G391" s="45" t="s">
        <v>144</v>
      </c>
      <c r="H391" s="46" t="s">
        <v>144</v>
      </c>
      <c r="I391" s="46" t="s">
        <v>144</v>
      </c>
      <c r="J391" s="47" t="s">
        <v>163</v>
      </c>
      <c r="K391" s="48" t="s">
        <v>144</v>
      </c>
      <c r="L391" s="49" t="s">
        <v>144</v>
      </c>
      <c r="M391" s="50" t="s">
        <v>144</v>
      </c>
      <c r="N391" s="50" t="s">
        <v>144</v>
      </c>
      <c r="O391" s="50" t="s">
        <v>144</v>
      </c>
      <c r="P391" s="50" t="s">
        <v>144</v>
      </c>
      <c r="Q391" s="51" t="s">
        <v>144</v>
      </c>
      <c r="R391" s="51" t="s">
        <v>144</v>
      </c>
    </row>
    <row r="392" spans="2:18" ht="45" customHeight="1" x14ac:dyDescent="0.25">
      <c r="B392" s="43" t="s">
        <v>144</v>
      </c>
      <c r="C392" s="43" t="s">
        <v>144</v>
      </c>
      <c r="D392" s="44" t="s">
        <v>163</v>
      </c>
      <c r="E392" s="43" t="s">
        <v>144</v>
      </c>
      <c r="F392" s="44" t="s">
        <v>144</v>
      </c>
      <c r="G392" s="45" t="s">
        <v>144</v>
      </c>
      <c r="H392" s="46" t="s">
        <v>144</v>
      </c>
      <c r="I392" s="46" t="s">
        <v>144</v>
      </c>
      <c r="J392" s="47" t="s">
        <v>163</v>
      </c>
      <c r="K392" s="48" t="s">
        <v>144</v>
      </c>
      <c r="L392" s="49" t="s">
        <v>144</v>
      </c>
      <c r="M392" s="50" t="s">
        <v>144</v>
      </c>
      <c r="N392" s="50" t="s">
        <v>144</v>
      </c>
      <c r="O392" s="50" t="s">
        <v>144</v>
      </c>
      <c r="P392" s="50" t="s">
        <v>144</v>
      </c>
      <c r="Q392" s="51" t="s">
        <v>144</v>
      </c>
      <c r="R392" s="51" t="s">
        <v>144</v>
      </c>
    </row>
    <row r="393" spans="2:18" ht="45" customHeight="1" x14ac:dyDescent="0.25">
      <c r="B393" s="43" t="s">
        <v>144</v>
      </c>
      <c r="C393" s="43" t="s">
        <v>144</v>
      </c>
      <c r="D393" s="44" t="s">
        <v>163</v>
      </c>
      <c r="E393" s="43" t="s">
        <v>144</v>
      </c>
      <c r="F393" s="44" t="s">
        <v>144</v>
      </c>
      <c r="G393" s="45" t="s">
        <v>144</v>
      </c>
      <c r="H393" s="46" t="s">
        <v>144</v>
      </c>
      <c r="I393" s="46" t="s">
        <v>144</v>
      </c>
      <c r="J393" s="47" t="s">
        <v>163</v>
      </c>
      <c r="K393" s="48" t="s">
        <v>144</v>
      </c>
      <c r="L393" s="49" t="s">
        <v>144</v>
      </c>
      <c r="M393" s="50" t="s">
        <v>144</v>
      </c>
      <c r="N393" s="50" t="s">
        <v>144</v>
      </c>
      <c r="O393" s="50" t="s">
        <v>144</v>
      </c>
      <c r="P393" s="50" t="s">
        <v>144</v>
      </c>
      <c r="Q393" s="51" t="s">
        <v>144</v>
      </c>
      <c r="R393" s="51" t="s">
        <v>144</v>
      </c>
    </row>
    <row r="394" spans="2:18" ht="45" customHeight="1" x14ac:dyDescent="0.25">
      <c r="B394" s="43" t="s">
        <v>144</v>
      </c>
      <c r="C394" s="43" t="s">
        <v>144</v>
      </c>
      <c r="D394" s="44" t="s">
        <v>163</v>
      </c>
      <c r="E394" s="43" t="s">
        <v>144</v>
      </c>
      <c r="F394" s="44" t="s">
        <v>144</v>
      </c>
      <c r="G394" s="45" t="s">
        <v>144</v>
      </c>
      <c r="H394" s="46" t="s">
        <v>144</v>
      </c>
      <c r="I394" s="46" t="s">
        <v>144</v>
      </c>
      <c r="J394" s="47" t="s">
        <v>163</v>
      </c>
      <c r="K394" s="48" t="s">
        <v>144</v>
      </c>
      <c r="L394" s="49" t="s">
        <v>144</v>
      </c>
      <c r="M394" s="50" t="s">
        <v>144</v>
      </c>
      <c r="N394" s="50" t="s">
        <v>144</v>
      </c>
      <c r="O394" s="50" t="s">
        <v>144</v>
      </c>
      <c r="P394" s="50" t="s">
        <v>144</v>
      </c>
      <c r="Q394" s="51" t="s">
        <v>144</v>
      </c>
      <c r="R394" s="51" t="s">
        <v>144</v>
      </c>
    </row>
    <row r="395" spans="2:18" ht="45" customHeight="1" x14ac:dyDescent="0.25">
      <c r="B395" s="43" t="s">
        <v>144</v>
      </c>
      <c r="C395" s="43" t="s">
        <v>144</v>
      </c>
      <c r="D395" s="44" t="s">
        <v>163</v>
      </c>
      <c r="E395" s="43" t="s">
        <v>144</v>
      </c>
      <c r="F395" s="44" t="s">
        <v>144</v>
      </c>
      <c r="G395" s="45" t="s">
        <v>144</v>
      </c>
      <c r="H395" s="46" t="s">
        <v>144</v>
      </c>
      <c r="I395" s="46" t="s">
        <v>144</v>
      </c>
      <c r="J395" s="47" t="s">
        <v>163</v>
      </c>
      <c r="K395" s="48" t="s">
        <v>144</v>
      </c>
      <c r="L395" s="49" t="s">
        <v>144</v>
      </c>
      <c r="M395" s="50" t="s">
        <v>144</v>
      </c>
      <c r="N395" s="50" t="s">
        <v>144</v>
      </c>
      <c r="O395" s="50" t="s">
        <v>144</v>
      </c>
      <c r="P395" s="50" t="s">
        <v>144</v>
      </c>
      <c r="Q395" s="51" t="s">
        <v>144</v>
      </c>
      <c r="R395" s="51" t="s">
        <v>144</v>
      </c>
    </row>
    <row r="396" spans="2:18" ht="45" customHeight="1" x14ac:dyDescent="0.25">
      <c r="B396" s="43" t="s">
        <v>144</v>
      </c>
      <c r="C396" s="43" t="s">
        <v>144</v>
      </c>
      <c r="D396" s="44" t="s">
        <v>163</v>
      </c>
      <c r="E396" s="43" t="s">
        <v>144</v>
      </c>
      <c r="F396" s="44" t="s">
        <v>144</v>
      </c>
      <c r="G396" s="45" t="s">
        <v>144</v>
      </c>
      <c r="H396" s="46" t="s">
        <v>144</v>
      </c>
      <c r="I396" s="46" t="s">
        <v>144</v>
      </c>
      <c r="J396" s="47" t="s">
        <v>163</v>
      </c>
      <c r="K396" s="48" t="s">
        <v>144</v>
      </c>
      <c r="L396" s="49" t="s">
        <v>144</v>
      </c>
      <c r="M396" s="50" t="s">
        <v>144</v>
      </c>
      <c r="N396" s="50" t="s">
        <v>144</v>
      </c>
      <c r="O396" s="50" t="s">
        <v>144</v>
      </c>
      <c r="P396" s="50" t="s">
        <v>144</v>
      </c>
      <c r="Q396" s="51" t="s">
        <v>144</v>
      </c>
      <c r="R396" s="51" t="s">
        <v>144</v>
      </c>
    </row>
    <row r="397" spans="2:18" ht="45" customHeight="1" x14ac:dyDescent="0.25">
      <c r="B397" s="43" t="s">
        <v>144</v>
      </c>
      <c r="C397" s="43" t="s">
        <v>144</v>
      </c>
      <c r="D397" s="44" t="s">
        <v>163</v>
      </c>
      <c r="E397" s="43" t="s">
        <v>144</v>
      </c>
      <c r="F397" s="44" t="s">
        <v>144</v>
      </c>
      <c r="G397" s="45" t="s">
        <v>144</v>
      </c>
      <c r="H397" s="46" t="s">
        <v>144</v>
      </c>
      <c r="I397" s="46" t="s">
        <v>144</v>
      </c>
      <c r="J397" s="47" t="s">
        <v>163</v>
      </c>
      <c r="K397" s="48" t="s">
        <v>144</v>
      </c>
      <c r="L397" s="49" t="s">
        <v>144</v>
      </c>
      <c r="M397" s="50" t="s">
        <v>144</v>
      </c>
      <c r="N397" s="50" t="s">
        <v>144</v>
      </c>
      <c r="O397" s="50" t="s">
        <v>144</v>
      </c>
      <c r="P397" s="50" t="s">
        <v>144</v>
      </c>
      <c r="Q397" s="51" t="s">
        <v>144</v>
      </c>
      <c r="R397" s="51" t="s">
        <v>144</v>
      </c>
    </row>
    <row r="398" spans="2:18" ht="45" customHeight="1" x14ac:dyDescent="0.25">
      <c r="B398" s="43" t="s">
        <v>144</v>
      </c>
      <c r="C398" s="43" t="s">
        <v>144</v>
      </c>
      <c r="D398" s="44" t="s">
        <v>163</v>
      </c>
      <c r="E398" s="43" t="s">
        <v>144</v>
      </c>
      <c r="F398" s="44" t="s">
        <v>144</v>
      </c>
      <c r="G398" s="45" t="s">
        <v>144</v>
      </c>
      <c r="H398" s="46" t="s">
        <v>144</v>
      </c>
      <c r="I398" s="46" t="s">
        <v>144</v>
      </c>
      <c r="J398" s="47" t="s">
        <v>163</v>
      </c>
      <c r="K398" s="48" t="s">
        <v>144</v>
      </c>
      <c r="L398" s="49" t="s">
        <v>144</v>
      </c>
      <c r="M398" s="50" t="s">
        <v>144</v>
      </c>
      <c r="N398" s="50" t="s">
        <v>144</v>
      </c>
      <c r="O398" s="50" t="s">
        <v>144</v>
      </c>
      <c r="P398" s="50" t="s">
        <v>144</v>
      </c>
      <c r="Q398" s="51" t="s">
        <v>144</v>
      </c>
      <c r="R398" s="51" t="s">
        <v>144</v>
      </c>
    </row>
    <row r="399" spans="2:18" ht="45" customHeight="1" x14ac:dyDescent="0.25">
      <c r="B399" s="43" t="s">
        <v>144</v>
      </c>
      <c r="C399" s="43" t="s">
        <v>144</v>
      </c>
      <c r="D399" s="44" t="s">
        <v>163</v>
      </c>
      <c r="E399" s="43" t="s">
        <v>144</v>
      </c>
      <c r="F399" s="44" t="s">
        <v>144</v>
      </c>
      <c r="G399" s="45" t="s">
        <v>144</v>
      </c>
      <c r="H399" s="46" t="s">
        <v>144</v>
      </c>
      <c r="I399" s="46" t="s">
        <v>144</v>
      </c>
      <c r="J399" s="47" t="s">
        <v>163</v>
      </c>
      <c r="K399" s="48" t="s">
        <v>144</v>
      </c>
      <c r="L399" s="49" t="s">
        <v>144</v>
      </c>
      <c r="M399" s="50" t="s">
        <v>144</v>
      </c>
      <c r="N399" s="50" t="s">
        <v>144</v>
      </c>
      <c r="O399" s="50" t="s">
        <v>144</v>
      </c>
      <c r="P399" s="50" t="s">
        <v>144</v>
      </c>
      <c r="Q399" s="51" t="s">
        <v>144</v>
      </c>
      <c r="R399" s="51" t="s">
        <v>144</v>
      </c>
    </row>
    <row r="400" spans="2:18" ht="45" customHeight="1" x14ac:dyDescent="0.25">
      <c r="B400" s="43" t="s">
        <v>144</v>
      </c>
      <c r="C400" s="43" t="s">
        <v>144</v>
      </c>
      <c r="D400" s="44" t="s">
        <v>163</v>
      </c>
      <c r="E400" s="43" t="s">
        <v>144</v>
      </c>
      <c r="F400" s="44" t="s">
        <v>144</v>
      </c>
      <c r="G400" s="45" t="s">
        <v>144</v>
      </c>
      <c r="H400" s="46" t="s">
        <v>144</v>
      </c>
      <c r="I400" s="46" t="s">
        <v>144</v>
      </c>
      <c r="J400" s="47" t="s">
        <v>163</v>
      </c>
      <c r="K400" s="48" t="s">
        <v>144</v>
      </c>
      <c r="L400" s="49" t="s">
        <v>144</v>
      </c>
      <c r="M400" s="50" t="s">
        <v>144</v>
      </c>
      <c r="N400" s="50" t="s">
        <v>144</v>
      </c>
      <c r="O400" s="50" t="s">
        <v>144</v>
      </c>
      <c r="P400" s="50" t="s">
        <v>144</v>
      </c>
      <c r="Q400" s="51" t="s">
        <v>144</v>
      </c>
      <c r="R400" s="51" t="s">
        <v>144</v>
      </c>
    </row>
    <row r="401" spans="2:18" ht="45" customHeight="1" x14ac:dyDescent="0.25">
      <c r="B401" s="43" t="s">
        <v>144</v>
      </c>
      <c r="C401" s="43" t="s">
        <v>144</v>
      </c>
      <c r="D401" s="44" t="s">
        <v>163</v>
      </c>
      <c r="E401" s="43" t="s">
        <v>144</v>
      </c>
      <c r="F401" s="44" t="s">
        <v>144</v>
      </c>
      <c r="G401" s="45" t="s">
        <v>144</v>
      </c>
      <c r="H401" s="46" t="s">
        <v>144</v>
      </c>
      <c r="I401" s="46" t="s">
        <v>144</v>
      </c>
      <c r="J401" s="47" t="s">
        <v>163</v>
      </c>
      <c r="K401" s="48" t="s">
        <v>144</v>
      </c>
      <c r="L401" s="49" t="s">
        <v>144</v>
      </c>
      <c r="M401" s="50" t="s">
        <v>144</v>
      </c>
      <c r="N401" s="50" t="s">
        <v>144</v>
      </c>
      <c r="O401" s="50" t="s">
        <v>144</v>
      </c>
      <c r="P401" s="50" t="s">
        <v>144</v>
      </c>
      <c r="Q401" s="51" t="s">
        <v>144</v>
      </c>
      <c r="R401" s="51" t="s">
        <v>144</v>
      </c>
    </row>
    <row r="402" spans="2:18" ht="45" customHeight="1" x14ac:dyDescent="0.25">
      <c r="B402" s="43" t="s">
        <v>144</v>
      </c>
      <c r="C402" s="43" t="s">
        <v>144</v>
      </c>
      <c r="D402" s="44" t="s">
        <v>163</v>
      </c>
      <c r="E402" s="43" t="s">
        <v>144</v>
      </c>
      <c r="F402" s="44" t="s">
        <v>144</v>
      </c>
      <c r="G402" s="45" t="s">
        <v>144</v>
      </c>
      <c r="H402" s="46" t="s">
        <v>144</v>
      </c>
      <c r="I402" s="46" t="s">
        <v>144</v>
      </c>
      <c r="J402" s="47" t="s">
        <v>163</v>
      </c>
      <c r="K402" s="48" t="s">
        <v>144</v>
      </c>
      <c r="L402" s="49" t="s">
        <v>144</v>
      </c>
      <c r="M402" s="50" t="s">
        <v>144</v>
      </c>
      <c r="N402" s="50" t="s">
        <v>144</v>
      </c>
      <c r="O402" s="50" t="s">
        <v>144</v>
      </c>
      <c r="P402" s="50" t="s">
        <v>144</v>
      </c>
      <c r="Q402" s="51" t="s">
        <v>144</v>
      </c>
      <c r="R402" s="51" t="s">
        <v>144</v>
      </c>
    </row>
    <row r="403" spans="2:18" ht="45" customHeight="1" x14ac:dyDescent="0.25">
      <c r="B403" s="43" t="s">
        <v>144</v>
      </c>
      <c r="C403" s="43" t="s">
        <v>144</v>
      </c>
      <c r="D403" s="44" t="s">
        <v>163</v>
      </c>
      <c r="E403" s="43" t="s">
        <v>144</v>
      </c>
      <c r="F403" s="44" t="s">
        <v>144</v>
      </c>
      <c r="G403" s="45" t="s">
        <v>144</v>
      </c>
      <c r="H403" s="46" t="s">
        <v>144</v>
      </c>
      <c r="I403" s="46" t="s">
        <v>144</v>
      </c>
      <c r="J403" s="47" t="s">
        <v>163</v>
      </c>
      <c r="K403" s="48" t="s">
        <v>144</v>
      </c>
      <c r="L403" s="49" t="s">
        <v>144</v>
      </c>
      <c r="M403" s="50" t="s">
        <v>144</v>
      </c>
      <c r="N403" s="50" t="s">
        <v>144</v>
      </c>
      <c r="O403" s="50" t="s">
        <v>144</v>
      </c>
      <c r="P403" s="50" t="s">
        <v>144</v>
      </c>
      <c r="Q403" s="51" t="s">
        <v>144</v>
      </c>
      <c r="R403" s="51" t="s">
        <v>144</v>
      </c>
    </row>
    <row r="404" spans="2:18" ht="45" customHeight="1" x14ac:dyDescent="0.25">
      <c r="B404" s="43" t="s">
        <v>144</v>
      </c>
      <c r="C404" s="43" t="s">
        <v>144</v>
      </c>
      <c r="D404" s="44" t="s">
        <v>163</v>
      </c>
      <c r="E404" s="43" t="s">
        <v>144</v>
      </c>
      <c r="F404" s="44" t="s">
        <v>144</v>
      </c>
      <c r="G404" s="45" t="s">
        <v>144</v>
      </c>
      <c r="H404" s="46" t="s">
        <v>144</v>
      </c>
      <c r="I404" s="46" t="s">
        <v>144</v>
      </c>
      <c r="J404" s="47" t="s">
        <v>163</v>
      </c>
      <c r="K404" s="48" t="s">
        <v>144</v>
      </c>
      <c r="L404" s="49" t="s">
        <v>144</v>
      </c>
      <c r="M404" s="50" t="s">
        <v>144</v>
      </c>
      <c r="N404" s="50" t="s">
        <v>144</v>
      </c>
      <c r="O404" s="50" t="s">
        <v>144</v>
      </c>
      <c r="P404" s="50" t="s">
        <v>144</v>
      </c>
      <c r="Q404" s="51" t="s">
        <v>144</v>
      </c>
      <c r="R404" s="51" t="s">
        <v>144</v>
      </c>
    </row>
    <row r="405" spans="2:18" ht="45" customHeight="1" x14ac:dyDescent="0.25">
      <c r="B405" s="43" t="s">
        <v>144</v>
      </c>
      <c r="C405" s="43" t="s">
        <v>144</v>
      </c>
      <c r="D405" s="44" t="s">
        <v>163</v>
      </c>
      <c r="E405" s="43" t="s">
        <v>144</v>
      </c>
      <c r="F405" s="44" t="s">
        <v>144</v>
      </c>
      <c r="G405" s="45" t="s">
        <v>144</v>
      </c>
      <c r="H405" s="46" t="s">
        <v>144</v>
      </c>
      <c r="I405" s="46" t="s">
        <v>144</v>
      </c>
      <c r="J405" s="47" t="s">
        <v>163</v>
      </c>
      <c r="K405" s="48" t="s">
        <v>144</v>
      </c>
      <c r="L405" s="49" t="s">
        <v>144</v>
      </c>
      <c r="M405" s="50" t="s">
        <v>144</v>
      </c>
      <c r="N405" s="50" t="s">
        <v>144</v>
      </c>
      <c r="O405" s="50" t="s">
        <v>144</v>
      </c>
      <c r="P405" s="50" t="s">
        <v>144</v>
      </c>
      <c r="Q405" s="51" t="s">
        <v>144</v>
      </c>
      <c r="R405" s="51" t="s">
        <v>144</v>
      </c>
    </row>
    <row r="406" spans="2:18" ht="45" customHeight="1" x14ac:dyDescent="0.25">
      <c r="B406" s="43" t="s">
        <v>144</v>
      </c>
      <c r="C406" s="43" t="s">
        <v>144</v>
      </c>
      <c r="D406" s="44" t="s">
        <v>163</v>
      </c>
      <c r="E406" s="43" t="s">
        <v>144</v>
      </c>
      <c r="F406" s="44" t="s">
        <v>144</v>
      </c>
      <c r="G406" s="45" t="s">
        <v>144</v>
      </c>
      <c r="H406" s="46" t="s">
        <v>144</v>
      </c>
      <c r="I406" s="46" t="s">
        <v>144</v>
      </c>
      <c r="J406" s="47" t="s">
        <v>163</v>
      </c>
      <c r="K406" s="48" t="s">
        <v>144</v>
      </c>
      <c r="L406" s="49" t="s">
        <v>144</v>
      </c>
      <c r="M406" s="50" t="s">
        <v>144</v>
      </c>
      <c r="N406" s="50" t="s">
        <v>144</v>
      </c>
      <c r="O406" s="50" t="s">
        <v>144</v>
      </c>
      <c r="P406" s="50" t="s">
        <v>144</v>
      </c>
      <c r="Q406" s="51" t="s">
        <v>144</v>
      </c>
      <c r="R406" s="51" t="s">
        <v>144</v>
      </c>
    </row>
    <row r="407" spans="2:18" ht="45" customHeight="1" x14ac:dyDescent="0.25">
      <c r="B407" s="43" t="s">
        <v>144</v>
      </c>
      <c r="C407" s="43" t="s">
        <v>144</v>
      </c>
      <c r="D407" s="44" t="s">
        <v>163</v>
      </c>
      <c r="E407" s="43" t="s">
        <v>144</v>
      </c>
      <c r="F407" s="44" t="s">
        <v>144</v>
      </c>
      <c r="G407" s="45" t="s">
        <v>144</v>
      </c>
      <c r="H407" s="46" t="s">
        <v>144</v>
      </c>
      <c r="I407" s="46" t="s">
        <v>144</v>
      </c>
      <c r="J407" s="47" t="s">
        <v>163</v>
      </c>
      <c r="K407" s="48" t="s">
        <v>144</v>
      </c>
      <c r="L407" s="49" t="s">
        <v>144</v>
      </c>
      <c r="M407" s="50" t="s">
        <v>144</v>
      </c>
      <c r="N407" s="50" t="s">
        <v>144</v>
      </c>
      <c r="O407" s="50" t="s">
        <v>144</v>
      </c>
      <c r="P407" s="50" t="s">
        <v>144</v>
      </c>
      <c r="Q407" s="51" t="s">
        <v>144</v>
      </c>
      <c r="R407" s="51" t="s">
        <v>144</v>
      </c>
    </row>
    <row r="408" spans="2:18" ht="45" customHeight="1" x14ac:dyDescent="0.25">
      <c r="B408" s="43" t="s">
        <v>144</v>
      </c>
      <c r="C408" s="43" t="s">
        <v>144</v>
      </c>
      <c r="D408" s="44" t="s">
        <v>163</v>
      </c>
      <c r="E408" s="43" t="s">
        <v>144</v>
      </c>
      <c r="F408" s="44" t="s">
        <v>144</v>
      </c>
      <c r="G408" s="45" t="s">
        <v>144</v>
      </c>
      <c r="H408" s="46" t="s">
        <v>144</v>
      </c>
      <c r="I408" s="46" t="s">
        <v>144</v>
      </c>
      <c r="J408" s="47" t="s">
        <v>163</v>
      </c>
      <c r="K408" s="48" t="s">
        <v>144</v>
      </c>
      <c r="L408" s="49" t="s">
        <v>144</v>
      </c>
      <c r="M408" s="50" t="s">
        <v>144</v>
      </c>
      <c r="N408" s="50" t="s">
        <v>144</v>
      </c>
      <c r="O408" s="50" t="s">
        <v>144</v>
      </c>
      <c r="P408" s="50" t="s">
        <v>144</v>
      </c>
      <c r="Q408" s="51" t="s">
        <v>144</v>
      </c>
      <c r="R408" s="51" t="s">
        <v>144</v>
      </c>
    </row>
    <row r="409" spans="2:18" ht="45" customHeight="1" x14ac:dyDescent="0.25">
      <c r="B409" s="43" t="s">
        <v>144</v>
      </c>
      <c r="C409" s="43" t="s">
        <v>144</v>
      </c>
      <c r="D409" s="44" t="s">
        <v>163</v>
      </c>
      <c r="E409" s="43" t="s">
        <v>144</v>
      </c>
      <c r="F409" s="44" t="s">
        <v>144</v>
      </c>
      <c r="G409" s="45" t="s">
        <v>144</v>
      </c>
      <c r="H409" s="46" t="s">
        <v>144</v>
      </c>
      <c r="I409" s="46" t="s">
        <v>144</v>
      </c>
      <c r="J409" s="47" t="s">
        <v>163</v>
      </c>
      <c r="K409" s="48" t="s">
        <v>144</v>
      </c>
      <c r="L409" s="49" t="s">
        <v>144</v>
      </c>
      <c r="M409" s="50" t="s">
        <v>144</v>
      </c>
      <c r="N409" s="50" t="s">
        <v>144</v>
      </c>
      <c r="O409" s="50" t="s">
        <v>144</v>
      </c>
      <c r="P409" s="50" t="s">
        <v>144</v>
      </c>
      <c r="Q409" s="51" t="s">
        <v>144</v>
      </c>
      <c r="R409" s="51" t="s">
        <v>144</v>
      </c>
    </row>
    <row r="410" spans="2:18" ht="45" customHeight="1" x14ac:dyDescent="0.25">
      <c r="B410" s="43" t="s">
        <v>144</v>
      </c>
      <c r="C410" s="43" t="s">
        <v>144</v>
      </c>
      <c r="D410" s="44" t="s">
        <v>163</v>
      </c>
      <c r="E410" s="43" t="s">
        <v>144</v>
      </c>
      <c r="F410" s="44" t="s">
        <v>144</v>
      </c>
      <c r="G410" s="45" t="s">
        <v>144</v>
      </c>
      <c r="H410" s="46" t="s">
        <v>144</v>
      </c>
      <c r="I410" s="46" t="s">
        <v>144</v>
      </c>
      <c r="J410" s="47" t="s">
        <v>163</v>
      </c>
      <c r="K410" s="48" t="s">
        <v>144</v>
      </c>
      <c r="L410" s="49" t="s">
        <v>144</v>
      </c>
      <c r="M410" s="50" t="s">
        <v>144</v>
      </c>
      <c r="N410" s="50" t="s">
        <v>144</v>
      </c>
      <c r="O410" s="50" t="s">
        <v>144</v>
      </c>
      <c r="P410" s="50" t="s">
        <v>144</v>
      </c>
      <c r="Q410" s="51" t="s">
        <v>144</v>
      </c>
      <c r="R410" s="51" t="s">
        <v>144</v>
      </c>
    </row>
    <row r="411" spans="2:18" ht="45" customHeight="1" x14ac:dyDescent="0.25">
      <c r="B411" s="43" t="s">
        <v>144</v>
      </c>
      <c r="C411" s="43" t="s">
        <v>144</v>
      </c>
      <c r="D411" s="44" t="s">
        <v>163</v>
      </c>
      <c r="E411" s="43" t="s">
        <v>144</v>
      </c>
      <c r="F411" s="44" t="s">
        <v>144</v>
      </c>
      <c r="G411" s="45" t="s">
        <v>144</v>
      </c>
      <c r="H411" s="46" t="s">
        <v>144</v>
      </c>
      <c r="I411" s="46" t="s">
        <v>144</v>
      </c>
      <c r="J411" s="47" t="s">
        <v>163</v>
      </c>
      <c r="K411" s="48" t="s">
        <v>144</v>
      </c>
      <c r="L411" s="49" t="s">
        <v>144</v>
      </c>
      <c r="M411" s="50" t="s">
        <v>144</v>
      </c>
      <c r="N411" s="50" t="s">
        <v>144</v>
      </c>
      <c r="O411" s="50" t="s">
        <v>144</v>
      </c>
      <c r="P411" s="50" t="s">
        <v>144</v>
      </c>
      <c r="Q411" s="51" t="s">
        <v>144</v>
      </c>
      <c r="R411" s="51" t="s">
        <v>144</v>
      </c>
    </row>
    <row r="412" spans="2:18" ht="45" customHeight="1" x14ac:dyDescent="0.25">
      <c r="B412" s="43" t="s">
        <v>144</v>
      </c>
      <c r="C412" s="43" t="s">
        <v>144</v>
      </c>
      <c r="D412" s="44" t="s">
        <v>163</v>
      </c>
      <c r="E412" s="43" t="s">
        <v>144</v>
      </c>
      <c r="F412" s="44" t="s">
        <v>144</v>
      </c>
      <c r="G412" s="45" t="s">
        <v>144</v>
      </c>
      <c r="H412" s="46" t="s">
        <v>144</v>
      </c>
      <c r="I412" s="46" t="s">
        <v>144</v>
      </c>
      <c r="J412" s="47" t="s">
        <v>163</v>
      </c>
      <c r="K412" s="48" t="s">
        <v>144</v>
      </c>
      <c r="L412" s="49" t="s">
        <v>144</v>
      </c>
      <c r="M412" s="50" t="s">
        <v>144</v>
      </c>
      <c r="N412" s="50" t="s">
        <v>144</v>
      </c>
      <c r="O412" s="50" t="s">
        <v>144</v>
      </c>
      <c r="P412" s="50" t="s">
        <v>144</v>
      </c>
      <c r="Q412" s="51" t="s">
        <v>144</v>
      </c>
      <c r="R412" s="51" t="s">
        <v>144</v>
      </c>
    </row>
    <row r="413" spans="2:18" ht="45" customHeight="1" x14ac:dyDescent="0.25">
      <c r="B413" s="43" t="s">
        <v>144</v>
      </c>
      <c r="C413" s="43" t="s">
        <v>144</v>
      </c>
      <c r="D413" s="44" t="s">
        <v>163</v>
      </c>
      <c r="E413" s="43" t="s">
        <v>144</v>
      </c>
      <c r="F413" s="44" t="s">
        <v>144</v>
      </c>
      <c r="G413" s="45" t="s">
        <v>144</v>
      </c>
      <c r="H413" s="46" t="s">
        <v>144</v>
      </c>
      <c r="I413" s="46" t="s">
        <v>144</v>
      </c>
      <c r="J413" s="47" t="s">
        <v>163</v>
      </c>
      <c r="K413" s="48" t="s">
        <v>144</v>
      </c>
      <c r="L413" s="49" t="s">
        <v>144</v>
      </c>
      <c r="M413" s="50" t="s">
        <v>144</v>
      </c>
      <c r="N413" s="50" t="s">
        <v>144</v>
      </c>
      <c r="O413" s="50" t="s">
        <v>144</v>
      </c>
      <c r="P413" s="50" t="s">
        <v>144</v>
      </c>
      <c r="Q413" s="51" t="s">
        <v>144</v>
      </c>
      <c r="R413" s="51" t="s">
        <v>144</v>
      </c>
    </row>
    <row r="414" spans="2:18" ht="45" customHeight="1" x14ac:dyDescent="0.25">
      <c r="B414" s="43" t="s">
        <v>144</v>
      </c>
      <c r="C414" s="43" t="s">
        <v>144</v>
      </c>
      <c r="D414" s="44" t="s">
        <v>163</v>
      </c>
      <c r="E414" s="43" t="s">
        <v>144</v>
      </c>
      <c r="F414" s="44" t="s">
        <v>144</v>
      </c>
      <c r="G414" s="45" t="s">
        <v>144</v>
      </c>
      <c r="H414" s="46" t="s">
        <v>144</v>
      </c>
      <c r="I414" s="46" t="s">
        <v>144</v>
      </c>
      <c r="J414" s="47" t="s">
        <v>163</v>
      </c>
      <c r="K414" s="48" t="s">
        <v>144</v>
      </c>
      <c r="L414" s="49" t="s">
        <v>144</v>
      </c>
      <c r="M414" s="50" t="s">
        <v>144</v>
      </c>
      <c r="N414" s="50" t="s">
        <v>144</v>
      </c>
      <c r="O414" s="50" t="s">
        <v>144</v>
      </c>
      <c r="P414" s="50" t="s">
        <v>144</v>
      </c>
      <c r="Q414" s="51" t="s">
        <v>144</v>
      </c>
      <c r="R414" s="51" t="s">
        <v>144</v>
      </c>
    </row>
    <row r="415" spans="2:18" ht="45" customHeight="1" x14ac:dyDescent="0.25">
      <c r="B415" s="43" t="s">
        <v>144</v>
      </c>
      <c r="C415" s="43" t="s">
        <v>144</v>
      </c>
      <c r="D415" s="44" t="s">
        <v>163</v>
      </c>
      <c r="E415" s="43" t="s">
        <v>144</v>
      </c>
      <c r="F415" s="44" t="s">
        <v>144</v>
      </c>
      <c r="G415" s="45" t="s">
        <v>144</v>
      </c>
      <c r="H415" s="46" t="s">
        <v>144</v>
      </c>
      <c r="I415" s="46" t="s">
        <v>144</v>
      </c>
      <c r="J415" s="47" t="s">
        <v>163</v>
      </c>
      <c r="K415" s="48" t="s">
        <v>144</v>
      </c>
      <c r="L415" s="49" t="s">
        <v>144</v>
      </c>
      <c r="M415" s="50" t="s">
        <v>144</v>
      </c>
      <c r="N415" s="50" t="s">
        <v>144</v>
      </c>
      <c r="O415" s="50" t="s">
        <v>144</v>
      </c>
      <c r="P415" s="50" t="s">
        <v>144</v>
      </c>
      <c r="Q415" s="51" t="s">
        <v>144</v>
      </c>
      <c r="R415" s="51" t="s">
        <v>144</v>
      </c>
    </row>
    <row r="416" spans="2:18" ht="45" customHeight="1" x14ac:dyDescent="0.25">
      <c r="B416" s="43" t="s">
        <v>144</v>
      </c>
      <c r="C416" s="43" t="s">
        <v>144</v>
      </c>
      <c r="D416" s="44" t="s">
        <v>163</v>
      </c>
      <c r="E416" s="43" t="s">
        <v>144</v>
      </c>
      <c r="F416" s="44" t="s">
        <v>144</v>
      </c>
      <c r="G416" s="45" t="s">
        <v>144</v>
      </c>
      <c r="H416" s="46" t="s">
        <v>144</v>
      </c>
      <c r="I416" s="46" t="s">
        <v>144</v>
      </c>
      <c r="J416" s="47" t="s">
        <v>163</v>
      </c>
      <c r="K416" s="48" t="s">
        <v>144</v>
      </c>
      <c r="L416" s="49" t="s">
        <v>144</v>
      </c>
      <c r="M416" s="50" t="s">
        <v>144</v>
      </c>
      <c r="N416" s="50" t="s">
        <v>144</v>
      </c>
      <c r="O416" s="50" t="s">
        <v>144</v>
      </c>
      <c r="P416" s="50" t="s">
        <v>144</v>
      </c>
      <c r="Q416" s="51" t="s">
        <v>144</v>
      </c>
      <c r="R416" s="51" t="s">
        <v>144</v>
      </c>
    </row>
    <row r="417" spans="2:18" ht="45" customHeight="1" x14ac:dyDescent="0.25">
      <c r="B417" s="43" t="s">
        <v>144</v>
      </c>
      <c r="C417" s="43" t="s">
        <v>144</v>
      </c>
      <c r="D417" s="44" t="s">
        <v>163</v>
      </c>
      <c r="E417" s="43" t="s">
        <v>144</v>
      </c>
      <c r="F417" s="44" t="s">
        <v>144</v>
      </c>
      <c r="G417" s="45" t="s">
        <v>144</v>
      </c>
      <c r="H417" s="46" t="s">
        <v>144</v>
      </c>
      <c r="I417" s="46" t="s">
        <v>144</v>
      </c>
      <c r="J417" s="47" t="s">
        <v>163</v>
      </c>
      <c r="K417" s="48" t="s">
        <v>144</v>
      </c>
      <c r="L417" s="49" t="s">
        <v>144</v>
      </c>
      <c r="M417" s="50" t="s">
        <v>144</v>
      </c>
      <c r="N417" s="50" t="s">
        <v>144</v>
      </c>
      <c r="O417" s="50" t="s">
        <v>144</v>
      </c>
      <c r="P417" s="50" t="s">
        <v>144</v>
      </c>
      <c r="Q417" s="51" t="s">
        <v>144</v>
      </c>
      <c r="R417" s="51" t="s">
        <v>144</v>
      </c>
    </row>
    <row r="418" spans="2:18" ht="45" customHeight="1" x14ac:dyDescent="0.25">
      <c r="B418" s="43" t="s">
        <v>144</v>
      </c>
      <c r="C418" s="43" t="s">
        <v>144</v>
      </c>
      <c r="D418" s="44" t="s">
        <v>163</v>
      </c>
      <c r="E418" s="43" t="s">
        <v>144</v>
      </c>
      <c r="F418" s="44" t="s">
        <v>144</v>
      </c>
      <c r="G418" s="45" t="s">
        <v>144</v>
      </c>
      <c r="H418" s="46" t="s">
        <v>144</v>
      </c>
      <c r="I418" s="46" t="s">
        <v>144</v>
      </c>
      <c r="J418" s="47" t="s">
        <v>163</v>
      </c>
      <c r="K418" s="48" t="s">
        <v>144</v>
      </c>
      <c r="L418" s="49" t="s">
        <v>144</v>
      </c>
      <c r="M418" s="50" t="s">
        <v>144</v>
      </c>
      <c r="N418" s="50" t="s">
        <v>144</v>
      </c>
      <c r="O418" s="50" t="s">
        <v>144</v>
      </c>
      <c r="P418" s="50" t="s">
        <v>144</v>
      </c>
      <c r="Q418" s="51" t="s">
        <v>144</v>
      </c>
      <c r="R418" s="51" t="s">
        <v>144</v>
      </c>
    </row>
    <row r="419" spans="2:18" ht="45" customHeight="1" x14ac:dyDescent="0.25">
      <c r="B419" s="43" t="s">
        <v>144</v>
      </c>
      <c r="C419" s="43" t="s">
        <v>144</v>
      </c>
      <c r="D419" s="44" t="s">
        <v>163</v>
      </c>
      <c r="E419" s="43" t="s">
        <v>144</v>
      </c>
      <c r="F419" s="44" t="s">
        <v>144</v>
      </c>
      <c r="G419" s="45" t="s">
        <v>144</v>
      </c>
      <c r="H419" s="46" t="s">
        <v>144</v>
      </c>
      <c r="I419" s="46" t="s">
        <v>144</v>
      </c>
      <c r="J419" s="47" t="s">
        <v>163</v>
      </c>
      <c r="K419" s="48" t="s">
        <v>144</v>
      </c>
      <c r="L419" s="49" t="s">
        <v>144</v>
      </c>
      <c r="M419" s="50" t="s">
        <v>144</v>
      </c>
      <c r="N419" s="50" t="s">
        <v>144</v>
      </c>
      <c r="O419" s="50" t="s">
        <v>144</v>
      </c>
      <c r="P419" s="50" t="s">
        <v>144</v>
      </c>
      <c r="Q419" s="51" t="s">
        <v>144</v>
      </c>
      <c r="R419" s="51" t="s">
        <v>144</v>
      </c>
    </row>
    <row r="420" spans="2:18" ht="45" customHeight="1" x14ac:dyDescent="0.25">
      <c r="B420" s="43" t="s">
        <v>144</v>
      </c>
      <c r="C420" s="43" t="s">
        <v>144</v>
      </c>
      <c r="D420" s="44" t="s">
        <v>163</v>
      </c>
      <c r="E420" s="43" t="s">
        <v>144</v>
      </c>
      <c r="F420" s="44" t="s">
        <v>144</v>
      </c>
      <c r="G420" s="45" t="s">
        <v>144</v>
      </c>
      <c r="H420" s="46" t="s">
        <v>144</v>
      </c>
      <c r="I420" s="46" t="s">
        <v>144</v>
      </c>
      <c r="J420" s="47" t="s">
        <v>163</v>
      </c>
      <c r="K420" s="48" t="s">
        <v>144</v>
      </c>
      <c r="L420" s="49" t="s">
        <v>144</v>
      </c>
      <c r="M420" s="50" t="s">
        <v>144</v>
      </c>
      <c r="N420" s="50" t="s">
        <v>144</v>
      </c>
      <c r="O420" s="50" t="s">
        <v>144</v>
      </c>
      <c r="P420" s="50" t="s">
        <v>144</v>
      </c>
      <c r="Q420" s="51" t="s">
        <v>144</v>
      </c>
      <c r="R420" s="51" t="s">
        <v>144</v>
      </c>
    </row>
    <row r="421" spans="2:18" ht="45" customHeight="1" x14ac:dyDescent="0.25">
      <c r="B421" s="43" t="s">
        <v>144</v>
      </c>
      <c r="C421" s="43" t="s">
        <v>144</v>
      </c>
      <c r="D421" s="44" t="s">
        <v>163</v>
      </c>
      <c r="E421" s="43" t="s">
        <v>144</v>
      </c>
      <c r="F421" s="44" t="s">
        <v>144</v>
      </c>
      <c r="G421" s="45" t="s">
        <v>144</v>
      </c>
      <c r="H421" s="46" t="s">
        <v>144</v>
      </c>
      <c r="I421" s="46" t="s">
        <v>144</v>
      </c>
      <c r="J421" s="47" t="s">
        <v>163</v>
      </c>
      <c r="K421" s="48" t="s">
        <v>144</v>
      </c>
      <c r="L421" s="49" t="s">
        <v>144</v>
      </c>
      <c r="M421" s="50" t="s">
        <v>144</v>
      </c>
      <c r="N421" s="50" t="s">
        <v>144</v>
      </c>
      <c r="O421" s="50" t="s">
        <v>144</v>
      </c>
      <c r="P421" s="50" t="s">
        <v>144</v>
      </c>
      <c r="Q421" s="51" t="s">
        <v>144</v>
      </c>
      <c r="R421" s="51" t="s">
        <v>144</v>
      </c>
    </row>
    <row r="422" spans="2:18" ht="45" customHeight="1" x14ac:dyDescent="0.25">
      <c r="B422" s="43" t="s">
        <v>144</v>
      </c>
      <c r="C422" s="43" t="s">
        <v>144</v>
      </c>
      <c r="D422" s="44" t="s">
        <v>163</v>
      </c>
      <c r="E422" s="43" t="s">
        <v>144</v>
      </c>
      <c r="F422" s="44" t="s">
        <v>144</v>
      </c>
      <c r="G422" s="45" t="s">
        <v>144</v>
      </c>
      <c r="H422" s="46" t="s">
        <v>144</v>
      </c>
      <c r="I422" s="46" t="s">
        <v>144</v>
      </c>
      <c r="J422" s="47" t="s">
        <v>163</v>
      </c>
      <c r="K422" s="48" t="s">
        <v>144</v>
      </c>
      <c r="L422" s="49" t="s">
        <v>144</v>
      </c>
      <c r="M422" s="50" t="s">
        <v>144</v>
      </c>
      <c r="N422" s="50" t="s">
        <v>144</v>
      </c>
      <c r="O422" s="50" t="s">
        <v>144</v>
      </c>
      <c r="P422" s="50" t="s">
        <v>144</v>
      </c>
      <c r="Q422" s="51" t="s">
        <v>144</v>
      </c>
      <c r="R422" s="51" t="s">
        <v>144</v>
      </c>
    </row>
    <row r="423" spans="2:18" ht="45" customHeight="1" x14ac:dyDescent="0.25">
      <c r="B423" s="43" t="s">
        <v>144</v>
      </c>
      <c r="C423" s="43" t="s">
        <v>144</v>
      </c>
      <c r="D423" s="44" t="s">
        <v>163</v>
      </c>
      <c r="E423" s="43" t="s">
        <v>144</v>
      </c>
      <c r="F423" s="44" t="s">
        <v>144</v>
      </c>
      <c r="G423" s="45" t="s">
        <v>144</v>
      </c>
      <c r="H423" s="46" t="s">
        <v>144</v>
      </c>
      <c r="I423" s="46" t="s">
        <v>144</v>
      </c>
      <c r="J423" s="47" t="s">
        <v>163</v>
      </c>
      <c r="K423" s="48" t="s">
        <v>144</v>
      </c>
      <c r="L423" s="49" t="s">
        <v>144</v>
      </c>
      <c r="M423" s="50" t="s">
        <v>144</v>
      </c>
      <c r="N423" s="50" t="s">
        <v>144</v>
      </c>
      <c r="O423" s="50" t="s">
        <v>144</v>
      </c>
      <c r="P423" s="50" t="s">
        <v>144</v>
      </c>
      <c r="Q423" s="51" t="s">
        <v>144</v>
      </c>
      <c r="R423" s="51" t="s">
        <v>144</v>
      </c>
    </row>
    <row r="424" spans="2:18" ht="45" customHeight="1" x14ac:dyDescent="0.25">
      <c r="B424" s="43" t="s">
        <v>144</v>
      </c>
      <c r="C424" s="43" t="s">
        <v>144</v>
      </c>
      <c r="D424" s="44" t="s">
        <v>163</v>
      </c>
      <c r="E424" s="43" t="s">
        <v>144</v>
      </c>
      <c r="F424" s="44" t="s">
        <v>144</v>
      </c>
      <c r="G424" s="45" t="s">
        <v>144</v>
      </c>
      <c r="H424" s="46" t="s">
        <v>144</v>
      </c>
      <c r="I424" s="46" t="s">
        <v>144</v>
      </c>
      <c r="J424" s="47" t="s">
        <v>163</v>
      </c>
      <c r="K424" s="48" t="s">
        <v>144</v>
      </c>
      <c r="L424" s="49" t="s">
        <v>144</v>
      </c>
      <c r="M424" s="50" t="s">
        <v>144</v>
      </c>
      <c r="N424" s="50" t="s">
        <v>144</v>
      </c>
      <c r="O424" s="50" t="s">
        <v>144</v>
      </c>
      <c r="P424" s="50" t="s">
        <v>144</v>
      </c>
      <c r="Q424" s="51" t="s">
        <v>144</v>
      </c>
      <c r="R424" s="51" t="s">
        <v>144</v>
      </c>
    </row>
    <row r="425" spans="2:18" ht="45" customHeight="1" x14ac:dyDescent="0.25">
      <c r="B425" s="43" t="s">
        <v>144</v>
      </c>
      <c r="C425" s="43" t="s">
        <v>144</v>
      </c>
      <c r="D425" s="44" t="s">
        <v>163</v>
      </c>
      <c r="E425" s="43" t="s">
        <v>144</v>
      </c>
      <c r="F425" s="44" t="s">
        <v>144</v>
      </c>
      <c r="G425" s="45" t="s">
        <v>144</v>
      </c>
      <c r="H425" s="46" t="s">
        <v>144</v>
      </c>
      <c r="I425" s="46" t="s">
        <v>144</v>
      </c>
      <c r="J425" s="47" t="s">
        <v>163</v>
      </c>
      <c r="K425" s="48" t="s">
        <v>144</v>
      </c>
      <c r="L425" s="49" t="s">
        <v>144</v>
      </c>
      <c r="M425" s="50" t="s">
        <v>144</v>
      </c>
      <c r="N425" s="50" t="s">
        <v>144</v>
      </c>
      <c r="O425" s="50" t="s">
        <v>144</v>
      </c>
      <c r="P425" s="50" t="s">
        <v>144</v>
      </c>
      <c r="Q425" s="51" t="s">
        <v>144</v>
      </c>
      <c r="R425" s="51" t="s">
        <v>144</v>
      </c>
    </row>
    <row r="426" spans="2:18" ht="45" customHeight="1" x14ac:dyDescent="0.25">
      <c r="B426" s="43" t="s">
        <v>144</v>
      </c>
      <c r="C426" s="43" t="s">
        <v>144</v>
      </c>
      <c r="D426" s="44" t="s">
        <v>163</v>
      </c>
      <c r="E426" s="43" t="s">
        <v>144</v>
      </c>
      <c r="F426" s="44" t="s">
        <v>144</v>
      </c>
      <c r="G426" s="45" t="s">
        <v>144</v>
      </c>
      <c r="H426" s="46" t="s">
        <v>144</v>
      </c>
      <c r="I426" s="46" t="s">
        <v>144</v>
      </c>
      <c r="J426" s="47" t="s">
        <v>163</v>
      </c>
      <c r="K426" s="48" t="s">
        <v>144</v>
      </c>
      <c r="L426" s="49" t="s">
        <v>144</v>
      </c>
      <c r="M426" s="50" t="s">
        <v>144</v>
      </c>
      <c r="N426" s="50" t="s">
        <v>144</v>
      </c>
      <c r="O426" s="50" t="s">
        <v>144</v>
      </c>
      <c r="P426" s="50" t="s">
        <v>144</v>
      </c>
      <c r="Q426" s="51" t="s">
        <v>144</v>
      </c>
      <c r="R426" s="51" t="s">
        <v>144</v>
      </c>
    </row>
    <row r="427" spans="2:18" ht="45" customHeight="1" x14ac:dyDescent="0.25">
      <c r="B427" s="43" t="s">
        <v>144</v>
      </c>
      <c r="C427" s="43" t="s">
        <v>144</v>
      </c>
      <c r="D427" s="44" t="s">
        <v>163</v>
      </c>
      <c r="E427" s="43" t="s">
        <v>144</v>
      </c>
      <c r="F427" s="44" t="s">
        <v>144</v>
      </c>
      <c r="G427" s="45" t="s">
        <v>144</v>
      </c>
      <c r="H427" s="46" t="s">
        <v>144</v>
      </c>
      <c r="I427" s="46" t="s">
        <v>144</v>
      </c>
      <c r="J427" s="47" t="s">
        <v>163</v>
      </c>
      <c r="K427" s="48" t="s">
        <v>144</v>
      </c>
      <c r="L427" s="49" t="s">
        <v>144</v>
      </c>
      <c r="M427" s="50" t="s">
        <v>144</v>
      </c>
      <c r="N427" s="50" t="s">
        <v>144</v>
      </c>
      <c r="O427" s="50" t="s">
        <v>144</v>
      </c>
      <c r="P427" s="50" t="s">
        <v>144</v>
      </c>
      <c r="Q427" s="51" t="s">
        <v>144</v>
      </c>
      <c r="R427" s="51" t="s">
        <v>144</v>
      </c>
    </row>
    <row r="428" spans="2:18" ht="45" customHeight="1" x14ac:dyDescent="0.25">
      <c r="B428" s="43" t="s">
        <v>144</v>
      </c>
      <c r="C428" s="43" t="s">
        <v>144</v>
      </c>
      <c r="D428" s="44" t="s">
        <v>163</v>
      </c>
      <c r="E428" s="43" t="s">
        <v>144</v>
      </c>
      <c r="F428" s="44" t="s">
        <v>144</v>
      </c>
      <c r="G428" s="45" t="s">
        <v>144</v>
      </c>
      <c r="H428" s="46" t="s">
        <v>144</v>
      </c>
      <c r="I428" s="46" t="s">
        <v>144</v>
      </c>
      <c r="J428" s="47" t="s">
        <v>163</v>
      </c>
      <c r="K428" s="48" t="s">
        <v>144</v>
      </c>
      <c r="L428" s="49" t="s">
        <v>144</v>
      </c>
      <c r="M428" s="50" t="s">
        <v>144</v>
      </c>
      <c r="N428" s="50" t="s">
        <v>144</v>
      </c>
      <c r="O428" s="50" t="s">
        <v>144</v>
      </c>
      <c r="P428" s="50" t="s">
        <v>144</v>
      </c>
      <c r="Q428" s="51" t="s">
        <v>144</v>
      </c>
      <c r="R428" s="51" t="s">
        <v>144</v>
      </c>
    </row>
    <row r="429" spans="2:18" ht="45" customHeight="1" x14ac:dyDescent="0.25">
      <c r="B429" s="43" t="s">
        <v>144</v>
      </c>
      <c r="C429" s="43" t="s">
        <v>144</v>
      </c>
      <c r="D429" s="44" t="s">
        <v>163</v>
      </c>
      <c r="E429" s="43" t="s">
        <v>144</v>
      </c>
      <c r="F429" s="44" t="s">
        <v>144</v>
      </c>
      <c r="G429" s="45" t="s">
        <v>144</v>
      </c>
      <c r="H429" s="46" t="s">
        <v>144</v>
      </c>
      <c r="I429" s="46" t="s">
        <v>144</v>
      </c>
      <c r="J429" s="47" t="s">
        <v>163</v>
      </c>
      <c r="K429" s="48" t="s">
        <v>144</v>
      </c>
      <c r="L429" s="49" t="s">
        <v>144</v>
      </c>
      <c r="M429" s="50" t="s">
        <v>144</v>
      </c>
      <c r="N429" s="50" t="s">
        <v>144</v>
      </c>
      <c r="O429" s="50" t="s">
        <v>144</v>
      </c>
      <c r="P429" s="50" t="s">
        <v>144</v>
      </c>
      <c r="Q429" s="51" t="s">
        <v>144</v>
      </c>
      <c r="R429" s="51" t="s">
        <v>144</v>
      </c>
    </row>
    <row r="430" spans="2:18" ht="45" customHeight="1" x14ac:dyDescent="0.25">
      <c r="B430" s="43" t="s">
        <v>144</v>
      </c>
      <c r="C430" s="43" t="s">
        <v>144</v>
      </c>
      <c r="D430" s="44" t="s">
        <v>163</v>
      </c>
      <c r="E430" s="43" t="s">
        <v>144</v>
      </c>
      <c r="F430" s="44" t="s">
        <v>144</v>
      </c>
      <c r="G430" s="45" t="s">
        <v>144</v>
      </c>
      <c r="H430" s="46" t="s">
        <v>144</v>
      </c>
      <c r="I430" s="46" t="s">
        <v>144</v>
      </c>
      <c r="J430" s="47" t="s">
        <v>163</v>
      </c>
      <c r="K430" s="48" t="s">
        <v>144</v>
      </c>
      <c r="L430" s="49" t="s">
        <v>144</v>
      </c>
      <c r="M430" s="50" t="s">
        <v>144</v>
      </c>
      <c r="N430" s="50" t="s">
        <v>144</v>
      </c>
      <c r="O430" s="50" t="s">
        <v>144</v>
      </c>
      <c r="P430" s="50" t="s">
        <v>144</v>
      </c>
      <c r="Q430" s="51" t="s">
        <v>144</v>
      </c>
      <c r="R430" s="51" t="s">
        <v>144</v>
      </c>
    </row>
    <row r="431" spans="2:18" ht="45" customHeight="1" x14ac:dyDescent="0.25">
      <c r="B431" s="43" t="s">
        <v>144</v>
      </c>
      <c r="C431" s="43" t="s">
        <v>144</v>
      </c>
      <c r="D431" s="44" t="s">
        <v>163</v>
      </c>
      <c r="E431" s="43" t="s">
        <v>144</v>
      </c>
      <c r="F431" s="44" t="s">
        <v>144</v>
      </c>
      <c r="G431" s="45" t="s">
        <v>144</v>
      </c>
      <c r="H431" s="46" t="s">
        <v>144</v>
      </c>
      <c r="I431" s="46" t="s">
        <v>144</v>
      </c>
      <c r="J431" s="47" t="s">
        <v>163</v>
      </c>
      <c r="K431" s="48" t="s">
        <v>144</v>
      </c>
      <c r="L431" s="49" t="s">
        <v>144</v>
      </c>
      <c r="M431" s="50" t="s">
        <v>144</v>
      </c>
      <c r="N431" s="50" t="s">
        <v>144</v>
      </c>
      <c r="O431" s="50" t="s">
        <v>144</v>
      </c>
      <c r="P431" s="50" t="s">
        <v>144</v>
      </c>
      <c r="Q431" s="51" t="s">
        <v>144</v>
      </c>
      <c r="R431" s="51" t="s">
        <v>144</v>
      </c>
    </row>
    <row r="432" spans="2:18" ht="45" customHeight="1" x14ac:dyDescent="0.25">
      <c r="B432" s="43" t="s">
        <v>144</v>
      </c>
      <c r="C432" s="43" t="s">
        <v>144</v>
      </c>
      <c r="D432" s="44" t="s">
        <v>163</v>
      </c>
      <c r="E432" s="43" t="s">
        <v>144</v>
      </c>
      <c r="F432" s="44" t="s">
        <v>144</v>
      </c>
      <c r="G432" s="45" t="s">
        <v>144</v>
      </c>
      <c r="H432" s="46" t="s">
        <v>144</v>
      </c>
      <c r="I432" s="46" t="s">
        <v>144</v>
      </c>
      <c r="J432" s="47" t="s">
        <v>163</v>
      </c>
      <c r="K432" s="48" t="s">
        <v>144</v>
      </c>
      <c r="L432" s="49" t="s">
        <v>144</v>
      </c>
      <c r="M432" s="50" t="s">
        <v>144</v>
      </c>
      <c r="N432" s="50" t="s">
        <v>144</v>
      </c>
      <c r="O432" s="50" t="s">
        <v>144</v>
      </c>
      <c r="P432" s="50" t="s">
        <v>144</v>
      </c>
      <c r="Q432" s="51" t="s">
        <v>144</v>
      </c>
      <c r="R432" s="51" t="s">
        <v>144</v>
      </c>
    </row>
    <row r="433" spans="2:18" ht="45" customHeight="1" x14ac:dyDescent="0.25">
      <c r="B433" s="43" t="s">
        <v>144</v>
      </c>
      <c r="C433" s="43" t="s">
        <v>144</v>
      </c>
      <c r="D433" s="44" t="s">
        <v>163</v>
      </c>
      <c r="E433" s="43" t="s">
        <v>144</v>
      </c>
      <c r="F433" s="44" t="s">
        <v>144</v>
      </c>
      <c r="G433" s="45" t="s">
        <v>144</v>
      </c>
      <c r="H433" s="46" t="s">
        <v>144</v>
      </c>
      <c r="I433" s="46" t="s">
        <v>144</v>
      </c>
      <c r="J433" s="47" t="s">
        <v>163</v>
      </c>
      <c r="K433" s="48" t="s">
        <v>144</v>
      </c>
      <c r="L433" s="49" t="s">
        <v>144</v>
      </c>
      <c r="M433" s="50" t="s">
        <v>144</v>
      </c>
      <c r="N433" s="50" t="s">
        <v>144</v>
      </c>
      <c r="O433" s="50" t="s">
        <v>144</v>
      </c>
      <c r="P433" s="50" t="s">
        <v>144</v>
      </c>
      <c r="Q433" s="51" t="s">
        <v>144</v>
      </c>
      <c r="R433" s="51" t="s">
        <v>144</v>
      </c>
    </row>
    <row r="434" spans="2:18" ht="45" customHeight="1" x14ac:dyDescent="0.25">
      <c r="B434" s="43" t="s">
        <v>144</v>
      </c>
      <c r="C434" s="43" t="s">
        <v>144</v>
      </c>
      <c r="D434" s="44" t="s">
        <v>163</v>
      </c>
      <c r="E434" s="43" t="s">
        <v>144</v>
      </c>
      <c r="F434" s="44" t="s">
        <v>144</v>
      </c>
      <c r="G434" s="45" t="s">
        <v>144</v>
      </c>
      <c r="H434" s="46" t="s">
        <v>144</v>
      </c>
      <c r="I434" s="46" t="s">
        <v>144</v>
      </c>
      <c r="J434" s="47" t="s">
        <v>163</v>
      </c>
      <c r="K434" s="48" t="s">
        <v>144</v>
      </c>
      <c r="L434" s="49" t="s">
        <v>144</v>
      </c>
      <c r="M434" s="50" t="s">
        <v>144</v>
      </c>
      <c r="N434" s="50" t="s">
        <v>144</v>
      </c>
      <c r="O434" s="50" t="s">
        <v>144</v>
      </c>
      <c r="P434" s="50" t="s">
        <v>144</v>
      </c>
      <c r="Q434" s="51" t="s">
        <v>144</v>
      </c>
      <c r="R434" s="51" t="s">
        <v>144</v>
      </c>
    </row>
    <row r="435" spans="2:18" ht="45" customHeight="1" x14ac:dyDescent="0.25">
      <c r="B435" s="43" t="s">
        <v>144</v>
      </c>
      <c r="C435" s="43" t="s">
        <v>144</v>
      </c>
      <c r="D435" s="44" t="s">
        <v>163</v>
      </c>
      <c r="E435" s="43" t="s">
        <v>144</v>
      </c>
      <c r="F435" s="44" t="s">
        <v>144</v>
      </c>
      <c r="G435" s="45" t="s">
        <v>144</v>
      </c>
      <c r="H435" s="46" t="s">
        <v>144</v>
      </c>
      <c r="I435" s="46" t="s">
        <v>144</v>
      </c>
      <c r="J435" s="47" t="s">
        <v>163</v>
      </c>
      <c r="K435" s="48" t="s">
        <v>144</v>
      </c>
      <c r="L435" s="49" t="s">
        <v>144</v>
      </c>
      <c r="M435" s="50" t="s">
        <v>144</v>
      </c>
      <c r="N435" s="50" t="s">
        <v>144</v>
      </c>
      <c r="O435" s="50" t="s">
        <v>144</v>
      </c>
      <c r="P435" s="50" t="s">
        <v>144</v>
      </c>
      <c r="Q435" s="51" t="s">
        <v>144</v>
      </c>
      <c r="R435" s="51" t="s">
        <v>144</v>
      </c>
    </row>
    <row r="436" spans="2:18" ht="45" customHeight="1" x14ac:dyDescent="0.25">
      <c r="B436" s="43" t="s">
        <v>144</v>
      </c>
      <c r="C436" s="43" t="s">
        <v>144</v>
      </c>
      <c r="D436" s="44" t="s">
        <v>163</v>
      </c>
      <c r="E436" s="43" t="s">
        <v>144</v>
      </c>
      <c r="F436" s="44" t="s">
        <v>144</v>
      </c>
      <c r="G436" s="45" t="s">
        <v>144</v>
      </c>
      <c r="H436" s="46" t="s">
        <v>144</v>
      </c>
      <c r="I436" s="46" t="s">
        <v>144</v>
      </c>
      <c r="J436" s="47" t="s">
        <v>163</v>
      </c>
      <c r="K436" s="48" t="s">
        <v>144</v>
      </c>
      <c r="L436" s="49" t="s">
        <v>144</v>
      </c>
      <c r="M436" s="50" t="s">
        <v>144</v>
      </c>
      <c r="N436" s="50" t="s">
        <v>144</v>
      </c>
      <c r="O436" s="50" t="s">
        <v>144</v>
      </c>
      <c r="P436" s="50" t="s">
        <v>144</v>
      </c>
      <c r="Q436" s="51" t="s">
        <v>144</v>
      </c>
      <c r="R436" s="51" t="s">
        <v>144</v>
      </c>
    </row>
    <row r="437" spans="2:18" ht="45" customHeight="1" x14ac:dyDescent="0.25">
      <c r="B437" s="43" t="s">
        <v>144</v>
      </c>
      <c r="C437" s="43" t="s">
        <v>144</v>
      </c>
      <c r="D437" s="44" t="s">
        <v>163</v>
      </c>
      <c r="E437" s="43" t="s">
        <v>144</v>
      </c>
      <c r="F437" s="44" t="s">
        <v>144</v>
      </c>
      <c r="G437" s="45" t="s">
        <v>144</v>
      </c>
      <c r="H437" s="46" t="s">
        <v>144</v>
      </c>
      <c r="I437" s="46" t="s">
        <v>144</v>
      </c>
      <c r="J437" s="47" t="s">
        <v>163</v>
      </c>
      <c r="K437" s="48" t="s">
        <v>144</v>
      </c>
      <c r="L437" s="49" t="s">
        <v>144</v>
      </c>
      <c r="M437" s="50" t="s">
        <v>144</v>
      </c>
      <c r="N437" s="50" t="s">
        <v>144</v>
      </c>
      <c r="O437" s="50" t="s">
        <v>144</v>
      </c>
      <c r="P437" s="50" t="s">
        <v>144</v>
      </c>
      <c r="Q437" s="51" t="s">
        <v>144</v>
      </c>
      <c r="R437" s="51" t="s">
        <v>144</v>
      </c>
    </row>
    <row r="438" spans="2:18" ht="45" customHeight="1" x14ac:dyDescent="0.25">
      <c r="B438" s="43" t="s">
        <v>144</v>
      </c>
      <c r="C438" s="43" t="s">
        <v>144</v>
      </c>
      <c r="D438" s="44" t="s">
        <v>163</v>
      </c>
      <c r="E438" s="43" t="s">
        <v>144</v>
      </c>
      <c r="F438" s="44" t="s">
        <v>144</v>
      </c>
      <c r="G438" s="45" t="s">
        <v>144</v>
      </c>
      <c r="H438" s="46" t="s">
        <v>144</v>
      </c>
      <c r="I438" s="46" t="s">
        <v>144</v>
      </c>
      <c r="J438" s="47" t="s">
        <v>163</v>
      </c>
      <c r="K438" s="48" t="s">
        <v>144</v>
      </c>
      <c r="L438" s="49" t="s">
        <v>144</v>
      </c>
      <c r="M438" s="50" t="s">
        <v>144</v>
      </c>
      <c r="N438" s="50" t="s">
        <v>144</v>
      </c>
      <c r="O438" s="50" t="s">
        <v>144</v>
      </c>
      <c r="P438" s="50" t="s">
        <v>144</v>
      </c>
      <c r="Q438" s="51" t="s">
        <v>144</v>
      </c>
      <c r="R438" s="51" t="s">
        <v>144</v>
      </c>
    </row>
    <row r="439" spans="2:18" ht="45" customHeight="1" x14ac:dyDescent="0.25">
      <c r="B439" s="43" t="s">
        <v>144</v>
      </c>
      <c r="C439" s="43" t="s">
        <v>144</v>
      </c>
      <c r="D439" s="44" t="s">
        <v>163</v>
      </c>
      <c r="E439" s="43" t="s">
        <v>144</v>
      </c>
      <c r="F439" s="44" t="s">
        <v>144</v>
      </c>
      <c r="G439" s="45" t="s">
        <v>144</v>
      </c>
      <c r="H439" s="46" t="s">
        <v>144</v>
      </c>
      <c r="I439" s="46" t="s">
        <v>144</v>
      </c>
      <c r="J439" s="47" t="s">
        <v>163</v>
      </c>
      <c r="K439" s="48" t="s">
        <v>144</v>
      </c>
      <c r="L439" s="49" t="s">
        <v>144</v>
      </c>
      <c r="M439" s="50" t="s">
        <v>144</v>
      </c>
      <c r="N439" s="50" t="s">
        <v>144</v>
      </c>
      <c r="O439" s="50" t="s">
        <v>144</v>
      </c>
      <c r="P439" s="50" t="s">
        <v>144</v>
      </c>
      <c r="Q439" s="51" t="s">
        <v>144</v>
      </c>
      <c r="R439" s="51" t="s">
        <v>144</v>
      </c>
    </row>
    <row r="440" spans="2:18" ht="45" customHeight="1" x14ac:dyDescent="0.25">
      <c r="B440" s="43" t="s">
        <v>144</v>
      </c>
      <c r="C440" s="43" t="s">
        <v>144</v>
      </c>
      <c r="D440" s="44" t="s">
        <v>163</v>
      </c>
      <c r="E440" s="43" t="s">
        <v>144</v>
      </c>
      <c r="F440" s="44" t="s">
        <v>144</v>
      </c>
      <c r="G440" s="45" t="s">
        <v>144</v>
      </c>
      <c r="H440" s="46" t="s">
        <v>144</v>
      </c>
      <c r="I440" s="46" t="s">
        <v>144</v>
      </c>
      <c r="J440" s="47" t="s">
        <v>163</v>
      </c>
      <c r="K440" s="48" t="s">
        <v>144</v>
      </c>
      <c r="L440" s="49" t="s">
        <v>144</v>
      </c>
      <c r="M440" s="50" t="s">
        <v>144</v>
      </c>
      <c r="N440" s="50" t="s">
        <v>144</v>
      </c>
      <c r="O440" s="50" t="s">
        <v>144</v>
      </c>
      <c r="P440" s="50" t="s">
        <v>144</v>
      </c>
      <c r="Q440" s="51" t="s">
        <v>144</v>
      </c>
      <c r="R440" s="51" t="s">
        <v>144</v>
      </c>
    </row>
    <row r="441" spans="2:18" ht="45" customHeight="1" x14ac:dyDescent="0.25">
      <c r="B441" s="43" t="s">
        <v>144</v>
      </c>
      <c r="C441" s="43" t="s">
        <v>144</v>
      </c>
      <c r="D441" s="44" t="s">
        <v>163</v>
      </c>
      <c r="E441" s="43" t="s">
        <v>144</v>
      </c>
      <c r="F441" s="44" t="s">
        <v>144</v>
      </c>
      <c r="G441" s="45" t="s">
        <v>144</v>
      </c>
      <c r="H441" s="46" t="s">
        <v>144</v>
      </c>
      <c r="I441" s="46" t="s">
        <v>144</v>
      </c>
      <c r="J441" s="47" t="s">
        <v>163</v>
      </c>
      <c r="K441" s="48" t="s">
        <v>144</v>
      </c>
      <c r="L441" s="49" t="s">
        <v>144</v>
      </c>
      <c r="M441" s="50" t="s">
        <v>144</v>
      </c>
      <c r="N441" s="50" t="s">
        <v>144</v>
      </c>
      <c r="O441" s="50" t="s">
        <v>144</v>
      </c>
      <c r="P441" s="50" t="s">
        <v>144</v>
      </c>
      <c r="Q441" s="51" t="s">
        <v>144</v>
      </c>
      <c r="R441" s="51" t="s">
        <v>144</v>
      </c>
    </row>
    <row r="442" spans="2:18" ht="45" customHeight="1" x14ac:dyDescent="0.25">
      <c r="B442" s="43" t="s">
        <v>144</v>
      </c>
      <c r="C442" s="43" t="s">
        <v>144</v>
      </c>
      <c r="D442" s="44" t="s">
        <v>163</v>
      </c>
      <c r="E442" s="43" t="s">
        <v>144</v>
      </c>
      <c r="F442" s="44" t="s">
        <v>144</v>
      </c>
      <c r="G442" s="45" t="s">
        <v>144</v>
      </c>
      <c r="H442" s="46" t="s">
        <v>144</v>
      </c>
      <c r="I442" s="46" t="s">
        <v>144</v>
      </c>
      <c r="J442" s="47" t="s">
        <v>163</v>
      </c>
      <c r="K442" s="48" t="s">
        <v>144</v>
      </c>
      <c r="L442" s="49" t="s">
        <v>144</v>
      </c>
      <c r="M442" s="50" t="s">
        <v>144</v>
      </c>
      <c r="N442" s="50" t="s">
        <v>144</v>
      </c>
      <c r="O442" s="50" t="s">
        <v>144</v>
      </c>
      <c r="P442" s="50" t="s">
        <v>144</v>
      </c>
      <c r="Q442" s="51" t="s">
        <v>144</v>
      </c>
      <c r="R442" s="51" t="s">
        <v>144</v>
      </c>
    </row>
    <row r="443" spans="2:18" ht="45" customHeight="1" x14ac:dyDescent="0.25">
      <c r="B443" s="43" t="s">
        <v>144</v>
      </c>
      <c r="C443" s="43" t="s">
        <v>144</v>
      </c>
      <c r="D443" s="44" t="s">
        <v>163</v>
      </c>
      <c r="E443" s="43" t="s">
        <v>144</v>
      </c>
      <c r="F443" s="44" t="s">
        <v>144</v>
      </c>
      <c r="G443" s="45" t="s">
        <v>144</v>
      </c>
      <c r="H443" s="46" t="s">
        <v>144</v>
      </c>
      <c r="I443" s="46" t="s">
        <v>144</v>
      </c>
      <c r="J443" s="47" t="s">
        <v>163</v>
      </c>
      <c r="K443" s="48" t="s">
        <v>144</v>
      </c>
      <c r="L443" s="49" t="s">
        <v>144</v>
      </c>
      <c r="M443" s="50" t="s">
        <v>144</v>
      </c>
      <c r="N443" s="50" t="s">
        <v>144</v>
      </c>
      <c r="O443" s="50" t="s">
        <v>144</v>
      </c>
      <c r="P443" s="50" t="s">
        <v>144</v>
      </c>
      <c r="Q443" s="51" t="s">
        <v>144</v>
      </c>
      <c r="R443" s="51" t="s">
        <v>144</v>
      </c>
    </row>
    <row r="444" spans="2:18" ht="45" customHeight="1" x14ac:dyDescent="0.25">
      <c r="B444" s="43" t="s">
        <v>144</v>
      </c>
      <c r="C444" s="43" t="s">
        <v>144</v>
      </c>
      <c r="D444" s="44" t="s">
        <v>163</v>
      </c>
      <c r="E444" s="43" t="s">
        <v>144</v>
      </c>
      <c r="F444" s="44" t="s">
        <v>144</v>
      </c>
      <c r="G444" s="45" t="s">
        <v>144</v>
      </c>
      <c r="H444" s="46" t="s">
        <v>144</v>
      </c>
      <c r="I444" s="46" t="s">
        <v>144</v>
      </c>
      <c r="J444" s="47" t="s">
        <v>163</v>
      </c>
      <c r="K444" s="48" t="s">
        <v>144</v>
      </c>
      <c r="L444" s="49" t="s">
        <v>144</v>
      </c>
      <c r="M444" s="50" t="s">
        <v>144</v>
      </c>
      <c r="N444" s="50" t="s">
        <v>144</v>
      </c>
      <c r="O444" s="50" t="s">
        <v>144</v>
      </c>
      <c r="P444" s="50" t="s">
        <v>144</v>
      </c>
      <c r="Q444" s="51" t="s">
        <v>144</v>
      </c>
      <c r="R444" s="51" t="s">
        <v>144</v>
      </c>
    </row>
    <row r="445" spans="2:18" ht="45" customHeight="1" x14ac:dyDescent="0.25">
      <c r="B445" s="43" t="s">
        <v>144</v>
      </c>
      <c r="C445" s="43" t="s">
        <v>144</v>
      </c>
      <c r="D445" s="44" t="s">
        <v>163</v>
      </c>
      <c r="E445" s="43" t="s">
        <v>144</v>
      </c>
      <c r="F445" s="44" t="s">
        <v>144</v>
      </c>
      <c r="G445" s="45" t="s">
        <v>144</v>
      </c>
      <c r="H445" s="46" t="s">
        <v>144</v>
      </c>
      <c r="I445" s="46" t="s">
        <v>144</v>
      </c>
      <c r="J445" s="47" t="s">
        <v>163</v>
      </c>
      <c r="K445" s="48" t="s">
        <v>144</v>
      </c>
      <c r="L445" s="49" t="s">
        <v>144</v>
      </c>
      <c r="M445" s="50" t="s">
        <v>144</v>
      </c>
      <c r="N445" s="50" t="s">
        <v>144</v>
      </c>
      <c r="O445" s="50" t="s">
        <v>144</v>
      </c>
      <c r="P445" s="50" t="s">
        <v>144</v>
      </c>
      <c r="Q445" s="51" t="s">
        <v>144</v>
      </c>
      <c r="R445" s="51" t="s">
        <v>144</v>
      </c>
    </row>
    <row r="446" spans="2:18" ht="45" customHeight="1" x14ac:dyDescent="0.25">
      <c r="B446" s="43" t="s">
        <v>144</v>
      </c>
      <c r="C446" s="43" t="s">
        <v>144</v>
      </c>
      <c r="D446" s="44" t="s">
        <v>163</v>
      </c>
      <c r="E446" s="43" t="s">
        <v>144</v>
      </c>
      <c r="F446" s="44" t="s">
        <v>144</v>
      </c>
      <c r="G446" s="45" t="s">
        <v>144</v>
      </c>
      <c r="H446" s="46" t="s">
        <v>144</v>
      </c>
      <c r="I446" s="46" t="s">
        <v>144</v>
      </c>
      <c r="J446" s="47" t="s">
        <v>163</v>
      </c>
      <c r="K446" s="48" t="s">
        <v>144</v>
      </c>
      <c r="L446" s="49" t="s">
        <v>144</v>
      </c>
      <c r="M446" s="50" t="s">
        <v>144</v>
      </c>
      <c r="N446" s="50" t="s">
        <v>144</v>
      </c>
      <c r="O446" s="50" t="s">
        <v>144</v>
      </c>
      <c r="P446" s="50" t="s">
        <v>144</v>
      </c>
      <c r="Q446" s="51" t="s">
        <v>144</v>
      </c>
      <c r="R446" s="51" t="s">
        <v>144</v>
      </c>
    </row>
    <row r="447" spans="2:18" ht="45" customHeight="1" x14ac:dyDescent="0.25">
      <c r="B447" s="43" t="s">
        <v>144</v>
      </c>
      <c r="C447" s="43" t="s">
        <v>144</v>
      </c>
      <c r="D447" s="44" t="s">
        <v>163</v>
      </c>
      <c r="E447" s="43" t="s">
        <v>144</v>
      </c>
      <c r="F447" s="44" t="s">
        <v>144</v>
      </c>
      <c r="G447" s="45" t="s">
        <v>144</v>
      </c>
      <c r="H447" s="46" t="s">
        <v>144</v>
      </c>
      <c r="I447" s="46" t="s">
        <v>144</v>
      </c>
      <c r="J447" s="47" t="s">
        <v>163</v>
      </c>
      <c r="K447" s="48" t="s">
        <v>144</v>
      </c>
      <c r="L447" s="49" t="s">
        <v>144</v>
      </c>
      <c r="M447" s="50" t="s">
        <v>144</v>
      </c>
      <c r="N447" s="50" t="s">
        <v>144</v>
      </c>
      <c r="O447" s="50" t="s">
        <v>144</v>
      </c>
      <c r="P447" s="50" t="s">
        <v>144</v>
      </c>
      <c r="Q447" s="51" t="s">
        <v>144</v>
      </c>
      <c r="R447" s="51" t="s">
        <v>144</v>
      </c>
    </row>
    <row r="448" spans="2:18" ht="45" customHeight="1" x14ac:dyDescent="0.25">
      <c r="B448" s="43" t="s">
        <v>144</v>
      </c>
      <c r="C448" s="43" t="s">
        <v>144</v>
      </c>
      <c r="D448" s="44" t="s">
        <v>163</v>
      </c>
      <c r="E448" s="43" t="s">
        <v>144</v>
      </c>
      <c r="F448" s="44" t="s">
        <v>144</v>
      </c>
      <c r="G448" s="45" t="s">
        <v>144</v>
      </c>
      <c r="H448" s="46" t="s">
        <v>144</v>
      </c>
      <c r="I448" s="46" t="s">
        <v>144</v>
      </c>
      <c r="J448" s="47" t="s">
        <v>163</v>
      </c>
      <c r="K448" s="48" t="s">
        <v>144</v>
      </c>
      <c r="L448" s="49" t="s">
        <v>144</v>
      </c>
      <c r="M448" s="50" t="s">
        <v>144</v>
      </c>
      <c r="N448" s="50" t="s">
        <v>144</v>
      </c>
      <c r="O448" s="50" t="s">
        <v>144</v>
      </c>
      <c r="P448" s="50" t="s">
        <v>144</v>
      </c>
      <c r="Q448" s="51" t="s">
        <v>144</v>
      </c>
      <c r="R448" s="51" t="s">
        <v>144</v>
      </c>
    </row>
    <row r="449" spans="2:18" ht="45" customHeight="1" x14ac:dyDescent="0.25">
      <c r="B449" s="43" t="s">
        <v>144</v>
      </c>
      <c r="C449" s="43" t="s">
        <v>144</v>
      </c>
      <c r="D449" s="44" t="s">
        <v>163</v>
      </c>
      <c r="E449" s="43" t="s">
        <v>144</v>
      </c>
      <c r="F449" s="44" t="s">
        <v>144</v>
      </c>
      <c r="G449" s="45" t="s">
        <v>144</v>
      </c>
      <c r="H449" s="46" t="s">
        <v>144</v>
      </c>
      <c r="I449" s="46" t="s">
        <v>144</v>
      </c>
      <c r="J449" s="47" t="s">
        <v>163</v>
      </c>
      <c r="K449" s="48" t="s">
        <v>144</v>
      </c>
      <c r="L449" s="49" t="s">
        <v>144</v>
      </c>
      <c r="M449" s="50" t="s">
        <v>144</v>
      </c>
      <c r="N449" s="50" t="s">
        <v>144</v>
      </c>
      <c r="O449" s="50" t="s">
        <v>144</v>
      </c>
      <c r="P449" s="50" t="s">
        <v>144</v>
      </c>
      <c r="Q449" s="51" t="s">
        <v>144</v>
      </c>
      <c r="R449" s="51" t="s">
        <v>144</v>
      </c>
    </row>
    <row r="450" spans="2:18" ht="45" customHeight="1" x14ac:dyDescent="0.25">
      <c r="B450" s="43" t="s">
        <v>144</v>
      </c>
      <c r="C450" s="43" t="s">
        <v>144</v>
      </c>
      <c r="D450" s="44" t="s">
        <v>163</v>
      </c>
      <c r="E450" s="43" t="s">
        <v>144</v>
      </c>
      <c r="F450" s="44" t="s">
        <v>144</v>
      </c>
      <c r="G450" s="45" t="s">
        <v>144</v>
      </c>
      <c r="H450" s="46" t="s">
        <v>144</v>
      </c>
      <c r="I450" s="46" t="s">
        <v>144</v>
      </c>
      <c r="J450" s="47" t="s">
        <v>163</v>
      </c>
      <c r="K450" s="48" t="s">
        <v>144</v>
      </c>
      <c r="L450" s="49" t="s">
        <v>144</v>
      </c>
      <c r="M450" s="50" t="s">
        <v>144</v>
      </c>
      <c r="N450" s="50" t="s">
        <v>144</v>
      </c>
      <c r="O450" s="50" t="s">
        <v>144</v>
      </c>
      <c r="P450" s="50" t="s">
        <v>144</v>
      </c>
      <c r="Q450" s="51" t="s">
        <v>144</v>
      </c>
      <c r="R450" s="51" t="s">
        <v>144</v>
      </c>
    </row>
    <row r="451" spans="2:18" ht="45" customHeight="1" x14ac:dyDescent="0.25">
      <c r="B451" s="43" t="s">
        <v>144</v>
      </c>
      <c r="C451" s="43" t="s">
        <v>144</v>
      </c>
      <c r="D451" s="44" t="s">
        <v>163</v>
      </c>
      <c r="E451" s="43" t="s">
        <v>144</v>
      </c>
      <c r="F451" s="44" t="s">
        <v>144</v>
      </c>
      <c r="G451" s="45" t="s">
        <v>144</v>
      </c>
      <c r="H451" s="46" t="s">
        <v>144</v>
      </c>
      <c r="I451" s="46" t="s">
        <v>144</v>
      </c>
      <c r="J451" s="47" t="s">
        <v>163</v>
      </c>
      <c r="K451" s="48" t="s">
        <v>144</v>
      </c>
      <c r="L451" s="49" t="s">
        <v>144</v>
      </c>
      <c r="M451" s="50" t="s">
        <v>144</v>
      </c>
      <c r="N451" s="50" t="s">
        <v>144</v>
      </c>
      <c r="O451" s="50" t="s">
        <v>144</v>
      </c>
      <c r="P451" s="50" t="s">
        <v>144</v>
      </c>
      <c r="Q451" s="51" t="s">
        <v>144</v>
      </c>
      <c r="R451" s="51" t="s">
        <v>144</v>
      </c>
    </row>
    <row r="452" spans="2:18" ht="45" customHeight="1" x14ac:dyDescent="0.25">
      <c r="B452" s="43" t="s">
        <v>144</v>
      </c>
      <c r="C452" s="43" t="s">
        <v>144</v>
      </c>
      <c r="D452" s="44" t="s">
        <v>163</v>
      </c>
      <c r="E452" s="43" t="s">
        <v>144</v>
      </c>
      <c r="F452" s="44" t="s">
        <v>144</v>
      </c>
      <c r="G452" s="45" t="s">
        <v>144</v>
      </c>
      <c r="H452" s="46" t="s">
        <v>144</v>
      </c>
      <c r="I452" s="46" t="s">
        <v>144</v>
      </c>
      <c r="J452" s="47" t="s">
        <v>163</v>
      </c>
      <c r="K452" s="48" t="s">
        <v>144</v>
      </c>
      <c r="L452" s="49" t="s">
        <v>144</v>
      </c>
      <c r="M452" s="50" t="s">
        <v>144</v>
      </c>
      <c r="N452" s="50" t="s">
        <v>144</v>
      </c>
      <c r="O452" s="50" t="s">
        <v>144</v>
      </c>
      <c r="P452" s="50" t="s">
        <v>144</v>
      </c>
      <c r="Q452" s="51" t="s">
        <v>144</v>
      </c>
      <c r="R452" s="51" t="s">
        <v>144</v>
      </c>
    </row>
    <row r="453" spans="2:18" ht="45" customHeight="1" x14ac:dyDescent="0.25">
      <c r="B453" s="43" t="s">
        <v>144</v>
      </c>
      <c r="C453" s="43" t="s">
        <v>144</v>
      </c>
      <c r="D453" s="44" t="s">
        <v>163</v>
      </c>
      <c r="E453" s="43" t="s">
        <v>144</v>
      </c>
      <c r="F453" s="44" t="s">
        <v>144</v>
      </c>
      <c r="G453" s="45" t="s">
        <v>144</v>
      </c>
      <c r="H453" s="46" t="s">
        <v>144</v>
      </c>
      <c r="I453" s="46" t="s">
        <v>144</v>
      </c>
      <c r="J453" s="47" t="s">
        <v>163</v>
      </c>
      <c r="K453" s="48" t="s">
        <v>144</v>
      </c>
      <c r="L453" s="49" t="s">
        <v>144</v>
      </c>
      <c r="M453" s="50" t="s">
        <v>144</v>
      </c>
      <c r="N453" s="50" t="s">
        <v>144</v>
      </c>
      <c r="O453" s="50" t="s">
        <v>144</v>
      </c>
      <c r="P453" s="50" t="s">
        <v>144</v>
      </c>
      <c r="Q453" s="51" t="s">
        <v>144</v>
      </c>
      <c r="R453" s="51" t="s">
        <v>144</v>
      </c>
    </row>
    <row r="454" spans="2:18" ht="45" customHeight="1" x14ac:dyDescent="0.25">
      <c r="B454" s="43" t="s">
        <v>144</v>
      </c>
      <c r="C454" s="43" t="s">
        <v>144</v>
      </c>
      <c r="D454" s="44" t="s">
        <v>163</v>
      </c>
      <c r="E454" s="43" t="s">
        <v>144</v>
      </c>
      <c r="F454" s="44" t="s">
        <v>144</v>
      </c>
      <c r="G454" s="45" t="s">
        <v>144</v>
      </c>
      <c r="H454" s="46" t="s">
        <v>144</v>
      </c>
      <c r="I454" s="46" t="s">
        <v>144</v>
      </c>
      <c r="J454" s="47" t="s">
        <v>163</v>
      </c>
      <c r="K454" s="48" t="s">
        <v>144</v>
      </c>
      <c r="L454" s="49" t="s">
        <v>144</v>
      </c>
      <c r="M454" s="50" t="s">
        <v>144</v>
      </c>
      <c r="N454" s="50" t="s">
        <v>144</v>
      </c>
      <c r="O454" s="50" t="s">
        <v>144</v>
      </c>
      <c r="P454" s="50" t="s">
        <v>144</v>
      </c>
      <c r="Q454" s="51" t="s">
        <v>144</v>
      </c>
      <c r="R454" s="51" t="s">
        <v>144</v>
      </c>
    </row>
    <row r="455" spans="2:18" ht="45" customHeight="1" x14ac:dyDescent="0.25">
      <c r="B455" s="43" t="s">
        <v>144</v>
      </c>
      <c r="C455" s="43" t="s">
        <v>144</v>
      </c>
      <c r="D455" s="44" t="s">
        <v>163</v>
      </c>
      <c r="E455" s="43" t="s">
        <v>144</v>
      </c>
      <c r="F455" s="44" t="s">
        <v>144</v>
      </c>
      <c r="G455" s="45" t="s">
        <v>144</v>
      </c>
      <c r="H455" s="46" t="s">
        <v>144</v>
      </c>
      <c r="I455" s="46" t="s">
        <v>144</v>
      </c>
      <c r="J455" s="47" t="s">
        <v>163</v>
      </c>
      <c r="K455" s="48" t="s">
        <v>144</v>
      </c>
      <c r="L455" s="49" t="s">
        <v>144</v>
      </c>
      <c r="M455" s="50" t="s">
        <v>144</v>
      </c>
      <c r="N455" s="50" t="s">
        <v>144</v>
      </c>
      <c r="O455" s="50" t="s">
        <v>144</v>
      </c>
      <c r="P455" s="50" t="s">
        <v>144</v>
      </c>
      <c r="Q455" s="51" t="s">
        <v>144</v>
      </c>
      <c r="R455" s="51" t="s">
        <v>144</v>
      </c>
    </row>
    <row r="456" spans="2:18" ht="45" customHeight="1" x14ac:dyDescent="0.25">
      <c r="B456" s="43" t="s">
        <v>144</v>
      </c>
      <c r="C456" s="43" t="s">
        <v>144</v>
      </c>
      <c r="D456" s="44" t="s">
        <v>163</v>
      </c>
      <c r="E456" s="43" t="s">
        <v>144</v>
      </c>
      <c r="F456" s="44" t="s">
        <v>144</v>
      </c>
      <c r="G456" s="45" t="s">
        <v>144</v>
      </c>
      <c r="H456" s="46" t="s">
        <v>144</v>
      </c>
      <c r="I456" s="46" t="s">
        <v>144</v>
      </c>
      <c r="J456" s="47" t="s">
        <v>163</v>
      </c>
      <c r="K456" s="48" t="s">
        <v>144</v>
      </c>
      <c r="L456" s="49" t="s">
        <v>144</v>
      </c>
      <c r="M456" s="50" t="s">
        <v>144</v>
      </c>
      <c r="N456" s="50" t="s">
        <v>144</v>
      </c>
      <c r="O456" s="50" t="s">
        <v>144</v>
      </c>
      <c r="P456" s="50" t="s">
        <v>144</v>
      </c>
      <c r="Q456" s="51" t="s">
        <v>144</v>
      </c>
      <c r="R456" s="51" t="s">
        <v>144</v>
      </c>
    </row>
    <row r="457" spans="2:18" ht="45" customHeight="1" x14ac:dyDescent="0.25">
      <c r="B457" s="43" t="s">
        <v>144</v>
      </c>
      <c r="C457" s="43" t="s">
        <v>144</v>
      </c>
      <c r="D457" s="44" t="s">
        <v>163</v>
      </c>
      <c r="E457" s="43" t="s">
        <v>144</v>
      </c>
      <c r="F457" s="44" t="s">
        <v>144</v>
      </c>
      <c r="G457" s="45" t="s">
        <v>144</v>
      </c>
      <c r="H457" s="46" t="s">
        <v>144</v>
      </c>
      <c r="I457" s="46" t="s">
        <v>144</v>
      </c>
      <c r="J457" s="47" t="s">
        <v>163</v>
      </c>
      <c r="K457" s="48" t="s">
        <v>144</v>
      </c>
      <c r="L457" s="49" t="s">
        <v>144</v>
      </c>
      <c r="M457" s="50" t="s">
        <v>144</v>
      </c>
      <c r="N457" s="50" t="s">
        <v>144</v>
      </c>
      <c r="O457" s="50" t="s">
        <v>144</v>
      </c>
      <c r="P457" s="50" t="s">
        <v>144</v>
      </c>
      <c r="Q457" s="51" t="s">
        <v>144</v>
      </c>
      <c r="R457" s="51" t="s">
        <v>144</v>
      </c>
    </row>
    <row r="458" spans="2:18" ht="45" customHeight="1" x14ac:dyDescent="0.25">
      <c r="B458" s="43" t="s">
        <v>144</v>
      </c>
      <c r="C458" s="43" t="s">
        <v>144</v>
      </c>
      <c r="D458" s="44" t="s">
        <v>163</v>
      </c>
      <c r="E458" s="43" t="s">
        <v>144</v>
      </c>
      <c r="F458" s="44" t="s">
        <v>144</v>
      </c>
      <c r="G458" s="45" t="s">
        <v>144</v>
      </c>
      <c r="H458" s="46" t="s">
        <v>144</v>
      </c>
      <c r="I458" s="46" t="s">
        <v>144</v>
      </c>
      <c r="J458" s="47" t="s">
        <v>163</v>
      </c>
      <c r="K458" s="48" t="s">
        <v>144</v>
      </c>
      <c r="L458" s="49" t="s">
        <v>144</v>
      </c>
      <c r="M458" s="50" t="s">
        <v>144</v>
      </c>
      <c r="N458" s="50" t="s">
        <v>144</v>
      </c>
      <c r="O458" s="50" t="s">
        <v>144</v>
      </c>
      <c r="P458" s="50" t="s">
        <v>144</v>
      </c>
      <c r="Q458" s="51" t="s">
        <v>144</v>
      </c>
      <c r="R458" s="51" t="s">
        <v>144</v>
      </c>
    </row>
    <row r="459" spans="2:18" ht="45" customHeight="1" x14ac:dyDescent="0.25">
      <c r="B459" s="43" t="s">
        <v>144</v>
      </c>
      <c r="C459" s="43" t="s">
        <v>144</v>
      </c>
      <c r="D459" s="44" t="s">
        <v>163</v>
      </c>
      <c r="E459" s="43" t="s">
        <v>144</v>
      </c>
      <c r="F459" s="44" t="s">
        <v>144</v>
      </c>
      <c r="G459" s="45" t="s">
        <v>144</v>
      </c>
      <c r="H459" s="46" t="s">
        <v>144</v>
      </c>
      <c r="I459" s="46" t="s">
        <v>144</v>
      </c>
      <c r="J459" s="47" t="s">
        <v>163</v>
      </c>
      <c r="K459" s="48" t="s">
        <v>144</v>
      </c>
      <c r="L459" s="49" t="s">
        <v>144</v>
      </c>
      <c r="M459" s="50" t="s">
        <v>144</v>
      </c>
      <c r="N459" s="50" t="s">
        <v>144</v>
      </c>
      <c r="O459" s="50" t="s">
        <v>144</v>
      </c>
      <c r="P459" s="50" t="s">
        <v>144</v>
      </c>
      <c r="Q459" s="51" t="s">
        <v>144</v>
      </c>
      <c r="R459" s="51" t="s">
        <v>144</v>
      </c>
    </row>
    <row r="460" spans="2:18" ht="45" customHeight="1" x14ac:dyDescent="0.25">
      <c r="B460" s="43" t="s">
        <v>144</v>
      </c>
      <c r="C460" s="43" t="s">
        <v>144</v>
      </c>
      <c r="D460" s="44" t="s">
        <v>163</v>
      </c>
      <c r="E460" s="43" t="s">
        <v>144</v>
      </c>
      <c r="F460" s="44" t="s">
        <v>144</v>
      </c>
      <c r="G460" s="45" t="s">
        <v>144</v>
      </c>
      <c r="H460" s="46" t="s">
        <v>144</v>
      </c>
      <c r="I460" s="46" t="s">
        <v>144</v>
      </c>
      <c r="J460" s="47" t="s">
        <v>163</v>
      </c>
      <c r="K460" s="48" t="s">
        <v>144</v>
      </c>
      <c r="L460" s="49" t="s">
        <v>144</v>
      </c>
      <c r="M460" s="50" t="s">
        <v>144</v>
      </c>
      <c r="N460" s="50" t="s">
        <v>144</v>
      </c>
      <c r="O460" s="50" t="s">
        <v>144</v>
      </c>
      <c r="P460" s="50" t="s">
        <v>144</v>
      </c>
      <c r="Q460" s="51" t="s">
        <v>144</v>
      </c>
      <c r="R460" s="51" t="s">
        <v>144</v>
      </c>
    </row>
    <row r="461" spans="2:18" ht="45" customHeight="1" x14ac:dyDescent="0.25">
      <c r="B461" s="43" t="s">
        <v>144</v>
      </c>
      <c r="C461" s="43" t="s">
        <v>144</v>
      </c>
      <c r="D461" s="44" t="s">
        <v>163</v>
      </c>
      <c r="E461" s="43" t="s">
        <v>144</v>
      </c>
      <c r="F461" s="44" t="s">
        <v>144</v>
      </c>
      <c r="G461" s="45" t="s">
        <v>144</v>
      </c>
      <c r="H461" s="46" t="s">
        <v>144</v>
      </c>
      <c r="I461" s="46" t="s">
        <v>144</v>
      </c>
      <c r="J461" s="47" t="s">
        <v>163</v>
      </c>
      <c r="K461" s="48" t="s">
        <v>144</v>
      </c>
      <c r="L461" s="49" t="s">
        <v>144</v>
      </c>
      <c r="M461" s="50" t="s">
        <v>144</v>
      </c>
      <c r="N461" s="50" t="s">
        <v>144</v>
      </c>
      <c r="O461" s="50" t="s">
        <v>144</v>
      </c>
      <c r="P461" s="50" t="s">
        <v>144</v>
      </c>
      <c r="Q461" s="51" t="s">
        <v>144</v>
      </c>
      <c r="R461" s="51" t="s">
        <v>144</v>
      </c>
    </row>
    <row r="462" spans="2:18" ht="45" customHeight="1" x14ac:dyDescent="0.25">
      <c r="B462" s="43" t="s">
        <v>144</v>
      </c>
      <c r="C462" s="43" t="s">
        <v>144</v>
      </c>
      <c r="D462" s="44" t="s">
        <v>163</v>
      </c>
      <c r="E462" s="43" t="s">
        <v>144</v>
      </c>
      <c r="F462" s="44" t="s">
        <v>144</v>
      </c>
      <c r="G462" s="45" t="s">
        <v>144</v>
      </c>
      <c r="H462" s="46" t="s">
        <v>144</v>
      </c>
      <c r="I462" s="46" t="s">
        <v>144</v>
      </c>
      <c r="J462" s="47" t="s">
        <v>163</v>
      </c>
      <c r="K462" s="48" t="s">
        <v>144</v>
      </c>
      <c r="L462" s="49" t="s">
        <v>144</v>
      </c>
      <c r="M462" s="50" t="s">
        <v>144</v>
      </c>
      <c r="N462" s="50" t="s">
        <v>144</v>
      </c>
      <c r="O462" s="50" t="s">
        <v>144</v>
      </c>
      <c r="P462" s="50" t="s">
        <v>144</v>
      </c>
      <c r="Q462" s="51" t="s">
        <v>144</v>
      </c>
      <c r="R462" s="51" t="s">
        <v>144</v>
      </c>
    </row>
    <row r="463" spans="2:18" ht="45" customHeight="1" x14ac:dyDescent="0.25">
      <c r="B463" s="43" t="s">
        <v>144</v>
      </c>
      <c r="C463" s="43" t="s">
        <v>144</v>
      </c>
      <c r="D463" s="44" t="s">
        <v>163</v>
      </c>
      <c r="E463" s="43" t="s">
        <v>144</v>
      </c>
      <c r="F463" s="44" t="s">
        <v>144</v>
      </c>
      <c r="G463" s="45" t="s">
        <v>144</v>
      </c>
      <c r="H463" s="46" t="s">
        <v>144</v>
      </c>
      <c r="I463" s="46" t="s">
        <v>144</v>
      </c>
      <c r="J463" s="47" t="s">
        <v>163</v>
      </c>
      <c r="K463" s="48" t="s">
        <v>144</v>
      </c>
      <c r="L463" s="49" t="s">
        <v>144</v>
      </c>
      <c r="M463" s="50" t="s">
        <v>144</v>
      </c>
      <c r="N463" s="50" t="s">
        <v>144</v>
      </c>
      <c r="O463" s="50" t="s">
        <v>144</v>
      </c>
      <c r="P463" s="50" t="s">
        <v>144</v>
      </c>
      <c r="Q463" s="51" t="s">
        <v>144</v>
      </c>
      <c r="R463" s="51" t="s">
        <v>144</v>
      </c>
    </row>
    <row r="464" spans="2:18" ht="45" customHeight="1" x14ac:dyDescent="0.25">
      <c r="B464" s="43" t="s">
        <v>144</v>
      </c>
      <c r="C464" s="43" t="s">
        <v>144</v>
      </c>
      <c r="D464" s="44" t="s">
        <v>163</v>
      </c>
      <c r="E464" s="43" t="s">
        <v>144</v>
      </c>
      <c r="F464" s="44" t="s">
        <v>144</v>
      </c>
      <c r="G464" s="45" t="s">
        <v>144</v>
      </c>
      <c r="H464" s="46" t="s">
        <v>144</v>
      </c>
      <c r="I464" s="46" t="s">
        <v>144</v>
      </c>
      <c r="J464" s="47" t="s">
        <v>163</v>
      </c>
      <c r="K464" s="48" t="s">
        <v>144</v>
      </c>
      <c r="L464" s="49" t="s">
        <v>144</v>
      </c>
      <c r="M464" s="50" t="s">
        <v>144</v>
      </c>
      <c r="N464" s="50" t="s">
        <v>144</v>
      </c>
      <c r="O464" s="50" t="s">
        <v>144</v>
      </c>
      <c r="P464" s="50" t="s">
        <v>144</v>
      </c>
      <c r="Q464" s="51" t="s">
        <v>144</v>
      </c>
      <c r="R464" s="51" t="s">
        <v>144</v>
      </c>
    </row>
    <row r="465" spans="2:18" ht="45" customHeight="1" x14ac:dyDescent="0.25">
      <c r="B465" s="43" t="s">
        <v>144</v>
      </c>
      <c r="C465" s="43" t="s">
        <v>144</v>
      </c>
      <c r="D465" s="44" t="s">
        <v>163</v>
      </c>
      <c r="E465" s="43" t="s">
        <v>144</v>
      </c>
      <c r="F465" s="44" t="s">
        <v>144</v>
      </c>
      <c r="G465" s="45" t="s">
        <v>144</v>
      </c>
      <c r="H465" s="46" t="s">
        <v>144</v>
      </c>
      <c r="I465" s="46" t="s">
        <v>144</v>
      </c>
      <c r="J465" s="47" t="s">
        <v>163</v>
      </c>
      <c r="K465" s="48" t="s">
        <v>144</v>
      </c>
      <c r="L465" s="49" t="s">
        <v>144</v>
      </c>
      <c r="M465" s="50" t="s">
        <v>144</v>
      </c>
      <c r="N465" s="50" t="s">
        <v>144</v>
      </c>
      <c r="O465" s="50" t="s">
        <v>144</v>
      </c>
      <c r="P465" s="50" t="s">
        <v>144</v>
      </c>
      <c r="Q465" s="51" t="s">
        <v>144</v>
      </c>
      <c r="R465" s="51" t="s">
        <v>144</v>
      </c>
    </row>
    <row r="466" spans="2:18" ht="45" customHeight="1" x14ac:dyDescent="0.25">
      <c r="B466" s="43" t="s">
        <v>144</v>
      </c>
      <c r="C466" s="43" t="s">
        <v>144</v>
      </c>
      <c r="D466" s="44" t="s">
        <v>163</v>
      </c>
      <c r="E466" s="43" t="s">
        <v>144</v>
      </c>
      <c r="F466" s="44" t="s">
        <v>144</v>
      </c>
      <c r="G466" s="45" t="s">
        <v>144</v>
      </c>
      <c r="H466" s="46" t="s">
        <v>144</v>
      </c>
      <c r="I466" s="46" t="s">
        <v>144</v>
      </c>
      <c r="J466" s="47" t="s">
        <v>163</v>
      </c>
      <c r="K466" s="48" t="s">
        <v>144</v>
      </c>
      <c r="L466" s="49" t="s">
        <v>144</v>
      </c>
      <c r="M466" s="50" t="s">
        <v>144</v>
      </c>
      <c r="N466" s="50" t="s">
        <v>144</v>
      </c>
      <c r="O466" s="50" t="s">
        <v>144</v>
      </c>
      <c r="P466" s="50" t="s">
        <v>144</v>
      </c>
      <c r="Q466" s="51" t="s">
        <v>144</v>
      </c>
      <c r="R466" s="51" t="s">
        <v>144</v>
      </c>
    </row>
    <row r="467" spans="2:18" ht="45" customHeight="1" x14ac:dyDescent="0.25">
      <c r="B467" s="43" t="s">
        <v>144</v>
      </c>
      <c r="C467" s="43" t="s">
        <v>144</v>
      </c>
      <c r="D467" s="44" t="s">
        <v>163</v>
      </c>
      <c r="E467" s="43" t="s">
        <v>144</v>
      </c>
      <c r="F467" s="44" t="s">
        <v>144</v>
      </c>
      <c r="G467" s="45" t="s">
        <v>144</v>
      </c>
      <c r="H467" s="46" t="s">
        <v>144</v>
      </c>
      <c r="I467" s="46" t="s">
        <v>144</v>
      </c>
      <c r="J467" s="47" t="s">
        <v>163</v>
      </c>
      <c r="K467" s="48" t="s">
        <v>144</v>
      </c>
      <c r="L467" s="49" t="s">
        <v>144</v>
      </c>
      <c r="M467" s="50" t="s">
        <v>144</v>
      </c>
      <c r="N467" s="50" t="s">
        <v>144</v>
      </c>
      <c r="O467" s="50" t="s">
        <v>144</v>
      </c>
      <c r="P467" s="50" t="s">
        <v>144</v>
      </c>
      <c r="Q467" s="51" t="s">
        <v>144</v>
      </c>
      <c r="R467" s="51" t="s">
        <v>144</v>
      </c>
    </row>
    <row r="468" spans="2:18" ht="45" customHeight="1" x14ac:dyDescent="0.25">
      <c r="B468" s="43" t="s">
        <v>144</v>
      </c>
      <c r="C468" s="43" t="s">
        <v>144</v>
      </c>
      <c r="D468" s="44" t="s">
        <v>163</v>
      </c>
      <c r="E468" s="43" t="s">
        <v>144</v>
      </c>
      <c r="F468" s="44" t="s">
        <v>144</v>
      </c>
      <c r="G468" s="45" t="s">
        <v>144</v>
      </c>
      <c r="H468" s="46" t="s">
        <v>144</v>
      </c>
      <c r="I468" s="46" t="s">
        <v>144</v>
      </c>
      <c r="J468" s="47" t="s">
        <v>163</v>
      </c>
      <c r="K468" s="48" t="s">
        <v>144</v>
      </c>
      <c r="L468" s="49" t="s">
        <v>144</v>
      </c>
      <c r="M468" s="50" t="s">
        <v>144</v>
      </c>
      <c r="N468" s="50" t="s">
        <v>144</v>
      </c>
      <c r="O468" s="50" t="s">
        <v>144</v>
      </c>
      <c r="P468" s="50" t="s">
        <v>144</v>
      </c>
      <c r="Q468" s="51" t="s">
        <v>144</v>
      </c>
      <c r="R468" s="51" t="s">
        <v>144</v>
      </c>
    </row>
    <row r="469" spans="2:18" ht="45" customHeight="1" x14ac:dyDescent="0.25">
      <c r="B469" s="43" t="s">
        <v>144</v>
      </c>
      <c r="C469" s="43" t="s">
        <v>144</v>
      </c>
      <c r="D469" s="44" t="s">
        <v>163</v>
      </c>
      <c r="E469" s="43" t="s">
        <v>144</v>
      </c>
      <c r="F469" s="44" t="s">
        <v>144</v>
      </c>
      <c r="G469" s="45" t="s">
        <v>144</v>
      </c>
      <c r="H469" s="46" t="s">
        <v>144</v>
      </c>
      <c r="I469" s="46" t="s">
        <v>144</v>
      </c>
      <c r="J469" s="47" t="s">
        <v>163</v>
      </c>
      <c r="K469" s="48" t="s">
        <v>144</v>
      </c>
      <c r="L469" s="49" t="s">
        <v>144</v>
      </c>
      <c r="M469" s="50" t="s">
        <v>144</v>
      </c>
      <c r="N469" s="50" t="s">
        <v>144</v>
      </c>
      <c r="O469" s="50" t="s">
        <v>144</v>
      </c>
      <c r="P469" s="50" t="s">
        <v>144</v>
      </c>
      <c r="Q469" s="51" t="s">
        <v>144</v>
      </c>
      <c r="R469" s="51" t="s">
        <v>144</v>
      </c>
    </row>
    <row r="470" spans="2:18" ht="45" customHeight="1" x14ac:dyDescent="0.25">
      <c r="B470" s="43" t="s">
        <v>144</v>
      </c>
      <c r="C470" s="43" t="s">
        <v>144</v>
      </c>
      <c r="D470" s="44" t="s">
        <v>163</v>
      </c>
      <c r="E470" s="43" t="s">
        <v>144</v>
      </c>
      <c r="F470" s="44" t="s">
        <v>144</v>
      </c>
      <c r="G470" s="45" t="s">
        <v>144</v>
      </c>
      <c r="H470" s="46" t="s">
        <v>144</v>
      </c>
      <c r="I470" s="46" t="s">
        <v>144</v>
      </c>
      <c r="J470" s="47" t="s">
        <v>163</v>
      </c>
      <c r="K470" s="48" t="s">
        <v>144</v>
      </c>
      <c r="L470" s="49" t="s">
        <v>144</v>
      </c>
      <c r="M470" s="50" t="s">
        <v>144</v>
      </c>
      <c r="N470" s="50" t="s">
        <v>144</v>
      </c>
      <c r="O470" s="50" t="s">
        <v>144</v>
      </c>
      <c r="P470" s="50" t="s">
        <v>144</v>
      </c>
      <c r="Q470" s="51" t="s">
        <v>144</v>
      </c>
      <c r="R470" s="51" t="s">
        <v>144</v>
      </c>
    </row>
    <row r="471" spans="2:18" ht="45" customHeight="1" x14ac:dyDescent="0.25">
      <c r="B471" s="43" t="s">
        <v>144</v>
      </c>
      <c r="C471" s="43" t="s">
        <v>144</v>
      </c>
      <c r="D471" s="44" t="s">
        <v>163</v>
      </c>
      <c r="E471" s="43" t="s">
        <v>144</v>
      </c>
      <c r="F471" s="44" t="s">
        <v>144</v>
      </c>
      <c r="G471" s="45" t="s">
        <v>144</v>
      </c>
      <c r="H471" s="46" t="s">
        <v>144</v>
      </c>
      <c r="I471" s="46" t="s">
        <v>144</v>
      </c>
      <c r="J471" s="47" t="s">
        <v>163</v>
      </c>
      <c r="K471" s="48" t="s">
        <v>144</v>
      </c>
      <c r="L471" s="49" t="s">
        <v>144</v>
      </c>
      <c r="M471" s="50" t="s">
        <v>144</v>
      </c>
      <c r="N471" s="50" t="s">
        <v>144</v>
      </c>
      <c r="O471" s="50" t="s">
        <v>144</v>
      </c>
      <c r="P471" s="50" t="s">
        <v>144</v>
      </c>
      <c r="Q471" s="51" t="s">
        <v>144</v>
      </c>
      <c r="R471" s="51" t="s">
        <v>144</v>
      </c>
    </row>
    <row r="472" spans="2:18" ht="45" customHeight="1" x14ac:dyDescent="0.25">
      <c r="B472" s="43" t="s">
        <v>144</v>
      </c>
      <c r="C472" s="43" t="s">
        <v>144</v>
      </c>
      <c r="D472" s="44" t="s">
        <v>163</v>
      </c>
      <c r="E472" s="43" t="s">
        <v>144</v>
      </c>
      <c r="F472" s="44" t="s">
        <v>144</v>
      </c>
      <c r="G472" s="45" t="s">
        <v>144</v>
      </c>
      <c r="H472" s="46" t="s">
        <v>144</v>
      </c>
      <c r="I472" s="46" t="s">
        <v>144</v>
      </c>
      <c r="J472" s="47" t="s">
        <v>163</v>
      </c>
      <c r="K472" s="48" t="s">
        <v>144</v>
      </c>
      <c r="L472" s="49" t="s">
        <v>144</v>
      </c>
      <c r="M472" s="50" t="s">
        <v>144</v>
      </c>
      <c r="N472" s="50" t="s">
        <v>144</v>
      </c>
      <c r="O472" s="50" t="s">
        <v>144</v>
      </c>
      <c r="P472" s="50" t="s">
        <v>144</v>
      </c>
      <c r="Q472" s="51" t="s">
        <v>144</v>
      </c>
      <c r="R472" s="51" t="s">
        <v>144</v>
      </c>
    </row>
    <row r="473" spans="2:18" ht="45" customHeight="1" x14ac:dyDescent="0.25">
      <c r="B473" s="43" t="s">
        <v>144</v>
      </c>
      <c r="C473" s="43" t="s">
        <v>144</v>
      </c>
      <c r="D473" s="44" t="s">
        <v>163</v>
      </c>
      <c r="E473" s="43" t="s">
        <v>144</v>
      </c>
      <c r="F473" s="44" t="s">
        <v>144</v>
      </c>
      <c r="G473" s="45" t="s">
        <v>144</v>
      </c>
      <c r="H473" s="46" t="s">
        <v>144</v>
      </c>
      <c r="I473" s="46" t="s">
        <v>144</v>
      </c>
      <c r="J473" s="47" t="s">
        <v>163</v>
      </c>
      <c r="K473" s="48" t="s">
        <v>144</v>
      </c>
      <c r="L473" s="49" t="s">
        <v>144</v>
      </c>
      <c r="M473" s="50" t="s">
        <v>144</v>
      </c>
      <c r="N473" s="50" t="s">
        <v>144</v>
      </c>
      <c r="O473" s="50" t="s">
        <v>144</v>
      </c>
      <c r="P473" s="50" t="s">
        <v>144</v>
      </c>
      <c r="Q473" s="51" t="s">
        <v>144</v>
      </c>
      <c r="R473" s="51" t="s">
        <v>144</v>
      </c>
    </row>
    <row r="474" spans="2:18" ht="45" customHeight="1" x14ac:dyDescent="0.25">
      <c r="B474" s="43" t="s">
        <v>144</v>
      </c>
      <c r="C474" s="43" t="s">
        <v>144</v>
      </c>
      <c r="D474" s="44" t="s">
        <v>163</v>
      </c>
      <c r="E474" s="43" t="s">
        <v>144</v>
      </c>
      <c r="F474" s="44" t="s">
        <v>144</v>
      </c>
      <c r="G474" s="45" t="s">
        <v>144</v>
      </c>
      <c r="H474" s="46" t="s">
        <v>144</v>
      </c>
      <c r="I474" s="46" t="s">
        <v>144</v>
      </c>
      <c r="J474" s="47" t="s">
        <v>163</v>
      </c>
      <c r="K474" s="48" t="s">
        <v>144</v>
      </c>
      <c r="L474" s="49" t="s">
        <v>144</v>
      </c>
      <c r="M474" s="50" t="s">
        <v>144</v>
      </c>
      <c r="N474" s="50" t="s">
        <v>144</v>
      </c>
      <c r="O474" s="50" t="s">
        <v>144</v>
      </c>
      <c r="P474" s="50" t="s">
        <v>144</v>
      </c>
      <c r="Q474" s="51" t="s">
        <v>144</v>
      </c>
      <c r="R474" s="51" t="s">
        <v>144</v>
      </c>
    </row>
    <row r="475" spans="2:18" ht="45" customHeight="1" x14ac:dyDescent="0.25">
      <c r="B475" s="43" t="s">
        <v>144</v>
      </c>
      <c r="C475" s="43" t="s">
        <v>144</v>
      </c>
      <c r="D475" s="44" t="s">
        <v>163</v>
      </c>
      <c r="E475" s="43" t="s">
        <v>144</v>
      </c>
      <c r="F475" s="44" t="s">
        <v>144</v>
      </c>
      <c r="G475" s="45" t="s">
        <v>144</v>
      </c>
      <c r="H475" s="46" t="s">
        <v>144</v>
      </c>
      <c r="I475" s="46" t="s">
        <v>144</v>
      </c>
      <c r="J475" s="47" t="s">
        <v>163</v>
      </c>
      <c r="K475" s="48" t="s">
        <v>144</v>
      </c>
      <c r="L475" s="49" t="s">
        <v>144</v>
      </c>
      <c r="M475" s="50" t="s">
        <v>144</v>
      </c>
      <c r="N475" s="50" t="s">
        <v>144</v>
      </c>
      <c r="O475" s="50" t="s">
        <v>144</v>
      </c>
      <c r="P475" s="50" t="s">
        <v>144</v>
      </c>
      <c r="Q475" s="51" t="s">
        <v>144</v>
      </c>
      <c r="R475" s="51" t="s">
        <v>144</v>
      </c>
    </row>
    <row r="476" spans="2:18" ht="45" customHeight="1" x14ac:dyDescent="0.25">
      <c r="B476" s="43" t="s">
        <v>144</v>
      </c>
      <c r="C476" s="43" t="s">
        <v>144</v>
      </c>
      <c r="D476" s="44" t="s">
        <v>163</v>
      </c>
      <c r="E476" s="43" t="s">
        <v>144</v>
      </c>
      <c r="F476" s="44" t="s">
        <v>144</v>
      </c>
      <c r="G476" s="45" t="s">
        <v>144</v>
      </c>
      <c r="H476" s="46" t="s">
        <v>144</v>
      </c>
      <c r="I476" s="46" t="s">
        <v>144</v>
      </c>
      <c r="J476" s="47" t="s">
        <v>163</v>
      </c>
      <c r="K476" s="48" t="s">
        <v>144</v>
      </c>
      <c r="L476" s="49" t="s">
        <v>144</v>
      </c>
      <c r="M476" s="50" t="s">
        <v>144</v>
      </c>
      <c r="N476" s="50" t="s">
        <v>144</v>
      </c>
      <c r="O476" s="50" t="s">
        <v>144</v>
      </c>
      <c r="P476" s="50" t="s">
        <v>144</v>
      </c>
      <c r="Q476" s="51" t="s">
        <v>144</v>
      </c>
      <c r="R476" s="51" t="s">
        <v>144</v>
      </c>
    </row>
    <row r="477" spans="2:18" ht="45" customHeight="1" x14ac:dyDescent="0.25">
      <c r="B477" s="43" t="s">
        <v>144</v>
      </c>
      <c r="C477" s="43" t="s">
        <v>144</v>
      </c>
      <c r="D477" s="44" t="s">
        <v>163</v>
      </c>
      <c r="E477" s="43" t="s">
        <v>144</v>
      </c>
      <c r="F477" s="44" t="s">
        <v>144</v>
      </c>
      <c r="G477" s="45" t="s">
        <v>144</v>
      </c>
      <c r="H477" s="46" t="s">
        <v>144</v>
      </c>
      <c r="I477" s="46" t="s">
        <v>144</v>
      </c>
      <c r="J477" s="47" t="s">
        <v>163</v>
      </c>
      <c r="K477" s="48" t="s">
        <v>144</v>
      </c>
      <c r="L477" s="49" t="s">
        <v>144</v>
      </c>
      <c r="M477" s="50" t="s">
        <v>144</v>
      </c>
      <c r="N477" s="50" t="s">
        <v>144</v>
      </c>
      <c r="O477" s="50" t="s">
        <v>144</v>
      </c>
      <c r="P477" s="50" t="s">
        <v>144</v>
      </c>
      <c r="Q477" s="51" t="s">
        <v>144</v>
      </c>
      <c r="R477" s="51" t="s">
        <v>144</v>
      </c>
    </row>
    <row r="478" spans="2:18" ht="45" customHeight="1" x14ac:dyDescent="0.25">
      <c r="B478" s="43" t="s">
        <v>144</v>
      </c>
      <c r="C478" s="43" t="s">
        <v>144</v>
      </c>
      <c r="D478" s="44" t="s">
        <v>163</v>
      </c>
      <c r="E478" s="43" t="s">
        <v>144</v>
      </c>
      <c r="F478" s="44" t="s">
        <v>144</v>
      </c>
      <c r="G478" s="45" t="s">
        <v>144</v>
      </c>
      <c r="H478" s="46" t="s">
        <v>144</v>
      </c>
      <c r="I478" s="46" t="s">
        <v>144</v>
      </c>
      <c r="J478" s="47" t="s">
        <v>163</v>
      </c>
      <c r="K478" s="48" t="s">
        <v>144</v>
      </c>
      <c r="L478" s="49" t="s">
        <v>144</v>
      </c>
      <c r="M478" s="50" t="s">
        <v>144</v>
      </c>
      <c r="N478" s="50" t="s">
        <v>144</v>
      </c>
      <c r="O478" s="50" t="s">
        <v>144</v>
      </c>
      <c r="P478" s="50" t="s">
        <v>144</v>
      </c>
      <c r="Q478" s="51" t="s">
        <v>144</v>
      </c>
      <c r="R478" s="51" t="s">
        <v>144</v>
      </c>
    </row>
    <row r="479" spans="2:18" ht="45" customHeight="1" x14ac:dyDescent="0.25">
      <c r="B479" s="43" t="s">
        <v>144</v>
      </c>
      <c r="C479" s="43" t="s">
        <v>144</v>
      </c>
      <c r="D479" s="44" t="s">
        <v>163</v>
      </c>
      <c r="E479" s="43" t="s">
        <v>144</v>
      </c>
      <c r="F479" s="44" t="s">
        <v>144</v>
      </c>
      <c r="G479" s="45" t="s">
        <v>144</v>
      </c>
      <c r="H479" s="46" t="s">
        <v>144</v>
      </c>
      <c r="I479" s="46" t="s">
        <v>144</v>
      </c>
      <c r="J479" s="47" t="s">
        <v>163</v>
      </c>
      <c r="K479" s="48" t="s">
        <v>144</v>
      </c>
      <c r="L479" s="49" t="s">
        <v>144</v>
      </c>
      <c r="M479" s="50" t="s">
        <v>144</v>
      </c>
      <c r="N479" s="50" t="s">
        <v>144</v>
      </c>
      <c r="O479" s="50" t="s">
        <v>144</v>
      </c>
      <c r="P479" s="50" t="s">
        <v>144</v>
      </c>
      <c r="Q479" s="51" t="s">
        <v>144</v>
      </c>
      <c r="R479" s="51" t="s">
        <v>144</v>
      </c>
    </row>
    <row r="480" spans="2:18" ht="45" customHeight="1" x14ac:dyDescent="0.25">
      <c r="B480" s="43" t="s">
        <v>144</v>
      </c>
      <c r="C480" s="43" t="s">
        <v>144</v>
      </c>
      <c r="D480" s="44" t="s">
        <v>163</v>
      </c>
      <c r="E480" s="43" t="s">
        <v>144</v>
      </c>
      <c r="F480" s="44" t="s">
        <v>144</v>
      </c>
      <c r="G480" s="45" t="s">
        <v>144</v>
      </c>
      <c r="H480" s="46" t="s">
        <v>144</v>
      </c>
      <c r="I480" s="46" t="s">
        <v>144</v>
      </c>
      <c r="J480" s="47" t="s">
        <v>163</v>
      </c>
      <c r="K480" s="48" t="s">
        <v>144</v>
      </c>
      <c r="L480" s="49" t="s">
        <v>144</v>
      </c>
      <c r="M480" s="50" t="s">
        <v>144</v>
      </c>
      <c r="N480" s="50" t="s">
        <v>144</v>
      </c>
      <c r="O480" s="50" t="s">
        <v>144</v>
      </c>
      <c r="P480" s="50" t="s">
        <v>144</v>
      </c>
      <c r="Q480" s="51" t="s">
        <v>144</v>
      </c>
      <c r="R480" s="51" t="s">
        <v>144</v>
      </c>
    </row>
    <row r="481" spans="2:18" ht="45" customHeight="1" x14ac:dyDescent="0.25">
      <c r="B481" s="43" t="s">
        <v>144</v>
      </c>
      <c r="C481" s="43" t="s">
        <v>144</v>
      </c>
      <c r="D481" s="44" t="s">
        <v>163</v>
      </c>
      <c r="E481" s="43" t="s">
        <v>144</v>
      </c>
      <c r="F481" s="44" t="s">
        <v>144</v>
      </c>
      <c r="G481" s="45" t="s">
        <v>144</v>
      </c>
      <c r="H481" s="46" t="s">
        <v>144</v>
      </c>
      <c r="I481" s="46" t="s">
        <v>144</v>
      </c>
      <c r="J481" s="47" t="s">
        <v>163</v>
      </c>
      <c r="K481" s="48" t="s">
        <v>144</v>
      </c>
      <c r="L481" s="49" t="s">
        <v>144</v>
      </c>
      <c r="M481" s="50" t="s">
        <v>144</v>
      </c>
      <c r="N481" s="50" t="s">
        <v>144</v>
      </c>
      <c r="O481" s="50" t="s">
        <v>144</v>
      </c>
      <c r="P481" s="50" t="s">
        <v>144</v>
      </c>
      <c r="Q481" s="51" t="s">
        <v>144</v>
      </c>
      <c r="R481" s="51" t="s">
        <v>144</v>
      </c>
    </row>
    <row r="482" spans="2:18" ht="45" customHeight="1" x14ac:dyDescent="0.25">
      <c r="B482" s="43" t="s">
        <v>144</v>
      </c>
      <c r="C482" s="43" t="s">
        <v>144</v>
      </c>
      <c r="D482" s="44" t="s">
        <v>163</v>
      </c>
      <c r="E482" s="43" t="s">
        <v>144</v>
      </c>
      <c r="F482" s="44" t="s">
        <v>144</v>
      </c>
      <c r="G482" s="45" t="s">
        <v>144</v>
      </c>
      <c r="H482" s="46" t="s">
        <v>144</v>
      </c>
      <c r="I482" s="46" t="s">
        <v>144</v>
      </c>
      <c r="J482" s="47" t="s">
        <v>163</v>
      </c>
      <c r="K482" s="48" t="s">
        <v>144</v>
      </c>
      <c r="L482" s="49" t="s">
        <v>144</v>
      </c>
      <c r="M482" s="50" t="s">
        <v>144</v>
      </c>
      <c r="N482" s="50" t="s">
        <v>144</v>
      </c>
      <c r="O482" s="50" t="s">
        <v>144</v>
      </c>
      <c r="P482" s="50" t="s">
        <v>144</v>
      </c>
      <c r="Q482" s="51" t="s">
        <v>144</v>
      </c>
      <c r="R482" s="51" t="s">
        <v>144</v>
      </c>
    </row>
    <row r="483" spans="2:18" ht="45" customHeight="1" x14ac:dyDescent="0.25">
      <c r="B483" s="43" t="s">
        <v>144</v>
      </c>
      <c r="C483" s="43" t="s">
        <v>144</v>
      </c>
      <c r="D483" s="44" t="s">
        <v>163</v>
      </c>
      <c r="E483" s="43" t="s">
        <v>144</v>
      </c>
      <c r="F483" s="44" t="s">
        <v>144</v>
      </c>
      <c r="G483" s="45" t="s">
        <v>144</v>
      </c>
      <c r="H483" s="46" t="s">
        <v>144</v>
      </c>
      <c r="I483" s="46" t="s">
        <v>144</v>
      </c>
      <c r="J483" s="47" t="s">
        <v>163</v>
      </c>
      <c r="K483" s="48" t="s">
        <v>144</v>
      </c>
      <c r="L483" s="49" t="s">
        <v>144</v>
      </c>
      <c r="M483" s="50" t="s">
        <v>144</v>
      </c>
      <c r="N483" s="50" t="s">
        <v>144</v>
      </c>
      <c r="O483" s="50" t="s">
        <v>144</v>
      </c>
      <c r="P483" s="50" t="s">
        <v>144</v>
      </c>
      <c r="Q483" s="51" t="s">
        <v>144</v>
      </c>
      <c r="R483" s="51" t="s">
        <v>144</v>
      </c>
    </row>
    <row r="484" spans="2:18" ht="45" customHeight="1" x14ac:dyDescent="0.25">
      <c r="B484" s="43" t="s">
        <v>144</v>
      </c>
      <c r="C484" s="43" t="s">
        <v>144</v>
      </c>
      <c r="D484" s="44" t="s">
        <v>163</v>
      </c>
      <c r="E484" s="43" t="s">
        <v>144</v>
      </c>
      <c r="F484" s="44" t="s">
        <v>144</v>
      </c>
      <c r="G484" s="45" t="s">
        <v>144</v>
      </c>
      <c r="H484" s="46" t="s">
        <v>144</v>
      </c>
      <c r="I484" s="46" t="s">
        <v>144</v>
      </c>
      <c r="J484" s="47" t="s">
        <v>163</v>
      </c>
      <c r="K484" s="48" t="s">
        <v>144</v>
      </c>
      <c r="L484" s="49" t="s">
        <v>144</v>
      </c>
      <c r="M484" s="50" t="s">
        <v>144</v>
      </c>
      <c r="N484" s="50" t="s">
        <v>144</v>
      </c>
      <c r="O484" s="50" t="s">
        <v>144</v>
      </c>
      <c r="P484" s="50" t="s">
        <v>144</v>
      </c>
      <c r="Q484" s="51" t="s">
        <v>144</v>
      </c>
      <c r="R484" s="51" t="s">
        <v>144</v>
      </c>
    </row>
    <row r="485" spans="2:18" ht="45" customHeight="1" x14ac:dyDescent="0.25">
      <c r="B485" s="43" t="s">
        <v>144</v>
      </c>
      <c r="C485" s="43" t="s">
        <v>144</v>
      </c>
      <c r="D485" s="44" t="s">
        <v>163</v>
      </c>
      <c r="E485" s="43" t="s">
        <v>144</v>
      </c>
      <c r="F485" s="44" t="s">
        <v>144</v>
      </c>
      <c r="G485" s="45" t="s">
        <v>144</v>
      </c>
      <c r="H485" s="46" t="s">
        <v>144</v>
      </c>
      <c r="I485" s="46" t="s">
        <v>144</v>
      </c>
      <c r="J485" s="47" t="s">
        <v>163</v>
      </c>
      <c r="K485" s="48" t="s">
        <v>144</v>
      </c>
      <c r="L485" s="49" t="s">
        <v>144</v>
      </c>
      <c r="M485" s="50" t="s">
        <v>144</v>
      </c>
      <c r="N485" s="50" t="s">
        <v>144</v>
      </c>
      <c r="O485" s="50" t="s">
        <v>144</v>
      </c>
      <c r="P485" s="50" t="s">
        <v>144</v>
      </c>
      <c r="Q485" s="51" t="s">
        <v>144</v>
      </c>
      <c r="R485" s="51" t="s">
        <v>144</v>
      </c>
    </row>
    <row r="486" spans="2:18" ht="45" customHeight="1" x14ac:dyDescent="0.25">
      <c r="B486" s="43" t="s">
        <v>144</v>
      </c>
      <c r="C486" s="43" t="s">
        <v>144</v>
      </c>
      <c r="D486" s="44" t="s">
        <v>163</v>
      </c>
      <c r="E486" s="43" t="s">
        <v>144</v>
      </c>
      <c r="F486" s="44" t="s">
        <v>144</v>
      </c>
      <c r="G486" s="45" t="s">
        <v>144</v>
      </c>
      <c r="H486" s="46" t="s">
        <v>144</v>
      </c>
      <c r="I486" s="46" t="s">
        <v>144</v>
      </c>
      <c r="J486" s="47" t="s">
        <v>163</v>
      </c>
      <c r="K486" s="48" t="s">
        <v>144</v>
      </c>
      <c r="L486" s="49" t="s">
        <v>144</v>
      </c>
      <c r="M486" s="50" t="s">
        <v>144</v>
      </c>
      <c r="N486" s="50" t="s">
        <v>144</v>
      </c>
      <c r="O486" s="50" t="s">
        <v>144</v>
      </c>
      <c r="P486" s="50" t="s">
        <v>144</v>
      </c>
      <c r="Q486" s="51" t="s">
        <v>144</v>
      </c>
      <c r="R486" s="51" t="s">
        <v>144</v>
      </c>
    </row>
    <row r="487" spans="2:18" ht="45" customHeight="1" x14ac:dyDescent="0.25">
      <c r="B487" s="43" t="s">
        <v>144</v>
      </c>
      <c r="C487" s="43" t="s">
        <v>144</v>
      </c>
      <c r="D487" s="44" t="s">
        <v>163</v>
      </c>
      <c r="E487" s="43" t="s">
        <v>144</v>
      </c>
      <c r="F487" s="44" t="s">
        <v>144</v>
      </c>
      <c r="G487" s="45" t="s">
        <v>144</v>
      </c>
      <c r="H487" s="46" t="s">
        <v>144</v>
      </c>
      <c r="I487" s="46" t="s">
        <v>144</v>
      </c>
      <c r="J487" s="47" t="s">
        <v>163</v>
      </c>
      <c r="K487" s="48" t="s">
        <v>144</v>
      </c>
      <c r="L487" s="49" t="s">
        <v>144</v>
      </c>
      <c r="M487" s="50" t="s">
        <v>144</v>
      </c>
      <c r="N487" s="50" t="s">
        <v>144</v>
      </c>
      <c r="O487" s="50" t="s">
        <v>144</v>
      </c>
      <c r="P487" s="50" t="s">
        <v>144</v>
      </c>
      <c r="Q487" s="51" t="s">
        <v>144</v>
      </c>
      <c r="R487" s="51" t="s">
        <v>144</v>
      </c>
    </row>
    <row r="488" spans="2:18" ht="45" customHeight="1" x14ac:dyDescent="0.25">
      <c r="B488" s="43" t="s">
        <v>144</v>
      </c>
      <c r="C488" s="43" t="s">
        <v>144</v>
      </c>
      <c r="D488" s="44" t="s">
        <v>163</v>
      </c>
      <c r="E488" s="43" t="s">
        <v>144</v>
      </c>
      <c r="F488" s="44" t="s">
        <v>144</v>
      </c>
      <c r="G488" s="45" t="s">
        <v>144</v>
      </c>
      <c r="H488" s="46" t="s">
        <v>144</v>
      </c>
      <c r="I488" s="46" t="s">
        <v>144</v>
      </c>
      <c r="J488" s="47" t="s">
        <v>163</v>
      </c>
      <c r="K488" s="48" t="s">
        <v>144</v>
      </c>
      <c r="L488" s="49" t="s">
        <v>144</v>
      </c>
      <c r="M488" s="50" t="s">
        <v>144</v>
      </c>
      <c r="N488" s="50" t="s">
        <v>144</v>
      </c>
      <c r="O488" s="50" t="s">
        <v>144</v>
      </c>
      <c r="P488" s="50" t="s">
        <v>144</v>
      </c>
      <c r="Q488" s="51" t="s">
        <v>144</v>
      </c>
      <c r="R488" s="51" t="s">
        <v>144</v>
      </c>
    </row>
    <row r="489" spans="2:18" ht="45" customHeight="1" x14ac:dyDescent="0.25">
      <c r="B489" s="43" t="s">
        <v>144</v>
      </c>
      <c r="C489" s="43" t="s">
        <v>144</v>
      </c>
      <c r="D489" s="44" t="s">
        <v>163</v>
      </c>
      <c r="E489" s="43" t="s">
        <v>144</v>
      </c>
      <c r="F489" s="44" t="s">
        <v>144</v>
      </c>
      <c r="G489" s="45" t="s">
        <v>144</v>
      </c>
      <c r="H489" s="46" t="s">
        <v>144</v>
      </c>
      <c r="I489" s="46" t="s">
        <v>144</v>
      </c>
      <c r="J489" s="47" t="s">
        <v>163</v>
      </c>
      <c r="K489" s="48" t="s">
        <v>144</v>
      </c>
      <c r="L489" s="49" t="s">
        <v>144</v>
      </c>
      <c r="M489" s="50" t="s">
        <v>144</v>
      </c>
      <c r="N489" s="50" t="s">
        <v>144</v>
      </c>
      <c r="O489" s="50" t="s">
        <v>144</v>
      </c>
      <c r="P489" s="50" t="s">
        <v>144</v>
      </c>
      <c r="Q489" s="51" t="s">
        <v>144</v>
      </c>
      <c r="R489" s="51" t="s">
        <v>144</v>
      </c>
    </row>
    <row r="490" spans="2:18" ht="45" customHeight="1" x14ac:dyDescent="0.25">
      <c r="B490" s="43" t="s">
        <v>144</v>
      </c>
      <c r="C490" s="43" t="s">
        <v>144</v>
      </c>
      <c r="D490" s="44" t="s">
        <v>163</v>
      </c>
      <c r="E490" s="43" t="s">
        <v>144</v>
      </c>
      <c r="F490" s="44" t="s">
        <v>144</v>
      </c>
      <c r="G490" s="45" t="s">
        <v>144</v>
      </c>
      <c r="H490" s="46" t="s">
        <v>144</v>
      </c>
      <c r="I490" s="46" t="s">
        <v>144</v>
      </c>
      <c r="J490" s="47" t="s">
        <v>163</v>
      </c>
      <c r="K490" s="48" t="s">
        <v>144</v>
      </c>
      <c r="L490" s="49" t="s">
        <v>144</v>
      </c>
      <c r="M490" s="50" t="s">
        <v>144</v>
      </c>
      <c r="N490" s="50" t="s">
        <v>144</v>
      </c>
      <c r="O490" s="50" t="s">
        <v>144</v>
      </c>
      <c r="P490" s="50" t="s">
        <v>144</v>
      </c>
      <c r="Q490" s="51" t="s">
        <v>144</v>
      </c>
      <c r="R490" s="51" t="s">
        <v>144</v>
      </c>
    </row>
    <row r="491" spans="2:18" ht="45" customHeight="1" x14ac:dyDescent="0.25">
      <c r="B491" s="43" t="s">
        <v>144</v>
      </c>
      <c r="C491" s="43" t="s">
        <v>144</v>
      </c>
      <c r="D491" s="44" t="s">
        <v>163</v>
      </c>
      <c r="E491" s="43" t="s">
        <v>144</v>
      </c>
      <c r="F491" s="44" t="s">
        <v>144</v>
      </c>
      <c r="G491" s="45" t="s">
        <v>144</v>
      </c>
      <c r="H491" s="46" t="s">
        <v>144</v>
      </c>
      <c r="I491" s="46" t="s">
        <v>144</v>
      </c>
      <c r="J491" s="47" t="s">
        <v>163</v>
      </c>
      <c r="K491" s="48" t="s">
        <v>144</v>
      </c>
      <c r="L491" s="49" t="s">
        <v>144</v>
      </c>
      <c r="M491" s="50" t="s">
        <v>144</v>
      </c>
      <c r="N491" s="50" t="s">
        <v>144</v>
      </c>
      <c r="O491" s="50" t="s">
        <v>144</v>
      </c>
      <c r="P491" s="50" t="s">
        <v>144</v>
      </c>
      <c r="Q491" s="51" t="s">
        <v>144</v>
      </c>
      <c r="R491" s="51" t="s">
        <v>144</v>
      </c>
    </row>
    <row r="492" spans="2:18" ht="45" customHeight="1" x14ac:dyDescent="0.25">
      <c r="B492" s="43" t="s">
        <v>144</v>
      </c>
      <c r="C492" s="43" t="s">
        <v>144</v>
      </c>
      <c r="D492" s="44" t="s">
        <v>163</v>
      </c>
      <c r="E492" s="43" t="s">
        <v>144</v>
      </c>
      <c r="F492" s="44" t="s">
        <v>144</v>
      </c>
      <c r="G492" s="45" t="s">
        <v>144</v>
      </c>
      <c r="H492" s="46" t="s">
        <v>144</v>
      </c>
      <c r="I492" s="46" t="s">
        <v>144</v>
      </c>
      <c r="J492" s="47" t="s">
        <v>163</v>
      </c>
      <c r="K492" s="48" t="s">
        <v>144</v>
      </c>
      <c r="L492" s="49" t="s">
        <v>144</v>
      </c>
      <c r="M492" s="50" t="s">
        <v>144</v>
      </c>
      <c r="N492" s="50" t="s">
        <v>144</v>
      </c>
      <c r="O492" s="50" t="s">
        <v>144</v>
      </c>
      <c r="P492" s="50" t="s">
        <v>144</v>
      </c>
      <c r="Q492" s="51" t="s">
        <v>144</v>
      </c>
      <c r="R492" s="51" t="s">
        <v>144</v>
      </c>
    </row>
    <row r="493" spans="2:18" ht="45" customHeight="1" x14ac:dyDescent="0.25">
      <c r="B493" s="43" t="s">
        <v>144</v>
      </c>
      <c r="C493" s="43" t="s">
        <v>144</v>
      </c>
      <c r="D493" s="44" t="s">
        <v>163</v>
      </c>
      <c r="E493" s="43" t="s">
        <v>144</v>
      </c>
      <c r="F493" s="44" t="s">
        <v>144</v>
      </c>
      <c r="G493" s="45" t="s">
        <v>144</v>
      </c>
      <c r="H493" s="46" t="s">
        <v>144</v>
      </c>
      <c r="I493" s="46" t="s">
        <v>144</v>
      </c>
      <c r="J493" s="47" t="s">
        <v>163</v>
      </c>
      <c r="K493" s="48" t="s">
        <v>144</v>
      </c>
      <c r="L493" s="49" t="s">
        <v>144</v>
      </c>
      <c r="M493" s="50" t="s">
        <v>144</v>
      </c>
      <c r="N493" s="50" t="s">
        <v>144</v>
      </c>
      <c r="O493" s="50" t="s">
        <v>144</v>
      </c>
      <c r="P493" s="50" t="s">
        <v>144</v>
      </c>
      <c r="Q493" s="51" t="s">
        <v>144</v>
      </c>
      <c r="R493" s="51" t="s">
        <v>144</v>
      </c>
    </row>
    <row r="494" spans="2:18" ht="45" customHeight="1" x14ac:dyDescent="0.25">
      <c r="B494" s="43" t="s">
        <v>144</v>
      </c>
      <c r="C494" s="43" t="s">
        <v>144</v>
      </c>
      <c r="D494" s="44" t="s">
        <v>163</v>
      </c>
      <c r="E494" s="43" t="s">
        <v>144</v>
      </c>
      <c r="F494" s="44" t="s">
        <v>144</v>
      </c>
      <c r="G494" s="45" t="s">
        <v>144</v>
      </c>
      <c r="H494" s="46" t="s">
        <v>144</v>
      </c>
      <c r="I494" s="46" t="s">
        <v>144</v>
      </c>
      <c r="J494" s="47" t="s">
        <v>163</v>
      </c>
      <c r="K494" s="48" t="s">
        <v>144</v>
      </c>
      <c r="L494" s="49" t="s">
        <v>144</v>
      </c>
      <c r="M494" s="50" t="s">
        <v>144</v>
      </c>
      <c r="N494" s="50" t="s">
        <v>144</v>
      </c>
      <c r="O494" s="50" t="s">
        <v>144</v>
      </c>
      <c r="P494" s="50" t="s">
        <v>144</v>
      </c>
      <c r="Q494" s="51" t="s">
        <v>144</v>
      </c>
      <c r="R494" s="51" t="s">
        <v>144</v>
      </c>
    </row>
    <row r="495" spans="2:18" ht="45" customHeight="1" x14ac:dyDescent="0.25">
      <c r="B495" s="43" t="s">
        <v>144</v>
      </c>
      <c r="C495" s="43" t="s">
        <v>144</v>
      </c>
      <c r="D495" s="44" t="s">
        <v>163</v>
      </c>
      <c r="E495" s="43" t="s">
        <v>144</v>
      </c>
      <c r="F495" s="44" t="s">
        <v>144</v>
      </c>
      <c r="G495" s="45" t="s">
        <v>144</v>
      </c>
      <c r="H495" s="46" t="s">
        <v>144</v>
      </c>
      <c r="I495" s="46" t="s">
        <v>144</v>
      </c>
      <c r="J495" s="47" t="s">
        <v>163</v>
      </c>
      <c r="K495" s="48" t="s">
        <v>144</v>
      </c>
      <c r="L495" s="49" t="s">
        <v>144</v>
      </c>
      <c r="M495" s="50" t="s">
        <v>144</v>
      </c>
      <c r="N495" s="50" t="s">
        <v>144</v>
      </c>
      <c r="O495" s="50" t="s">
        <v>144</v>
      </c>
      <c r="P495" s="50" t="s">
        <v>144</v>
      </c>
      <c r="Q495" s="51" t="s">
        <v>144</v>
      </c>
      <c r="R495" s="51" t="s">
        <v>144</v>
      </c>
    </row>
    <row r="496" spans="2:18" ht="45" customHeight="1" x14ac:dyDescent="0.25">
      <c r="B496" s="43" t="s">
        <v>144</v>
      </c>
      <c r="C496" s="43" t="s">
        <v>144</v>
      </c>
      <c r="D496" s="44" t="s">
        <v>163</v>
      </c>
      <c r="E496" s="43" t="s">
        <v>144</v>
      </c>
      <c r="F496" s="44" t="s">
        <v>144</v>
      </c>
      <c r="G496" s="45" t="s">
        <v>144</v>
      </c>
      <c r="H496" s="46" t="s">
        <v>144</v>
      </c>
      <c r="I496" s="46" t="s">
        <v>144</v>
      </c>
      <c r="J496" s="47" t="s">
        <v>163</v>
      </c>
      <c r="K496" s="48" t="s">
        <v>144</v>
      </c>
      <c r="L496" s="49" t="s">
        <v>144</v>
      </c>
      <c r="M496" s="50" t="s">
        <v>144</v>
      </c>
      <c r="N496" s="50" t="s">
        <v>144</v>
      </c>
      <c r="O496" s="50" t="s">
        <v>144</v>
      </c>
      <c r="P496" s="50" t="s">
        <v>144</v>
      </c>
      <c r="Q496" s="51" t="s">
        <v>144</v>
      </c>
      <c r="R496" s="51" t="s">
        <v>144</v>
      </c>
    </row>
    <row r="497" spans="2:18" ht="45" customHeight="1" x14ac:dyDescent="0.25">
      <c r="B497" s="43" t="s">
        <v>144</v>
      </c>
      <c r="C497" s="43" t="s">
        <v>144</v>
      </c>
      <c r="D497" s="44" t="s">
        <v>163</v>
      </c>
      <c r="E497" s="43" t="s">
        <v>144</v>
      </c>
      <c r="F497" s="44" t="s">
        <v>144</v>
      </c>
      <c r="G497" s="45" t="s">
        <v>144</v>
      </c>
      <c r="H497" s="46" t="s">
        <v>144</v>
      </c>
      <c r="I497" s="46" t="s">
        <v>144</v>
      </c>
      <c r="J497" s="47" t="s">
        <v>163</v>
      </c>
      <c r="K497" s="48" t="s">
        <v>144</v>
      </c>
      <c r="L497" s="49" t="s">
        <v>144</v>
      </c>
      <c r="M497" s="50" t="s">
        <v>144</v>
      </c>
      <c r="N497" s="50" t="s">
        <v>144</v>
      </c>
      <c r="O497" s="50" t="s">
        <v>144</v>
      </c>
      <c r="P497" s="50" t="s">
        <v>144</v>
      </c>
      <c r="Q497" s="51" t="s">
        <v>144</v>
      </c>
      <c r="R497" s="51" t="s">
        <v>144</v>
      </c>
    </row>
    <row r="498" spans="2:18" ht="45" customHeight="1" x14ac:dyDescent="0.25">
      <c r="B498" s="43" t="s">
        <v>144</v>
      </c>
      <c r="C498" s="43" t="s">
        <v>144</v>
      </c>
      <c r="D498" s="44" t="s">
        <v>163</v>
      </c>
      <c r="E498" s="43" t="s">
        <v>144</v>
      </c>
      <c r="F498" s="44" t="s">
        <v>144</v>
      </c>
      <c r="G498" s="45" t="s">
        <v>144</v>
      </c>
      <c r="H498" s="46" t="s">
        <v>144</v>
      </c>
      <c r="I498" s="46" t="s">
        <v>144</v>
      </c>
      <c r="J498" s="47" t="s">
        <v>163</v>
      </c>
      <c r="K498" s="48" t="s">
        <v>144</v>
      </c>
      <c r="L498" s="49" t="s">
        <v>144</v>
      </c>
      <c r="M498" s="50" t="s">
        <v>144</v>
      </c>
      <c r="N498" s="50" t="s">
        <v>144</v>
      </c>
      <c r="O498" s="50" t="s">
        <v>144</v>
      </c>
      <c r="P498" s="50" t="s">
        <v>144</v>
      </c>
      <c r="Q498" s="51" t="s">
        <v>144</v>
      </c>
      <c r="R498" s="51" t="s">
        <v>144</v>
      </c>
    </row>
    <row r="499" spans="2:18" ht="45" customHeight="1" x14ac:dyDescent="0.25">
      <c r="B499" s="43" t="s">
        <v>144</v>
      </c>
      <c r="C499" s="43" t="s">
        <v>144</v>
      </c>
      <c r="D499" s="44" t="s">
        <v>163</v>
      </c>
      <c r="E499" s="43" t="s">
        <v>144</v>
      </c>
      <c r="F499" s="44" t="s">
        <v>144</v>
      </c>
      <c r="G499" s="45" t="s">
        <v>144</v>
      </c>
      <c r="H499" s="46" t="s">
        <v>144</v>
      </c>
      <c r="I499" s="46" t="s">
        <v>144</v>
      </c>
      <c r="J499" s="47" t="s">
        <v>163</v>
      </c>
      <c r="K499" s="48" t="s">
        <v>144</v>
      </c>
      <c r="L499" s="49" t="s">
        <v>144</v>
      </c>
      <c r="M499" s="50" t="s">
        <v>144</v>
      </c>
      <c r="N499" s="50" t="s">
        <v>144</v>
      </c>
      <c r="O499" s="50" t="s">
        <v>144</v>
      </c>
      <c r="P499" s="50" t="s">
        <v>144</v>
      </c>
      <c r="Q499" s="51" t="s">
        <v>144</v>
      </c>
      <c r="R499" s="51" t="s">
        <v>144</v>
      </c>
    </row>
    <row r="500" spans="2:18" ht="45" customHeight="1" x14ac:dyDescent="0.25">
      <c r="B500" s="43" t="s">
        <v>144</v>
      </c>
      <c r="C500" s="43" t="s">
        <v>144</v>
      </c>
      <c r="D500" s="44" t="s">
        <v>163</v>
      </c>
      <c r="E500" s="43" t="s">
        <v>144</v>
      </c>
      <c r="F500" s="44" t="s">
        <v>144</v>
      </c>
      <c r="G500" s="45" t="s">
        <v>144</v>
      </c>
      <c r="H500" s="46" t="s">
        <v>144</v>
      </c>
      <c r="I500" s="46" t="s">
        <v>144</v>
      </c>
      <c r="J500" s="47" t="s">
        <v>163</v>
      </c>
      <c r="K500" s="48" t="s">
        <v>144</v>
      </c>
      <c r="L500" s="49" t="s">
        <v>144</v>
      </c>
      <c r="M500" s="50" t="s">
        <v>144</v>
      </c>
      <c r="N500" s="50" t="s">
        <v>144</v>
      </c>
      <c r="O500" s="50" t="s">
        <v>144</v>
      </c>
      <c r="P500" s="50" t="s">
        <v>144</v>
      </c>
      <c r="Q500" s="51" t="s">
        <v>144</v>
      </c>
      <c r="R500" s="51" t="s">
        <v>144</v>
      </c>
    </row>
    <row r="501" spans="2:18" ht="45" customHeight="1" x14ac:dyDescent="0.25">
      <c r="B501" s="43" t="s">
        <v>144</v>
      </c>
      <c r="C501" s="43" t="s">
        <v>144</v>
      </c>
      <c r="D501" s="44" t="s">
        <v>163</v>
      </c>
      <c r="E501" s="43" t="s">
        <v>144</v>
      </c>
      <c r="F501" s="44" t="s">
        <v>144</v>
      </c>
      <c r="G501" s="45" t="s">
        <v>144</v>
      </c>
      <c r="H501" s="46" t="s">
        <v>144</v>
      </c>
      <c r="I501" s="46" t="s">
        <v>144</v>
      </c>
      <c r="J501" s="47" t="s">
        <v>163</v>
      </c>
      <c r="K501" s="48" t="s">
        <v>144</v>
      </c>
      <c r="L501" s="49" t="s">
        <v>144</v>
      </c>
      <c r="M501" s="50" t="s">
        <v>144</v>
      </c>
      <c r="N501" s="50" t="s">
        <v>144</v>
      </c>
      <c r="O501" s="50" t="s">
        <v>144</v>
      </c>
      <c r="P501" s="50" t="s">
        <v>144</v>
      </c>
      <c r="Q501" s="51" t="s">
        <v>144</v>
      </c>
      <c r="R501" s="51" t="s">
        <v>144</v>
      </c>
    </row>
    <row r="502" spans="2:18" ht="45" customHeight="1" x14ac:dyDescent="0.25">
      <c r="B502" s="43" t="s">
        <v>144</v>
      </c>
      <c r="C502" s="43" t="s">
        <v>144</v>
      </c>
      <c r="D502" s="44" t="s">
        <v>163</v>
      </c>
      <c r="E502" s="43" t="s">
        <v>144</v>
      </c>
      <c r="F502" s="44" t="s">
        <v>144</v>
      </c>
      <c r="G502" s="45" t="s">
        <v>144</v>
      </c>
      <c r="H502" s="46" t="s">
        <v>144</v>
      </c>
      <c r="I502" s="46" t="s">
        <v>144</v>
      </c>
      <c r="J502" s="47" t="s">
        <v>163</v>
      </c>
      <c r="K502" s="48" t="s">
        <v>144</v>
      </c>
      <c r="L502" s="49" t="s">
        <v>144</v>
      </c>
      <c r="M502" s="50" t="s">
        <v>144</v>
      </c>
      <c r="N502" s="50" t="s">
        <v>144</v>
      </c>
      <c r="O502" s="50" t="s">
        <v>144</v>
      </c>
      <c r="P502" s="50" t="s">
        <v>144</v>
      </c>
      <c r="Q502" s="51" t="s">
        <v>144</v>
      </c>
      <c r="R502" s="51" t="s">
        <v>144</v>
      </c>
    </row>
    <row r="503" spans="2:18" ht="45" customHeight="1" x14ac:dyDescent="0.25">
      <c r="B503" s="43" t="s">
        <v>144</v>
      </c>
      <c r="C503" s="43" t="s">
        <v>144</v>
      </c>
      <c r="D503" s="44" t="s">
        <v>163</v>
      </c>
      <c r="E503" s="43" t="s">
        <v>144</v>
      </c>
      <c r="F503" s="44" t="s">
        <v>144</v>
      </c>
      <c r="G503" s="45" t="s">
        <v>144</v>
      </c>
      <c r="H503" s="46" t="s">
        <v>144</v>
      </c>
      <c r="I503" s="46" t="s">
        <v>144</v>
      </c>
      <c r="J503" s="47" t="s">
        <v>163</v>
      </c>
      <c r="K503" s="48" t="s">
        <v>144</v>
      </c>
      <c r="L503" s="49" t="s">
        <v>144</v>
      </c>
      <c r="M503" s="50" t="s">
        <v>144</v>
      </c>
      <c r="N503" s="50" t="s">
        <v>144</v>
      </c>
      <c r="O503" s="50" t="s">
        <v>144</v>
      </c>
      <c r="P503" s="50" t="s">
        <v>144</v>
      </c>
      <c r="Q503" s="51" t="s">
        <v>144</v>
      </c>
      <c r="R503" s="51" t="s">
        <v>144</v>
      </c>
    </row>
    <row r="504" spans="2:18" ht="45" customHeight="1" x14ac:dyDescent="0.25">
      <c r="B504" s="43" t="s">
        <v>144</v>
      </c>
      <c r="C504" s="43" t="s">
        <v>144</v>
      </c>
      <c r="D504" s="44" t="s">
        <v>163</v>
      </c>
      <c r="E504" s="43" t="s">
        <v>144</v>
      </c>
      <c r="F504" s="44" t="s">
        <v>144</v>
      </c>
      <c r="G504" s="45" t="s">
        <v>144</v>
      </c>
      <c r="H504" s="46" t="s">
        <v>144</v>
      </c>
      <c r="I504" s="46" t="s">
        <v>144</v>
      </c>
      <c r="J504" s="47" t="s">
        <v>163</v>
      </c>
      <c r="K504" s="48" t="s">
        <v>144</v>
      </c>
      <c r="L504" s="49" t="s">
        <v>144</v>
      </c>
      <c r="M504" s="50" t="s">
        <v>144</v>
      </c>
      <c r="N504" s="50" t="s">
        <v>144</v>
      </c>
      <c r="O504" s="50" t="s">
        <v>144</v>
      </c>
      <c r="P504" s="50" t="s">
        <v>144</v>
      </c>
      <c r="Q504" s="51" t="s">
        <v>144</v>
      </c>
      <c r="R504" s="51" t="s">
        <v>144</v>
      </c>
    </row>
    <row r="505" spans="2:18" ht="45" customHeight="1" x14ac:dyDescent="0.25">
      <c r="B505" s="43" t="s">
        <v>144</v>
      </c>
      <c r="C505" s="43" t="s">
        <v>144</v>
      </c>
      <c r="D505" s="44" t="s">
        <v>163</v>
      </c>
      <c r="E505" s="43" t="s">
        <v>144</v>
      </c>
      <c r="F505" s="44" t="s">
        <v>144</v>
      </c>
      <c r="G505" s="45" t="s">
        <v>144</v>
      </c>
      <c r="H505" s="46" t="s">
        <v>144</v>
      </c>
      <c r="I505" s="46" t="s">
        <v>144</v>
      </c>
      <c r="J505" s="47" t="s">
        <v>163</v>
      </c>
      <c r="K505" s="48" t="s">
        <v>144</v>
      </c>
      <c r="L505" s="49" t="s">
        <v>144</v>
      </c>
      <c r="M505" s="50" t="s">
        <v>144</v>
      </c>
      <c r="N505" s="50" t="s">
        <v>144</v>
      </c>
      <c r="O505" s="50" t="s">
        <v>144</v>
      </c>
      <c r="P505" s="50" t="s">
        <v>144</v>
      </c>
      <c r="Q505" s="51" t="s">
        <v>144</v>
      </c>
      <c r="R505" s="51" t="s">
        <v>144</v>
      </c>
    </row>
    <row r="506" spans="2:18" ht="45" customHeight="1" x14ac:dyDescent="0.25">
      <c r="B506" s="43" t="s">
        <v>144</v>
      </c>
      <c r="C506" s="43" t="s">
        <v>144</v>
      </c>
      <c r="D506" s="44" t="s">
        <v>163</v>
      </c>
      <c r="E506" s="43" t="s">
        <v>144</v>
      </c>
      <c r="F506" s="44" t="s">
        <v>144</v>
      </c>
      <c r="G506" s="45" t="s">
        <v>144</v>
      </c>
      <c r="H506" s="46" t="s">
        <v>144</v>
      </c>
      <c r="I506" s="46" t="s">
        <v>144</v>
      </c>
      <c r="J506" s="47" t="s">
        <v>163</v>
      </c>
      <c r="K506" s="48" t="s">
        <v>144</v>
      </c>
      <c r="L506" s="49" t="s">
        <v>144</v>
      </c>
      <c r="M506" s="50" t="s">
        <v>144</v>
      </c>
      <c r="N506" s="50" t="s">
        <v>144</v>
      </c>
      <c r="O506" s="50" t="s">
        <v>144</v>
      </c>
      <c r="P506" s="50" t="s">
        <v>144</v>
      </c>
      <c r="Q506" s="51" t="s">
        <v>144</v>
      </c>
      <c r="R506" s="51" t="s">
        <v>144</v>
      </c>
    </row>
    <row r="507" spans="2:18" ht="45" customHeight="1" x14ac:dyDescent="0.25">
      <c r="B507" s="43" t="s">
        <v>144</v>
      </c>
      <c r="C507" s="43" t="s">
        <v>144</v>
      </c>
      <c r="D507" s="44" t="s">
        <v>163</v>
      </c>
      <c r="E507" s="43" t="s">
        <v>144</v>
      </c>
      <c r="F507" s="44" t="s">
        <v>144</v>
      </c>
      <c r="G507" s="45" t="s">
        <v>144</v>
      </c>
      <c r="H507" s="46" t="s">
        <v>144</v>
      </c>
      <c r="I507" s="46" t="s">
        <v>144</v>
      </c>
      <c r="J507" s="47" t="s">
        <v>163</v>
      </c>
      <c r="K507" s="48" t="s">
        <v>144</v>
      </c>
      <c r="L507" s="49" t="s">
        <v>144</v>
      </c>
      <c r="M507" s="50" t="s">
        <v>144</v>
      </c>
      <c r="N507" s="50" t="s">
        <v>144</v>
      </c>
      <c r="O507" s="50" t="s">
        <v>144</v>
      </c>
      <c r="P507" s="50" t="s">
        <v>144</v>
      </c>
      <c r="Q507" s="51" t="s">
        <v>144</v>
      </c>
      <c r="R507" s="51" t="s">
        <v>144</v>
      </c>
    </row>
    <row r="508" spans="2:18" ht="45" customHeight="1" x14ac:dyDescent="0.25">
      <c r="B508" s="43" t="s">
        <v>144</v>
      </c>
      <c r="C508" s="43" t="s">
        <v>144</v>
      </c>
      <c r="D508" s="44" t="s">
        <v>163</v>
      </c>
      <c r="E508" s="43" t="s">
        <v>144</v>
      </c>
      <c r="F508" s="44" t="s">
        <v>144</v>
      </c>
      <c r="G508" s="45" t="s">
        <v>144</v>
      </c>
      <c r="H508" s="46" t="s">
        <v>144</v>
      </c>
      <c r="I508" s="46" t="s">
        <v>144</v>
      </c>
      <c r="J508" s="47" t="s">
        <v>163</v>
      </c>
      <c r="K508" s="48" t="s">
        <v>144</v>
      </c>
      <c r="L508" s="49" t="s">
        <v>144</v>
      </c>
      <c r="M508" s="50" t="s">
        <v>144</v>
      </c>
      <c r="N508" s="50" t="s">
        <v>144</v>
      </c>
      <c r="O508" s="50" t="s">
        <v>144</v>
      </c>
      <c r="P508" s="50" t="s">
        <v>144</v>
      </c>
      <c r="Q508" s="51" t="s">
        <v>144</v>
      </c>
      <c r="R508" s="51" t="s">
        <v>144</v>
      </c>
    </row>
    <row r="509" spans="2:18" ht="45" customHeight="1" x14ac:dyDescent="0.25">
      <c r="B509" s="43" t="s">
        <v>144</v>
      </c>
      <c r="C509" s="43" t="s">
        <v>144</v>
      </c>
      <c r="D509" s="44" t="s">
        <v>163</v>
      </c>
      <c r="E509" s="43" t="s">
        <v>144</v>
      </c>
      <c r="F509" s="44" t="s">
        <v>144</v>
      </c>
      <c r="G509" s="45" t="s">
        <v>144</v>
      </c>
      <c r="H509" s="46" t="s">
        <v>144</v>
      </c>
      <c r="I509" s="46" t="s">
        <v>144</v>
      </c>
      <c r="J509" s="47" t="s">
        <v>163</v>
      </c>
      <c r="K509" s="48" t="s">
        <v>144</v>
      </c>
      <c r="L509" s="49" t="s">
        <v>144</v>
      </c>
      <c r="M509" s="50" t="s">
        <v>144</v>
      </c>
      <c r="N509" s="50" t="s">
        <v>144</v>
      </c>
      <c r="O509" s="50" t="s">
        <v>144</v>
      </c>
      <c r="P509" s="50" t="s">
        <v>144</v>
      </c>
      <c r="Q509" s="51" t="s">
        <v>144</v>
      </c>
      <c r="R509" s="51" t="s">
        <v>144</v>
      </c>
    </row>
    <row r="510" spans="2:18" ht="45" customHeight="1" x14ac:dyDescent="0.25">
      <c r="B510" s="43" t="s">
        <v>144</v>
      </c>
      <c r="C510" s="43" t="s">
        <v>144</v>
      </c>
      <c r="D510" s="44" t="s">
        <v>163</v>
      </c>
      <c r="E510" s="43" t="s">
        <v>144</v>
      </c>
      <c r="F510" s="44" t="s">
        <v>144</v>
      </c>
      <c r="G510" s="45" t="s">
        <v>144</v>
      </c>
      <c r="H510" s="46" t="s">
        <v>144</v>
      </c>
      <c r="I510" s="46" t="s">
        <v>144</v>
      </c>
      <c r="J510" s="47" t="s">
        <v>163</v>
      </c>
      <c r="K510" s="48" t="s">
        <v>144</v>
      </c>
      <c r="L510" s="49" t="s">
        <v>144</v>
      </c>
      <c r="M510" s="50" t="s">
        <v>144</v>
      </c>
      <c r="N510" s="50" t="s">
        <v>144</v>
      </c>
      <c r="O510" s="50" t="s">
        <v>144</v>
      </c>
      <c r="P510" s="50" t="s">
        <v>144</v>
      </c>
      <c r="Q510" s="51" t="s">
        <v>144</v>
      </c>
      <c r="R510" s="51" t="s">
        <v>144</v>
      </c>
    </row>
    <row r="511" spans="2:18" ht="45" customHeight="1" x14ac:dyDescent="0.25">
      <c r="B511" s="43" t="s">
        <v>144</v>
      </c>
      <c r="C511" s="43" t="s">
        <v>144</v>
      </c>
      <c r="D511" s="44" t="s">
        <v>163</v>
      </c>
      <c r="E511" s="43" t="s">
        <v>144</v>
      </c>
      <c r="F511" s="44" t="s">
        <v>144</v>
      </c>
      <c r="G511" s="45" t="s">
        <v>144</v>
      </c>
      <c r="H511" s="46" t="s">
        <v>144</v>
      </c>
      <c r="I511" s="46" t="s">
        <v>144</v>
      </c>
      <c r="J511" s="47" t="s">
        <v>163</v>
      </c>
      <c r="K511" s="48" t="s">
        <v>144</v>
      </c>
      <c r="L511" s="49" t="s">
        <v>144</v>
      </c>
      <c r="M511" s="50" t="s">
        <v>144</v>
      </c>
      <c r="N511" s="50" t="s">
        <v>144</v>
      </c>
      <c r="O511" s="50" t="s">
        <v>144</v>
      </c>
      <c r="P511" s="50" t="s">
        <v>144</v>
      </c>
      <c r="Q511" s="51" t="s">
        <v>144</v>
      </c>
      <c r="R511" s="51" t="s">
        <v>144</v>
      </c>
    </row>
    <row r="512" spans="2:18" ht="45" customHeight="1" x14ac:dyDescent="0.25">
      <c r="B512" s="43" t="s">
        <v>144</v>
      </c>
      <c r="C512" s="43" t="s">
        <v>144</v>
      </c>
      <c r="D512" s="44" t="s">
        <v>163</v>
      </c>
      <c r="E512" s="43" t="s">
        <v>144</v>
      </c>
      <c r="F512" s="44" t="s">
        <v>144</v>
      </c>
      <c r="G512" s="45" t="s">
        <v>144</v>
      </c>
      <c r="H512" s="46" t="s">
        <v>144</v>
      </c>
      <c r="I512" s="46" t="s">
        <v>144</v>
      </c>
      <c r="J512" s="47" t="s">
        <v>163</v>
      </c>
      <c r="K512" s="48" t="s">
        <v>144</v>
      </c>
      <c r="L512" s="49" t="s">
        <v>144</v>
      </c>
      <c r="M512" s="50" t="s">
        <v>144</v>
      </c>
      <c r="N512" s="50" t="s">
        <v>144</v>
      </c>
      <c r="O512" s="50" t="s">
        <v>144</v>
      </c>
      <c r="P512" s="50" t="s">
        <v>144</v>
      </c>
      <c r="Q512" s="51" t="s">
        <v>144</v>
      </c>
      <c r="R512" s="51" t="s">
        <v>144</v>
      </c>
    </row>
    <row r="513" spans="2:18" ht="45" customHeight="1" x14ac:dyDescent="0.25">
      <c r="B513" s="43" t="s">
        <v>144</v>
      </c>
      <c r="C513" s="43" t="s">
        <v>144</v>
      </c>
      <c r="D513" s="44" t="s">
        <v>163</v>
      </c>
      <c r="E513" s="43" t="s">
        <v>144</v>
      </c>
      <c r="F513" s="44" t="s">
        <v>144</v>
      </c>
      <c r="G513" s="45" t="s">
        <v>144</v>
      </c>
      <c r="H513" s="46" t="s">
        <v>144</v>
      </c>
      <c r="I513" s="46" t="s">
        <v>144</v>
      </c>
      <c r="J513" s="47" t="s">
        <v>163</v>
      </c>
      <c r="K513" s="48" t="s">
        <v>144</v>
      </c>
      <c r="L513" s="49" t="s">
        <v>144</v>
      </c>
      <c r="M513" s="50" t="s">
        <v>144</v>
      </c>
      <c r="N513" s="50" t="s">
        <v>144</v>
      </c>
      <c r="O513" s="50" t="s">
        <v>144</v>
      </c>
      <c r="P513" s="50" t="s">
        <v>144</v>
      </c>
      <c r="Q513" s="51" t="s">
        <v>144</v>
      </c>
      <c r="R513" s="51" t="s">
        <v>144</v>
      </c>
    </row>
    <row r="514" spans="2:18" ht="45" customHeight="1" x14ac:dyDescent="0.25">
      <c r="B514" s="43" t="s">
        <v>144</v>
      </c>
      <c r="C514" s="43" t="s">
        <v>144</v>
      </c>
      <c r="D514" s="44" t="s">
        <v>163</v>
      </c>
      <c r="E514" s="43" t="s">
        <v>144</v>
      </c>
      <c r="F514" s="44" t="s">
        <v>144</v>
      </c>
      <c r="G514" s="45" t="s">
        <v>144</v>
      </c>
      <c r="H514" s="46" t="s">
        <v>144</v>
      </c>
      <c r="I514" s="46" t="s">
        <v>144</v>
      </c>
      <c r="J514" s="47" t="s">
        <v>163</v>
      </c>
      <c r="K514" s="48" t="s">
        <v>144</v>
      </c>
      <c r="L514" s="49" t="s">
        <v>144</v>
      </c>
      <c r="M514" s="50" t="s">
        <v>144</v>
      </c>
      <c r="N514" s="50" t="s">
        <v>144</v>
      </c>
      <c r="O514" s="50" t="s">
        <v>144</v>
      </c>
      <c r="P514" s="50" t="s">
        <v>144</v>
      </c>
      <c r="Q514" s="51" t="s">
        <v>144</v>
      </c>
      <c r="R514" s="51" t="s">
        <v>144</v>
      </c>
    </row>
    <row r="515" spans="2:18" ht="45" customHeight="1" x14ac:dyDescent="0.25">
      <c r="B515" s="43" t="s">
        <v>144</v>
      </c>
      <c r="C515" s="43" t="s">
        <v>144</v>
      </c>
      <c r="D515" s="44" t="s">
        <v>163</v>
      </c>
      <c r="E515" s="43" t="s">
        <v>144</v>
      </c>
      <c r="F515" s="44" t="s">
        <v>144</v>
      </c>
      <c r="G515" s="45" t="s">
        <v>144</v>
      </c>
      <c r="H515" s="46" t="s">
        <v>144</v>
      </c>
      <c r="I515" s="46" t="s">
        <v>144</v>
      </c>
      <c r="J515" s="47" t="s">
        <v>163</v>
      </c>
      <c r="K515" s="48" t="s">
        <v>144</v>
      </c>
      <c r="L515" s="49" t="s">
        <v>144</v>
      </c>
      <c r="M515" s="50" t="s">
        <v>144</v>
      </c>
      <c r="N515" s="50" t="s">
        <v>144</v>
      </c>
      <c r="O515" s="50" t="s">
        <v>144</v>
      </c>
      <c r="P515" s="50" t="s">
        <v>144</v>
      </c>
      <c r="Q515" s="51" t="s">
        <v>144</v>
      </c>
      <c r="R515" s="51" t="s">
        <v>144</v>
      </c>
    </row>
    <row r="516" spans="2:18" ht="45" customHeight="1" x14ac:dyDescent="0.25">
      <c r="B516" s="43" t="s">
        <v>144</v>
      </c>
      <c r="C516" s="43" t="s">
        <v>144</v>
      </c>
      <c r="D516" s="44" t="s">
        <v>163</v>
      </c>
      <c r="E516" s="43" t="s">
        <v>144</v>
      </c>
      <c r="F516" s="44" t="s">
        <v>144</v>
      </c>
      <c r="G516" s="45" t="s">
        <v>144</v>
      </c>
      <c r="H516" s="46" t="s">
        <v>144</v>
      </c>
      <c r="I516" s="46" t="s">
        <v>144</v>
      </c>
      <c r="J516" s="47" t="s">
        <v>163</v>
      </c>
      <c r="K516" s="48" t="s">
        <v>144</v>
      </c>
      <c r="L516" s="49" t="s">
        <v>144</v>
      </c>
      <c r="M516" s="50" t="s">
        <v>144</v>
      </c>
      <c r="N516" s="50" t="s">
        <v>144</v>
      </c>
      <c r="O516" s="50" t="s">
        <v>144</v>
      </c>
      <c r="P516" s="50" t="s">
        <v>144</v>
      </c>
      <c r="Q516" s="51" t="s">
        <v>144</v>
      </c>
      <c r="R516" s="51" t="s">
        <v>144</v>
      </c>
    </row>
    <row r="517" spans="2:18" ht="45" customHeight="1" x14ac:dyDescent="0.25">
      <c r="B517" s="43" t="s">
        <v>144</v>
      </c>
      <c r="C517" s="43" t="s">
        <v>144</v>
      </c>
      <c r="D517" s="44" t="s">
        <v>163</v>
      </c>
      <c r="E517" s="43" t="s">
        <v>144</v>
      </c>
      <c r="F517" s="44" t="s">
        <v>144</v>
      </c>
      <c r="G517" s="45" t="s">
        <v>144</v>
      </c>
      <c r="H517" s="46" t="s">
        <v>144</v>
      </c>
      <c r="I517" s="46" t="s">
        <v>144</v>
      </c>
      <c r="J517" s="47" t="s">
        <v>163</v>
      </c>
      <c r="K517" s="48" t="s">
        <v>144</v>
      </c>
      <c r="L517" s="49" t="s">
        <v>144</v>
      </c>
      <c r="M517" s="50" t="s">
        <v>144</v>
      </c>
      <c r="N517" s="50" t="s">
        <v>144</v>
      </c>
      <c r="O517" s="50" t="s">
        <v>144</v>
      </c>
      <c r="P517" s="50" t="s">
        <v>144</v>
      </c>
      <c r="Q517" s="51" t="s">
        <v>144</v>
      </c>
      <c r="R517" s="51" t="s">
        <v>144</v>
      </c>
    </row>
    <row r="518" spans="2:18" ht="45" customHeight="1" x14ac:dyDescent="0.25">
      <c r="B518" s="43" t="s">
        <v>144</v>
      </c>
      <c r="C518" s="43" t="s">
        <v>144</v>
      </c>
      <c r="D518" s="44" t="s">
        <v>163</v>
      </c>
      <c r="E518" s="43" t="s">
        <v>144</v>
      </c>
      <c r="F518" s="44" t="s">
        <v>144</v>
      </c>
      <c r="G518" s="45" t="s">
        <v>144</v>
      </c>
      <c r="H518" s="46" t="s">
        <v>144</v>
      </c>
      <c r="I518" s="46" t="s">
        <v>144</v>
      </c>
      <c r="J518" s="47" t="s">
        <v>163</v>
      </c>
      <c r="K518" s="48" t="s">
        <v>144</v>
      </c>
      <c r="L518" s="49" t="s">
        <v>144</v>
      </c>
      <c r="M518" s="50" t="s">
        <v>144</v>
      </c>
      <c r="N518" s="50" t="s">
        <v>144</v>
      </c>
      <c r="O518" s="50" t="s">
        <v>144</v>
      </c>
      <c r="P518" s="50" t="s">
        <v>144</v>
      </c>
      <c r="Q518" s="51" t="s">
        <v>144</v>
      </c>
      <c r="R518" s="51" t="s">
        <v>144</v>
      </c>
    </row>
    <row r="519" spans="2:18" ht="45" customHeight="1" x14ac:dyDescent="0.25">
      <c r="B519" s="43" t="s">
        <v>144</v>
      </c>
      <c r="C519" s="43" t="s">
        <v>144</v>
      </c>
      <c r="D519" s="44" t="s">
        <v>163</v>
      </c>
      <c r="E519" s="43" t="s">
        <v>144</v>
      </c>
      <c r="F519" s="44" t="s">
        <v>144</v>
      </c>
      <c r="G519" s="45" t="s">
        <v>144</v>
      </c>
      <c r="H519" s="46" t="s">
        <v>144</v>
      </c>
      <c r="I519" s="46" t="s">
        <v>144</v>
      </c>
      <c r="J519" s="47" t="s">
        <v>163</v>
      </c>
      <c r="K519" s="48" t="s">
        <v>144</v>
      </c>
      <c r="L519" s="49" t="s">
        <v>144</v>
      </c>
      <c r="M519" s="50" t="s">
        <v>144</v>
      </c>
      <c r="N519" s="50" t="s">
        <v>144</v>
      </c>
      <c r="O519" s="50" t="s">
        <v>144</v>
      </c>
      <c r="P519" s="50" t="s">
        <v>144</v>
      </c>
      <c r="Q519" s="51" t="s">
        <v>144</v>
      </c>
      <c r="R519" s="51" t="s">
        <v>144</v>
      </c>
    </row>
    <row r="520" spans="2:18" ht="45" customHeight="1" x14ac:dyDescent="0.25">
      <c r="B520" s="43" t="s">
        <v>144</v>
      </c>
      <c r="C520" s="43" t="s">
        <v>144</v>
      </c>
      <c r="D520" s="44" t="s">
        <v>163</v>
      </c>
      <c r="E520" s="43" t="s">
        <v>144</v>
      </c>
      <c r="F520" s="44" t="s">
        <v>144</v>
      </c>
      <c r="G520" s="45" t="s">
        <v>144</v>
      </c>
      <c r="H520" s="46" t="s">
        <v>144</v>
      </c>
      <c r="I520" s="46" t="s">
        <v>144</v>
      </c>
      <c r="J520" s="47" t="s">
        <v>163</v>
      </c>
      <c r="K520" s="48" t="s">
        <v>144</v>
      </c>
      <c r="L520" s="49" t="s">
        <v>144</v>
      </c>
      <c r="M520" s="50" t="s">
        <v>144</v>
      </c>
      <c r="N520" s="50" t="s">
        <v>144</v>
      </c>
      <c r="O520" s="50" t="s">
        <v>144</v>
      </c>
      <c r="P520" s="50" t="s">
        <v>144</v>
      </c>
      <c r="Q520" s="51" t="s">
        <v>144</v>
      </c>
      <c r="R520" s="51" t="s">
        <v>144</v>
      </c>
    </row>
    <row r="521" spans="2:18" ht="45" customHeight="1" x14ac:dyDescent="0.25">
      <c r="B521" s="43" t="s">
        <v>144</v>
      </c>
      <c r="C521" s="43" t="s">
        <v>144</v>
      </c>
      <c r="D521" s="44" t="s">
        <v>163</v>
      </c>
      <c r="E521" s="43" t="s">
        <v>144</v>
      </c>
      <c r="F521" s="44" t="s">
        <v>144</v>
      </c>
      <c r="G521" s="45" t="s">
        <v>144</v>
      </c>
      <c r="H521" s="46" t="s">
        <v>144</v>
      </c>
      <c r="I521" s="46" t="s">
        <v>144</v>
      </c>
      <c r="J521" s="47" t="s">
        <v>163</v>
      </c>
      <c r="K521" s="48" t="s">
        <v>144</v>
      </c>
      <c r="L521" s="49" t="s">
        <v>144</v>
      </c>
      <c r="M521" s="50" t="s">
        <v>144</v>
      </c>
      <c r="N521" s="50" t="s">
        <v>144</v>
      </c>
      <c r="O521" s="50" t="s">
        <v>144</v>
      </c>
      <c r="P521" s="50" t="s">
        <v>144</v>
      </c>
      <c r="Q521" s="51" t="s">
        <v>144</v>
      </c>
      <c r="R521" s="51" t="s">
        <v>144</v>
      </c>
    </row>
    <row r="522" spans="2:18" ht="45" customHeight="1" x14ac:dyDescent="0.25">
      <c r="B522" s="43" t="s">
        <v>144</v>
      </c>
      <c r="C522" s="43" t="s">
        <v>144</v>
      </c>
      <c r="D522" s="44" t="s">
        <v>163</v>
      </c>
      <c r="E522" s="43" t="s">
        <v>144</v>
      </c>
      <c r="F522" s="44" t="s">
        <v>144</v>
      </c>
      <c r="G522" s="45" t="s">
        <v>144</v>
      </c>
      <c r="H522" s="46" t="s">
        <v>144</v>
      </c>
      <c r="I522" s="46" t="s">
        <v>144</v>
      </c>
      <c r="J522" s="47" t="s">
        <v>163</v>
      </c>
      <c r="K522" s="48" t="s">
        <v>144</v>
      </c>
      <c r="L522" s="49" t="s">
        <v>144</v>
      </c>
      <c r="M522" s="50" t="s">
        <v>144</v>
      </c>
      <c r="N522" s="50" t="s">
        <v>144</v>
      </c>
      <c r="O522" s="50" t="s">
        <v>144</v>
      </c>
      <c r="P522" s="50" t="s">
        <v>144</v>
      </c>
      <c r="Q522" s="51" t="s">
        <v>144</v>
      </c>
      <c r="R522" s="51" t="s">
        <v>144</v>
      </c>
    </row>
    <row r="523" spans="2:18" ht="45" customHeight="1" x14ac:dyDescent="0.25">
      <c r="B523" s="43" t="s">
        <v>144</v>
      </c>
      <c r="C523" s="43" t="s">
        <v>144</v>
      </c>
      <c r="D523" s="44" t="s">
        <v>163</v>
      </c>
      <c r="E523" s="43" t="s">
        <v>144</v>
      </c>
      <c r="F523" s="44" t="s">
        <v>144</v>
      </c>
      <c r="G523" s="45" t="s">
        <v>144</v>
      </c>
      <c r="H523" s="46" t="s">
        <v>144</v>
      </c>
      <c r="I523" s="46" t="s">
        <v>144</v>
      </c>
      <c r="J523" s="47" t="s">
        <v>163</v>
      </c>
      <c r="K523" s="48" t="s">
        <v>144</v>
      </c>
      <c r="L523" s="49" t="s">
        <v>144</v>
      </c>
      <c r="M523" s="50" t="s">
        <v>144</v>
      </c>
      <c r="N523" s="50" t="s">
        <v>144</v>
      </c>
      <c r="O523" s="50" t="s">
        <v>144</v>
      </c>
      <c r="P523" s="50" t="s">
        <v>144</v>
      </c>
      <c r="Q523" s="51" t="s">
        <v>144</v>
      </c>
      <c r="R523" s="51" t="s">
        <v>144</v>
      </c>
    </row>
    <row r="524" spans="2:18" ht="45" customHeight="1" x14ac:dyDescent="0.25">
      <c r="B524" s="43" t="s">
        <v>144</v>
      </c>
      <c r="C524" s="43" t="s">
        <v>144</v>
      </c>
      <c r="D524" s="44" t="s">
        <v>163</v>
      </c>
      <c r="E524" s="43" t="s">
        <v>144</v>
      </c>
      <c r="F524" s="44" t="s">
        <v>144</v>
      </c>
      <c r="G524" s="45" t="s">
        <v>144</v>
      </c>
      <c r="H524" s="46" t="s">
        <v>144</v>
      </c>
      <c r="I524" s="46" t="s">
        <v>144</v>
      </c>
      <c r="J524" s="47" t="s">
        <v>163</v>
      </c>
      <c r="K524" s="48" t="s">
        <v>144</v>
      </c>
      <c r="L524" s="49" t="s">
        <v>144</v>
      </c>
      <c r="M524" s="50" t="s">
        <v>144</v>
      </c>
      <c r="N524" s="50" t="s">
        <v>144</v>
      </c>
      <c r="O524" s="50" t="s">
        <v>144</v>
      </c>
      <c r="P524" s="50" t="s">
        <v>144</v>
      </c>
      <c r="Q524" s="51" t="s">
        <v>144</v>
      </c>
      <c r="R524" s="51" t="s">
        <v>144</v>
      </c>
    </row>
    <row r="525" spans="2:18" ht="45" customHeight="1" x14ac:dyDescent="0.25">
      <c r="B525" s="43" t="s">
        <v>144</v>
      </c>
      <c r="C525" s="43" t="s">
        <v>144</v>
      </c>
      <c r="D525" s="44" t="s">
        <v>163</v>
      </c>
      <c r="E525" s="43" t="s">
        <v>144</v>
      </c>
      <c r="F525" s="44" t="s">
        <v>144</v>
      </c>
      <c r="G525" s="45" t="s">
        <v>144</v>
      </c>
      <c r="H525" s="46" t="s">
        <v>144</v>
      </c>
      <c r="I525" s="46" t="s">
        <v>144</v>
      </c>
      <c r="J525" s="47" t="s">
        <v>163</v>
      </c>
      <c r="K525" s="48" t="s">
        <v>144</v>
      </c>
      <c r="L525" s="49" t="s">
        <v>144</v>
      </c>
      <c r="M525" s="50" t="s">
        <v>144</v>
      </c>
      <c r="N525" s="50" t="s">
        <v>144</v>
      </c>
      <c r="O525" s="50" t="s">
        <v>144</v>
      </c>
      <c r="P525" s="50" t="s">
        <v>144</v>
      </c>
      <c r="Q525" s="51" t="s">
        <v>144</v>
      </c>
      <c r="R525" s="51" t="s">
        <v>144</v>
      </c>
    </row>
    <row r="526" spans="2:18" ht="45" customHeight="1" x14ac:dyDescent="0.25">
      <c r="B526" s="43" t="s">
        <v>144</v>
      </c>
      <c r="C526" s="43" t="s">
        <v>144</v>
      </c>
      <c r="D526" s="44" t="s">
        <v>163</v>
      </c>
      <c r="E526" s="43" t="s">
        <v>144</v>
      </c>
      <c r="F526" s="44" t="s">
        <v>144</v>
      </c>
      <c r="G526" s="45" t="s">
        <v>144</v>
      </c>
      <c r="H526" s="46" t="s">
        <v>144</v>
      </c>
      <c r="I526" s="46" t="s">
        <v>144</v>
      </c>
      <c r="J526" s="47" t="s">
        <v>163</v>
      </c>
      <c r="K526" s="48" t="s">
        <v>144</v>
      </c>
      <c r="L526" s="49" t="s">
        <v>144</v>
      </c>
      <c r="M526" s="50" t="s">
        <v>144</v>
      </c>
      <c r="N526" s="50" t="s">
        <v>144</v>
      </c>
      <c r="O526" s="50" t="s">
        <v>144</v>
      </c>
      <c r="P526" s="50" t="s">
        <v>144</v>
      </c>
      <c r="Q526" s="51" t="s">
        <v>144</v>
      </c>
      <c r="R526" s="51" t="s">
        <v>144</v>
      </c>
    </row>
    <row r="527" spans="2:18" ht="45" customHeight="1" x14ac:dyDescent="0.25">
      <c r="B527" s="43" t="s">
        <v>144</v>
      </c>
      <c r="C527" s="43" t="s">
        <v>144</v>
      </c>
      <c r="D527" s="44" t="s">
        <v>163</v>
      </c>
      <c r="E527" s="43" t="s">
        <v>144</v>
      </c>
      <c r="F527" s="44" t="s">
        <v>144</v>
      </c>
      <c r="G527" s="45" t="s">
        <v>144</v>
      </c>
      <c r="H527" s="46" t="s">
        <v>144</v>
      </c>
      <c r="I527" s="46" t="s">
        <v>144</v>
      </c>
      <c r="J527" s="47" t="s">
        <v>163</v>
      </c>
      <c r="K527" s="48" t="s">
        <v>144</v>
      </c>
      <c r="L527" s="49" t="s">
        <v>144</v>
      </c>
      <c r="M527" s="50" t="s">
        <v>144</v>
      </c>
      <c r="N527" s="50" t="s">
        <v>144</v>
      </c>
      <c r="O527" s="50" t="s">
        <v>144</v>
      </c>
      <c r="P527" s="50" t="s">
        <v>144</v>
      </c>
      <c r="Q527" s="51" t="s">
        <v>144</v>
      </c>
      <c r="R527" s="51" t="s">
        <v>144</v>
      </c>
    </row>
    <row r="528" spans="2:18" ht="45" customHeight="1" x14ac:dyDescent="0.25">
      <c r="B528" s="43" t="s">
        <v>144</v>
      </c>
      <c r="C528" s="43" t="s">
        <v>144</v>
      </c>
      <c r="D528" s="44" t="s">
        <v>163</v>
      </c>
      <c r="E528" s="43" t="s">
        <v>144</v>
      </c>
      <c r="F528" s="44" t="s">
        <v>144</v>
      </c>
      <c r="G528" s="45" t="s">
        <v>144</v>
      </c>
      <c r="H528" s="46" t="s">
        <v>144</v>
      </c>
      <c r="I528" s="46" t="s">
        <v>144</v>
      </c>
      <c r="J528" s="47" t="s">
        <v>163</v>
      </c>
      <c r="K528" s="48" t="s">
        <v>144</v>
      </c>
      <c r="L528" s="49" t="s">
        <v>144</v>
      </c>
      <c r="M528" s="50" t="s">
        <v>144</v>
      </c>
      <c r="N528" s="50" t="s">
        <v>144</v>
      </c>
      <c r="O528" s="50" t="s">
        <v>144</v>
      </c>
      <c r="P528" s="50" t="s">
        <v>144</v>
      </c>
      <c r="Q528" s="51" t="s">
        <v>144</v>
      </c>
      <c r="R528" s="51" t="s">
        <v>144</v>
      </c>
    </row>
    <row r="529" spans="2:18" ht="45" customHeight="1" x14ac:dyDescent="0.25">
      <c r="B529" s="43" t="s">
        <v>144</v>
      </c>
      <c r="C529" s="43" t="s">
        <v>144</v>
      </c>
      <c r="D529" s="44" t="s">
        <v>163</v>
      </c>
      <c r="E529" s="43" t="s">
        <v>144</v>
      </c>
      <c r="F529" s="44" t="s">
        <v>144</v>
      </c>
      <c r="G529" s="45" t="s">
        <v>144</v>
      </c>
      <c r="H529" s="46" t="s">
        <v>144</v>
      </c>
      <c r="I529" s="46" t="s">
        <v>144</v>
      </c>
      <c r="J529" s="47" t="s">
        <v>163</v>
      </c>
      <c r="K529" s="48" t="s">
        <v>144</v>
      </c>
      <c r="L529" s="49" t="s">
        <v>144</v>
      </c>
      <c r="M529" s="50" t="s">
        <v>144</v>
      </c>
      <c r="N529" s="50" t="s">
        <v>144</v>
      </c>
      <c r="O529" s="50" t="s">
        <v>144</v>
      </c>
      <c r="P529" s="50" t="s">
        <v>144</v>
      </c>
      <c r="Q529" s="51" t="s">
        <v>144</v>
      </c>
      <c r="R529" s="51" t="s">
        <v>144</v>
      </c>
    </row>
    <row r="530" spans="2:18" ht="45" customHeight="1" x14ac:dyDescent="0.25">
      <c r="B530" s="43" t="s">
        <v>144</v>
      </c>
      <c r="C530" s="43" t="s">
        <v>144</v>
      </c>
      <c r="D530" s="44" t="s">
        <v>163</v>
      </c>
      <c r="E530" s="43" t="s">
        <v>144</v>
      </c>
      <c r="F530" s="44" t="s">
        <v>144</v>
      </c>
      <c r="G530" s="45" t="s">
        <v>144</v>
      </c>
      <c r="H530" s="46" t="s">
        <v>144</v>
      </c>
      <c r="I530" s="46" t="s">
        <v>144</v>
      </c>
      <c r="J530" s="47" t="s">
        <v>163</v>
      </c>
      <c r="K530" s="48" t="s">
        <v>144</v>
      </c>
      <c r="L530" s="49" t="s">
        <v>144</v>
      </c>
      <c r="M530" s="50" t="s">
        <v>144</v>
      </c>
      <c r="N530" s="50" t="s">
        <v>144</v>
      </c>
      <c r="O530" s="50" t="s">
        <v>144</v>
      </c>
      <c r="P530" s="50" t="s">
        <v>144</v>
      </c>
      <c r="Q530" s="51" t="s">
        <v>144</v>
      </c>
      <c r="R530" s="51" t="s">
        <v>144</v>
      </c>
    </row>
    <row r="531" spans="2:18" ht="45" customHeight="1" x14ac:dyDescent="0.25">
      <c r="B531" s="43" t="s">
        <v>144</v>
      </c>
      <c r="C531" s="43" t="s">
        <v>144</v>
      </c>
      <c r="D531" s="44" t="s">
        <v>163</v>
      </c>
      <c r="E531" s="43" t="s">
        <v>144</v>
      </c>
      <c r="F531" s="44" t="s">
        <v>144</v>
      </c>
      <c r="G531" s="45" t="s">
        <v>144</v>
      </c>
      <c r="H531" s="46" t="s">
        <v>144</v>
      </c>
      <c r="I531" s="46" t="s">
        <v>144</v>
      </c>
      <c r="J531" s="47" t="s">
        <v>163</v>
      </c>
      <c r="K531" s="48" t="s">
        <v>144</v>
      </c>
      <c r="L531" s="49" t="s">
        <v>144</v>
      </c>
      <c r="M531" s="50" t="s">
        <v>144</v>
      </c>
      <c r="N531" s="50" t="s">
        <v>144</v>
      </c>
      <c r="O531" s="50" t="s">
        <v>144</v>
      </c>
      <c r="P531" s="50" t="s">
        <v>144</v>
      </c>
      <c r="Q531" s="51" t="s">
        <v>144</v>
      </c>
      <c r="R531" s="51" t="s">
        <v>144</v>
      </c>
    </row>
    <row r="532" spans="2:18" ht="45" customHeight="1" x14ac:dyDescent="0.25">
      <c r="B532" s="43" t="s">
        <v>144</v>
      </c>
      <c r="C532" s="43" t="s">
        <v>144</v>
      </c>
      <c r="D532" s="44" t="s">
        <v>163</v>
      </c>
      <c r="E532" s="43" t="s">
        <v>144</v>
      </c>
      <c r="F532" s="44" t="s">
        <v>144</v>
      </c>
      <c r="G532" s="45" t="s">
        <v>144</v>
      </c>
      <c r="H532" s="46" t="s">
        <v>144</v>
      </c>
      <c r="I532" s="46" t="s">
        <v>144</v>
      </c>
      <c r="J532" s="47" t="s">
        <v>163</v>
      </c>
      <c r="K532" s="48" t="s">
        <v>144</v>
      </c>
      <c r="L532" s="49" t="s">
        <v>144</v>
      </c>
      <c r="M532" s="50" t="s">
        <v>144</v>
      </c>
      <c r="N532" s="50" t="s">
        <v>144</v>
      </c>
      <c r="O532" s="50" t="s">
        <v>144</v>
      </c>
      <c r="P532" s="50" t="s">
        <v>144</v>
      </c>
      <c r="Q532" s="51" t="s">
        <v>144</v>
      </c>
      <c r="R532" s="51" t="s">
        <v>144</v>
      </c>
    </row>
    <row r="533" spans="2:18" ht="45" customHeight="1" x14ac:dyDescent="0.25">
      <c r="B533" s="43" t="s">
        <v>144</v>
      </c>
      <c r="C533" s="43" t="s">
        <v>144</v>
      </c>
      <c r="D533" s="44" t="s">
        <v>163</v>
      </c>
      <c r="E533" s="43" t="s">
        <v>144</v>
      </c>
      <c r="F533" s="44" t="s">
        <v>144</v>
      </c>
      <c r="G533" s="45" t="s">
        <v>144</v>
      </c>
      <c r="H533" s="46" t="s">
        <v>144</v>
      </c>
      <c r="I533" s="46" t="s">
        <v>144</v>
      </c>
      <c r="J533" s="47" t="s">
        <v>163</v>
      </c>
      <c r="K533" s="48" t="s">
        <v>144</v>
      </c>
      <c r="L533" s="49" t="s">
        <v>144</v>
      </c>
      <c r="M533" s="50" t="s">
        <v>144</v>
      </c>
      <c r="N533" s="50" t="s">
        <v>144</v>
      </c>
      <c r="O533" s="50" t="s">
        <v>144</v>
      </c>
      <c r="P533" s="50" t="s">
        <v>144</v>
      </c>
      <c r="Q533" s="51" t="s">
        <v>144</v>
      </c>
      <c r="R533" s="51" t="s">
        <v>144</v>
      </c>
    </row>
    <row r="534" spans="2:18" ht="45" customHeight="1" x14ac:dyDescent="0.25">
      <c r="B534" s="43" t="s">
        <v>144</v>
      </c>
      <c r="C534" s="43" t="s">
        <v>144</v>
      </c>
      <c r="D534" s="44" t="s">
        <v>163</v>
      </c>
      <c r="E534" s="43" t="s">
        <v>144</v>
      </c>
      <c r="F534" s="44" t="s">
        <v>144</v>
      </c>
      <c r="G534" s="45" t="s">
        <v>144</v>
      </c>
      <c r="H534" s="46" t="s">
        <v>144</v>
      </c>
      <c r="I534" s="46" t="s">
        <v>144</v>
      </c>
      <c r="J534" s="47" t="s">
        <v>163</v>
      </c>
      <c r="K534" s="48" t="s">
        <v>144</v>
      </c>
      <c r="L534" s="49" t="s">
        <v>144</v>
      </c>
      <c r="M534" s="50" t="s">
        <v>144</v>
      </c>
      <c r="N534" s="50" t="s">
        <v>144</v>
      </c>
      <c r="O534" s="50" t="s">
        <v>144</v>
      </c>
      <c r="P534" s="50" t="s">
        <v>144</v>
      </c>
      <c r="Q534" s="51" t="s">
        <v>144</v>
      </c>
      <c r="R534" s="51" t="s">
        <v>144</v>
      </c>
    </row>
    <row r="535" spans="2:18" ht="45" customHeight="1" x14ac:dyDescent="0.25">
      <c r="B535" s="43" t="s">
        <v>144</v>
      </c>
      <c r="C535" s="43" t="s">
        <v>144</v>
      </c>
      <c r="D535" s="44" t="s">
        <v>163</v>
      </c>
      <c r="E535" s="43" t="s">
        <v>144</v>
      </c>
      <c r="F535" s="44" t="s">
        <v>144</v>
      </c>
      <c r="G535" s="45" t="s">
        <v>144</v>
      </c>
      <c r="H535" s="46" t="s">
        <v>144</v>
      </c>
      <c r="I535" s="46" t="s">
        <v>144</v>
      </c>
      <c r="J535" s="47" t="s">
        <v>163</v>
      </c>
      <c r="K535" s="48" t="s">
        <v>144</v>
      </c>
      <c r="L535" s="49" t="s">
        <v>144</v>
      </c>
      <c r="M535" s="50" t="s">
        <v>144</v>
      </c>
      <c r="N535" s="50" t="s">
        <v>144</v>
      </c>
      <c r="O535" s="50" t="s">
        <v>144</v>
      </c>
      <c r="P535" s="50" t="s">
        <v>144</v>
      </c>
      <c r="Q535" s="51" t="s">
        <v>144</v>
      </c>
      <c r="R535" s="51" t="s">
        <v>144</v>
      </c>
    </row>
    <row r="536" spans="2:18" ht="45" customHeight="1" x14ac:dyDescent="0.25">
      <c r="B536" s="43" t="s">
        <v>144</v>
      </c>
      <c r="C536" s="43" t="s">
        <v>144</v>
      </c>
      <c r="D536" s="44" t="s">
        <v>163</v>
      </c>
      <c r="E536" s="43" t="s">
        <v>144</v>
      </c>
      <c r="F536" s="44" t="s">
        <v>144</v>
      </c>
      <c r="G536" s="45" t="s">
        <v>144</v>
      </c>
      <c r="H536" s="46" t="s">
        <v>144</v>
      </c>
      <c r="I536" s="46" t="s">
        <v>144</v>
      </c>
      <c r="J536" s="47" t="s">
        <v>163</v>
      </c>
      <c r="K536" s="48" t="s">
        <v>144</v>
      </c>
      <c r="L536" s="49" t="s">
        <v>144</v>
      </c>
      <c r="M536" s="50" t="s">
        <v>144</v>
      </c>
      <c r="N536" s="50" t="s">
        <v>144</v>
      </c>
      <c r="O536" s="50" t="s">
        <v>144</v>
      </c>
      <c r="P536" s="50" t="s">
        <v>144</v>
      </c>
      <c r="Q536" s="51" t="s">
        <v>144</v>
      </c>
      <c r="R536" s="51" t="s">
        <v>144</v>
      </c>
    </row>
    <row r="537" spans="2:18" ht="45" customHeight="1" x14ac:dyDescent="0.25">
      <c r="B537" s="43" t="s">
        <v>144</v>
      </c>
      <c r="C537" s="43" t="s">
        <v>144</v>
      </c>
      <c r="D537" s="44" t="s">
        <v>163</v>
      </c>
      <c r="E537" s="43" t="s">
        <v>144</v>
      </c>
      <c r="F537" s="44" t="s">
        <v>144</v>
      </c>
      <c r="G537" s="45" t="s">
        <v>144</v>
      </c>
      <c r="H537" s="46" t="s">
        <v>144</v>
      </c>
      <c r="I537" s="46" t="s">
        <v>144</v>
      </c>
      <c r="J537" s="47" t="s">
        <v>163</v>
      </c>
      <c r="K537" s="48" t="s">
        <v>144</v>
      </c>
      <c r="L537" s="49" t="s">
        <v>144</v>
      </c>
      <c r="M537" s="50" t="s">
        <v>144</v>
      </c>
      <c r="N537" s="50" t="s">
        <v>144</v>
      </c>
      <c r="O537" s="50" t="s">
        <v>144</v>
      </c>
      <c r="P537" s="50" t="s">
        <v>144</v>
      </c>
      <c r="Q537" s="51" t="s">
        <v>144</v>
      </c>
      <c r="R537" s="51" t="s">
        <v>144</v>
      </c>
    </row>
    <row r="538" spans="2:18" ht="45" customHeight="1" x14ac:dyDescent="0.25">
      <c r="B538" s="43" t="s">
        <v>144</v>
      </c>
      <c r="C538" s="43" t="s">
        <v>144</v>
      </c>
      <c r="D538" s="44" t="s">
        <v>163</v>
      </c>
      <c r="E538" s="43" t="s">
        <v>144</v>
      </c>
      <c r="F538" s="44" t="s">
        <v>144</v>
      </c>
      <c r="G538" s="45" t="s">
        <v>144</v>
      </c>
      <c r="H538" s="46" t="s">
        <v>144</v>
      </c>
      <c r="I538" s="46" t="s">
        <v>144</v>
      </c>
      <c r="J538" s="47" t="s">
        <v>163</v>
      </c>
      <c r="K538" s="48" t="s">
        <v>144</v>
      </c>
      <c r="L538" s="49" t="s">
        <v>144</v>
      </c>
      <c r="M538" s="50" t="s">
        <v>144</v>
      </c>
      <c r="N538" s="50" t="s">
        <v>144</v>
      </c>
      <c r="O538" s="50" t="s">
        <v>144</v>
      </c>
      <c r="P538" s="50" t="s">
        <v>144</v>
      </c>
      <c r="Q538" s="51" t="s">
        <v>144</v>
      </c>
      <c r="R538" s="51" t="s">
        <v>144</v>
      </c>
    </row>
    <row r="539" spans="2:18" ht="45" customHeight="1" x14ac:dyDescent="0.25">
      <c r="B539" s="43" t="s">
        <v>144</v>
      </c>
      <c r="C539" s="43" t="s">
        <v>144</v>
      </c>
      <c r="D539" s="44" t="s">
        <v>163</v>
      </c>
      <c r="E539" s="43" t="s">
        <v>144</v>
      </c>
      <c r="F539" s="44" t="s">
        <v>144</v>
      </c>
      <c r="G539" s="45" t="s">
        <v>144</v>
      </c>
      <c r="H539" s="46" t="s">
        <v>144</v>
      </c>
      <c r="I539" s="46" t="s">
        <v>144</v>
      </c>
      <c r="J539" s="47" t="s">
        <v>163</v>
      </c>
      <c r="K539" s="48" t="s">
        <v>144</v>
      </c>
      <c r="L539" s="49" t="s">
        <v>144</v>
      </c>
      <c r="M539" s="50" t="s">
        <v>144</v>
      </c>
      <c r="N539" s="50" t="s">
        <v>144</v>
      </c>
      <c r="O539" s="50" t="s">
        <v>144</v>
      </c>
      <c r="P539" s="50" t="s">
        <v>144</v>
      </c>
      <c r="Q539" s="51" t="s">
        <v>144</v>
      </c>
      <c r="R539" s="51" t="s">
        <v>144</v>
      </c>
    </row>
    <row r="540" spans="2:18" ht="45" customHeight="1" x14ac:dyDescent="0.25">
      <c r="B540" s="43" t="s">
        <v>144</v>
      </c>
      <c r="C540" s="43" t="s">
        <v>144</v>
      </c>
      <c r="D540" s="44" t="s">
        <v>163</v>
      </c>
      <c r="E540" s="43" t="s">
        <v>144</v>
      </c>
      <c r="F540" s="44" t="s">
        <v>144</v>
      </c>
      <c r="G540" s="45" t="s">
        <v>144</v>
      </c>
      <c r="H540" s="46" t="s">
        <v>144</v>
      </c>
      <c r="I540" s="46" t="s">
        <v>144</v>
      </c>
      <c r="J540" s="47" t="s">
        <v>163</v>
      </c>
      <c r="K540" s="48" t="s">
        <v>144</v>
      </c>
      <c r="L540" s="49" t="s">
        <v>144</v>
      </c>
      <c r="M540" s="50" t="s">
        <v>144</v>
      </c>
      <c r="N540" s="50" t="s">
        <v>144</v>
      </c>
      <c r="O540" s="50" t="s">
        <v>144</v>
      </c>
      <c r="P540" s="50" t="s">
        <v>144</v>
      </c>
      <c r="Q540" s="51" t="s">
        <v>144</v>
      </c>
      <c r="R540" s="51" t="s">
        <v>144</v>
      </c>
    </row>
    <row r="541" spans="2:18" ht="45" customHeight="1" x14ac:dyDescent="0.25">
      <c r="B541" s="43" t="s">
        <v>144</v>
      </c>
      <c r="C541" s="43" t="s">
        <v>144</v>
      </c>
      <c r="D541" s="44" t="s">
        <v>163</v>
      </c>
      <c r="E541" s="43" t="s">
        <v>144</v>
      </c>
      <c r="F541" s="44" t="s">
        <v>144</v>
      </c>
      <c r="G541" s="45" t="s">
        <v>144</v>
      </c>
      <c r="H541" s="46" t="s">
        <v>144</v>
      </c>
      <c r="I541" s="46" t="s">
        <v>144</v>
      </c>
      <c r="J541" s="47" t="s">
        <v>163</v>
      </c>
      <c r="K541" s="48" t="s">
        <v>144</v>
      </c>
      <c r="L541" s="49" t="s">
        <v>144</v>
      </c>
      <c r="M541" s="50" t="s">
        <v>144</v>
      </c>
      <c r="N541" s="50" t="s">
        <v>144</v>
      </c>
      <c r="O541" s="50" t="s">
        <v>144</v>
      </c>
      <c r="P541" s="50" t="s">
        <v>144</v>
      </c>
      <c r="Q541" s="51" t="s">
        <v>144</v>
      </c>
      <c r="R541" s="51" t="s">
        <v>144</v>
      </c>
    </row>
    <row r="542" spans="2:18" ht="45" customHeight="1" x14ac:dyDescent="0.25">
      <c r="B542" s="43" t="s">
        <v>144</v>
      </c>
      <c r="C542" s="43" t="s">
        <v>144</v>
      </c>
      <c r="D542" s="44" t="s">
        <v>163</v>
      </c>
      <c r="E542" s="43" t="s">
        <v>144</v>
      </c>
      <c r="F542" s="44" t="s">
        <v>144</v>
      </c>
      <c r="G542" s="45" t="s">
        <v>144</v>
      </c>
      <c r="H542" s="46" t="s">
        <v>144</v>
      </c>
      <c r="I542" s="46" t="s">
        <v>144</v>
      </c>
      <c r="J542" s="47" t="s">
        <v>163</v>
      </c>
      <c r="K542" s="48" t="s">
        <v>144</v>
      </c>
      <c r="L542" s="49" t="s">
        <v>144</v>
      </c>
      <c r="M542" s="50" t="s">
        <v>144</v>
      </c>
      <c r="N542" s="50" t="s">
        <v>144</v>
      </c>
      <c r="O542" s="50" t="s">
        <v>144</v>
      </c>
      <c r="P542" s="50" t="s">
        <v>144</v>
      </c>
      <c r="Q542" s="51" t="s">
        <v>144</v>
      </c>
      <c r="R542" s="51" t="s">
        <v>144</v>
      </c>
    </row>
    <row r="543" spans="2:18" ht="45" customHeight="1" x14ac:dyDescent="0.25">
      <c r="B543" s="43" t="s">
        <v>144</v>
      </c>
      <c r="C543" s="43" t="s">
        <v>144</v>
      </c>
      <c r="D543" s="44" t="s">
        <v>163</v>
      </c>
      <c r="E543" s="43" t="s">
        <v>144</v>
      </c>
      <c r="F543" s="44" t="s">
        <v>144</v>
      </c>
      <c r="G543" s="45" t="s">
        <v>144</v>
      </c>
      <c r="H543" s="46" t="s">
        <v>144</v>
      </c>
      <c r="I543" s="46" t="s">
        <v>144</v>
      </c>
      <c r="J543" s="47" t="s">
        <v>163</v>
      </c>
      <c r="K543" s="48" t="s">
        <v>144</v>
      </c>
      <c r="L543" s="49" t="s">
        <v>144</v>
      </c>
      <c r="M543" s="50" t="s">
        <v>144</v>
      </c>
      <c r="N543" s="50" t="s">
        <v>144</v>
      </c>
      <c r="O543" s="50" t="s">
        <v>144</v>
      </c>
      <c r="P543" s="50" t="s">
        <v>144</v>
      </c>
      <c r="Q543" s="51" t="s">
        <v>144</v>
      </c>
      <c r="R543" s="51" t="s">
        <v>144</v>
      </c>
    </row>
    <row r="544" spans="2:18" ht="45" customHeight="1" x14ac:dyDescent="0.25">
      <c r="B544" s="43" t="s">
        <v>144</v>
      </c>
      <c r="C544" s="43" t="s">
        <v>144</v>
      </c>
      <c r="D544" s="44" t="s">
        <v>163</v>
      </c>
      <c r="E544" s="43" t="s">
        <v>144</v>
      </c>
      <c r="F544" s="44" t="s">
        <v>144</v>
      </c>
      <c r="G544" s="45" t="s">
        <v>144</v>
      </c>
      <c r="H544" s="46" t="s">
        <v>144</v>
      </c>
      <c r="I544" s="46" t="s">
        <v>144</v>
      </c>
      <c r="J544" s="47" t="s">
        <v>163</v>
      </c>
      <c r="K544" s="48" t="s">
        <v>144</v>
      </c>
      <c r="L544" s="49" t="s">
        <v>144</v>
      </c>
      <c r="M544" s="50" t="s">
        <v>144</v>
      </c>
      <c r="N544" s="50" t="s">
        <v>144</v>
      </c>
      <c r="O544" s="50" t="s">
        <v>144</v>
      </c>
      <c r="P544" s="50" t="s">
        <v>144</v>
      </c>
      <c r="Q544" s="51" t="s">
        <v>144</v>
      </c>
      <c r="R544" s="51" t="s">
        <v>144</v>
      </c>
    </row>
    <row r="545" spans="2:18" ht="45" customHeight="1" x14ac:dyDescent="0.25">
      <c r="B545" s="43" t="s">
        <v>144</v>
      </c>
      <c r="C545" s="43" t="s">
        <v>144</v>
      </c>
      <c r="D545" s="44" t="s">
        <v>163</v>
      </c>
      <c r="E545" s="43" t="s">
        <v>144</v>
      </c>
      <c r="F545" s="44" t="s">
        <v>144</v>
      </c>
      <c r="G545" s="45" t="s">
        <v>144</v>
      </c>
      <c r="H545" s="46" t="s">
        <v>144</v>
      </c>
      <c r="I545" s="46" t="s">
        <v>144</v>
      </c>
      <c r="J545" s="47" t="s">
        <v>163</v>
      </c>
      <c r="K545" s="48" t="s">
        <v>144</v>
      </c>
      <c r="L545" s="49" t="s">
        <v>144</v>
      </c>
      <c r="M545" s="50" t="s">
        <v>144</v>
      </c>
      <c r="N545" s="50" t="s">
        <v>144</v>
      </c>
      <c r="O545" s="50" t="s">
        <v>144</v>
      </c>
      <c r="P545" s="50" t="s">
        <v>144</v>
      </c>
      <c r="Q545" s="51" t="s">
        <v>144</v>
      </c>
      <c r="R545" s="51" t="s">
        <v>144</v>
      </c>
    </row>
    <row r="546" spans="2:18" ht="45" customHeight="1" x14ac:dyDescent="0.25">
      <c r="B546" s="43" t="s">
        <v>144</v>
      </c>
      <c r="C546" s="43" t="s">
        <v>144</v>
      </c>
      <c r="D546" s="44" t="s">
        <v>163</v>
      </c>
      <c r="E546" s="43" t="s">
        <v>144</v>
      </c>
      <c r="F546" s="44" t="s">
        <v>144</v>
      </c>
      <c r="G546" s="45" t="s">
        <v>144</v>
      </c>
      <c r="H546" s="46" t="s">
        <v>144</v>
      </c>
      <c r="I546" s="46" t="s">
        <v>144</v>
      </c>
      <c r="J546" s="47" t="s">
        <v>163</v>
      </c>
      <c r="K546" s="48" t="s">
        <v>144</v>
      </c>
      <c r="L546" s="49" t="s">
        <v>144</v>
      </c>
      <c r="M546" s="50" t="s">
        <v>144</v>
      </c>
      <c r="N546" s="50" t="s">
        <v>144</v>
      </c>
      <c r="O546" s="50" t="s">
        <v>144</v>
      </c>
      <c r="P546" s="50" t="s">
        <v>144</v>
      </c>
      <c r="Q546" s="51" t="s">
        <v>144</v>
      </c>
      <c r="R546" s="51" t="s">
        <v>144</v>
      </c>
    </row>
    <row r="547" spans="2:18" ht="45" customHeight="1" x14ac:dyDescent="0.25">
      <c r="B547" s="43" t="s">
        <v>144</v>
      </c>
      <c r="C547" s="43" t="s">
        <v>144</v>
      </c>
      <c r="D547" s="44" t="s">
        <v>163</v>
      </c>
      <c r="E547" s="43" t="s">
        <v>144</v>
      </c>
      <c r="F547" s="44" t="s">
        <v>144</v>
      </c>
      <c r="G547" s="45" t="s">
        <v>144</v>
      </c>
      <c r="H547" s="46" t="s">
        <v>144</v>
      </c>
      <c r="I547" s="46" t="s">
        <v>144</v>
      </c>
      <c r="J547" s="47" t="s">
        <v>163</v>
      </c>
      <c r="K547" s="48" t="s">
        <v>144</v>
      </c>
      <c r="L547" s="49" t="s">
        <v>144</v>
      </c>
      <c r="M547" s="50" t="s">
        <v>144</v>
      </c>
      <c r="N547" s="50" t="s">
        <v>144</v>
      </c>
      <c r="O547" s="50" t="s">
        <v>144</v>
      </c>
      <c r="P547" s="50" t="s">
        <v>144</v>
      </c>
      <c r="Q547" s="51" t="s">
        <v>144</v>
      </c>
      <c r="R547" s="51" t="s">
        <v>144</v>
      </c>
    </row>
    <row r="548" spans="2:18" ht="45" customHeight="1" x14ac:dyDescent="0.25">
      <c r="B548" s="43" t="s">
        <v>144</v>
      </c>
      <c r="C548" s="43" t="s">
        <v>144</v>
      </c>
      <c r="D548" s="44" t="s">
        <v>163</v>
      </c>
      <c r="E548" s="43" t="s">
        <v>144</v>
      </c>
      <c r="F548" s="44" t="s">
        <v>144</v>
      </c>
      <c r="G548" s="45" t="s">
        <v>144</v>
      </c>
      <c r="H548" s="46" t="s">
        <v>144</v>
      </c>
      <c r="I548" s="46" t="s">
        <v>144</v>
      </c>
      <c r="J548" s="47" t="s">
        <v>163</v>
      </c>
      <c r="K548" s="48" t="s">
        <v>144</v>
      </c>
      <c r="L548" s="49" t="s">
        <v>144</v>
      </c>
      <c r="M548" s="50" t="s">
        <v>144</v>
      </c>
      <c r="N548" s="50" t="s">
        <v>144</v>
      </c>
      <c r="O548" s="50" t="s">
        <v>144</v>
      </c>
      <c r="P548" s="50" t="s">
        <v>144</v>
      </c>
      <c r="Q548" s="51" t="s">
        <v>144</v>
      </c>
      <c r="R548" s="51" t="s">
        <v>144</v>
      </c>
    </row>
    <row r="549" spans="2:18" ht="45" customHeight="1" x14ac:dyDescent="0.25">
      <c r="B549" s="43" t="s">
        <v>144</v>
      </c>
      <c r="C549" s="43" t="s">
        <v>144</v>
      </c>
      <c r="D549" s="44" t="s">
        <v>163</v>
      </c>
      <c r="E549" s="43" t="s">
        <v>144</v>
      </c>
      <c r="F549" s="44" t="s">
        <v>144</v>
      </c>
      <c r="G549" s="45" t="s">
        <v>144</v>
      </c>
      <c r="H549" s="46" t="s">
        <v>144</v>
      </c>
      <c r="I549" s="46" t="s">
        <v>144</v>
      </c>
      <c r="J549" s="47" t="s">
        <v>163</v>
      </c>
      <c r="K549" s="48" t="s">
        <v>144</v>
      </c>
      <c r="L549" s="49" t="s">
        <v>144</v>
      </c>
      <c r="M549" s="50" t="s">
        <v>144</v>
      </c>
      <c r="N549" s="50" t="s">
        <v>144</v>
      </c>
      <c r="O549" s="50" t="s">
        <v>144</v>
      </c>
      <c r="P549" s="50" t="s">
        <v>144</v>
      </c>
      <c r="Q549" s="51" t="s">
        <v>144</v>
      </c>
      <c r="R549" s="51" t="s">
        <v>144</v>
      </c>
    </row>
    <row r="550" spans="2:18" ht="45" customHeight="1" x14ac:dyDescent="0.25">
      <c r="B550" s="43" t="s">
        <v>144</v>
      </c>
      <c r="C550" s="43" t="s">
        <v>144</v>
      </c>
      <c r="D550" s="44" t="s">
        <v>163</v>
      </c>
      <c r="E550" s="43" t="s">
        <v>144</v>
      </c>
      <c r="F550" s="44" t="s">
        <v>144</v>
      </c>
      <c r="G550" s="45" t="s">
        <v>144</v>
      </c>
      <c r="H550" s="46" t="s">
        <v>144</v>
      </c>
      <c r="I550" s="46" t="s">
        <v>144</v>
      </c>
      <c r="J550" s="47" t="s">
        <v>163</v>
      </c>
      <c r="K550" s="48" t="s">
        <v>144</v>
      </c>
      <c r="L550" s="49" t="s">
        <v>144</v>
      </c>
      <c r="M550" s="50" t="s">
        <v>144</v>
      </c>
      <c r="N550" s="50" t="s">
        <v>144</v>
      </c>
      <c r="O550" s="50" t="s">
        <v>144</v>
      </c>
      <c r="P550" s="50" t="s">
        <v>144</v>
      </c>
      <c r="Q550" s="51" t="s">
        <v>144</v>
      </c>
      <c r="R550" s="51" t="s">
        <v>144</v>
      </c>
    </row>
    <row r="551" spans="2:18" ht="45" customHeight="1" x14ac:dyDescent="0.25">
      <c r="B551" s="43" t="s">
        <v>144</v>
      </c>
      <c r="C551" s="43" t="s">
        <v>144</v>
      </c>
      <c r="D551" s="44" t="s">
        <v>163</v>
      </c>
      <c r="E551" s="43" t="s">
        <v>144</v>
      </c>
      <c r="F551" s="44" t="s">
        <v>144</v>
      </c>
      <c r="G551" s="45" t="s">
        <v>144</v>
      </c>
      <c r="H551" s="46" t="s">
        <v>144</v>
      </c>
      <c r="I551" s="46" t="s">
        <v>144</v>
      </c>
      <c r="J551" s="47" t="s">
        <v>163</v>
      </c>
      <c r="K551" s="48" t="s">
        <v>144</v>
      </c>
      <c r="L551" s="49" t="s">
        <v>144</v>
      </c>
      <c r="M551" s="50" t="s">
        <v>144</v>
      </c>
      <c r="N551" s="50" t="s">
        <v>144</v>
      </c>
      <c r="O551" s="50" t="s">
        <v>144</v>
      </c>
      <c r="P551" s="50" t="s">
        <v>144</v>
      </c>
      <c r="Q551" s="51" t="s">
        <v>144</v>
      </c>
      <c r="R551" s="51" t="s">
        <v>144</v>
      </c>
    </row>
    <row r="552" spans="2:18" ht="45" customHeight="1" x14ac:dyDescent="0.25">
      <c r="B552" s="43" t="s">
        <v>144</v>
      </c>
      <c r="C552" s="43" t="s">
        <v>144</v>
      </c>
      <c r="D552" s="44" t="s">
        <v>163</v>
      </c>
      <c r="E552" s="43" t="s">
        <v>144</v>
      </c>
      <c r="F552" s="44" t="s">
        <v>144</v>
      </c>
      <c r="G552" s="45" t="s">
        <v>144</v>
      </c>
      <c r="H552" s="46" t="s">
        <v>144</v>
      </c>
      <c r="I552" s="46" t="s">
        <v>144</v>
      </c>
      <c r="J552" s="47" t="s">
        <v>163</v>
      </c>
      <c r="K552" s="48" t="s">
        <v>144</v>
      </c>
      <c r="L552" s="49" t="s">
        <v>144</v>
      </c>
      <c r="M552" s="50" t="s">
        <v>144</v>
      </c>
      <c r="N552" s="50" t="s">
        <v>144</v>
      </c>
      <c r="O552" s="50" t="s">
        <v>144</v>
      </c>
      <c r="P552" s="50" t="s">
        <v>144</v>
      </c>
      <c r="Q552" s="51" t="s">
        <v>144</v>
      </c>
      <c r="R552" s="51" t="s">
        <v>144</v>
      </c>
    </row>
    <row r="553" spans="2:18" ht="45" customHeight="1" x14ac:dyDescent="0.25">
      <c r="B553" s="43" t="s">
        <v>144</v>
      </c>
      <c r="C553" s="43" t="s">
        <v>144</v>
      </c>
      <c r="D553" s="44" t="s">
        <v>163</v>
      </c>
      <c r="E553" s="43" t="s">
        <v>144</v>
      </c>
      <c r="F553" s="44" t="s">
        <v>144</v>
      </c>
      <c r="G553" s="45" t="s">
        <v>144</v>
      </c>
      <c r="H553" s="46" t="s">
        <v>144</v>
      </c>
      <c r="I553" s="46" t="s">
        <v>144</v>
      </c>
      <c r="J553" s="47" t="s">
        <v>163</v>
      </c>
      <c r="K553" s="48" t="s">
        <v>144</v>
      </c>
      <c r="L553" s="49" t="s">
        <v>144</v>
      </c>
      <c r="M553" s="50" t="s">
        <v>144</v>
      </c>
      <c r="N553" s="50" t="s">
        <v>144</v>
      </c>
      <c r="O553" s="50" t="s">
        <v>144</v>
      </c>
      <c r="P553" s="50" t="s">
        <v>144</v>
      </c>
      <c r="Q553" s="51" t="s">
        <v>144</v>
      </c>
      <c r="R553" s="51" t="s">
        <v>144</v>
      </c>
    </row>
    <row r="554" spans="2:18" ht="45" customHeight="1" x14ac:dyDescent="0.25">
      <c r="B554" s="43" t="s">
        <v>144</v>
      </c>
      <c r="C554" s="43" t="s">
        <v>144</v>
      </c>
      <c r="D554" s="44" t="s">
        <v>163</v>
      </c>
      <c r="E554" s="43" t="s">
        <v>144</v>
      </c>
      <c r="F554" s="44" t="s">
        <v>144</v>
      </c>
      <c r="G554" s="45" t="s">
        <v>144</v>
      </c>
      <c r="H554" s="46" t="s">
        <v>144</v>
      </c>
      <c r="I554" s="46" t="s">
        <v>144</v>
      </c>
      <c r="J554" s="47" t="s">
        <v>163</v>
      </c>
      <c r="K554" s="48" t="s">
        <v>144</v>
      </c>
      <c r="L554" s="49" t="s">
        <v>144</v>
      </c>
      <c r="M554" s="50" t="s">
        <v>144</v>
      </c>
      <c r="N554" s="50" t="s">
        <v>144</v>
      </c>
      <c r="O554" s="50" t="s">
        <v>144</v>
      </c>
      <c r="P554" s="50" t="s">
        <v>144</v>
      </c>
      <c r="Q554" s="51" t="s">
        <v>144</v>
      </c>
      <c r="R554" s="51" t="s">
        <v>144</v>
      </c>
    </row>
    <row r="555" spans="2:18" ht="45" customHeight="1" x14ac:dyDescent="0.25">
      <c r="B555" s="43" t="s">
        <v>144</v>
      </c>
      <c r="C555" s="43" t="s">
        <v>144</v>
      </c>
      <c r="D555" s="44" t="s">
        <v>163</v>
      </c>
      <c r="E555" s="43" t="s">
        <v>144</v>
      </c>
      <c r="F555" s="44" t="s">
        <v>144</v>
      </c>
      <c r="G555" s="45" t="s">
        <v>144</v>
      </c>
      <c r="H555" s="46" t="s">
        <v>144</v>
      </c>
      <c r="I555" s="46" t="s">
        <v>144</v>
      </c>
      <c r="J555" s="47" t="s">
        <v>163</v>
      </c>
      <c r="K555" s="48" t="s">
        <v>144</v>
      </c>
      <c r="L555" s="49" t="s">
        <v>144</v>
      </c>
      <c r="M555" s="50" t="s">
        <v>144</v>
      </c>
      <c r="N555" s="50" t="s">
        <v>144</v>
      </c>
      <c r="O555" s="50" t="s">
        <v>144</v>
      </c>
      <c r="P555" s="50" t="s">
        <v>144</v>
      </c>
      <c r="Q555" s="51" t="s">
        <v>144</v>
      </c>
      <c r="R555" s="51" t="s">
        <v>144</v>
      </c>
    </row>
    <row r="556" spans="2:18" ht="45" customHeight="1" x14ac:dyDescent="0.25">
      <c r="B556" s="43" t="s">
        <v>144</v>
      </c>
      <c r="C556" s="43" t="s">
        <v>144</v>
      </c>
      <c r="D556" s="44" t="s">
        <v>163</v>
      </c>
      <c r="E556" s="43" t="s">
        <v>144</v>
      </c>
      <c r="F556" s="44" t="s">
        <v>144</v>
      </c>
      <c r="G556" s="45" t="s">
        <v>144</v>
      </c>
      <c r="H556" s="46" t="s">
        <v>144</v>
      </c>
      <c r="I556" s="46" t="s">
        <v>144</v>
      </c>
      <c r="J556" s="47" t="s">
        <v>163</v>
      </c>
      <c r="K556" s="48" t="s">
        <v>144</v>
      </c>
      <c r="L556" s="49" t="s">
        <v>144</v>
      </c>
      <c r="M556" s="50" t="s">
        <v>144</v>
      </c>
      <c r="N556" s="50" t="s">
        <v>144</v>
      </c>
      <c r="O556" s="50" t="s">
        <v>144</v>
      </c>
      <c r="P556" s="50" t="s">
        <v>144</v>
      </c>
      <c r="Q556" s="51" t="s">
        <v>144</v>
      </c>
      <c r="R556" s="51" t="s">
        <v>144</v>
      </c>
    </row>
    <row r="557" spans="2:18" ht="45" customHeight="1" x14ac:dyDescent="0.25">
      <c r="B557" s="43" t="s">
        <v>144</v>
      </c>
      <c r="C557" s="43" t="s">
        <v>144</v>
      </c>
      <c r="D557" s="44" t="s">
        <v>163</v>
      </c>
      <c r="E557" s="43" t="s">
        <v>144</v>
      </c>
      <c r="F557" s="44" t="s">
        <v>144</v>
      </c>
      <c r="G557" s="45" t="s">
        <v>144</v>
      </c>
      <c r="H557" s="46" t="s">
        <v>144</v>
      </c>
      <c r="I557" s="46" t="s">
        <v>144</v>
      </c>
      <c r="J557" s="47" t="s">
        <v>163</v>
      </c>
      <c r="K557" s="48" t="s">
        <v>144</v>
      </c>
      <c r="L557" s="49" t="s">
        <v>144</v>
      </c>
      <c r="M557" s="50" t="s">
        <v>144</v>
      </c>
      <c r="N557" s="50" t="s">
        <v>144</v>
      </c>
      <c r="O557" s="50" t="s">
        <v>144</v>
      </c>
      <c r="P557" s="50" t="s">
        <v>144</v>
      </c>
      <c r="Q557" s="51" t="s">
        <v>144</v>
      </c>
      <c r="R557" s="51" t="s">
        <v>144</v>
      </c>
    </row>
    <row r="558" spans="2:18" ht="45" customHeight="1" x14ac:dyDescent="0.25">
      <c r="B558" s="43" t="s">
        <v>144</v>
      </c>
      <c r="C558" s="43" t="s">
        <v>144</v>
      </c>
      <c r="D558" s="44" t="s">
        <v>163</v>
      </c>
      <c r="E558" s="43" t="s">
        <v>144</v>
      </c>
      <c r="F558" s="44" t="s">
        <v>144</v>
      </c>
      <c r="G558" s="45" t="s">
        <v>144</v>
      </c>
      <c r="H558" s="46" t="s">
        <v>144</v>
      </c>
      <c r="I558" s="46" t="s">
        <v>144</v>
      </c>
      <c r="J558" s="47" t="s">
        <v>163</v>
      </c>
      <c r="K558" s="48" t="s">
        <v>144</v>
      </c>
      <c r="L558" s="49" t="s">
        <v>144</v>
      </c>
      <c r="M558" s="50" t="s">
        <v>144</v>
      </c>
      <c r="N558" s="50" t="s">
        <v>144</v>
      </c>
      <c r="O558" s="50" t="s">
        <v>144</v>
      </c>
      <c r="P558" s="50" t="s">
        <v>144</v>
      </c>
      <c r="Q558" s="51" t="s">
        <v>144</v>
      </c>
      <c r="R558" s="51" t="s">
        <v>144</v>
      </c>
    </row>
    <row r="559" spans="2:18" ht="45" customHeight="1" x14ac:dyDescent="0.25">
      <c r="B559" s="43" t="s">
        <v>144</v>
      </c>
      <c r="C559" s="43" t="s">
        <v>144</v>
      </c>
      <c r="D559" s="44" t="s">
        <v>163</v>
      </c>
      <c r="E559" s="43" t="s">
        <v>144</v>
      </c>
      <c r="F559" s="44" t="s">
        <v>144</v>
      </c>
      <c r="G559" s="45" t="s">
        <v>144</v>
      </c>
      <c r="H559" s="46" t="s">
        <v>144</v>
      </c>
      <c r="I559" s="46" t="s">
        <v>144</v>
      </c>
      <c r="J559" s="47" t="s">
        <v>163</v>
      </c>
      <c r="K559" s="48" t="s">
        <v>144</v>
      </c>
      <c r="L559" s="49" t="s">
        <v>144</v>
      </c>
      <c r="M559" s="50" t="s">
        <v>144</v>
      </c>
      <c r="N559" s="50" t="s">
        <v>144</v>
      </c>
      <c r="O559" s="50" t="s">
        <v>144</v>
      </c>
      <c r="P559" s="50" t="s">
        <v>144</v>
      </c>
      <c r="Q559" s="51" t="s">
        <v>144</v>
      </c>
      <c r="R559" s="51" t="s">
        <v>144</v>
      </c>
    </row>
    <row r="560" spans="2:18" ht="45" customHeight="1" x14ac:dyDescent="0.25">
      <c r="B560" s="43" t="s">
        <v>144</v>
      </c>
      <c r="C560" s="43" t="s">
        <v>144</v>
      </c>
      <c r="D560" s="44" t="s">
        <v>163</v>
      </c>
      <c r="E560" s="43" t="s">
        <v>144</v>
      </c>
      <c r="F560" s="44" t="s">
        <v>144</v>
      </c>
      <c r="G560" s="45" t="s">
        <v>144</v>
      </c>
      <c r="H560" s="46" t="s">
        <v>144</v>
      </c>
      <c r="I560" s="46" t="s">
        <v>144</v>
      </c>
      <c r="J560" s="47" t="s">
        <v>163</v>
      </c>
      <c r="K560" s="48" t="s">
        <v>144</v>
      </c>
      <c r="L560" s="49" t="s">
        <v>144</v>
      </c>
      <c r="M560" s="50" t="s">
        <v>144</v>
      </c>
      <c r="N560" s="50" t="s">
        <v>144</v>
      </c>
      <c r="O560" s="50" t="s">
        <v>144</v>
      </c>
      <c r="P560" s="50" t="s">
        <v>144</v>
      </c>
      <c r="Q560" s="51" t="s">
        <v>144</v>
      </c>
      <c r="R560" s="51" t="s">
        <v>144</v>
      </c>
    </row>
    <row r="561" spans="2:18" ht="45" customHeight="1" x14ac:dyDescent="0.25">
      <c r="B561" s="43" t="s">
        <v>144</v>
      </c>
      <c r="C561" s="43" t="s">
        <v>144</v>
      </c>
      <c r="D561" s="44" t="s">
        <v>163</v>
      </c>
      <c r="E561" s="43" t="s">
        <v>144</v>
      </c>
      <c r="F561" s="44" t="s">
        <v>144</v>
      </c>
      <c r="G561" s="45" t="s">
        <v>144</v>
      </c>
      <c r="H561" s="46" t="s">
        <v>144</v>
      </c>
      <c r="I561" s="46" t="s">
        <v>144</v>
      </c>
      <c r="J561" s="47" t="s">
        <v>163</v>
      </c>
      <c r="K561" s="48" t="s">
        <v>144</v>
      </c>
      <c r="L561" s="49" t="s">
        <v>144</v>
      </c>
      <c r="M561" s="50" t="s">
        <v>144</v>
      </c>
      <c r="N561" s="50" t="s">
        <v>144</v>
      </c>
      <c r="O561" s="50" t="s">
        <v>144</v>
      </c>
      <c r="P561" s="50" t="s">
        <v>144</v>
      </c>
      <c r="Q561" s="51" t="s">
        <v>144</v>
      </c>
      <c r="R561" s="51" t="s">
        <v>144</v>
      </c>
    </row>
    <row r="562" spans="2:18" ht="45" customHeight="1" x14ac:dyDescent="0.25">
      <c r="B562" s="43" t="s">
        <v>144</v>
      </c>
      <c r="C562" s="43" t="s">
        <v>144</v>
      </c>
      <c r="D562" s="44" t="s">
        <v>163</v>
      </c>
      <c r="E562" s="43" t="s">
        <v>144</v>
      </c>
      <c r="F562" s="44" t="s">
        <v>144</v>
      </c>
      <c r="G562" s="45" t="s">
        <v>144</v>
      </c>
      <c r="H562" s="46" t="s">
        <v>144</v>
      </c>
      <c r="I562" s="46" t="s">
        <v>144</v>
      </c>
      <c r="J562" s="47" t="s">
        <v>163</v>
      </c>
      <c r="K562" s="48" t="s">
        <v>144</v>
      </c>
      <c r="L562" s="49" t="s">
        <v>144</v>
      </c>
      <c r="M562" s="50" t="s">
        <v>144</v>
      </c>
      <c r="N562" s="50" t="s">
        <v>144</v>
      </c>
      <c r="O562" s="50" t="s">
        <v>144</v>
      </c>
      <c r="P562" s="50" t="s">
        <v>144</v>
      </c>
      <c r="Q562" s="51" t="s">
        <v>144</v>
      </c>
      <c r="R562" s="51" t="s">
        <v>144</v>
      </c>
    </row>
    <row r="563" spans="2:18" ht="45" customHeight="1" x14ac:dyDescent="0.25">
      <c r="B563" s="43" t="s">
        <v>144</v>
      </c>
      <c r="C563" s="43" t="s">
        <v>144</v>
      </c>
      <c r="D563" s="44" t="s">
        <v>163</v>
      </c>
      <c r="E563" s="43" t="s">
        <v>144</v>
      </c>
      <c r="F563" s="44" t="s">
        <v>144</v>
      </c>
      <c r="G563" s="45" t="s">
        <v>144</v>
      </c>
      <c r="H563" s="46" t="s">
        <v>144</v>
      </c>
      <c r="I563" s="46" t="s">
        <v>144</v>
      </c>
      <c r="J563" s="47" t="s">
        <v>163</v>
      </c>
      <c r="K563" s="48" t="s">
        <v>144</v>
      </c>
      <c r="L563" s="49" t="s">
        <v>144</v>
      </c>
      <c r="M563" s="50" t="s">
        <v>144</v>
      </c>
      <c r="N563" s="50" t="s">
        <v>144</v>
      </c>
      <c r="O563" s="50" t="s">
        <v>144</v>
      </c>
      <c r="P563" s="50" t="s">
        <v>144</v>
      </c>
      <c r="Q563" s="51" t="s">
        <v>144</v>
      </c>
      <c r="R563" s="51" t="s">
        <v>144</v>
      </c>
    </row>
    <row r="564" spans="2:18" ht="45" customHeight="1" x14ac:dyDescent="0.25">
      <c r="B564" s="43" t="s">
        <v>144</v>
      </c>
      <c r="C564" s="43" t="s">
        <v>144</v>
      </c>
      <c r="D564" s="44" t="s">
        <v>163</v>
      </c>
      <c r="E564" s="43" t="s">
        <v>144</v>
      </c>
      <c r="F564" s="44" t="s">
        <v>144</v>
      </c>
      <c r="G564" s="45" t="s">
        <v>144</v>
      </c>
      <c r="H564" s="46" t="s">
        <v>144</v>
      </c>
      <c r="I564" s="46" t="s">
        <v>144</v>
      </c>
      <c r="J564" s="47" t="s">
        <v>163</v>
      </c>
      <c r="K564" s="48" t="s">
        <v>144</v>
      </c>
      <c r="L564" s="49" t="s">
        <v>144</v>
      </c>
      <c r="M564" s="50" t="s">
        <v>144</v>
      </c>
      <c r="N564" s="50" t="s">
        <v>144</v>
      </c>
      <c r="O564" s="50" t="s">
        <v>144</v>
      </c>
      <c r="P564" s="50" t="s">
        <v>144</v>
      </c>
      <c r="Q564" s="51" t="s">
        <v>144</v>
      </c>
      <c r="R564" s="51" t="s">
        <v>144</v>
      </c>
    </row>
    <row r="565" spans="2:18" ht="45" customHeight="1" x14ac:dyDescent="0.25">
      <c r="B565" s="43" t="s">
        <v>144</v>
      </c>
      <c r="C565" s="43" t="s">
        <v>144</v>
      </c>
      <c r="D565" s="44" t="s">
        <v>163</v>
      </c>
      <c r="E565" s="43" t="s">
        <v>144</v>
      </c>
      <c r="F565" s="44" t="s">
        <v>144</v>
      </c>
      <c r="G565" s="45" t="s">
        <v>144</v>
      </c>
      <c r="H565" s="46" t="s">
        <v>144</v>
      </c>
      <c r="I565" s="46" t="s">
        <v>144</v>
      </c>
      <c r="J565" s="47" t="s">
        <v>163</v>
      </c>
      <c r="K565" s="48" t="s">
        <v>144</v>
      </c>
      <c r="L565" s="49" t="s">
        <v>144</v>
      </c>
      <c r="M565" s="50" t="s">
        <v>144</v>
      </c>
      <c r="N565" s="50" t="s">
        <v>144</v>
      </c>
      <c r="O565" s="50" t="s">
        <v>144</v>
      </c>
      <c r="P565" s="50" t="s">
        <v>144</v>
      </c>
      <c r="Q565" s="51" t="s">
        <v>144</v>
      </c>
      <c r="R565" s="51" t="s">
        <v>144</v>
      </c>
    </row>
    <row r="566" spans="2:18" ht="45" customHeight="1" x14ac:dyDescent="0.25">
      <c r="B566" s="43" t="s">
        <v>144</v>
      </c>
      <c r="C566" s="43" t="s">
        <v>144</v>
      </c>
      <c r="D566" s="44" t="s">
        <v>163</v>
      </c>
      <c r="E566" s="43" t="s">
        <v>144</v>
      </c>
      <c r="F566" s="44" t="s">
        <v>144</v>
      </c>
      <c r="G566" s="45" t="s">
        <v>144</v>
      </c>
      <c r="H566" s="46" t="s">
        <v>144</v>
      </c>
      <c r="I566" s="46" t="s">
        <v>144</v>
      </c>
      <c r="J566" s="47" t="s">
        <v>163</v>
      </c>
      <c r="K566" s="48" t="s">
        <v>144</v>
      </c>
      <c r="L566" s="49" t="s">
        <v>144</v>
      </c>
      <c r="M566" s="50" t="s">
        <v>144</v>
      </c>
      <c r="N566" s="50" t="s">
        <v>144</v>
      </c>
      <c r="O566" s="50" t="s">
        <v>144</v>
      </c>
      <c r="P566" s="50" t="s">
        <v>144</v>
      </c>
      <c r="Q566" s="51" t="s">
        <v>144</v>
      </c>
      <c r="R566" s="51" t="s">
        <v>144</v>
      </c>
    </row>
    <row r="567" spans="2:18" ht="45" customHeight="1" x14ac:dyDescent="0.25">
      <c r="B567" s="43" t="s">
        <v>144</v>
      </c>
      <c r="C567" s="43" t="s">
        <v>144</v>
      </c>
      <c r="D567" s="44" t="s">
        <v>163</v>
      </c>
      <c r="E567" s="43" t="s">
        <v>144</v>
      </c>
      <c r="F567" s="44" t="s">
        <v>144</v>
      </c>
      <c r="G567" s="45" t="s">
        <v>144</v>
      </c>
      <c r="H567" s="46" t="s">
        <v>144</v>
      </c>
      <c r="I567" s="46" t="s">
        <v>144</v>
      </c>
      <c r="J567" s="47" t="s">
        <v>163</v>
      </c>
      <c r="K567" s="48" t="s">
        <v>144</v>
      </c>
      <c r="L567" s="49" t="s">
        <v>144</v>
      </c>
      <c r="M567" s="50" t="s">
        <v>144</v>
      </c>
      <c r="N567" s="50" t="s">
        <v>144</v>
      </c>
      <c r="O567" s="50" t="s">
        <v>144</v>
      </c>
      <c r="P567" s="50" t="s">
        <v>144</v>
      </c>
      <c r="Q567" s="51" t="s">
        <v>144</v>
      </c>
      <c r="R567" s="51" t="s">
        <v>144</v>
      </c>
    </row>
    <row r="568" spans="2:18" ht="45" customHeight="1" x14ac:dyDescent="0.25">
      <c r="B568" s="43" t="s">
        <v>144</v>
      </c>
      <c r="C568" s="43" t="s">
        <v>144</v>
      </c>
      <c r="D568" s="44" t="s">
        <v>163</v>
      </c>
      <c r="E568" s="43" t="s">
        <v>144</v>
      </c>
      <c r="F568" s="44" t="s">
        <v>144</v>
      </c>
      <c r="G568" s="45" t="s">
        <v>144</v>
      </c>
      <c r="H568" s="46" t="s">
        <v>144</v>
      </c>
      <c r="I568" s="46" t="s">
        <v>144</v>
      </c>
      <c r="J568" s="47" t="s">
        <v>163</v>
      </c>
      <c r="K568" s="48" t="s">
        <v>144</v>
      </c>
      <c r="L568" s="49" t="s">
        <v>144</v>
      </c>
      <c r="M568" s="50" t="s">
        <v>144</v>
      </c>
      <c r="N568" s="50" t="s">
        <v>144</v>
      </c>
      <c r="O568" s="50" t="s">
        <v>144</v>
      </c>
      <c r="P568" s="50" t="s">
        <v>144</v>
      </c>
      <c r="Q568" s="51" t="s">
        <v>144</v>
      </c>
      <c r="R568" s="51" t="s">
        <v>144</v>
      </c>
    </row>
    <row r="569" spans="2:18" ht="45" customHeight="1" x14ac:dyDescent="0.25">
      <c r="B569" s="43" t="s">
        <v>144</v>
      </c>
      <c r="C569" s="43" t="s">
        <v>144</v>
      </c>
      <c r="D569" s="44" t="s">
        <v>163</v>
      </c>
      <c r="E569" s="43" t="s">
        <v>144</v>
      </c>
      <c r="F569" s="44" t="s">
        <v>144</v>
      </c>
      <c r="G569" s="45" t="s">
        <v>144</v>
      </c>
      <c r="H569" s="46" t="s">
        <v>144</v>
      </c>
      <c r="I569" s="46" t="s">
        <v>144</v>
      </c>
      <c r="J569" s="47" t="s">
        <v>163</v>
      </c>
      <c r="K569" s="48" t="s">
        <v>144</v>
      </c>
      <c r="L569" s="49" t="s">
        <v>144</v>
      </c>
      <c r="M569" s="50" t="s">
        <v>144</v>
      </c>
      <c r="N569" s="50" t="s">
        <v>144</v>
      </c>
      <c r="O569" s="50" t="s">
        <v>144</v>
      </c>
      <c r="P569" s="50" t="s">
        <v>144</v>
      </c>
      <c r="Q569" s="51" t="s">
        <v>144</v>
      </c>
      <c r="R569" s="51" t="s">
        <v>144</v>
      </c>
    </row>
    <row r="570" spans="2:18" ht="45" customHeight="1" x14ac:dyDescent="0.25">
      <c r="B570" s="43" t="s">
        <v>144</v>
      </c>
      <c r="C570" s="43" t="s">
        <v>144</v>
      </c>
      <c r="D570" s="44" t="s">
        <v>163</v>
      </c>
      <c r="E570" s="43" t="s">
        <v>144</v>
      </c>
      <c r="F570" s="44" t="s">
        <v>144</v>
      </c>
      <c r="G570" s="45" t="s">
        <v>144</v>
      </c>
      <c r="H570" s="46" t="s">
        <v>144</v>
      </c>
      <c r="I570" s="46" t="s">
        <v>144</v>
      </c>
      <c r="J570" s="47" t="s">
        <v>163</v>
      </c>
      <c r="K570" s="48" t="s">
        <v>144</v>
      </c>
      <c r="L570" s="49" t="s">
        <v>144</v>
      </c>
      <c r="M570" s="50" t="s">
        <v>144</v>
      </c>
      <c r="N570" s="50" t="s">
        <v>144</v>
      </c>
      <c r="O570" s="50" t="s">
        <v>144</v>
      </c>
      <c r="P570" s="50" t="s">
        <v>144</v>
      </c>
      <c r="Q570" s="51" t="s">
        <v>144</v>
      </c>
      <c r="R570" s="51" t="s">
        <v>144</v>
      </c>
    </row>
    <row r="571" spans="2:18" ht="45" customHeight="1" x14ac:dyDescent="0.25">
      <c r="B571" s="43" t="s">
        <v>144</v>
      </c>
      <c r="C571" s="43" t="s">
        <v>144</v>
      </c>
      <c r="D571" s="44" t="s">
        <v>163</v>
      </c>
      <c r="E571" s="43" t="s">
        <v>144</v>
      </c>
      <c r="F571" s="44" t="s">
        <v>144</v>
      </c>
      <c r="G571" s="45" t="s">
        <v>144</v>
      </c>
      <c r="H571" s="46" t="s">
        <v>144</v>
      </c>
      <c r="I571" s="46" t="s">
        <v>144</v>
      </c>
      <c r="J571" s="47" t="s">
        <v>163</v>
      </c>
      <c r="K571" s="48" t="s">
        <v>144</v>
      </c>
      <c r="L571" s="49" t="s">
        <v>144</v>
      </c>
      <c r="M571" s="50" t="s">
        <v>144</v>
      </c>
      <c r="N571" s="50" t="s">
        <v>144</v>
      </c>
      <c r="O571" s="50" t="s">
        <v>144</v>
      </c>
      <c r="P571" s="50" t="s">
        <v>144</v>
      </c>
      <c r="Q571" s="51" t="s">
        <v>144</v>
      </c>
      <c r="R571" s="51" t="s">
        <v>144</v>
      </c>
    </row>
    <row r="572" spans="2:18" ht="45" customHeight="1" x14ac:dyDescent="0.25">
      <c r="B572" s="43" t="s">
        <v>144</v>
      </c>
      <c r="C572" s="43" t="s">
        <v>144</v>
      </c>
      <c r="D572" s="44" t="s">
        <v>163</v>
      </c>
      <c r="E572" s="43" t="s">
        <v>144</v>
      </c>
      <c r="F572" s="44" t="s">
        <v>144</v>
      </c>
      <c r="G572" s="45" t="s">
        <v>144</v>
      </c>
      <c r="H572" s="46" t="s">
        <v>144</v>
      </c>
      <c r="I572" s="46" t="s">
        <v>144</v>
      </c>
      <c r="J572" s="47" t="s">
        <v>163</v>
      </c>
      <c r="K572" s="48" t="s">
        <v>144</v>
      </c>
      <c r="L572" s="49" t="s">
        <v>144</v>
      </c>
      <c r="M572" s="50" t="s">
        <v>144</v>
      </c>
      <c r="N572" s="50" t="s">
        <v>144</v>
      </c>
      <c r="O572" s="50" t="s">
        <v>144</v>
      </c>
      <c r="P572" s="50" t="s">
        <v>144</v>
      </c>
      <c r="Q572" s="51" t="s">
        <v>144</v>
      </c>
      <c r="R572" s="51" t="s">
        <v>144</v>
      </c>
    </row>
    <row r="573" spans="2:18" ht="45" customHeight="1" x14ac:dyDescent="0.25">
      <c r="B573" s="43" t="s">
        <v>144</v>
      </c>
      <c r="C573" s="43" t="s">
        <v>144</v>
      </c>
      <c r="D573" s="44" t="s">
        <v>163</v>
      </c>
      <c r="E573" s="43" t="s">
        <v>144</v>
      </c>
      <c r="F573" s="44" t="s">
        <v>144</v>
      </c>
      <c r="G573" s="45" t="s">
        <v>144</v>
      </c>
      <c r="H573" s="46" t="s">
        <v>144</v>
      </c>
      <c r="I573" s="46" t="s">
        <v>144</v>
      </c>
      <c r="J573" s="47" t="s">
        <v>163</v>
      </c>
      <c r="K573" s="48" t="s">
        <v>144</v>
      </c>
      <c r="L573" s="49" t="s">
        <v>144</v>
      </c>
      <c r="M573" s="50" t="s">
        <v>144</v>
      </c>
      <c r="N573" s="50" t="s">
        <v>144</v>
      </c>
      <c r="O573" s="50" t="s">
        <v>144</v>
      </c>
      <c r="P573" s="50" t="s">
        <v>144</v>
      </c>
      <c r="Q573" s="51" t="s">
        <v>144</v>
      </c>
      <c r="R573" s="51" t="s">
        <v>144</v>
      </c>
    </row>
    <row r="574" spans="2:18" ht="45" customHeight="1" x14ac:dyDescent="0.25">
      <c r="B574" s="43" t="s">
        <v>144</v>
      </c>
      <c r="C574" s="43" t="s">
        <v>144</v>
      </c>
      <c r="D574" s="44" t="s">
        <v>163</v>
      </c>
      <c r="E574" s="43" t="s">
        <v>144</v>
      </c>
      <c r="F574" s="44" t="s">
        <v>144</v>
      </c>
      <c r="G574" s="45" t="s">
        <v>144</v>
      </c>
      <c r="H574" s="46" t="s">
        <v>144</v>
      </c>
      <c r="I574" s="46" t="s">
        <v>144</v>
      </c>
      <c r="J574" s="47" t="s">
        <v>163</v>
      </c>
      <c r="K574" s="48" t="s">
        <v>144</v>
      </c>
      <c r="L574" s="49" t="s">
        <v>144</v>
      </c>
      <c r="M574" s="50" t="s">
        <v>144</v>
      </c>
      <c r="N574" s="50" t="s">
        <v>144</v>
      </c>
      <c r="O574" s="50" t="s">
        <v>144</v>
      </c>
      <c r="P574" s="50" t="s">
        <v>144</v>
      </c>
      <c r="Q574" s="51" t="s">
        <v>144</v>
      </c>
      <c r="R574" s="51" t="s">
        <v>144</v>
      </c>
    </row>
    <row r="575" spans="2:18" ht="45" customHeight="1" x14ac:dyDescent="0.25">
      <c r="B575" s="43" t="s">
        <v>144</v>
      </c>
      <c r="C575" s="43" t="s">
        <v>144</v>
      </c>
      <c r="D575" s="44" t="s">
        <v>163</v>
      </c>
      <c r="E575" s="43" t="s">
        <v>144</v>
      </c>
      <c r="F575" s="44" t="s">
        <v>144</v>
      </c>
      <c r="G575" s="45" t="s">
        <v>144</v>
      </c>
      <c r="H575" s="46" t="s">
        <v>144</v>
      </c>
      <c r="I575" s="46" t="s">
        <v>144</v>
      </c>
      <c r="J575" s="47" t="s">
        <v>163</v>
      </c>
      <c r="K575" s="48" t="s">
        <v>144</v>
      </c>
      <c r="L575" s="49" t="s">
        <v>144</v>
      </c>
      <c r="M575" s="50" t="s">
        <v>144</v>
      </c>
      <c r="N575" s="50" t="s">
        <v>144</v>
      </c>
      <c r="O575" s="50" t="s">
        <v>144</v>
      </c>
      <c r="P575" s="50" t="s">
        <v>144</v>
      </c>
      <c r="Q575" s="51" t="s">
        <v>144</v>
      </c>
      <c r="R575" s="51" t="s">
        <v>144</v>
      </c>
    </row>
    <row r="576" spans="2:18" ht="45" customHeight="1" x14ac:dyDescent="0.25">
      <c r="B576" s="43" t="s">
        <v>144</v>
      </c>
      <c r="C576" s="43" t="s">
        <v>144</v>
      </c>
      <c r="D576" s="44" t="s">
        <v>163</v>
      </c>
      <c r="E576" s="43" t="s">
        <v>144</v>
      </c>
      <c r="F576" s="44" t="s">
        <v>144</v>
      </c>
      <c r="G576" s="45" t="s">
        <v>144</v>
      </c>
      <c r="H576" s="46" t="s">
        <v>144</v>
      </c>
      <c r="I576" s="46" t="s">
        <v>144</v>
      </c>
      <c r="J576" s="47" t="s">
        <v>163</v>
      </c>
      <c r="K576" s="48" t="s">
        <v>144</v>
      </c>
      <c r="L576" s="49" t="s">
        <v>144</v>
      </c>
      <c r="M576" s="50" t="s">
        <v>144</v>
      </c>
      <c r="N576" s="50" t="s">
        <v>144</v>
      </c>
      <c r="O576" s="50" t="s">
        <v>144</v>
      </c>
      <c r="P576" s="50" t="s">
        <v>144</v>
      </c>
      <c r="Q576" s="51" t="s">
        <v>144</v>
      </c>
      <c r="R576" s="51" t="s">
        <v>144</v>
      </c>
    </row>
    <row r="577" spans="2:18" ht="45" customHeight="1" x14ac:dyDescent="0.25">
      <c r="B577" s="43" t="s">
        <v>144</v>
      </c>
      <c r="C577" s="43" t="s">
        <v>144</v>
      </c>
      <c r="D577" s="44" t="s">
        <v>163</v>
      </c>
      <c r="E577" s="43" t="s">
        <v>144</v>
      </c>
      <c r="F577" s="44" t="s">
        <v>144</v>
      </c>
      <c r="G577" s="45" t="s">
        <v>144</v>
      </c>
      <c r="H577" s="46" t="s">
        <v>144</v>
      </c>
      <c r="I577" s="46" t="s">
        <v>144</v>
      </c>
      <c r="J577" s="47" t="s">
        <v>163</v>
      </c>
      <c r="K577" s="48" t="s">
        <v>144</v>
      </c>
      <c r="L577" s="49" t="s">
        <v>144</v>
      </c>
      <c r="M577" s="50" t="s">
        <v>144</v>
      </c>
      <c r="N577" s="50" t="s">
        <v>144</v>
      </c>
      <c r="O577" s="50" t="s">
        <v>144</v>
      </c>
      <c r="P577" s="50" t="s">
        <v>144</v>
      </c>
      <c r="Q577" s="51" t="s">
        <v>144</v>
      </c>
      <c r="R577" s="51" t="s">
        <v>144</v>
      </c>
    </row>
    <row r="578" spans="2:18" ht="45" customHeight="1" x14ac:dyDescent="0.25">
      <c r="B578" s="43" t="s">
        <v>144</v>
      </c>
      <c r="C578" s="43" t="s">
        <v>144</v>
      </c>
      <c r="D578" s="44" t="s">
        <v>163</v>
      </c>
      <c r="E578" s="43" t="s">
        <v>144</v>
      </c>
      <c r="F578" s="44" t="s">
        <v>144</v>
      </c>
      <c r="G578" s="45" t="s">
        <v>144</v>
      </c>
      <c r="H578" s="46" t="s">
        <v>144</v>
      </c>
      <c r="I578" s="46" t="s">
        <v>144</v>
      </c>
      <c r="J578" s="47" t="s">
        <v>163</v>
      </c>
      <c r="K578" s="48" t="s">
        <v>144</v>
      </c>
      <c r="L578" s="49" t="s">
        <v>144</v>
      </c>
      <c r="M578" s="50" t="s">
        <v>144</v>
      </c>
      <c r="N578" s="50" t="s">
        <v>144</v>
      </c>
      <c r="O578" s="50" t="s">
        <v>144</v>
      </c>
      <c r="P578" s="50" t="s">
        <v>144</v>
      </c>
      <c r="Q578" s="51" t="s">
        <v>144</v>
      </c>
      <c r="R578" s="51" t="s">
        <v>144</v>
      </c>
    </row>
    <row r="579" spans="2:18" ht="45" customHeight="1" x14ac:dyDescent="0.25">
      <c r="B579" s="43" t="s">
        <v>144</v>
      </c>
      <c r="C579" s="43" t="s">
        <v>144</v>
      </c>
      <c r="D579" s="44" t="s">
        <v>163</v>
      </c>
      <c r="E579" s="43" t="s">
        <v>144</v>
      </c>
      <c r="F579" s="44" t="s">
        <v>144</v>
      </c>
      <c r="G579" s="45" t="s">
        <v>144</v>
      </c>
      <c r="H579" s="46" t="s">
        <v>144</v>
      </c>
      <c r="I579" s="46" t="s">
        <v>144</v>
      </c>
      <c r="J579" s="47" t="s">
        <v>163</v>
      </c>
      <c r="K579" s="48" t="s">
        <v>144</v>
      </c>
      <c r="L579" s="49" t="s">
        <v>144</v>
      </c>
      <c r="M579" s="50" t="s">
        <v>144</v>
      </c>
      <c r="N579" s="50" t="s">
        <v>144</v>
      </c>
      <c r="O579" s="50" t="s">
        <v>144</v>
      </c>
      <c r="P579" s="50" t="s">
        <v>144</v>
      </c>
      <c r="Q579" s="51" t="s">
        <v>144</v>
      </c>
      <c r="R579" s="51" t="s">
        <v>144</v>
      </c>
    </row>
    <row r="580" spans="2:18" ht="45" customHeight="1" x14ac:dyDescent="0.25">
      <c r="B580" s="43" t="s">
        <v>144</v>
      </c>
      <c r="C580" s="43" t="s">
        <v>144</v>
      </c>
      <c r="D580" s="44" t="s">
        <v>163</v>
      </c>
      <c r="E580" s="43" t="s">
        <v>144</v>
      </c>
      <c r="F580" s="44" t="s">
        <v>144</v>
      </c>
      <c r="G580" s="45" t="s">
        <v>144</v>
      </c>
      <c r="H580" s="46" t="s">
        <v>144</v>
      </c>
      <c r="I580" s="46" t="s">
        <v>144</v>
      </c>
      <c r="J580" s="47" t="s">
        <v>163</v>
      </c>
      <c r="K580" s="48" t="s">
        <v>144</v>
      </c>
      <c r="L580" s="49" t="s">
        <v>144</v>
      </c>
      <c r="M580" s="50" t="s">
        <v>144</v>
      </c>
      <c r="N580" s="50" t="s">
        <v>144</v>
      </c>
      <c r="O580" s="50" t="s">
        <v>144</v>
      </c>
      <c r="P580" s="50" t="s">
        <v>144</v>
      </c>
      <c r="Q580" s="51" t="s">
        <v>144</v>
      </c>
      <c r="R580" s="51" t="s">
        <v>144</v>
      </c>
    </row>
    <row r="581" spans="2:18" ht="45" customHeight="1" x14ac:dyDescent="0.25">
      <c r="B581" s="43" t="s">
        <v>144</v>
      </c>
      <c r="C581" s="43" t="s">
        <v>144</v>
      </c>
      <c r="D581" s="44" t="s">
        <v>163</v>
      </c>
      <c r="E581" s="43" t="s">
        <v>144</v>
      </c>
      <c r="F581" s="44" t="s">
        <v>144</v>
      </c>
      <c r="G581" s="45" t="s">
        <v>144</v>
      </c>
      <c r="H581" s="46" t="s">
        <v>144</v>
      </c>
      <c r="I581" s="46" t="s">
        <v>144</v>
      </c>
      <c r="J581" s="47" t="s">
        <v>163</v>
      </c>
      <c r="K581" s="48" t="s">
        <v>144</v>
      </c>
      <c r="L581" s="49" t="s">
        <v>144</v>
      </c>
      <c r="M581" s="50" t="s">
        <v>144</v>
      </c>
      <c r="N581" s="50" t="s">
        <v>144</v>
      </c>
      <c r="O581" s="50" t="s">
        <v>144</v>
      </c>
      <c r="P581" s="50" t="s">
        <v>144</v>
      </c>
      <c r="Q581" s="51" t="s">
        <v>144</v>
      </c>
      <c r="R581" s="51" t="s">
        <v>144</v>
      </c>
    </row>
    <row r="582" spans="2:18" ht="45" customHeight="1" x14ac:dyDescent="0.25">
      <c r="B582" s="43" t="s">
        <v>144</v>
      </c>
      <c r="C582" s="43" t="s">
        <v>144</v>
      </c>
      <c r="D582" s="44" t="s">
        <v>163</v>
      </c>
      <c r="E582" s="43" t="s">
        <v>144</v>
      </c>
      <c r="F582" s="44" t="s">
        <v>144</v>
      </c>
      <c r="G582" s="45" t="s">
        <v>144</v>
      </c>
      <c r="H582" s="46" t="s">
        <v>144</v>
      </c>
      <c r="I582" s="46" t="s">
        <v>144</v>
      </c>
      <c r="J582" s="47" t="s">
        <v>163</v>
      </c>
      <c r="K582" s="48" t="s">
        <v>144</v>
      </c>
      <c r="L582" s="49" t="s">
        <v>144</v>
      </c>
      <c r="M582" s="50" t="s">
        <v>144</v>
      </c>
      <c r="N582" s="50" t="s">
        <v>144</v>
      </c>
      <c r="O582" s="50" t="s">
        <v>144</v>
      </c>
      <c r="P582" s="50" t="s">
        <v>144</v>
      </c>
      <c r="Q582" s="51" t="s">
        <v>144</v>
      </c>
      <c r="R582" s="51" t="s">
        <v>144</v>
      </c>
    </row>
    <row r="583" spans="2:18" ht="45" customHeight="1" x14ac:dyDescent="0.25">
      <c r="B583" s="43" t="s">
        <v>144</v>
      </c>
      <c r="C583" s="43" t="s">
        <v>144</v>
      </c>
      <c r="D583" s="44" t="s">
        <v>163</v>
      </c>
      <c r="E583" s="43" t="s">
        <v>144</v>
      </c>
      <c r="F583" s="44" t="s">
        <v>144</v>
      </c>
      <c r="G583" s="45" t="s">
        <v>144</v>
      </c>
      <c r="H583" s="46" t="s">
        <v>144</v>
      </c>
      <c r="I583" s="46" t="s">
        <v>144</v>
      </c>
      <c r="J583" s="47" t="s">
        <v>163</v>
      </c>
      <c r="K583" s="48" t="s">
        <v>144</v>
      </c>
      <c r="L583" s="49" t="s">
        <v>144</v>
      </c>
      <c r="M583" s="50" t="s">
        <v>144</v>
      </c>
      <c r="N583" s="50" t="s">
        <v>144</v>
      </c>
      <c r="O583" s="50" t="s">
        <v>144</v>
      </c>
      <c r="P583" s="50" t="s">
        <v>144</v>
      </c>
      <c r="Q583" s="51" t="s">
        <v>144</v>
      </c>
      <c r="R583" s="51" t="s">
        <v>144</v>
      </c>
    </row>
    <row r="584" spans="2:18" ht="45" customHeight="1" x14ac:dyDescent="0.25">
      <c r="B584" s="43" t="s">
        <v>144</v>
      </c>
      <c r="C584" s="43" t="s">
        <v>144</v>
      </c>
      <c r="D584" s="44" t="s">
        <v>163</v>
      </c>
      <c r="E584" s="43" t="s">
        <v>144</v>
      </c>
      <c r="F584" s="44" t="s">
        <v>144</v>
      </c>
      <c r="G584" s="45" t="s">
        <v>144</v>
      </c>
      <c r="H584" s="46" t="s">
        <v>144</v>
      </c>
      <c r="I584" s="46" t="s">
        <v>144</v>
      </c>
      <c r="J584" s="47" t="s">
        <v>163</v>
      </c>
      <c r="K584" s="48" t="s">
        <v>144</v>
      </c>
      <c r="L584" s="49" t="s">
        <v>144</v>
      </c>
      <c r="M584" s="50" t="s">
        <v>144</v>
      </c>
      <c r="N584" s="50" t="s">
        <v>144</v>
      </c>
      <c r="O584" s="50" t="s">
        <v>144</v>
      </c>
      <c r="P584" s="50" t="s">
        <v>144</v>
      </c>
      <c r="Q584" s="51" t="s">
        <v>144</v>
      </c>
      <c r="R584" s="51" t="s">
        <v>144</v>
      </c>
    </row>
    <row r="585" spans="2:18" ht="45" customHeight="1" x14ac:dyDescent="0.25">
      <c r="B585" s="43" t="s">
        <v>144</v>
      </c>
      <c r="C585" s="43" t="s">
        <v>144</v>
      </c>
      <c r="D585" s="44" t="s">
        <v>163</v>
      </c>
      <c r="E585" s="43" t="s">
        <v>144</v>
      </c>
      <c r="F585" s="44" t="s">
        <v>144</v>
      </c>
      <c r="G585" s="45" t="s">
        <v>144</v>
      </c>
      <c r="H585" s="46" t="s">
        <v>144</v>
      </c>
      <c r="I585" s="46" t="s">
        <v>144</v>
      </c>
      <c r="J585" s="47" t="s">
        <v>163</v>
      </c>
      <c r="K585" s="48" t="s">
        <v>144</v>
      </c>
      <c r="L585" s="49" t="s">
        <v>144</v>
      </c>
      <c r="M585" s="50" t="s">
        <v>144</v>
      </c>
      <c r="N585" s="50" t="s">
        <v>144</v>
      </c>
      <c r="O585" s="50" t="s">
        <v>144</v>
      </c>
      <c r="P585" s="50" t="s">
        <v>144</v>
      </c>
      <c r="Q585" s="51" t="s">
        <v>144</v>
      </c>
      <c r="R585" s="51" t="s">
        <v>144</v>
      </c>
    </row>
    <row r="586" spans="2:18" ht="45" customHeight="1" x14ac:dyDescent="0.25">
      <c r="B586" s="43" t="s">
        <v>144</v>
      </c>
      <c r="C586" s="43" t="s">
        <v>144</v>
      </c>
      <c r="D586" s="44" t="s">
        <v>163</v>
      </c>
      <c r="E586" s="43" t="s">
        <v>144</v>
      </c>
      <c r="F586" s="44" t="s">
        <v>144</v>
      </c>
      <c r="G586" s="45" t="s">
        <v>144</v>
      </c>
      <c r="H586" s="46" t="s">
        <v>144</v>
      </c>
      <c r="I586" s="46" t="s">
        <v>144</v>
      </c>
      <c r="J586" s="47" t="s">
        <v>163</v>
      </c>
      <c r="K586" s="48" t="s">
        <v>144</v>
      </c>
      <c r="L586" s="49" t="s">
        <v>144</v>
      </c>
      <c r="M586" s="50" t="s">
        <v>144</v>
      </c>
      <c r="N586" s="50" t="s">
        <v>144</v>
      </c>
      <c r="O586" s="50" t="s">
        <v>144</v>
      </c>
      <c r="P586" s="50" t="s">
        <v>144</v>
      </c>
      <c r="Q586" s="51" t="s">
        <v>144</v>
      </c>
      <c r="R586" s="51" t="s">
        <v>144</v>
      </c>
    </row>
    <row r="587" spans="2:18" ht="45" customHeight="1" x14ac:dyDescent="0.25">
      <c r="B587" s="43" t="s">
        <v>144</v>
      </c>
      <c r="C587" s="43" t="s">
        <v>144</v>
      </c>
      <c r="D587" s="44" t="s">
        <v>163</v>
      </c>
      <c r="E587" s="43" t="s">
        <v>144</v>
      </c>
      <c r="F587" s="44" t="s">
        <v>144</v>
      </c>
      <c r="G587" s="45" t="s">
        <v>144</v>
      </c>
      <c r="H587" s="46" t="s">
        <v>144</v>
      </c>
      <c r="I587" s="46" t="s">
        <v>144</v>
      </c>
      <c r="J587" s="47" t="s">
        <v>163</v>
      </c>
      <c r="K587" s="48" t="s">
        <v>144</v>
      </c>
      <c r="L587" s="49" t="s">
        <v>144</v>
      </c>
      <c r="M587" s="50" t="s">
        <v>144</v>
      </c>
      <c r="N587" s="50" t="s">
        <v>144</v>
      </c>
      <c r="O587" s="50" t="s">
        <v>144</v>
      </c>
      <c r="P587" s="50" t="s">
        <v>144</v>
      </c>
      <c r="Q587" s="51" t="s">
        <v>144</v>
      </c>
      <c r="R587" s="51" t="s">
        <v>144</v>
      </c>
    </row>
    <row r="588" spans="2:18" ht="45" customHeight="1" x14ac:dyDescent="0.25">
      <c r="B588" s="43" t="s">
        <v>144</v>
      </c>
      <c r="C588" s="43" t="s">
        <v>144</v>
      </c>
      <c r="D588" s="44" t="s">
        <v>163</v>
      </c>
      <c r="E588" s="43" t="s">
        <v>144</v>
      </c>
      <c r="F588" s="44" t="s">
        <v>144</v>
      </c>
      <c r="G588" s="45" t="s">
        <v>144</v>
      </c>
      <c r="H588" s="46" t="s">
        <v>144</v>
      </c>
      <c r="I588" s="46" t="s">
        <v>144</v>
      </c>
      <c r="J588" s="47" t="s">
        <v>163</v>
      </c>
      <c r="K588" s="48" t="s">
        <v>144</v>
      </c>
      <c r="L588" s="49" t="s">
        <v>144</v>
      </c>
      <c r="M588" s="50" t="s">
        <v>144</v>
      </c>
      <c r="N588" s="50" t="s">
        <v>144</v>
      </c>
      <c r="O588" s="50" t="s">
        <v>144</v>
      </c>
      <c r="P588" s="50" t="s">
        <v>144</v>
      </c>
      <c r="Q588" s="51" t="s">
        <v>144</v>
      </c>
      <c r="R588" s="51" t="s">
        <v>144</v>
      </c>
    </row>
    <row r="589" spans="2:18" ht="45" customHeight="1" x14ac:dyDescent="0.25">
      <c r="B589" s="43" t="s">
        <v>144</v>
      </c>
      <c r="C589" s="43" t="s">
        <v>144</v>
      </c>
      <c r="D589" s="44" t="s">
        <v>163</v>
      </c>
      <c r="E589" s="43" t="s">
        <v>144</v>
      </c>
      <c r="F589" s="44" t="s">
        <v>144</v>
      </c>
      <c r="G589" s="45" t="s">
        <v>144</v>
      </c>
      <c r="H589" s="46" t="s">
        <v>144</v>
      </c>
      <c r="I589" s="46" t="s">
        <v>144</v>
      </c>
      <c r="J589" s="47" t="s">
        <v>163</v>
      </c>
      <c r="K589" s="48" t="s">
        <v>144</v>
      </c>
      <c r="L589" s="49" t="s">
        <v>144</v>
      </c>
      <c r="M589" s="50" t="s">
        <v>144</v>
      </c>
      <c r="N589" s="50" t="s">
        <v>144</v>
      </c>
      <c r="O589" s="50" t="s">
        <v>144</v>
      </c>
      <c r="P589" s="50" t="s">
        <v>144</v>
      </c>
      <c r="Q589" s="51" t="s">
        <v>144</v>
      </c>
      <c r="R589" s="51" t="s">
        <v>144</v>
      </c>
    </row>
    <row r="590" spans="2:18" ht="45" customHeight="1" x14ac:dyDescent="0.25">
      <c r="B590" s="43" t="s">
        <v>144</v>
      </c>
      <c r="C590" s="43" t="s">
        <v>144</v>
      </c>
      <c r="D590" s="44" t="s">
        <v>163</v>
      </c>
      <c r="E590" s="43" t="s">
        <v>144</v>
      </c>
      <c r="F590" s="44" t="s">
        <v>144</v>
      </c>
      <c r="G590" s="45" t="s">
        <v>144</v>
      </c>
      <c r="H590" s="46" t="s">
        <v>144</v>
      </c>
      <c r="I590" s="46" t="s">
        <v>144</v>
      </c>
      <c r="J590" s="47" t="s">
        <v>163</v>
      </c>
      <c r="K590" s="48" t="s">
        <v>144</v>
      </c>
      <c r="L590" s="49" t="s">
        <v>144</v>
      </c>
      <c r="M590" s="50" t="s">
        <v>144</v>
      </c>
      <c r="N590" s="50" t="s">
        <v>144</v>
      </c>
      <c r="O590" s="50" t="s">
        <v>144</v>
      </c>
      <c r="P590" s="50" t="s">
        <v>144</v>
      </c>
      <c r="Q590" s="51" t="s">
        <v>144</v>
      </c>
      <c r="R590" s="51" t="s">
        <v>144</v>
      </c>
    </row>
    <row r="591" spans="2:18" ht="45" customHeight="1" x14ac:dyDescent="0.25">
      <c r="B591" s="43" t="s">
        <v>144</v>
      </c>
      <c r="C591" s="43" t="s">
        <v>144</v>
      </c>
      <c r="D591" s="44" t="s">
        <v>163</v>
      </c>
      <c r="E591" s="43" t="s">
        <v>144</v>
      </c>
      <c r="F591" s="44" t="s">
        <v>144</v>
      </c>
      <c r="G591" s="45" t="s">
        <v>144</v>
      </c>
      <c r="H591" s="46" t="s">
        <v>144</v>
      </c>
      <c r="I591" s="46" t="s">
        <v>144</v>
      </c>
      <c r="J591" s="47" t="s">
        <v>163</v>
      </c>
      <c r="K591" s="48" t="s">
        <v>144</v>
      </c>
      <c r="L591" s="49" t="s">
        <v>144</v>
      </c>
      <c r="M591" s="50" t="s">
        <v>144</v>
      </c>
      <c r="N591" s="50" t="s">
        <v>144</v>
      </c>
      <c r="O591" s="50" t="s">
        <v>144</v>
      </c>
      <c r="P591" s="50" t="s">
        <v>144</v>
      </c>
      <c r="Q591" s="51" t="s">
        <v>144</v>
      </c>
      <c r="R591" s="51" t="s">
        <v>144</v>
      </c>
    </row>
    <row r="592" spans="2:18" ht="45" customHeight="1" x14ac:dyDescent="0.25">
      <c r="B592" s="43" t="s">
        <v>144</v>
      </c>
      <c r="C592" s="43" t="s">
        <v>144</v>
      </c>
      <c r="D592" s="44" t="s">
        <v>163</v>
      </c>
      <c r="E592" s="43" t="s">
        <v>144</v>
      </c>
      <c r="F592" s="44" t="s">
        <v>144</v>
      </c>
      <c r="G592" s="45" t="s">
        <v>144</v>
      </c>
      <c r="H592" s="46" t="s">
        <v>144</v>
      </c>
      <c r="I592" s="46" t="s">
        <v>144</v>
      </c>
      <c r="J592" s="47" t="s">
        <v>163</v>
      </c>
      <c r="K592" s="48" t="s">
        <v>144</v>
      </c>
      <c r="L592" s="49" t="s">
        <v>144</v>
      </c>
      <c r="M592" s="50" t="s">
        <v>144</v>
      </c>
      <c r="N592" s="50" t="s">
        <v>144</v>
      </c>
      <c r="O592" s="50" t="s">
        <v>144</v>
      </c>
      <c r="P592" s="50" t="s">
        <v>144</v>
      </c>
      <c r="Q592" s="51" t="s">
        <v>144</v>
      </c>
      <c r="R592" s="51" t="s">
        <v>144</v>
      </c>
    </row>
    <row r="593" spans="2:18" ht="45" customHeight="1" x14ac:dyDescent="0.25">
      <c r="B593" s="43" t="s">
        <v>144</v>
      </c>
      <c r="C593" s="43" t="s">
        <v>144</v>
      </c>
      <c r="D593" s="44" t="s">
        <v>163</v>
      </c>
      <c r="E593" s="43" t="s">
        <v>144</v>
      </c>
      <c r="F593" s="44" t="s">
        <v>144</v>
      </c>
      <c r="G593" s="45" t="s">
        <v>144</v>
      </c>
      <c r="H593" s="46" t="s">
        <v>144</v>
      </c>
      <c r="I593" s="46" t="s">
        <v>144</v>
      </c>
      <c r="J593" s="47" t="s">
        <v>163</v>
      </c>
      <c r="K593" s="48" t="s">
        <v>144</v>
      </c>
      <c r="L593" s="49" t="s">
        <v>144</v>
      </c>
      <c r="M593" s="50" t="s">
        <v>144</v>
      </c>
      <c r="N593" s="50" t="s">
        <v>144</v>
      </c>
      <c r="O593" s="50" t="s">
        <v>144</v>
      </c>
      <c r="P593" s="50" t="s">
        <v>144</v>
      </c>
      <c r="Q593" s="51" t="s">
        <v>144</v>
      </c>
      <c r="R593" s="51" t="s">
        <v>144</v>
      </c>
    </row>
    <row r="594" spans="2:18" ht="45" customHeight="1" x14ac:dyDescent="0.25">
      <c r="B594" s="43" t="s">
        <v>144</v>
      </c>
      <c r="C594" s="43" t="s">
        <v>144</v>
      </c>
      <c r="D594" s="44" t="s">
        <v>163</v>
      </c>
      <c r="E594" s="43" t="s">
        <v>144</v>
      </c>
      <c r="F594" s="44" t="s">
        <v>144</v>
      </c>
      <c r="G594" s="45" t="s">
        <v>144</v>
      </c>
      <c r="H594" s="46" t="s">
        <v>144</v>
      </c>
      <c r="I594" s="46" t="s">
        <v>144</v>
      </c>
      <c r="J594" s="47" t="s">
        <v>163</v>
      </c>
      <c r="K594" s="48" t="s">
        <v>144</v>
      </c>
      <c r="L594" s="49" t="s">
        <v>144</v>
      </c>
      <c r="M594" s="50" t="s">
        <v>144</v>
      </c>
      <c r="N594" s="50" t="s">
        <v>144</v>
      </c>
      <c r="O594" s="50" t="s">
        <v>144</v>
      </c>
      <c r="P594" s="50" t="s">
        <v>144</v>
      </c>
      <c r="Q594" s="51" t="s">
        <v>144</v>
      </c>
      <c r="R594" s="51" t="s">
        <v>144</v>
      </c>
    </row>
    <row r="595" spans="2:18" ht="45" customHeight="1" x14ac:dyDescent="0.25">
      <c r="B595" s="43" t="s">
        <v>144</v>
      </c>
      <c r="C595" s="43" t="s">
        <v>144</v>
      </c>
      <c r="D595" s="44" t="s">
        <v>163</v>
      </c>
      <c r="E595" s="43" t="s">
        <v>144</v>
      </c>
      <c r="F595" s="44" t="s">
        <v>144</v>
      </c>
      <c r="G595" s="45" t="s">
        <v>144</v>
      </c>
      <c r="H595" s="46" t="s">
        <v>144</v>
      </c>
      <c r="I595" s="46" t="s">
        <v>144</v>
      </c>
      <c r="J595" s="47" t="s">
        <v>163</v>
      </c>
      <c r="K595" s="48" t="s">
        <v>144</v>
      </c>
      <c r="L595" s="49" t="s">
        <v>144</v>
      </c>
      <c r="M595" s="50" t="s">
        <v>144</v>
      </c>
      <c r="N595" s="50" t="s">
        <v>144</v>
      </c>
      <c r="O595" s="50" t="s">
        <v>144</v>
      </c>
      <c r="P595" s="50" t="s">
        <v>144</v>
      </c>
      <c r="Q595" s="51" t="s">
        <v>144</v>
      </c>
      <c r="R595" s="51" t="s">
        <v>144</v>
      </c>
    </row>
    <row r="596" spans="2:18" ht="45" customHeight="1" x14ac:dyDescent="0.25">
      <c r="B596" s="43" t="s">
        <v>144</v>
      </c>
      <c r="C596" s="43" t="s">
        <v>144</v>
      </c>
      <c r="D596" s="44" t="s">
        <v>163</v>
      </c>
      <c r="E596" s="43" t="s">
        <v>144</v>
      </c>
      <c r="F596" s="44" t="s">
        <v>144</v>
      </c>
      <c r="G596" s="45" t="s">
        <v>144</v>
      </c>
      <c r="H596" s="46" t="s">
        <v>144</v>
      </c>
      <c r="I596" s="46" t="s">
        <v>144</v>
      </c>
      <c r="J596" s="47" t="s">
        <v>163</v>
      </c>
      <c r="K596" s="48" t="s">
        <v>144</v>
      </c>
      <c r="L596" s="49" t="s">
        <v>144</v>
      </c>
      <c r="M596" s="50" t="s">
        <v>144</v>
      </c>
      <c r="N596" s="50" t="s">
        <v>144</v>
      </c>
      <c r="O596" s="50" t="s">
        <v>144</v>
      </c>
      <c r="P596" s="50" t="s">
        <v>144</v>
      </c>
      <c r="Q596" s="51" t="s">
        <v>144</v>
      </c>
      <c r="R596" s="51" t="s">
        <v>144</v>
      </c>
    </row>
    <row r="597" spans="2:18" ht="45" customHeight="1" x14ac:dyDescent="0.25">
      <c r="B597" s="43" t="s">
        <v>144</v>
      </c>
      <c r="C597" s="43" t="s">
        <v>144</v>
      </c>
      <c r="D597" s="44" t="s">
        <v>163</v>
      </c>
      <c r="E597" s="43" t="s">
        <v>144</v>
      </c>
      <c r="F597" s="44" t="s">
        <v>144</v>
      </c>
      <c r="G597" s="45" t="s">
        <v>144</v>
      </c>
      <c r="H597" s="46" t="s">
        <v>144</v>
      </c>
      <c r="I597" s="46" t="s">
        <v>144</v>
      </c>
      <c r="J597" s="47" t="s">
        <v>163</v>
      </c>
      <c r="K597" s="48" t="s">
        <v>144</v>
      </c>
      <c r="L597" s="49" t="s">
        <v>144</v>
      </c>
      <c r="M597" s="50" t="s">
        <v>144</v>
      </c>
      <c r="N597" s="50" t="s">
        <v>144</v>
      </c>
      <c r="O597" s="50" t="s">
        <v>144</v>
      </c>
      <c r="P597" s="50" t="s">
        <v>144</v>
      </c>
      <c r="Q597" s="51" t="s">
        <v>144</v>
      </c>
      <c r="R597" s="51" t="s">
        <v>144</v>
      </c>
    </row>
    <row r="598" spans="2:18" ht="45" customHeight="1" x14ac:dyDescent="0.25">
      <c r="B598" s="43" t="s">
        <v>144</v>
      </c>
      <c r="C598" s="43" t="s">
        <v>144</v>
      </c>
      <c r="D598" s="44" t="s">
        <v>163</v>
      </c>
      <c r="E598" s="43" t="s">
        <v>144</v>
      </c>
      <c r="F598" s="44" t="s">
        <v>144</v>
      </c>
      <c r="G598" s="45" t="s">
        <v>144</v>
      </c>
      <c r="H598" s="46" t="s">
        <v>144</v>
      </c>
      <c r="I598" s="46" t="s">
        <v>144</v>
      </c>
      <c r="J598" s="47" t="s">
        <v>163</v>
      </c>
      <c r="K598" s="48" t="s">
        <v>144</v>
      </c>
      <c r="L598" s="49" t="s">
        <v>144</v>
      </c>
      <c r="M598" s="50" t="s">
        <v>144</v>
      </c>
      <c r="N598" s="50" t="s">
        <v>144</v>
      </c>
      <c r="O598" s="50" t="s">
        <v>144</v>
      </c>
      <c r="P598" s="50" t="s">
        <v>144</v>
      </c>
      <c r="Q598" s="51" t="s">
        <v>144</v>
      </c>
      <c r="R598" s="51" t="s">
        <v>144</v>
      </c>
    </row>
    <row r="599" spans="2:18" ht="45" customHeight="1" x14ac:dyDescent="0.25">
      <c r="B599" s="43" t="s">
        <v>144</v>
      </c>
      <c r="C599" s="43" t="s">
        <v>144</v>
      </c>
      <c r="D599" s="44" t="s">
        <v>163</v>
      </c>
      <c r="E599" s="43" t="s">
        <v>144</v>
      </c>
      <c r="F599" s="44" t="s">
        <v>144</v>
      </c>
      <c r="G599" s="45" t="s">
        <v>144</v>
      </c>
      <c r="H599" s="46" t="s">
        <v>144</v>
      </c>
      <c r="I599" s="46" t="s">
        <v>144</v>
      </c>
      <c r="J599" s="47" t="s">
        <v>163</v>
      </c>
      <c r="K599" s="48" t="s">
        <v>144</v>
      </c>
      <c r="L599" s="49" t="s">
        <v>144</v>
      </c>
      <c r="M599" s="50" t="s">
        <v>144</v>
      </c>
      <c r="N599" s="50" t="s">
        <v>144</v>
      </c>
      <c r="O599" s="50" t="s">
        <v>144</v>
      </c>
      <c r="P599" s="50" t="s">
        <v>144</v>
      </c>
      <c r="Q599" s="51" t="s">
        <v>144</v>
      </c>
      <c r="R599" s="51" t="s">
        <v>144</v>
      </c>
    </row>
    <row r="600" spans="2:18" ht="45" customHeight="1" x14ac:dyDescent="0.25">
      <c r="B600" s="43" t="s">
        <v>144</v>
      </c>
      <c r="C600" s="43" t="s">
        <v>144</v>
      </c>
      <c r="D600" s="44" t="s">
        <v>163</v>
      </c>
      <c r="E600" s="43" t="s">
        <v>144</v>
      </c>
      <c r="F600" s="44" t="s">
        <v>144</v>
      </c>
      <c r="G600" s="45" t="s">
        <v>144</v>
      </c>
      <c r="H600" s="46" t="s">
        <v>144</v>
      </c>
      <c r="I600" s="46" t="s">
        <v>144</v>
      </c>
      <c r="J600" s="47" t="s">
        <v>163</v>
      </c>
      <c r="K600" s="48" t="s">
        <v>144</v>
      </c>
      <c r="L600" s="49" t="s">
        <v>144</v>
      </c>
      <c r="M600" s="50" t="s">
        <v>144</v>
      </c>
      <c r="N600" s="50" t="s">
        <v>144</v>
      </c>
      <c r="O600" s="50" t="s">
        <v>144</v>
      </c>
      <c r="P600" s="50" t="s">
        <v>144</v>
      </c>
      <c r="Q600" s="51" t="s">
        <v>144</v>
      </c>
      <c r="R600" s="51" t="s">
        <v>144</v>
      </c>
    </row>
    <row r="601" spans="2:18" ht="45" customHeight="1" x14ac:dyDescent="0.25">
      <c r="B601" s="43" t="s">
        <v>144</v>
      </c>
      <c r="C601" s="43" t="s">
        <v>144</v>
      </c>
      <c r="D601" s="44" t="s">
        <v>163</v>
      </c>
      <c r="E601" s="43" t="s">
        <v>144</v>
      </c>
      <c r="F601" s="44" t="s">
        <v>144</v>
      </c>
      <c r="G601" s="45" t="s">
        <v>144</v>
      </c>
      <c r="H601" s="46" t="s">
        <v>144</v>
      </c>
      <c r="I601" s="46" t="s">
        <v>144</v>
      </c>
      <c r="J601" s="47" t="s">
        <v>163</v>
      </c>
      <c r="K601" s="48" t="s">
        <v>144</v>
      </c>
      <c r="L601" s="49" t="s">
        <v>144</v>
      </c>
      <c r="M601" s="50" t="s">
        <v>144</v>
      </c>
      <c r="N601" s="50" t="s">
        <v>144</v>
      </c>
      <c r="O601" s="50" t="s">
        <v>144</v>
      </c>
      <c r="P601" s="50" t="s">
        <v>144</v>
      </c>
      <c r="Q601" s="51" t="s">
        <v>144</v>
      </c>
      <c r="R601" s="51" t="s">
        <v>144</v>
      </c>
    </row>
    <row r="602" spans="2:18" ht="45" customHeight="1" x14ac:dyDescent="0.25">
      <c r="B602" s="43" t="s">
        <v>144</v>
      </c>
      <c r="C602" s="43" t="s">
        <v>144</v>
      </c>
      <c r="D602" s="44" t="s">
        <v>163</v>
      </c>
      <c r="E602" s="43" t="s">
        <v>144</v>
      </c>
      <c r="F602" s="44" t="s">
        <v>144</v>
      </c>
      <c r="G602" s="45" t="s">
        <v>144</v>
      </c>
      <c r="H602" s="46" t="s">
        <v>144</v>
      </c>
      <c r="I602" s="46" t="s">
        <v>144</v>
      </c>
      <c r="J602" s="47" t="s">
        <v>163</v>
      </c>
      <c r="K602" s="48" t="s">
        <v>144</v>
      </c>
      <c r="L602" s="49" t="s">
        <v>144</v>
      </c>
      <c r="M602" s="50" t="s">
        <v>144</v>
      </c>
      <c r="N602" s="50" t="s">
        <v>144</v>
      </c>
      <c r="O602" s="50" t="s">
        <v>144</v>
      </c>
      <c r="P602" s="50" t="s">
        <v>144</v>
      </c>
      <c r="Q602" s="51" t="s">
        <v>144</v>
      </c>
      <c r="R602" s="51" t="s">
        <v>144</v>
      </c>
    </row>
    <row r="603" spans="2:18" ht="45" customHeight="1" x14ac:dyDescent="0.25">
      <c r="B603" s="43" t="s">
        <v>144</v>
      </c>
      <c r="C603" s="43" t="s">
        <v>144</v>
      </c>
      <c r="D603" s="44" t="s">
        <v>163</v>
      </c>
      <c r="E603" s="43" t="s">
        <v>144</v>
      </c>
      <c r="F603" s="44" t="s">
        <v>144</v>
      </c>
      <c r="G603" s="45" t="s">
        <v>144</v>
      </c>
      <c r="H603" s="46" t="s">
        <v>144</v>
      </c>
      <c r="I603" s="46" t="s">
        <v>144</v>
      </c>
      <c r="J603" s="47" t="s">
        <v>163</v>
      </c>
      <c r="K603" s="48" t="s">
        <v>144</v>
      </c>
      <c r="L603" s="49" t="s">
        <v>144</v>
      </c>
      <c r="M603" s="50" t="s">
        <v>144</v>
      </c>
      <c r="N603" s="50" t="s">
        <v>144</v>
      </c>
      <c r="O603" s="50" t="s">
        <v>144</v>
      </c>
      <c r="P603" s="50" t="s">
        <v>144</v>
      </c>
      <c r="Q603" s="51" t="s">
        <v>144</v>
      </c>
      <c r="R603" s="51" t="s">
        <v>144</v>
      </c>
    </row>
    <row r="604" spans="2:18" ht="45" customHeight="1" x14ac:dyDescent="0.25">
      <c r="B604" s="43" t="s">
        <v>144</v>
      </c>
      <c r="C604" s="43" t="s">
        <v>144</v>
      </c>
      <c r="D604" s="44" t="s">
        <v>163</v>
      </c>
      <c r="E604" s="43" t="s">
        <v>144</v>
      </c>
      <c r="F604" s="44" t="s">
        <v>144</v>
      </c>
      <c r="G604" s="45" t="s">
        <v>144</v>
      </c>
      <c r="H604" s="46" t="s">
        <v>144</v>
      </c>
      <c r="I604" s="46" t="s">
        <v>144</v>
      </c>
      <c r="J604" s="47" t="s">
        <v>163</v>
      </c>
      <c r="K604" s="48" t="s">
        <v>144</v>
      </c>
      <c r="L604" s="49" t="s">
        <v>144</v>
      </c>
      <c r="M604" s="50" t="s">
        <v>144</v>
      </c>
      <c r="N604" s="50" t="s">
        <v>144</v>
      </c>
      <c r="O604" s="50" t="s">
        <v>144</v>
      </c>
      <c r="P604" s="50" t="s">
        <v>144</v>
      </c>
      <c r="Q604" s="51" t="s">
        <v>144</v>
      </c>
      <c r="R604" s="51" t="s">
        <v>144</v>
      </c>
    </row>
    <row r="605" spans="2:18" ht="45" customHeight="1" x14ac:dyDescent="0.25">
      <c r="B605" s="43" t="s">
        <v>144</v>
      </c>
      <c r="C605" s="43" t="s">
        <v>144</v>
      </c>
      <c r="D605" s="44" t="s">
        <v>163</v>
      </c>
      <c r="E605" s="43" t="s">
        <v>144</v>
      </c>
      <c r="F605" s="44" t="s">
        <v>144</v>
      </c>
      <c r="G605" s="45" t="s">
        <v>144</v>
      </c>
      <c r="H605" s="46" t="s">
        <v>144</v>
      </c>
      <c r="I605" s="46" t="s">
        <v>144</v>
      </c>
      <c r="J605" s="47" t="s">
        <v>163</v>
      </c>
      <c r="K605" s="48" t="s">
        <v>144</v>
      </c>
      <c r="L605" s="49" t="s">
        <v>144</v>
      </c>
      <c r="M605" s="50" t="s">
        <v>144</v>
      </c>
      <c r="N605" s="50" t="s">
        <v>144</v>
      </c>
      <c r="O605" s="50" t="s">
        <v>144</v>
      </c>
      <c r="P605" s="50" t="s">
        <v>144</v>
      </c>
      <c r="Q605" s="51" t="s">
        <v>144</v>
      </c>
      <c r="R605" s="51" t="s">
        <v>144</v>
      </c>
    </row>
    <row r="606" spans="2:18" ht="45" customHeight="1" x14ac:dyDescent="0.25">
      <c r="B606" s="43" t="s">
        <v>144</v>
      </c>
      <c r="C606" s="43" t="s">
        <v>144</v>
      </c>
      <c r="D606" s="44" t="s">
        <v>163</v>
      </c>
      <c r="E606" s="43" t="s">
        <v>144</v>
      </c>
      <c r="F606" s="44" t="s">
        <v>144</v>
      </c>
      <c r="G606" s="45" t="s">
        <v>144</v>
      </c>
      <c r="H606" s="46" t="s">
        <v>144</v>
      </c>
      <c r="I606" s="46" t="s">
        <v>144</v>
      </c>
      <c r="J606" s="47" t="s">
        <v>163</v>
      </c>
      <c r="K606" s="48" t="s">
        <v>144</v>
      </c>
      <c r="L606" s="49" t="s">
        <v>144</v>
      </c>
      <c r="M606" s="50" t="s">
        <v>144</v>
      </c>
      <c r="N606" s="50" t="s">
        <v>144</v>
      </c>
      <c r="O606" s="50" t="s">
        <v>144</v>
      </c>
      <c r="P606" s="50" t="s">
        <v>144</v>
      </c>
      <c r="Q606" s="51" t="s">
        <v>144</v>
      </c>
      <c r="R606" s="51" t="s">
        <v>144</v>
      </c>
    </row>
    <row r="607" spans="2:18" ht="45" customHeight="1" x14ac:dyDescent="0.25">
      <c r="B607" s="43" t="s">
        <v>144</v>
      </c>
      <c r="C607" s="43" t="s">
        <v>144</v>
      </c>
      <c r="D607" s="44" t="s">
        <v>163</v>
      </c>
      <c r="E607" s="43" t="s">
        <v>144</v>
      </c>
      <c r="F607" s="44" t="s">
        <v>144</v>
      </c>
      <c r="G607" s="45" t="s">
        <v>144</v>
      </c>
      <c r="H607" s="46" t="s">
        <v>144</v>
      </c>
      <c r="I607" s="46" t="s">
        <v>144</v>
      </c>
      <c r="J607" s="47" t="s">
        <v>163</v>
      </c>
      <c r="K607" s="48" t="s">
        <v>144</v>
      </c>
      <c r="L607" s="49" t="s">
        <v>144</v>
      </c>
      <c r="M607" s="50" t="s">
        <v>144</v>
      </c>
      <c r="N607" s="50" t="s">
        <v>144</v>
      </c>
      <c r="O607" s="50" t="s">
        <v>144</v>
      </c>
      <c r="P607" s="50" t="s">
        <v>144</v>
      </c>
      <c r="Q607" s="51" t="s">
        <v>144</v>
      </c>
      <c r="R607" s="51" t="s">
        <v>144</v>
      </c>
    </row>
    <row r="608" spans="2:18" ht="45" customHeight="1" x14ac:dyDescent="0.25">
      <c r="B608" s="43" t="s">
        <v>144</v>
      </c>
      <c r="C608" s="43" t="s">
        <v>144</v>
      </c>
      <c r="D608" s="44" t="s">
        <v>163</v>
      </c>
      <c r="E608" s="43" t="s">
        <v>144</v>
      </c>
      <c r="F608" s="44" t="s">
        <v>144</v>
      </c>
      <c r="G608" s="45" t="s">
        <v>144</v>
      </c>
      <c r="H608" s="46" t="s">
        <v>144</v>
      </c>
      <c r="I608" s="46" t="s">
        <v>144</v>
      </c>
      <c r="J608" s="47" t="s">
        <v>163</v>
      </c>
      <c r="K608" s="48" t="s">
        <v>144</v>
      </c>
      <c r="L608" s="49" t="s">
        <v>144</v>
      </c>
      <c r="M608" s="50" t="s">
        <v>144</v>
      </c>
      <c r="N608" s="50" t="s">
        <v>144</v>
      </c>
      <c r="O608" s="50" t="s">
        <v>144</v>
      </c>
      <c r="P608" s="50" t="s">
        <v>144</v>
      </c>
      <c r="Q608" s="51" t="s">
        <v>144</v>
      </c>
      <c r="R608" s="51" t="s">
        <v>144</v>
      </c>
    </row>
    <row r="609" spans="2:18" ht="45" customHeight="1" x14ac:dyDescent="0.25">
      <c r="B609" s="43" t="s">
        <v>144</v>
      </c>
      <c r="C609" s="43" t="s">
        <v>144</v>
      </c>
      <c r="D609" s="44" t="s">
        <v>163</v>
      </c>
      <c r="E609" s="43" t="s">
        <v>144</v>
      </c>
      <c r="F609" s="44" t="s">
        <v>144</v>
      </c>
      <c r="G609" s="45" t="s">
        <v>144</v>
      </c>
      <c r="H609" s="46" t="s">
        <v>144</v>
      </c>
      <c r="I609" s="46" t="s">
        <v>144</v>
      </c>
      <c r="J609" s="47" t="s">
        <v>163</v>
      </c>
      <c r="K609" s="48" t="s">
        <v>144</v>
      </c>
      <c r="L609" s="49" t="s">
        <v>144</v>
      </c>
      <c r="M609" s="50" t="s">
        <v>144</v>
      </c>
      <c r="N609" s="50" t="s">
        <v>144</v>
      </c>
      <c r="O609" s="50" t="s">
        <v>144</v>
      </c>
      <c r="P609" s="50" t="s">
        <v>144</v>
      </c>
      <c r="Q609" s="51" t="s">
        <v>144</v>
      </c>
      <c r="R609" s="51" t="s">
        <v>144</v>
      </c>
    </row>
    <row r="610" spans="2:18" ht="45" customHeight="1" x14ac:dyDescent="0.25">
      <c r="B610" s="43" t="s">
        <v>144</v>
      </c>
      <c r="C610" s="43" t="s">
        <v>144</v>
      </c>
      <c r="D610" s="44" t="s">
        <v>163</v>
      </c>
      <c r="E610" s="43" t="s">
        <v>144</v>
      </c>
      <c r="F610" s="44" t="s">
        <v>144</v>
      </c>
      <c r="G610" s="45" t="s">
        <v>144</v>
      </c>
      <c r="H610" s="46" t="s">
        <v>144</v>
      </c>
      <c r="I610" s="46" t="s">
        <v>144</v>
      </c>
      <c r="J610" s="47" t="s">
        <v>163</v>
      </c>
      <c r="K610" s="48" t="s">
        <v>144</v>
      </c>
      <c r="L610" s="49" t="s">
        <v>144</v>
      </c>
      <c r="M610" s="50" t="s">
        <v>144</v>
      </c>
      <c r="N610" s="50" t="s">
        <v>144</v>
      </c>
      <c r="O610" s="50" t="s">
        <v>144</v>
      </c>
      <c r="P610" s="50" t="s">
        <v>144</v>
      </c>
      <c r="Q610" s="51" t="s">
        <v>144</v>
      </c>
      <c r="R610" s="51" t="s">
        <v>144</v>
      </c>
    </row>
    <row r="611" spans="2:18" ht="45" customHeight="1" x14ac:dyDescent="0.25">
      <c r="B611" s="43" t="s">
        <v>144</v>
      </c>
      <c r="C611" s="43" t="s">
        <v>144</v>
      </c>
      <c r="D611" s="44" t="s">
        <v>163</v>
      </c>
      <c r="E611" s="43" t="s">
        <v>144</v>
      </c>
      <c r="F611" s="44" t="s">
        <v>144</v>
      </c>
      <c r="G611" s="45" t="s">
        <v>144</v>
      </c>
      <c r="H611" s="46" t="s">
        <v>144</v>
      </c>
      <c r="I611" s="46" t="s">
        <v>144</v>
      </c>
      <c r="J611" s="47" t="s">
        <v>163</v>
      </c>
      <c r="K611" s="48" t="s">
        <v>144</v>
      </c>
      <c r="L611" s="49" t="s">
        <v>144</v>
      </c>
      <c r="M611" s="50" t="s">
        <v>144</v>
      </c>
      <c r="N611" s="50" t="s">
        <v>144</v>
      </c>
      <c r="O611" s="50" t="s">
        <v>144</v>
      </c>
      <c r="P611" s="50" t="s">
        <v>144</v>
      </c>
      <c r="Q611" s="51" t="s">
        <v>144</v>
      </c>
      <c r="R611" s="51" t="s">
        <v>144</v>
      </c>
    </row>
    <row r="612" spans="2:18" ht="45" customHeight="1" x14ac:dyDescent="0.25">
      <c r="B612" s="43" t="s">
        <v>144</v>
      </c>
      <c r="C612" s="43" t="s">
        <v>144</v>
      </c>
      <c r="D612" s="44" t="s">
        <v>163</v>
      </c>
      <c r="E612" s="43" t="s">
        <v>144</v>
      </c>
      <c r="F612" s="44" t="s">
        <v>144</v>
      </c>
      <c r="G612" s="45" t="s">
        <v>144</v>
      </c>
      <c r="H612" s="46" t="s">
        <v>144</v>
      </c>
      <c r="I612" s="46" t="s">
        <v>144</v>
      </c>
      <c r="J612" s="47" t="s">
        <v>163</v>
      </c>
      <c r="K612" s="48" t="s">
        <v>144</v>
      </c>
      <c r="L612" s="49" t="s">
        <v>144</v>
      </c>
      <c r="M612" s="50" t="s">
        <v>144</v>
      </c>
      <c r="N612" s="50" t="s">
        <v>144</v>
      </c>
      <c r="O612" s="50" t="s">
        <v>144</v>
      </c>
      <c r="P612" s="50" t="s">
        <v>144</v>
      </c>
      <c r="Q612" s="51" t="s">
        <v>144</v>
      </c>
      <c r="R612" s="51" t="s">
        <v>144</v>
      </c>
    </row>
    <row r="613" spans="2:18" ht="45" customHeight="1" x14ac:dyDescent="0.25">
      <c r="B613" s="43" t="s">
        <v>144</v>
      </c>
      <c r="C613" s="43" t="s">
        <v>144</v>
      </c>
      <c r="D613" s="44" t="s">
        <v>163</v>
      </c>
      <c r="E613" s="43" t="s">
        <v>144</v>
      </c>
      <c r="F613" s="44" t="s">
        <v>144</v>
      </c>
      <c r="G613" s="45" t="s">
        <v>144</v>
      </c>
      <c r="H613" s="46" t="s">
        <v>144</v>
      </c>
      <c r="I613" s="46" t="s">
        <v>144</v>
      </c>
      <c r="J613" s="47" t="s">
        <v>163</v>
      </c>
      <c r="K613" s="48" t="s">
        <v>144</v>
      </c>
      <c r="L613" s="49" t="s">
        <v>144</v>
      </c>
      <c r="M613" s="50" t="s">
        <v>144</v>
      </c>
      <c r="N613" s="50" t="s">
        <v>144</v>
      </c>
      <c r="O613" s="50" t="s">
        <v>144</v>
      </c>
      <c r="P613" s="50" t="s">
        <v>144</v>
      </c>
      <c r="Q613" s="51" t="s">
        <v>144</v>
      </c>
      <c r="R613" s="51" t="s">
        <v>144</v>
      </c>
    </row>
    <row r="614" spans="2:18" ht="45" customHeight="1" x14ac:dyDescent="0.25">
      <c r="B614" s="43" t="s">
        <v>144</v>
      </c>
      <c r="C614" s="43" t="s">
        <v>144</v>
      </c>
      <c r="D614" s="44" t="s">
        <v>163</v>
      </c>
      <c r="E614" s="43" t="s">
        <v>144</v>
      </c>
      <c r="F614" s="44" t="s">
        <v>144</v>
      </c>
      <c r="G614" s="45" t="s">
        <v>144</v>
      </c>
      <c r="H614" s="46" t="s">
        <v>144</v>
      </c>
      <c r="I614" s="46" t="s">
        <v>144</v>
      </c>
      <c r="J614" s="47" t="s">
        <v>163</v>
      </c>
      <c r="K614" s="48" t="s">
        <v>144</v>
      </c>
      <c r="L614" s="49" t="s">
        <v>144</v>
      </c>
      <c r="M614" s="50" t="s">
        <v>144</v>
      </c>
      <c r="N614" s="50" t="s">
        <v>144</v>
      </c>
      <c r="O614" s="50" t="s">
        <v>144</v>
      </c>
      <c r="P614" s="50" t="s">
        <v>144</v>
      </c>
      <c r="Q614" s="51" t="s">
        <v>144</v>
      </c>
      <c r="R614" s="51" t="s">
        <v>144</v>
      </c>
    </row>
    <row r="615" spans="2:18" ht="45" customHeight="1" x14ac:dyDescent="0.25">
      <c r="B615" s="43" t="s">
        <v>144</v>
      </c>
      <c r="C615" s="43" t="s">
        <v>144</v>
      </c>
      <c r="D615" s="44" t="s">
        <v>163</v>
      </c>
      <c r="E615" s="43" t="s">
        <v>144</v>
      </c>
      <c r="F615" s="44" t="s">
        <v>144</v>
      </c>
      <c r="G615" s="45" t="s">
        <v>144</v>
      </c>
      <c r="H615" s="46" t="s">
        <v>144</v>
      </c>
      <c r="I615" s="46" t="s">
        <v>144</v>
      </c>
      <c r="J615" s="47" t="s">
        <v>163</v>
      </c>
      <c r="K615" s="48" t="s">
        <v>144</v>
      </c>
      <c r="L615" s="49" t="s">
        <v>144</v>
      </c>
      <c r="M615" s="50" t="s">
        <v>144</v>
      </c>
      <c r="N615" s="50" t="s">
        <v>144</v>
      </c>
      <c r="O615" s="50" t="s">
        <v>144</v>
      </c>
      <c r="P615" s="50" t="s">
        <v>144</v>
      </c>
      <c r="Q615" s="51" t="s">
        <v>144</v>
      </c>
      <c r="R615" s="51" t="s">
        <v>144</v>
      </c>
    </row>
    <row r="616" spans="2:18" ht="45" customHeight="1" x14ac:dyDescent="0.25">
      <c r="B616" s="43" t="s">
        <v>144</v>
      </c>
      <c r="C616" s="43" t="s">
        <v>144</v>
      </c>
      <c r="D616" s="44" t="s">
        <v>163</v>
      </c>
      <c r="E616" s="43" t="s">
        <v>144</v>
      </c>
      <c r="F616" s="44" t="s">
        <v>144</v>
      </c>
      <c r="G616" s="45" t="s">
        <v>144</v>
      </c>
      <c r="H616" s="46" t="s">
        <v>144</v>
      </c>
      <c r="I616" s="46" t="s">
        <v>144</v>
      </c>
      <c r="J616" s="47" t="s">
        <v>163</v>
      </c>
      <c r="K616" s="48" t="s">
        <v>144</v>
      </c>
      <c r="L616" s="49" t="s">
        <v>144</v>
      </c>
      <c r="M616" s="50" t="s">
        <v>144</v>
      </c>
      <c r="N616" s="50" t="s">
        <v>144</v>
      </c>
      <c r="O616" s="50" t="s">
        <v>144</v>
      </c>
      <c r="P616" s="50" t="s">
        <v>144</v>
      </c>
      <c r="Q616" s="51" t="s">
        <v>144</v>
      </c>
      <c r="R616" s="51" t="s">
        <v>144</v>
      </c>
    </row>
    <row r="617" spans="2:18" ht="45" customHeight="1" x14ac:dyDescent="0.25">
      <c r="B617" s="43" t="s">
        <v>144</v>
      </c>
      <c r="C617" s="43" t="s">
        <v>144</v>
      </c>
      <c r="D617" s="44" t="s">
        <v>163</v>
      </c>
      <c r="E617" s="43" t="s">
        <v>144</v>
      </c>
      <c r="F617" s="44" t="s">
        <v>144</v>
      </c>
      <c r="G617" s="45" t="s">
        <v>144</v>
      </c>
      <c r="H617" s="46" t="s">
        <v>144</v>
      </c>
      <c r="I617" s="46" t="s">
        <v>144</v>
      </c>
      <c r="J617" s="47" t="s">
        <v>163</v>
      </c>
      <c r="K617" s="48" t="s">
        <v>144</v>
      </c>
      <c r="L617" s="49" t="s">
        <v>144</v>
      </c>
      <c r="M617" s="50" t="s">
        <v>144</v>
      </c>
      <c r="N617" s="50" t="s">
        <v>144</v>
      </c>
      <c r="O617" s="50" t="s">
        <v>144</v>
      </c>
      <c r="P617" s="50" t="s">
        <v>144</v>
      </c>
      <c r="Q617" s="51" t="s">
        <v>144</v>
      </c>
      <c r="R617" s="51" t="s">
        <v>144</v>
      </c>
    </row>
    <row r="618" spans="2:18" ht="45" customHeight="1" x14ac:dyDescent="0.25">
      <c r="B618" s="43" t="s">
        <v>144</v>
      </c>
      <c r="C618" s="43" t="s">
        <v>144</v>
      </c>
      <c r="D618" s="44" t="s">
        <v>163</v>
      </c>
      <c r="E618" s="43" t="s">
        <v>144</v>
      </c>
      <c r="F618" s="44" t="s">
        <v>144</v>
      </c>
      <c r="G618" s="45" t="s">
        <v>144</v>
      </c>
      <c r="H618" s="46" t="s">
        <v>144</v>
      </c>
      <c r="I618" s="46" t="s">
        <v>144</v>
      </c>
      <c r="J618" s="47" t="s">
        <v>163</v>
      </c>
      <c r="K618" s="48" t="s">
        <v>144</v>
      </c>
      <c r="L618" s="49" t="s">
        <v>144</v>
      </c>
      <c r="M618" s="50" t="s">
        <v>144</v>
      </c>
      <c r="N618" s="50" t="s">
        <v>144</v>
      </c>
      <c r="O618" s="50" t="s">
        <v>144</v>
      </c>
      <c r="P618" s="50" t="s">
        <v>144</v>
      </c>
      <c r="Q618" s="51" t="s">
        <v>144</v>
      </c>
      <c r="R618" s="51" t="s">
        <v>144</v>
      </c>
    </row>
    <row r="619" spans="2:18" ht="45" customHeight="1" x14ac:dyDescent="0.25">
      <c r="B619" s="43" t="s">
        <v>144</v>
      </c>
      <c r="C619" s="43" t="s">
        <v>144</v>
      </c>
      <c r="D619" s="44" t="s">
        <v>163</v>
      </c>
      <c r="E619" s="43" t="s">
        <v>144</v>
      </c>
      <c r="F619" s="44" t="s">
        <v>144</v>
      </c>
      <c r="G619" s="45" t="s">
        <v>144</v>
      </c>
      <c r="H619" s="46" t="s">
        <v>144</v>
      </c>
      <c r="I619" s="46" t="s">
        <v>144</v>
      </c>
      <c r="J619" s="47" t="s">
        <v>163</v>
      </c>
      <c r="K619" s="48" t="s">
        <v>144</v>
      </c>
      <c r="L619" s="49" t="s">
        <v>144</v>
      </c>
      <c r="M619" s="50" t="s">
        <v>144</v>
      </c>
      <c r="N619" s="50" t="s">
        <v>144</v>
      </c>
      <c r="O619" s="50" t="s">
        <v>144</v>
      </c>
      <c r="P619" s="50" t="s">
        <v>144</v>
      </c>
      <c r="Q619" s="51" t="s">
        <v>144</v>
      </c>
      <c r="R619" s="51" t="s">
        <v>144</v>
      </c>
    </row>
    <row r="620" spans="2:18" ht="45" customHeight="1" x14ac:dyDescent="0.25">
      <c r="B620" s="43" t="s">
        <v>144</v>
      </c>
      <c r="C620" s="43" t="s">
        <v>144</v>
      </c>
      <c r="D620" s="44" t="s">
        <v>163</v>
      </c>
      <c r="E620" s="43" t="s">
        <v>144</v>
      </c>
      <c r="F620" s="44" t="s">
        <v>144</v>
      </c>
      <c r="G620" s="45" t="s">
        <v>144</v>
      </c>
      <c r="H620" s="46" t="s">
        <v>144</v>
      </c>
      <c r="I620" s="46" t="s">
        <v>144</v>
      </c>
      <c r="J620" s="47" t="s">
        <v>163</v>
      </c>
      <c r="K620" s="48" t="s">
        <v>144</v>
      </c>
      <c r="L620" s="49" t="s">
        <v>144</v>
      </c>
      <c r="M620" s="50" t="s">
        <v>144</v>
      </c>
      <c r="N620" s="50" t="s">
        <v>144</v>
      </c>
      <c r="O620" s="50" t="s">
        <v>144</v>
      </c>
      <c r="P620" s="50" t="s">
        <v>144</v>
      </c>
      <c r="Q620" s="51" t="s">
        <v>144</v>
      </c>
      <c r="R620" s="51" t="s">
        <v>144</v>
      </c>
    </row>
    <row r="621" spans="2:18" ht="45" customHeight="1" x14ac:dyDescent="0.25">
      <c r="B621" s="43" t="s">
        <v>144</v>
      </c>
      <c r="C621" s="43" t="s">
        <v>144</v>
      </c>
      <c r="D621" s="44" t="s">
        <v>163</v>
      </c>
      <c r="E621" s="43" t="s">
        <v>144</v>
      </c>
      <c r="F621" s="44" t="s">
        <v>144</v>
      </c>
      <c r="G621" s="45" t="s">
        <v>144</v>
      </c>
      <c r="H621" s="46" t="s">
        <v>144</v>
      </c>
      <c r="I621" s="46" t="s">
        <v>144</v>
      </c>
      <c r="J621" s="47" t="s">
        <v>163</v>
      </c>
      <c r="K621" s="48" t="s">
        <v>144</v>
      </c>
      <c r="L621" s="49" t="s">
        <v>144</v>
      </c>
      <c r="M621" s="50" t="s">
        <v>144</v>
      </c>
      <c r="N621" s="50" t="s">
        <v>144</v>
      </c>
      <c r="O621" s="50" t="s">
        <v>144</v>
      </c>
      <c r="P621" s="50" t="s">
        <v>144</v>
      </c>
      <c r="Q621" s="51" t="s">
        <v>144</v>
      </c>
      <c r="R621" s="51" t="s">
        <v>144</v>
      </c>
    </row>
    <row r="622" spans="2:18" ht="45" customHeight="1" x14ac:dyDescent="0.25">
      <c r="B622" s="43" t="s">
        <v>144</v>
      </c>
      <c r="C622" s="43" t="s">
        <v>144</v>
      </c>
      <c r="D622" s="44" t="s">
        <v>163</v>
      </c>
      <c r="E622" s="43" t="s">
        <v>144</v>
      </c>
      <c r="F622" s="44" t="s">
        <v>144</v>
      </c>
      <c r="G622" s="45" t="s">
        <v>144</v>
      </c>
      <c r="H622" s="46" t="s">
        <v>144</v>
      </c>
      <c r="I622" s="46" t="s">
        <v>144</v>
      </c>
      <c r="J622" s="47" t="s">
        <v>163</v>
      </c>
      <c r="K622" s="48" t="s">
        <v>144</v>
      </c>
      <c r="L622" s="49" t="s">
        <v>144</v>
      </c>
      <c r="M622" s="50" t="s">
        <v>144</v>
      </c>
      <c r="N622" s="50" t="s">
        <v>144</v>
      </c>
      <c r="O622" s="50" t="s">
        <v>144</v>
      </c>
      <c r="P622" s="50" t="s">
        <v>144</v>
      </c>
      <c r="Q622" s="51" t="s">
        <v>144</v>
      </c>
      <c r="R622" s="51" t="s">
        <v>144</v>
      </c>
    </row>
    <row r="623" spans="2:18" ht="45" customHeight="1" x14ac:dyDescent="0.25">
      <c r="B623" s="43" t="s">
        <v>144</v>
      </c>
      <c r="C623" s="43" t="s">
        <v>144</v>
      </c>
      <c r="D623" s="44" t="s">
        <v>163</v>
      </c>
      <c r="E623" s="43" t="s">
        <v>144</v>
      </c>
      <c r="F623" s="44" t="s">
        <v>144</v>
      </c>
      <c r="G623" s="45" t="s">
        <v>144</v>
      </c>
      <c r="H623" s="46" t="s">
        <v>144</v>
      </c>
      <c r="I623" s="46" t="s">
        <v>144</v>
      </c>
      <c r="J623" s="47" t="s">
        <v>163</v>
      </c>
      <c r="K623" s="48" t="s">
        <v>144</v>
      </c>
      <c r="L623" s="49" t="s">
        <v>144</v>
      </c>
      <c r="M623" s="50" t="s">
        <v>144</v>
      </c>
      <c r="N623" s="50" t="s">
        <v>144</v>
      </c>
      <c r="O623" s="50" t="s">
        <v>144</v>
      </c>
      <c r="P623" s="50" t="s">
        <v>144</v>
      </c>
      <c r="Q623" s="51" t="s">
        <v>144</v>
      </c>
      <c r="R623" s="51" t="s">
        <v>144</v>
      </c>
    </row>
    <row r="624" spans="2:18" ht="45" customHeight="1" x14ac:dyDescent="0.25">
      <c r="B624" s="43" t="s">
        <v>144</v>
      </c>
      <c r="C624" s="43" t="s">
        <v>144</v>
      </c>
      <c r="D624" s="44" t="s">
        <v>163</v>
      </c>
      <c r="E624" s="43" t="s">
        <v>144</v>
      </c>
      <c r="F624" s="44" t="s">
        <v>144</v>
      </c>
      <c r="G624" s="45" t="s">
        <v>144</v>
      </c>
      <c r="H624" s="46" t="s">
        <v>144</v>
      </c>
      <c r="I624" s="46" t="s">
        <v>144</v>
      </c>
      <c r="J624" s="47" t="s">
        <v>163</v>
      </c>
      <c r="K624" s="48" t="s">
        <v>144</v>
      </c>
      <c r="L624" s="49" t="s">
        <v>144</v>
      </c>
      <c r="M624" s="50" t="s">
        <v>144</v>
      </c>
      <c r="N624" s="50" t="s">
        <v>144</v>
      </c>
      <c r="O624" s="50" t="s">
        <v>144</v>
      </c>
      <c r="P624" s="50" t="s">
        <v>144</v>
      </c>
      <c r="Q624" s="51" t="s">
        <v>144</v>
      </c>
      <c r="R624" s="51" t="s">
        <v>144</v>
      </c>
    </row>
    <row r="625" spans="2:18" ht="45" customHeight="1" x14ac:dyDescent="0.25">
      <c r="B625" s="43" t="s">
        <v>144</v>
      </c>
      <c r="C625" s="43" t="s">
        <v>144</v>
      </c>
      <c r="D625" s="44" t="s">
        <v>163</v>
      </c>
      <c r="E625" s="43" t="s">
        <v>144</v>
      </c>
      <c r="F625" s="44" t="s">
        <v>144</v>
      </c>
      <c r="G625" s="45" t="s">
        <v>144</v>
      </c>
      <c r="H625" s="46" t="s">
        <v>144</v>
      </c>
      <c r="I625" s="46" t="s">
        <v>144</v>
      </c>
      <c r="J625" s="47" t="s">
        <v>163</v>
      </c>
      <c r="K625" s="48" t="s">
        <v>144</v>
      </c>
      <c r="L625" s="49" t="s">
        <v>144</v>
      </c>
      <c r="M625" s="50" t="s">
        <v>144</v>
      </c>
      <c r="N625" s="50" t="s">
        <v>144</v>
      </c>
      <c r="O625" s="50" t="s">
        <v>144</v>
      </c>
      <c r="P625" s="50" t="s">
        <v>144</v>
      </c>
      <c r="Q625" s="51" t="s">
        <v>144</v>
      </c>
      <c r="R625" s="51" t="s">
        <v>144</v>
      </c>
    </row>
    <row r="626" spans="2:18" ht="45" customHeight="1" x14ac:dyDescent="0.25">
      <c r="B626" s="43" t="s">
        <v>144</v>
      </c>
      <c r="C626" s="43" t="s">
        <v>144</v>
      </c>
      <c r="D626" s="44" t="s">
        <v>163</v>
      </c>
      <c r="E626" s="43" t="s">
        <v>144</v>
      </c>
      <c r="F626" s="44" t="s">
        <v>144</v>
      </c>
      <c r="G626" s="45" t="s">
        <v>144</v>
      </c>
      <c r="H626" s="46" t="s">
        <v>144</v>
      </c>
      <c r="I626" s="46" t="s">
        <v>144</v>
      </c>
      <c r="J626" s="47" t="s">
        <v>163</v>
      </c>
      <c r="K626" s="48" t="s">
        <v>144</v>
      </c>
      <c r="L626" s="49" t="s">
        <v>144</v>
      </c>
      <c r="M626" s="50" t="s">
        <v>144</v>
      </c>
      <c r="N626" s="50" t="s">
        <v>144</v>
      </c>
      <c r="O626" s="50" t="s">
        <v>144</v>
      </c>
      <c r="P626" s="50" t="s">
        <v>144</v>
      </c>
      <c r="Q626" s="51" t="s">
        <v>144</v>
      </c>
      <c r="R626" s="51" t="s">
        <v>144</v>
      </c>
    </row>
    <row r="627" spans="2:18" ht="45" customHeight="1" x14ac:dyDescent="0.25">
      <c r="B627" s="43" t="s">
        <v>144</v>
      </c>
      <c r="C627" s="43" t="s">
        <v>144</v>
      </c>
      <c r="D627" s="44" t="s">
        <v>163</v>
      </c>
      <c r="E627" s="43" t="s">
        <v>144</v>
      </c>
      <c r="F627" s="44" t="s">
        <v>144</v>
      </c>
      <c r="G627" s="45" t="s">
        <v>144</v>
      </c>
      <c r="H627" s="46" t="s">
        <v>144</v>
      </c>
      <c r="I627" s="46" t="s">
        <v>144</v>
      </c>
      <c r="J627" s="47" t="s">
        <v>163</v>
      </c>
      <c r="K627" s="48" t="s">
        <v>144</v>
      </c>
      <c r="L627" s="49" t="s">
        <v>144</v>
      </c>
      <c r="M627" s="50" t="s">
        <v>144</v>
      </c>
      <c r="N627" s="50" t="s">
        <v>144</v>
      </c>
      <c r="O627" s="50" t="s">
        <v>144</v>
      </c>
      <c r="P627" s="50" t="s">
        <v>144</v>
      </c>
      <c r="Q627" s="51" t="s">
        <v>144</v>
      </c>
      <c r="R627" s="51" t="s">
        <v>144</v>
      </c>
    </row>
    <row r="628" spans="2:18" ht="45" customHeight="1" x14ac:dyDescent="0.25">
      <c r="B628" s="43" t="s">
        <v>144</v>
      </c>
      <c r="C628" s="43" t="s">
        <v>144</v>
      </c>
      <c r="D628" s="44" t="s">
        <v>163</v>
      </c>
      <c r="E628" s="43" t="s">
        <v>144</v>
      </c>
      <c r="F628" s="44" t="s">
        <v>144</v>
      </c>
      <c r="G628" s="45" t="s">
        <v>144</v>
      </c>
      <c r="H628" s="46" t="s">
        <v>144</v>
      </c>
      <c r="I628" s="46" t="s">
        <v>144</v>
      </c>
      <c r="J628" s="47" t="s">
        <v>163</v>
      </c>
      <c r="K628" s="48" t="s">
        <v>144</v>
      </c>
      <c r="L628" s="49" t="s">
        <v>144</v>
      </c>
      <c r="M628" s="50" t="s">
        <v>144</v>
      </c>
      <c r="N628" s="50" t="s">
        <v>144</v>
      </c>
      <c r="O628" s="50" t="s">
        <v>144</v>
      </c>
      <c r="P628" s="50" t="s">
        <v>144</v>
      </c>
      <c r="Q628" s="51" t="s">
        <v>144</v>
      </c>
      <c r="R628" s="51" t="s">
        <v>144</v>
      </c>
    </row>
    <row r="629" spans="2:18" ht="45" customHeight="1" x14ac:dyDescent="0.25">
      <c r="B629" s="43" t="s">
        <v>144</v>
      </c>
      <c r="C629" s="43" t="s">
        <v>144</v>
      </c>
      <c r="D629" s="44" t="s">
        <v>163</v>
      </c>
      <c r="E629" s="43" t="s">
        <v>144</v>
      </c>
      <c r="F629" s="44" t="s">
        <v>144</v>
      </c>
      <c r="G629" s="45" t="s">
        <v>144</v>
      </c>
      <c r="H629" s="46" t="s">
        <v>144</v>
      </c>
      <c r="I629" s="46" t="s">
        <v>144</v>
      </c>
      <c r="J629" s="47" t="s">
        <v>163</v>
      </c>
      <c r="K629" s="48" t="s">
        <v>144</v>
      </c>
      <c r="L629" s="49" t="s">
        <v>144</v>
      </c>
      <c r="M629" s="50" t="s">
        <v>144</v>
      </c>
      <c r="N629" s="50" t="s">
        <v>144</v>
      </c>
      <c r="O629" s="50" t="s">
        <v>144</v>
      </c>
      <c r="P629" s="50" t="s">
        <v>144</v>
      </c>
      <c r="Q629" s="51" t="s">
        <v>144</v>
      </c>
      <c r="R629" s="51" t="s">
        <v>144</v>
      </c>
    </row>
    <row r="630" spans="2:18" ht="45" customHeight="1" x14ac:dyDescent="0.25">
      <c r="B630" s="43" t="s">
        <v>144</v>
      </c>
      <c r="C630" s="43" t="s">
        <v>144</v>
      </c>
      <c r="D630" s="44" t="s">
        <v>163</v>
      </c>
      <c r="E630" s="43" t="s">
        <v>144</v>
      </c>
      <c r="F630" s="44" t="s">
        <v>144</v>
      </c>
      <c r="G630" s="45" t="s">
        <v>144</v>
      </c>
      <c r="H630" s="46" t="s">
        <v>144</v>
      </c>
      <c r="I630" s="46" t="s">
        <v>144</v>
      </c>
      <c r="J630" s="47" t="s">
        <v>163</v>
      </c>
      <c r="K630" s="48" t="s">
        <v>144</v>
      </c>
      <c r="L630" s="49" t="s">
        <v>144</v>
      </c>
      <c r="M630" s="50" t="s">
        <v>144</v>
      </c>
      <c r="N630" s="50" t="s">
        <v>144</v>
      </c>
      <c r="O630" s="50" t="s">
        <v>144</v>
      </c>
      <c r="P630" s="50" t="s">
        <v>144</v>
      </c>
      <c r="Q630" s="51" t="s">
        <v>144</v>
      </c>
      <c r="R630" s="51" t="s">
        <v>144</v>
      </c>
    </row>
    <row r="631" spans="2:18" ht="45" customHeight="1" x14ac:dyDescent="0.25">
      <c r="B631" s="43" t="s">
        <v>144</v>
      </c>
      <c r="C631" s="43" t="s">
        <v>144</v>
      </c>
      <c r="D631" s="44" t="s">
        <v>163</v>
      </c>
      <c r="E631" s="43" t="s">
        <v>144</v>
      </c>
      <c r="F631" s="44" t="s">
        <v>144</v>
      </c>
      <c r="G631" s="45" t="s">
        <v>144</v>
      </c>
      <c r="H631" s="46" t="s">
        <v>144</v>
      </c>
      <c r="I631" s="46" t="s">
        <v>144</v>
      </c>
      <c r="J631" s="47" t="s">
        <v>163</v>
      </c>
      <c r="K631" s="48" t="s">
        <v>144</v>
      </c>
      <c r="L631" s="49" t="s">
        <v>144</v>
      </c>
      <c r="M631" s="50" t="s">
        <v>144</v>
      </c>
      <c r="N631" s="50" t="s">
        <v>144</v>
      </c>
      <c r="O631" s="50" t="s">
        <v>144</v>
      </c>
      <c r="P631" s="50" t="s">
        <v>144</v>
      </c>
      <c r="Q631" s="51" t="s">
        <v>144</v>
      </c>
      <c r="R631" s="51" t="s">
        <v>144</v>
      </c>
    </row>
    <row r="632" spans="2:18" ht="45" customHeight="1" x14ac:dyDescent="0.25">
      <c r="B632" s="43" t="s">
        <v>144</v>
      </c>
      <c r="C632" s="43" t="s">
        <v>144</v>
      </c>
      <c r="D632" s="44" t="s">
        <v>163</v>
      </c>
      <c r="E632" s="43" t="s">
        <v>144</v>
      </c>
      <c r="F632" s="44" t="s">
        <v>144</v>
      </c>
      <c r="G632" s="45" t="s">
        <v>144</v>
      </c>
      <c r="H632" s="46" t="s">
        <v>144</v>
      </c>
      <c r="I632" s="46" t="s">
        <v>144</v>
      </c>
      <c r="J632" s="47" t="s">
        <v>163</v>
      </c>
      <c r="K632" s="48" t="s">
        <v>144</v>
      </c>
      <c r="L632" s="49" t="s">
        <v>144</v>
      </c>
      <c r="M632" s="50" t="s">
        <v>144</v>
      </c>
      <c r="N632" s="50" t="s">
        <v>144</v>
      </c>
      <c r="O632" s="50" t="s">
        <v>144</v>
      </c>
      <c r="P632" s="50" t="s">
        <v>144</v>
      </c>
      <c r="Q632" s="51" t="s">
        <v>144</v>
      </c>
      <c r="R632" s="51" t="s">
        <v>144</v>
      </c>
    </row>
    <row r="633" spans="2:18" ht="45" customHeight="1" x14ac:dyDescent="0.25">
      <c r="B633" s="43" t="s">
        <v>144</v>
      </c>
      <c r="C633" s="43" t="s">
        <v>144</v>
      </c>
      <c r="D633" s="44" t="s">
        <v>163</v>
      </c>
      <c r="E633" s="43" t="s">
        <v>144</v>
      </c>
      <c r="F633" s="44" t="s">
        <v>144</v>
      </c>
      <c r="G633" s="45" t="s">
        <v>144</v>
      </c>
      <c r="H633" s="46" t="s">
        <v>144</v>
      </c>
      <c r="I633" s="46" t="s">
        <v>144</v>
      </c>
      <c r="J633" s="47" t="s">
        <v>163</v>
      </c>
      <c r="K633" s="48" t="s">
        <v>144</v>
      </c>
      <c r="L633" s="49" t="s">
        <v>144</v>
      </c>
      <c r="M633" s="50" t="s">
        <v>144</v>
      </c>
      <c r="N633" s="50" t="s">
        <v>144</v>
      </c>
      <c r="O633" s="50" t="s">
        <v>144</v>
      </c>
      <c r="P633" s="50" t="s">
        <v>144</v>
      </c>
      <c r="Q633" s="51" t="s">
        <v>144</v>
      </c>
      <c r="R633" s="51" t="s">
        <v>144</v>
      </c>
    </row>
    <row r="634" spans="2:18" ht="45" customHeight="1" x14ac:dyDescent="0.25">
      <c r="B634" s="43" t="s">
        <v>144</v>
      </c>
      <c r="C634" s="43" t="s">
        <v>144</v>
      </c>
      <c r="D634" s="44" t="s">
        <v>163</v>
      </c>
      <c r="E634" s="43" t="s">
        <v>144</v>
      </c>
      <c r="F634" s="44" t="s">
        <v>144</v>
      </c>
      <c r="G634" s="45" t="s">
        <v>144</v>
      </c>
      <c r="H634" s="46" t="s">
        <v>144</v>
      </c>
      <c r="I634" s="46" t="s">
        <v>144</v>
      </c>
      <c r="J634" s="47" t="s">
        <v>163</v>
      </c>
      <c r="K634" s="48" t="s">
        <v>144</v>
      </c>
      <c r="L634" s="49" t="s">
        <v>144</v>
      </c>
      <c r="M634" s="50" t="s">
        <v>144</v>
      </c>
      <c r="N634" s="50" t="s">
        <v>144</v>
      </c>
      <c r="O634" s="50" t="s">
        <v>144</v>
      </c>
      <c r="P634" s="50" t="s">
        <v>144</v>
      </c>
      <c r="Q634" s="51" t="s">
        <v>144</v>
      </c>
      <c r="R634" s="51" t="s">
        <v>144</v>
      </c>
    </row>
    <row r="635" spans="2:18" ht="45" customHeight="1" x14ac:dyDescent="0.25">
      <c r="B635" s="43" t="s">
        <v>144</v>
      </c>
      <c r="C635" s="43" t="s">
        <v>144</v>
      </c>
      <c r="D635" s="44" t="s">
        <v>163</v>
      </c>
      <c r="E635" s="43" t="s">
        <v>144</v>
      </c>
      <c r="F635" s="44" t="s">
        <v>144</v>
      </c>
      <c r="G635" s="45" t="s">
        <v>144</v>
      </c>
      <c r="H635" s="46" t="s">
        <v>144</v>
      </c>
      <c r="I635" s="46" t="s">
        <v>144</v>
      </c>
      <c r="J635" s="47" t="s">
        <v>163</v>
      </c>
      <c r="K635" s="48" t="s">
        <v>144</v>
      </c>
      <c r="L635" s="49" t="s">
        <v>144</v>
      </c>
      <c r="M635" s="50" t="s">
        <v>144</v>
      </c>
      <c r="N635" s="50" t="s">
        <v>144</v>
      </c>
      <c r="O635" s="50" t="s">
        <v>144</v>
      </c>
      <c r="P635" s="50" t="s">
        <v>144</v>
      </c>
      <c r="Q635" s="51" t="s">
        <v>144</v>
      </c>
      <c r="R635" s="51" t="s">
        <v>144</v>
      </c>
    </row>
    <row r="636" spans="2:18" ht="45" customHeight="1" x14ac:dyDescent="0.25">
      <c r="B636" s="43" t="s">
        <v>144</v>
      </c>
      <c r="C636" s="43" t="s">
        <v>144</v>
      </c>
      <c r="D636" s="44" t="s">
        <v>163</v>
      </c>
      <c r="E636" s="43" t="s">
        <v>144</v>
      </c>
      <c r="F636" s="44" t="s">
        <v>144</v>
      </c>
      <c r="G636" s="45" t="s">
        <v>144</v>
      </c>
      <c r="H636" s="46" t="s">
        <v>144</v>
      </c>
      <c r="I636" s="46" t="s">
        <v>144</v>
      </c>
      <c r="J636" s="47" t="s">
        <v>163</v>
      </c>
      <c r="K636" s="48" t="s">
        <v>144</v>
      </c>
      <c r="L636" s="49" t="s">
        <v>144</v>
      </c>
      <c r="M636" s="50" t="s">
        <v>144</v>
      </c>
      <c r="N636" s="50" t="s">
        <v>144</v>
      </c>
      <c r="O636" s="50" t="s">
        <v>144</v>
      </c>
      <c r="P636" s="50" t="s">
        <v>144</v>
      </c>
      <c r="Q636" s="51" t="s">
        <v>144</v>
      </c>
      <c r="R636" s="51" t="s">
        <v>144</v>
      </c>
    </row>
    <row r="637" spans="2:18" ht="45" customHeight="1" x14ac:dyDescent="0.25">
      <c r="B637" s="43" t="s">
        <v>144</v>
      </c>
      <c r="C637" s="43" t="s">
        <v>144</v>
      </c>
      <c r="D637" s="44" t="s">
        <v>163</v>
      </c>
      <c r="E637" s="43" t="s">
        <v>144</v>
      </c>
      <c r="F637" s="44" t="s">
        <v>144</v>
      </c>
      <c r="G637" s="45" t="s">
        <v>144</v>
      </c>
      <c r="H637" s="46" t="s">
        <v>144</v>
      </c>
      <c r="I637" s="46" t="s">
        <v>144</v>
      </c>
      <c r="J637" s="47" t="s">
        <v>163</v>
      </c>
      <c r="K637" s="48" t="s">
        <v>144</v>
      </c>
      <c r="L637" s="49" t="s">
        <v>144</v>
      </c>
      <c r="M637" s="50" t="s">
        <v>144</v>
      </c>
      <c r="N637" s="50" t="s">
        <v>144</v>
      </c>
      <c r="O637" s="50" t="s">
        <v>144</v>
      </c>
      <c r="P637" s="50" t="s">
        <v>144</v>
      </c>
      <c r="Q637" s="51" t="s">
        <v>144</v>
      </c>
      <c r="R637" s="51" t="s">
        <v>144</v>
      </c>
    </row>
    <row r="638" spans="2:18" ht="45" customHeight="1" x14ac:dyDescent="0.25">
      <c r="B638" s="43" t="s">
        <v>144</v>
      </c>
      <c r="C638" s="43" t="s">
        <v>144</v>
      </c>
      <c r="D638" s="44" t="s">
        <v>163</v>
      </c>
      <c r="E638" s="43" t="s">
        <v>144</v>
      </c>
      <c r="F638" s="44" t="s">
        <v>144</v>
      </c>
      <c r="G638" s="45" t="s">
        <v>144</v>
      </c>
      <c r="H638" s="46" t="s">
        <v>144</v>
      </c>
      <c r="I638" s="46" t="s">
        <v>144</v>
      </c>
      <c r="J638" s="47" t="s">
        <v>163</v>
      </c>
      <c r="K638" s="48" t="s">
        <v>144</v>
      </c>
      <c r="L638" s="49" t="s">
        <v>144</v>
      </c>
      <c r="M638" s="50" t="s">
        <v>144</v>
      </c>
      <c r="N638" s="50" t="s">
        <v>144</v>
      </c>
      <c r="O638" s="50" t="s">
        <v>144</v>
      </c>
      <c r="P638" s="50" t="s">
        <v>144</v>
      </c>
      <c r="Q638" s="51" t="s">
        <v>144</v>
      </c>
      <c r="R638" s="51" t="s">
        <v>144</v>
      </c>
    </row>
    <row r="639" spans="2:18" ht="45" customHeight="1" x14ac:dyDescent="0.25">
      <c r="B639" s="43" t="s">
        <v>144</v>
      </c>
      <c r="C639" s="43" t="s">
        <v>144</v>
      </c>
      <c r="D639" s="44" t="s">
        <v>163</v>
      </c>
      <c r="E639" s="43" t="s">
        <v>144</v>
      </c>
      <c r="F639" s="44" t="s">
        <v>144</v>
      </c>
      <c r="G639" s="45" t="s">
        <v>144</v>
      </c>
      <c r="H639" s="46" t="s">
        <v>144</v>
      </c>
      <c r="I639" s="46" t="s">
        <v>144</v>
      </c>
      <c r="J639" s="47" t="s">
        <v>163</v>
      </c>
      <c r="K639" s="48" t="s">
        <v>144</v>
      </c>
      <c r="L639" s="49" t="s">
        <v>144</v>
      </c>
      <c r="M639" s="50" t="s">
        <v>144</v>
      </c>
      <c r="N639" s="50" t="s">
        <v>144</v>
      </c>
      <c r="O639" s="50" t="s">
        <v>144</v>
      </c>
      <c r="P639" s="50" t="s">
        <v>144</v>
      </c>
      <c r="Q639" s="51" t="s">
        <v>144</v>
      </c>
      <c r="R639" s="51" t="s">
        <v>144</v>
      </c>
    </row>
    <row r="640" spans="2:18" ht="45" customHeight="1" x14ac:dyDescent="0.25">
      <c r="B640" s="43" t="s">
        <v>144</v>
      </c>
      <c r="C640" s="43" t="s">
        <v>144</v>
      </c>
      <c r="D640" s="44" t="s">
        <v>163</v>
      </c>
      <c r="E640" s="43" t="s">
        <v>144</v>
      </c>
      <c r="F640" s="44" t="s">
        <v>144</v>
      </c>
      <c r="G640" s="45" t="s">
        <v>144</v>
      </c>
      <c r="H640" s="46" t="s">
        <v>144</v>
      </c>
      <c r="I640" s="46" t="s">
        <v>144</v>
      </c>
      <c r="J640" s="47" t="s">
        <v>163</v>
      </c>
      <c r="K640" s="48" t="s">
        <v>144</v>
      </c>
      <c r="L640" s="49" t="s">
        <v>144</v>
      </c>
      <c r="M640" s="50" t="s">
        <v>144</v>
      </c>
      <c r="N640" s="50" t="s">
        <v>144</v>
      </c>
      <c r="O640" s="50" t="s">
        <v>144</v>
      </c>
      <c r="P640" s="50" t="s">
        <v>144</v>
      </c>
      <c r="Q640" s="51" t="s">
        <v>144</v>
      </c>
      <c r="R640" s="51" t="s">
        <v>144</v>
      </c>
    </row>
    <row r="641" spans="2:18" ht="45" customHeight="1" x14ac:dyDescent="0.25">
      <c r="B641" s="43" t="s">
        <v>144</v>
      </c>
      <c r="C641" s="43" t="s">
        <v>144</v>
      </c>
      <c r="D641" s="44" t="s">
        <v>163</v>
      </c>
      <c r="E641" s="43" t="s">
        <v>144</v>
      </c>
      <c r="F641" s="44" t="s">
        <v>144</v>
      </c>
      <c r="G641" s="45" t="s">
        <v>144</v>
      </c>
      <c r="H641" s="46" t="s">
        <v>144</v>
      </c>
      <c r="I641" s="46" t="s">
        <v>144</v>
      </c>
      <c r="J641" s="47" t="s">
        <v>163</v>
      </c>
      <c r="K641" s="48" t="s">
        <v>144</v>
      </c>
      <c r="L641" s="49" t="s">
        <v>144</v>
      </c>
      <c r="M641" s="50" t="s">
        <v>144</v>
      </c>
      <c r="N641" s="50" t="s">
        <v>144</v>
      </c>
      <c r="O641" s="50" t="s">
        <v>144</v>
      </c>
      <c r="P641" s="50" t="s">
        <v>144</v>
      </c>
      <c r="Q641" s="51" t="s">
        <v>144</v>
      </c>
      <c r="R641" s="51" t="s">
        <v>144</v>
      </c>
    </row>
    <row r="642" spans="2:18" ht="45" customHeight="1" x14ac:dyDescent="0.25">
      <c r="B642" s="43" t="s">
        <v>144</v>
      </c>
      <c r="C642" s="43" t="s">
        <v>144</v>
      </c>
      <c r="D642" s="44" t="s">
        <v>163</v>
      </c>
      <c r="E642" s="43" t="s">
        <v>144</v>
      </c>
      <c r="F642" s="44" t="s">
        <v>144</v>
      </c>
      <c r="G642" s="45" t="s">
        <v>144</v>
      </c>
      <c r="H642" s="46" t="s">
        <v>144</v>
      </c>
      <c r="I642" s="46" t="s">
        <v>144</v>
      </c>
      <c r="J642" s="47" t="s">
        <v>163</v>
      </c>
      <c r="K642" s="48" t="s">
        <v>144</v>
      </c>
      <c r="L642" s="49" t="s">
        <v>144</v>
      </c>
      <c r="M642" s="50" t="s">
        <v>144</v>
      </c>
      <c r="N642" s="50" t="s">
        <v>144</v>
      </c>
      <c r="O642" s="50" t="s">
        <v>144</v>
      </c>
      <c r="P642" s="50" t="s">
        <v>144</v>
      </c>
      <c r="Q642" s="51" t="s">
        <v>144</v>
      </c>
      <c r="R642" s="51" t="s">
        <v>144</v>
      </c>
    </row>
    <row r="643" spans="2:18" ht="45" customHeight="1" x14ac:dyDescent="0.25">
      <c r="B643" s="43" t="s">
        <v>144</v>
      </c>
      <c r="C643" s="43" t="s">
        <v>144</v>
      </c>
      <c r="D643" s="44" t="s">
        <v>163</v>
      </c>
      <c r="E643" s="43" t="s">
        <v>144</v>
      </c>
      <c r="F643" s="44" t="s">
        <v>144</v>
      </c>
      <c r="G643" s="45" t="s">
        <v>144</v>
      </c>
      <c r="H643" s="46" t="s">
        <v>144</v>
      </c>
      <c r="I643" s="46" t="s">
        <v>144</v>
      </c>
      <c r="J643" s="47" t="s">
        <v>163</v>
      </c>
      <c r="K643" s="48" t="s">
        <v>144</v>
      </c>
      <c r="L643" s="49" t="s">
        <v>144</v>
      </c>
      <c r="M643" s="50" t="s">
        <v>144</v>
      </c>
      <c r="N643" s="50" t="s">
        <v>144</v>
      </c>
      <c r="O643" s="50" t="s">
        <v>144</v>
      </c>
      <c r="P643" s="50" t="s">
        <v>144</v>
      </c>
      <c r="Q643" s="51" t="s">
        <v>144</v>
      </c>
      <c r="R643" s="51" t="s">
        <v>144</v>
      </c>
    </row>
    <row r="644" spans="2:18" ht="45" customHeight="1" x14ac:dyDescent="0.25">
      <c r="B644" s="43" t="s">
        <v>144</v>
      </c>
      <c r="C644" s="43" t="s">
        <v>144</v>
      </c>
      <c r="D644" s="44" t="s">
        <v>163</v>
      </c>
      <c r="E644" s="43" t="s">
        <v>144</v>
      </c>
      <c r="F644" s="44" t="s">
        <v>144</v>
      </c>
      <c r="G644" s="45" t="s">
        <v>144</v>
      </c>
      <c r="H644" s="46" t="s">
        <v>144</v>
      </c>
      <c r="I644" s="46" t="s">
        <v>144</v>
      </c>
      <c r="J644" s="47" t="s">
        <v>163</v>
      </c>
      <c r="K644" s="48" t="s">
        <v>144</v>
      </c>
      <c r="L644" s="49" t="s">
        <v>144</v>
      </c>
      <c r="M644" s="50" t="s">
        <v>144</v>
      </c>
      <c r="N644" s="50" t="s">
        <v>144</v>
      </c>
      <c r="O644" s="50" t="s">
        <v>144</v>
      </c>
      <c r="P644" s="50" t="s">
        <v>144</v>
      </c>
      <c r="Q644" s="51" t="s">
        <v>144</v>
      </c>
      <c r="R644" s="51" t="s">
        <v>144</v>
      </c>
    </row>
    <row r="645" spans="2:18" ht="45" customHeight="1" x14ac:dyDescent="0.25">
      <c r="B645" s="43" t="s">
        <v>144</v>
      </c>
      <c r="C645" s="43" t="s">
        <v>144</v>
      </c>
      <c r="D645" s="44" t="s">
        <v>163</v>
      </c>
      <c r="E645" s="43" t="s">
        <v>144</v>
      </c>
      <c r="F645" s="44" t="s">
        <v>144</v>
      </c>
      <c r="G645" s="45" t="s">
        <v>144</v>
      </c>
      <c r="H645" s="46" t="s">
        <v>144</v>
      </c>
      <c r="I645" s="46" t="s">
        <v>144</v>
      </c>
      <c r="J645" s="47" t="s">
        <v>163</v>
      </c>
      <c r="K645" s="48" t="s">
        <v>144</v>
      </c>
      <c r="L645" s="49" t="s">
        <v>144</v>
      </c>
      <c r="M645" s="50" t="s">
        <v>144</v>
      </c>
      <c r="N645" s="50" t="s">
        <v>144</v>
      </c>
      <c r="O645" s="50" t="s">
        <v>144</v>
      </c>
      <c r="P645" s="50" t="s">
        <v>144</v>
      </c>
      <c r="Q645" s="51" t="s">
        <v>144</v>
      </c>
      <c r="R645" s="51" t="s">
        <v>144</v>
      </c>
    </row>
    <row r="646" spans="2:18" ht="45" customHeight="1" x14ac:dyDescent="0.25">
      <c r="B646" s="43" t="s">
        <v>144</v>
      </c>
      <c r="C646" s="43" t="s">
        <v>144</v>
      </c>
      <c r="D646" s="44" t="s">
        <v>163</v>
      </c>
      <c r="E646" s="43" t="s">
        <v>144</v>
      </c>
      <c r="F646" s="44" t="s">
        <v>144</v>
      </c>
      <c r="G646" s="45" t="s">
        <v>144</v>
      </c>
      <c r="H646" s="46" t="s">
        <v>144</v>
      </c>
      <c r="I646" s="46" t="s">
        <v>144</v>
      </c>
      <c r="J646" s="47" t="s">
        <v>163</v>
      </c>
      <c r="K646" s="48" t="s">
        <v>144</v>
      </c>
      <c r="L646" s="49" t="s">
        <v>144</v>
      </c>
      <c r="M646" s="50" t="s">
        <v>144</v>
      </c>
      <c r="N646" s="50" t="s">
        <v>144</v>
      </c>
      <c r="O646" s="50" t="s">
        <v>144</v>
      </c>
      <c r="P646" s="50" t="s">
        <v>144</v>
      </c>
      <c r="Q646" s="51" t="s">
        <v>144</v>
      </c>
      <c r="R646" s="51" t="s">
        <v>144</v>
      </c>
    </row>
    <row r="647" spans="2:18" ht="45" customHeight="1" x14ac:dyDescent="0.25">
      <c r="B647" s="43" t="s">
        <v>144</v>
      </c>
      <c r="C647" s="43" t="s">
        <v>144</v>
      </c>
      <c r="D647" s="44" t="s">
        <v>163</v>
      </c>
      <c r="E647" s="43" t="s">
        <v>144</v>
      </c>
      <c r="F647" s="44" t="s">
        <v>144</v>
      </c>
      <c r="G647" s="45" t="s">
        <v>144</v>
      </c>
      <c r="H647" s="46" t="s">
        <v>144</v>
      </c>
      <c r="I647" s="46" t="s">
        <v>144</v>
      </c>
      <c r="J647" s="47" t="s">
        <v>163</v>
      </c>
      <c r="K647" s="48" t="s">
        <v>144</v>
      </c>
      <c r="L647" s="49" t="s">
        <v>144</v>
      </c>
      <c r="M647" s="50" t="s">
        <v>144</v>
      </c>
      <c r="N647" s="50" t="s">
        <v>144</v>
      </c>
      <c r="O647" s="50" t="s">
        <v>144</v>
      </c>
      <c r="P647" s="50" t="s">
        <v>144</v>
      </c>
      <c r="Q647" s="51" t="s">
        <v>144</v>
      </c>
      <c r="R647" s="51" t="s">
        <v>144</v>
      </c>
    </row>
    <row r="648" spans="2:18" ht="45" customHeight="1" x14ac:dyDescent="0.25">
      <c r="B648" s="43" t="s">
        <v>144</v>
      </c>
      <c r="C648" s="43" t="s">
        <v>144</v>
      </c>
      <c r="D648" s="44" t="s">
        <v>163</v>
      </c>
      <c r="E648" s="43" t="s">
        <v>144</v>
      </c>
      <c r="F648" s="44" t="s">
        <v>144</v>
      </c>
      <c r="G648" s="45" t="s">
        <v>144</v>
      </c>
      <c r="H648" s="46" t="s">
        <v>144</v>
      </c>
      <c r="I648" s="46" t="s">
        <v>144</v>
      </c>
      <c r="J648" s="47" t="s">
        <v>163</v>
      </c>
      <c r="K648" s="48" t="s">
        <v>144</v>
      </c>
      <c r="L648" s="49" t="s">
        <v>144</v>
      </c>
      <c r="M648" s="50" t="s">
        <v>144</v>
      </c>
      <c r="N648" s="50" t="s">
        <v>144</v>
      </c>
      <c r="O648" s="50" t="s">
        <v>144</v>
      </c>
      <c r="P648" s="50" t="s">
        <v>144</v>
      </c>
      <c r="Q648" s="51" t="s">
        <v>144</v>
      </c>
      <c r="R648" s="51" t="s">
        <v>144</v>
      </c>
    </row>
    <row r="649" spans="2:18" ht="45" customHeight="1" x14ac:dyDescent="0.25">
      <c r="B649" s="43" t="s">
        <v>144</v>
      </c>
      <c r="C649" s="43" t="s">
        <v>144</v>
      </c>
      <c r="D649" s="44" t="s">
        <v>163</v>
      </c>
      <c r="E649" s="43" t="s">
        <v>144</v>
      </c>
      <c r="F649" s="44" t="s">
        <v>144</v>
      </c>
      <c r="G649" s="45" t="s">
        <v>144</v>
      </c>
      <c r="H649" s="46" t="s">
        <v>144</v>
      </c>
      <c r="I649" s="46" t="s">
        <v>144</v>
      </c>
      <c r="J649" s="47" t="s">
        <v>163</v>
      </c>
      <c r="K649" s="48" t="s">
        <v>144</v>
      </c>
      <c r="L649" s="49" t="s">
        <v>144</v>
      </c>
      <c r="M649" s="50" t="s">
        <v>144</v>
      </c>
      <c r="N649" s="50" t="s">
        <v>144</v>
      </c>
      <c r="O649" s="50" t="s">
        <v>144</v>
      </c>
      <c r="P649" s="50" t="s">
        <v>144</v>
      </c>
      <c r="Q649" s="51" t="s">
        <v>144</v>
      </c>
      <c r="R649" s="51" t="s">
        <v>144</v>
      </c>
    </row>
    <row r="650" spans="2:18" ht="45" customHeight="1" x14ac:dyDescent="0.25">
      <c r="B650" s="43" t="s">
        <v>144</v>
      </c>
      <c r="C650" s="43" t="s">
        <v>144</v>
      </c>
      <c r="D650" s="44" t="s">
        <v>163</v>
      </c>
      <c r="E650" s="43" t="s">
        <v>144</v>
      </c>
      <c r="F650" s="44" t="s">
        <v>144</v>
      </c>
      <c r="G650" s="45" t="s">
        <v>144</v>
      </c>
      <c r="H650" s="46" t="s">
        <v>144</v>
      </c>
      <c r="I650" s="46" t="s">
        <v>144</v>
      </c>
      <c r="J650" s="47" t="s">
        <v>163</v>
      </c>
      <c r="K650" s="48" t="s">
        <v>144</v>
      </c>
      <c r="L650" s="49" t="s">
        <v>144</v>
      </c>
      <c r="M650" s="50" t="s">
        <v>144</v>
      </c>
      <c r="N650" s="50" t="s">
        <v>144</v>
      </c>
      <c r="O650" s="50" t="s">
        <v>144</v>
      </c>
      <c r="P650" s="50" t="s">
        <v>144</v>
      </c>
      <c r="Q650" s="51" t="s">
        <v>144</v>
      </c>
      <c r="R650" s="51" t="s">
        <v>144</v>
      </c>
    </row>
    <row r="651" spans="2:18" ht="45" customHeight="1" x14ac:dyDescent="0.25">
      <c r="B651" s="43" t="s">
        <v>144</v>
      </c>
      <c r="C651" s="43" t="s">
        <v>144</v>
      </c>
      <c r="D651" s="44" t="s">
        <v>163</v>
      </c>
      <c r="E651" s="43" t="s">
        <v>144</v>
      </c>
      <c r="F651" s="44" t="s">
        <v>144</v>
      </c>
      <c r="G651" s="45" t="s">
        <v>144</v>
      </c>
      <c r="H651" s="46" t="s">
        <v>144</v>
      </c>
      <c r="I651" s="46" t="s">
        <v>144</v>
      </c>
      <c r="J651" s="47" t="s">
        <v>163</v>
      </c>
      <c r="K651" s="48" t="s">
        <v>144</v>
      </c>
      <c r="L651" s="49" t="s">
        <v>144</v>
      </c>
      <c r="M651" s="50" t="s">
        <v>144</v>
      </c>
      <c r="N651" s="50" t="s">
        <v>144</v>
      </c>
      <c r="O651" s="50" t="s">
        <v>144</v>
      </c>
      <c r="P651" s="50" t="s">
        <v>144</v>
      </c>
      <c r="Q651" s="51" t="s">
        <v>144</v>
      </c>
      <c r="R651" s="51" t="s">
        <v>144</v>
      </c>
    </row>
    <row r="652" spans="2:18" ht="45" customHeight="1" x14ac:dyDescent="0.25">
      <c r="B652" s="43" t="s">
        <v>144</v>
      </c>
      <c r="C652" s="43" t="s">
        <v>144</v>
      </c>
      <c r="D652" s="44" t="s">
        <v>163</v>
      </c>
      <c r="E652" s="43" t="s">
        <v>144</v>
      </c>
      <c r="F652" s="44" t="s">
        <v>144</v>
      </c>
      <c r="G652" s="45" t="s">
        <v>144</v>
      </c>
      <c r="H652" s="46" t="s">
        <v>144</v>
      </c>
      <c r="I652" s="46" t="s">
        <v>144</v>
      </c>
      <c r="J652" s="47" t="s">
        <v>163</v>
      </c>
      <c r="K652" s="48" t="s">
        <v>144</v>
      </c>
      <c r="L652" s="49" t="s">
        <v>144</v>
      </c>
      <c r="M652" s="50" t="s">
        <v>144</v>
      </c>
      <c r="N652" s="50" t="s">
        <v>144</v>
      </c>
      <c r="O652" s="50" t="s">
        <v>144</v>
      </c>
      <c r="P652" s="50" t="s">
        <v>144</v>
      </c>
      <c r="Q652" s="51" t="s">
        <v>144</v>
      </c>
      <c r="R652" s="51" t="s">
        <v>144</v>
      </c>
    </row>
    <row r="653" spans="2:18" ht="45" customHeight="1" x14ac:dyDescent="0.25">
      <c r="B653" s="43" t="s">
        <v>144</v>
      </c>
      <c r="C653" s="43" t="s">
        <v>144</v>
      </c>
      <c r="D653" s="44" t="s">
        <v>163</v>
      </c>
      <c r="E653" s="43" t="s">
        <v>144</v>
      </c>
      <c r="F653" s="44" t="s">
        <v>144</v>
      </c>
      <c r="G653" s="45" t="s">
        <v>144</v>
      </c>
      <c r="H653" s="46" t="s">
        <v>144</v>
      </c>
      <c r="I653" s="46" t="s">
        <v>144</v>
      </c>
      <c r="J653" s="47" t="s">
        <v>163</v>
      </c>
      <c r="K653" s="48" t="s">
        <v>144</v>
      </c>
      <c r="L653" s="49" t="s">
        <v>144</v>
      </c>
      <c r="M653" s="50" t="s">
        <v>144</v>
      </c>
      <c r="N653" s="50" t="s">
        <v>144</v>
      </c>
      <c r="O653" s="50" t="s">
        <v>144</v>
      </c>
      <c r="P653" s="50" t="s">
        <v>144</v>
      </c>
      <c r="Q653" s="51" t="s">
        <v>144</v>
      </c>
      <c r="R653" s="51" t="s">
        <v>144</v>
      </c>
    </row>
    <row r="654" spans="2:18" ht="45" customHeight="1" x14ac:dyDescent="0.25">
      <c r="B654" s="43" t="s">
        <v>144</v>
      </c>
      <c r="C654" s="43" t="s">
        <v>144</v>
      </c>
      <c r="D654" s="44" t="s">
        <v>163</v>
      </c>
      <c r="E654" s="43" t="s">
        <v>144</v>
      </c>
      <c r="F654" s="44" t="s">
        <v>144</v>
      </c>
      <c r="G654" s="45" t="s">
        <v>144</v>
      </c>
      <c r="H654" s="46" t="s">
        <v>144</v>
      </c>
      <c r="I654" s="46" t="s">
        <v>144</v>
      </c>
      <c r="J654" s="47" t="s">
        <v>163</v>
      </c>
      <c r="K654" s="48" t="s">
        <v>144</v>
      </c>
      <c r="L654" s="49" t="s">
        <v>144</v>
      </c>
      <c r="M654" s="50" t="s">
        <v>144</v>
      </c>
      <c r="N654" s="50" t="s">
        <v>144</v>
      </c>
      <c r="O654" s="50" t="s">
        <v>144</v>
      </c>
      <c r="P654" s="50" t="s">
        <v>144</v>
      </c>
      <c r="Q654" s="51" t="s">
        <v>144</v>
      </c>
      <c r="R654" s="51" t="s">
        <v>144</v>
      </c>
    </row>
    <row r="655" spans="2:18" ht="45" customHeight="1" x14ac:dyDescent="0.25">
      <c r="B655" s="43" t="s">
        <v>144</v>
      </c>
      <c r="C655" s="43" t="s">
        <v>144</v>
      </c>
      <c r="D655" s="44" t="s">
        <v>163</v>
      </c>
      <c r="E655" s="43" t="s">
        <v>144</v>
      </c>
      <c r="F655" s="44" t="s">
        <v>144</v>
      </c>
      <c r="G655" s="45" t="s">
        <v>144</v>
      </c>
      <c r="H655" s="46" t="s">
        <v>144</v>
      </c>
      <c r="I655" s="46" t="s">
        <v>144</v>
      </c>
      <c r="J655" s="47" t="s">
        <v>163</v>
      </c>
      <c r="K655" s="48" t="s">
        <v>144</v>
      </c>
      <c r="L655" s="49" t="s">
        <v>144</v>
      </c>
      <c r="M655" s="50" t="s">
        <v>144</v>
      </c>
      <c r="N655" s="50" t="s">
        <v>144</v>
      </c>
      <c r="O655" s="50" t="s">
        <v>144</v>
      </c>
      <c r="P655" s="50" t="s">
        <v>144</v>
      </c>
      <c r="Q655" s="51" t="s">
        <v>144</v>
      </c>
      <c r="R655" s="51" t="s">
        <v>144</v>
      </c>
    </row>
    <row r="656" spans="2:18" ht="45" customHeight="1" x14ac:dyDescent="0.25">
      <c r="B656" s="43" t="s">
        <v>144</v>
      </c>
      <c r="C656" s="43" t="s">
        <v>144</v>
      </c>
      <c r="D656" s="44" t="s">
        <v>163</v>
      </c>
      <c r="E656" s="43" t="s">
        <v>144</v>
      </c>
      <c r="F656" s="44" t="s">
        <v>144</v>
      </c>
      <c r="G656" s="45" t="s">
        <v>144</v>
      </c>
      <c r="H656" s="46" t="s">
        <v>144</v>
      </c>
      <c r="I656" s="46" t="s">
        <v>144</v>
      </c>
      <c r="J656" s="47" t="s">
        <v>163</v>
      </c>
      <c r="K656" s="48" t="s">
        <v>144</v>
      </c>
      <c r="L656" s="49" t="s">
        <v>144</v>
      </c>
      <c r="M656" s="50" t="s">
        <v>144</v>
      </c>
      <c r="N656" s="50" t="s">
        <v>144</v>
      </c>
      <c r="O656" s="50" t="s">
        <v>144</v>
      </c>
      <c r="P656" s="50" t="s">
        <v>144</v>
      </c>
      <c r="Q656" s="51" t="s">
        <v>144</v>
      </c>
      <c r="R656" s="51" t="s">
        <v>144</v>
      </c>
    </row>
    <row r="657" spans="2:18" ht="45" customHeight="1" x14ac:dyDescent="0.25">
      <c r="B657" s="43" t="s">
        <v>144</v>
      </c>
      <c r="C657" s="43" t="s">
        <v>144</v>
      </c>
      <c r="D657" s="44" t="s">
        <v>163</v>
      </c>
      <c r="E657" s="43" t="s">
        <v>144</v>
      </c>
      <c r="F657" s="44" t="s">
        <v>144</v>
      </c>
      <c r="G657" s="45" t="s">
        <v>144</v>
      </c>
      <c r="H657" s="46" t="s">
        <v>144</v>
      </c>
      <c r="I657" s="46" t="s">
        <v>144</v>
      </c>
      <c r="J657" s="47" t="s">
        <v>163</v>
      </c>
      <c r="K657" s="48" t="s">
        <v>144</v>
      </c>
      <c r="L657" s="49" t="s">
        <v>144</v>
      </c>
      <c r="M657" s="50" t="s">
        <v>144</v>
      </c>
      <c r="N657" s="50" t="s">
        <v>144</v>
      </c>
      <c r="O657" s="50" t="s">
        <v>144</v>
      </c>
      <c r="P657" s="50" t="s">
        <v>144</v>
      </c>
      <c r="Q657" s="51" t="s">
        <v>144</v>
      </c>
      <c r="R657" s="51" t="s">
        <v>144</v>
      </c>
    </row>
    <row r="658" spans="2:18" ht="45" customHeight="1" x14ac:dyDescent="0.25">
      <c r="B658" s="43" t="s">
        <v>144</v>
      </c>
      <c r="C658" s="43" t="s">
        <v>144</v>
      </c>
      <c r="D658" s="44" t="s">
        <v>163</v>
      </c>
      <c r="E658" s="43" t="s">
        <v>144</v>
      </c>
      <c r="F658" s="44" t="s">
        <v>144</v>
      </c>
      <c r="G658" s="45" t="s">
        <v>144</v>
      </c>
      <c r="H658" s="46" t="s">
        <v>144</v>
      </c>
      <c r="I658" s="46" t="s">
        <v>144</v>
      </c>
      <c r="J658" s="47" t="s">
        <v>163</v>
      </c>
      <c r="K658" s="48" t="s">
        <v>144</v>
      </c>
      <c r="L658" s="49" t="s">
        <v>144</v>
      </c>
      <c r="M658" s="50" t="s">
        <v>144</v>
      </c>
      <c r="N658" s="50" t="s">
        <v>144</v>
      </c>
      <c r="O658" s="50" t="s">
        <v>144</v>
      </c>
      <c r="P658" s="50" t="s">
        <v>144</v>
      </c>
      <c r="Q658" s="51" t="s">
        <v>144</v>
      </c>
      <c r="R658" s="51" t="s">
        <v>144</v>
      </c>
    </row>
    <row r="659" spans="2:18" ht="45" customHeight="1" x14ac:dyDescent="0.25">
      <c r="B659" s="43" t="s">
        <v>144</v>
      </c>
      <c r="C659" s="43" t="s">
        <v>144</v>
      </c>
      <c r="D659" s="44" t="s">
        <v>163</v>
      </c>
      <c r="E659" s="43" t="s">
        <v>144</v>
      </c>
      <c r="F659" s="44" t="s">
        <v>144</v>
      </c>
      <c r="G659" s="45" t="s">
        <v>144</v>
      </c>
      <c r="H659" s="46" t="s">
        <v>144</v>
      </c>
      <c r="I659" s="46" t="s">
        <v>144</v>
      </c>
      <c r="J659" s="47" t="s">
        <v>163</v>
      </c>
      <c r="K659" s="48" t="s">
        <v>144</v>
      </c>
      <c r="L659" s="49" t="s">
        <v>144</v>
      </c>
      <c r="M659" s="50" t="s">
        <v>144</v>
      </c>
      <c r="N659" s="50" t="s">
        <v>144</v>
      </c>
      <c r="O659" s="50" t="s">
        <v>144</v>
      </c>
      <c r="P659" s="50" t="s">
        <v>144</v>
      </c>
      <c r="Q659" s="51" t="s">
        <v>144</v>
      </c>
      <c r="R659" s="51" t="s">
        <v>144</v>
      </c>
    </row>
    <row r="660" spans="2:18" ht="45" customHeight="1" x14ac:dyDescent="0.25">
      <c r="B660" s="43" t="s">
        <v>144</v>
      </c>
      <c r="C660" s="43" t="s">
        <v>144</v>
      </c>
      <c r="D660" s="44" t="s">
        <v>163</v>
      </c>
      <c r="E660" s="43" t="s">
        <v>144</v>
      </c>
      <c r="F660" s="44" t="s">
        <v>144</v>
      </c>
      <c r="G660" s="45" t="s">
        <v>144</v>
      </c>
      <c r="H660" s="46" t="s">
        <v>144</v>
      </c>
      <c r="I660" s="46" t="s">
        <v>144</v>
      </c>
      <c r="J660" s="47" t="s">
        <v>163</v>
      </c>
      <c r="K660" s="48" t="s">
        <v>144</v>
      </c>
      <c r="L660" s="49" t="s">
        <v>144</v>
      </c>
      <c r="M660" s="50" t="s">
        <v>144</v>
      </c>
      <c r="N660" s="50" t="s">
        <v>144</v>
      </c>
      <c r="O660" s="50" t="s">
        <v>144</v>
      </c>
      <c r="P660" s="50" t="s">
        <v>144</v>
      </c>
      <c r="Q660" s="51" t="s">
        <v>144</v>
      </c>
      <c r="R660" s="51" t="s">
        <v>144</v>
      </c>
    </row>
    <row r="661" spans="2:18" ht="45" customHeight="1" x14ac:dyDescent="0.25">
      <c r="B661" s="43" t="s">
        <v>144</v>
      </c>
      <c r="C661" s="43" t="s">
        <v>144</v>
      </c>
      <c r="D661" s="44" t="s">
        <v>163</v>
      </c>
      <c r="E661" s="43" t="s">
        <v>144</v>
      </c>
      <c r="F661" s="44" t="s">
        <v>144</v>
      </c>
      <c r="G661" s="45" t="s">
        <v>144</v>
      </c>
      <c r="H661" s="46" t="s">
        <v>144</v>
      </c>
      <c r="I661" s="46" t="s">
        <v>144</v>
      </c>
      <c r="J661" s="47" t="s">
        <v>163</v>
      </c>
      <c r="K661" s="48" t="s">
        <v>144</v>
      </c>
      <c r="L661" s="49" t="s">
        <v>144</v>
      </c>
      <c r="M661" s="50" t="s">
        <v>144</v>
      </c>
      <c r="N661" s="50" t="s">
        <v>144</v>
      </c>
      <c r="O661" s="50" t="s">
        <v>144</v>
      </c>
      <c r="P661" s="50" t="s">
        <v>144</v>
      </c>
      <c r="Q661" s="51" t="s">
        <v>144</v>
      </c>
      <c r="R661" s="51" t="s">
        <v>144</v>
      </c>
    </row>
    <row r="662" spans="2:18" ht="45" customHeight="1" x14ac:dyDescent="0.25">
      <c r="B662" s="43" t="s">
        <v>144</v>
      </c>
      <c r="C662" s="43" t="s">
        <v>144</v>
      </c>
      <c r="D662" s="44" t="s">
        <v>163</v>
      </c>
      <c r="E662" s="43" t="s">
        <v>144</v>
      </c>
      <c r="F662" s="44" t="s">
        <v>144</v>
      </c>
      <c r="G662" s="45" t="s">
        <v>144</v>
      </c>
      <c r="H662" s="46" t="s">
        <v>144</v>
      </c>
      <c r="I662" s="46" t="s">
        <v>144</v>
      </c>
      <c r="J662" s="47" t="s">
        <v>163</v>
      </c>
      <c r="K662" s="48" t="s">
        <v>144</v>
      </c>
      <c r="L662" s="49" t="s">
        <v>144</v>
      </c>
      <c r="M662" s="50" t="s">
        <v>144</v>
      </c>
      <c r="N662" s="50" t="s">
        <v>144</v>
      </c>
      <c r="O662" s="50" t="s">
        <v>144</v>
      </c>
      <c r="P662" s="50" t="s">
        <v>144</v>
      </c>
      <c r="Q662" s="51" t="s">
        <v>144</v>
      </c>
      <c r="R662" s="51" t="s">
        <v>144</v>
      </c>
    </row>
    <row r="663" spans="2:18" ht="45" customHeight="1" x14ac:dyDescent="0.25">
      <c r="B663" s="43" t="s">
        <v>144</v>
      </c>
      <c r="C663" s="43" t="s">
        <v>144</v>
      </c>
      <c r="D663" s="44" t="s">
        <v>163</v>
      </c>
      <c r="E663" s="43" t="s">
        <v>144</v>
      </c>
      <c r="F663" s="44" t="s">
        <v>144</v>
      </c>
      <c r="G663" s="45" t="s">
        <v>144</v>
      </c>
      <c r="H663" s="46" t="s">
        <v>144</v>
      </c>
      <c r="I663" s="46" t="s">
        <v>144</v>
      </c>
      <c r="J663" s="47" t="s">
        <v>163</v>
      </c>
      <c r="K663" s="48" t="s">
        <v>144</v>
      </c>
      <c r="L663" s="49" t="s">
        <v>144</v>
      </c>
      <c r="M663" s="50" t="s">
        <v>144</v>
      </c>
      <c r="N663" s="50" t="s">
        <v>144</v>
      </c>
      <c r="O663" s="50" t="s">
        <v>144</v>
      </c>
      <c r="P663" s="50" t="s">
        <v>144</v>
      </c>
      <c r="Q663" s="51" t="s">
        <v>144</v>
      </c>
      <c r="R663" s="51" t="s">
        <v>144</v>
      </c>
    </row>
    <row r="664" spans="2:18" ht="45" customHeight="1" x14ac:dyDescent="0.25">
      <c r="B664" s="43" t="s">
        <v>144</v>
      </c>
      <c r="C664" s="43" t="s">
        <v>144</v>
      </c>
      <c r="D664" s="44" t="s">
        <v>163</v>
      </c>
      <c r="E664" s="43" t="s">
        <v>144</v>
      </c>
      <c r="F664" s="44" t="s">
        <v>144</v>
      </c>
      <c r="G664" s="45" t="s">
        <v>144</v>
      </c>
      <c r="H664" s="46" t="s">
        <v>144</v>
      </c>
      <c r="I664" s="46" t="s">
        <v>144</v>
      </c>
      <c r="J664" s="47" t="s">
        <v>163</v>
      </c>
      <c r="K664" s="48" t="s">
        <v>144</v>
      </c>
      <c r="L664" s="49" t="s">
        <v>144</v>
      </c>
      <c r="M664" s="50" t="s">
        <v>144</v>
      </c>
      <c r="N664" s="50" t="s">
        <v>144</v>
      </c>
      <c r="O664" s="50" t="s">
        <v>144</v>
      </c>
      <c r="P664" s="50" t="s">
        <v>144</v>
      </c>
      <c r="Q664" s="51" t="s">
        <v>144</v>
      </c>
      <c r="R664" s="51" t="s">
        <v>144</v>
      </c>
    </row>
    <row r="665" spans="2:18" ht="45" customHeight="1" x14ac:dyDescent="0.25">
      <c r="B665" s="43" t="s">
        <v>144</v>
      </c>
      <c r="C665" s="43" t="s">
        <v>144</v>
      </c>
      <c r="D665" s="44" t="s">
        <v>163</v>
      </c>
      <c r="E665" s="43" t="s">
        <v>144</v>
      </c>
      <c r="F665" s="44" t="s">
        <v>144</v>
      </c>
      <c r="G665" s="45" t="s">
        <v>144</v>
      </c>
      <c r="H665" s="46" t="s">
        <v>144</v>
      </c>
      <c r="I665" s="46" t="s">
        <v>144</v>
      </c>
      <c r="J665" s="47" t="s">
        <v>163</v>
      </c>
      <c r="K665" s="48" t="s">
        <v>144</v>
      </c>
      <c r="L665" s="49" t="s">
        <v>144</v>
      </c>
      <c r="M665" s="50" t="s">
        <v>144</v>
      </c>
      <c r="N665" s="50" t="s">
        <v>144</v>
      </c>
      <c r="O665" s="50" t="s">
        <v>144</v>
      </c>
      <c r="P665" s="50" t="s">
        <v>144</v>
      </c>
      <c r="Q665" s="51" t="s">
        <v>144</v>
      </c>
      <c r="R665" s="51" t="s">
        <v>144</v>
      </c>
    </row>
    <row r="666" spans="2:18" ht="45" customHeight="1" x14ac:dyDescent="0.25">
      <c r="B666" s="43" t="s">
        <v>144</v>
      </c>
      <c r="C666" s="43" t="s">
        <v>144</v>
      </c>
      <c r="D666" s="44" t="s">
        <v>163</v>
      </c>
      <c r="E666" s="43" t="s">
        <v>144</v>
      </c>
      <c r="F666" s="44" t="s">
        <v>144</v>
      </c>
      <c r="G666" s="45" t="s">
        <v>144</v>
      </c>
      <c r="H666" s="46" t="s">
        <v>144</v>
      </c>
      <c r="I666" s="46" t="s">
        <v>144</v>
      </c>
      <c r="J666" s="47" t="s">
        <v>163</v>
      </c>
      <c r="K666" s="48" t="s">
        <v>144</v>
      </c>
      <c r="L666" s="49" t="s">
        <v>144</v>
      </c>
      <c r="M666" s="50" t="s">
        <v>144</v>
      </c>
      <c r="N666" s="50" t="s">
        <v>144</v>
      </c>
      <c r="O666" s="50" t="s">
        <v>144</v>
      </c>
      <c r="P666" s="50" t="s">
        <v>144</v>
      </c>
      <c r="Q666" s="51" t="s">
        <v>144</v>
      </c>
      <c r="R666" s="51" t="s">
        <v>144</v>
      </c>
    </row>
    <row r="667" spans="2:18" ht="45" customHeight="1" x14ac:dyDescent="0.25">
      <c r="B667" s="43" t="s">
        <v>144</v>
      </c>
      <c r="C667" s="43" t="s">
        <v>144</v>
      </c>
      <c r="D667" s="44" t="s">
        <v>163</v>
      </c>
      <c r="E667" s="43" t="s">
        <v>144</v>
      </c>
      <c r="F667" s="44" t="s">
        <v>144</v>
      </c>
      <c r="G667" s="45" t="s">
        <v>144</v>
      </c>
      <c r="H667" s="46" t="s">
        <v>144</v>
      </c>
      <c r="I667" s="46" t="s">
        <v>144</v>
      </c>
      <c r="J667" s="47" t="s">
        <v>163</v>
      </c>
      <c r="K667" s="48" t="s">
        <v>144</v>
      </c>
      <c r="L667" s="49" t="s">
        <v>144</v>
      </c>
      <c r="M667" s="50" t="s">
        <v>144</v>
      </c>
      <c r="N667" s="50" t="s">
        <v>144</v>
      </c>
      <c r="O667" s="50" t="s">
        <v>144</v>
      </c>
      <c r="P667" s="50" t="s">
        <v>144</v>
      </c>
      <c r="Q667" s="51" t="s">
        <v>144</v>
      </c>
      <c r="R667" s="51" t="s">
        <v>144</v>
      </c>
    </row>
    <row r="668" spans="2:18" ht="45" customHeight="1" x14ac:dyDescent="0.25">
      <c r="B668" s="43" t="s">
        <v>144</v>
      </c>
      <c r="C668" s="43" t="s">
        <v>144</v>
      </c>
      <c r="D668" s="44" t="s">
        <v>163</v>
      </c>
      <c r="E668" s="43" t="s">
        <v>144</v>
      </c>
      <c r="F668" s="44" t="s">
        <v>144</v>
      </c>
      <c r="G668" s="45" t="s">
        <v>144</v>
      </c>
      <c r="H668" s="46" t="s">
        <v>144</v>
      </c>
      <c r="I668" s="46" t="s">
        <v>144</v>
      </c>
      <c r="J668" s="47" t="s">
        <v>163</v>
      </c>
      <c r="K668" s="48" t="s">
        <v>144</v>
      </c>
      <c r="L668" s="49" t="s">
        <v>144</v>
      </c>
      <c r="M668" s="50" t="s">
        <v>144</v>
      </c>
      <c r="N668" s="50" t="s">
        <v>144</v>
      </c>
      <c r="O668" s="50" t="s">
        <v>144</v>
      </c>
      <c r="P668" s="50" t="s">
        <v>144</v>
      </c>
      <c r="Q668" s="51" t="s">
        <v>144</v>
      </c>
      <c r="R668" s="51" t="s">
        <v>144</v>
      </c>
    </row>
    <row r="669" spans="2:18" ht="45" customHeight="1" x14ac:dyDescent="0.25">
      <c r="B669" s="43" t="s">
        <v>144</v>
      </c>
      <c r="C669" s="43" t="s">
        <v>144</v>
      </c>
      <c r="D669" s="44" t="s">
        <v>163</v>
      </c>
      <c r="E669" s="43" t="s">
        <v>144</v>
      </c>
      <c r="F669" s="44" t="s">
        <v>144</v>
      </c>
      <c r="G669" s="45" t="s">
        <v>144</v>
      </c>
      <c r="H669" s="46" t="s">
        <v>144</v>
      </c>
      <c r="I669" s="46" t="s">
        <v>144</v>
      </c>
      <c r="J669" s="47" t="s">
        <v>163</v>
      </c>
      <c r="K669" s="48" t="s">
        <v>144</v>
      </c>
      <c r="L669" s="49" t="s">
        <v>144</v>
      </c>
      <c r="M669" s="50" t="s">
        <v>144</v>
      </c>
      <c r="N669" s="50" t="s">
        <v>144</v>
      </c>
      <c r="O669" s="50" t="s">
        <v>144</v>
      </c>
      <c r="P669" s="50" t="s">
        <v>144</v>
      </c>
      <c r="Q669" s="51" t="s">
        <v>144</v>
      </c>
      <c r="R669" s="51" t="s">
        <v>144</v>
      </c>
    </row>
    <row r="670" spans="2:18" ht="45" customHeight="1" x14ac:dyDescent="0.25">
      <c r="B670" s="43" t="s">
        <v>144</v>
      </c>
      <c r="C670" s="43" t="s">
        <v>144</v>
      </c>
      <c r="D670" s="44" t="s">
        <v>163</v>
      </c>
      <c r="E670" s="43" t="s">
        <v>144</v>
      </c>
      <c r="F670" s="44" t="s">
        <v>144</v>
      </c>
      <c r="G670" s="45" t="s">
        <v>144</v>
      </c>
      <c r="H670" s="46" t="s">
        <v>144</v>
      </c>
      <c r="I670" s="46" t="s">
        <v>144</v>
      </c>
      <c r="J670" s="47" t="s">
        <v>163</v>
      </c>
      <c r="K670" s="48" t="s">
        <v>144</v>
      </c>
      <c r="L670" s="49" t="s">
        <v>144</v>
      </c>
      <c r="M670" s="50" t="s">
        <v>144</v>
      </c>
      <c r="N670" s="50" t="s">
        <v>144</v>
      </c>
      <c r="O670" s="50" t="s">
        <v>144</v>
      </c>
      <c r="P670" s="50" t="s">
        <v>144</v>
      </c>
      <c r="Q670" s="51" t="s">
        <v>144</v>
      </c>
      <c r="R670" s="51" t="s">
        <v>144</v>
      </c>
    </row>
    <row r="671" spans="2:18" ht="45" customHeight="1" x14ac:dyDescent="0.25">
      <c r="B671" s="43" t="s">
        <v>144</v>
      </c>
      <c r="C671" s="43" t="s">
        <v>144</v>
      </c>
      <c r="D671" s="44" t="s">
        <v>163</v>
      </c>
      <c r="E671" s="43" t="s">
        <v>144</v>
      </c>
      <c r="F671" s="44" t="s">
        <v>144</v>
      </c>
      <c r="G671" s="45" t="s">
        <v>144</v>
      </c>
      <c r="H671" s="46" t="s">
        <v>144</v>
      </c>
      <c r="I671" s="46" t="s">
        <v>144</v>
      </c>
      <c r="J671" s="47" t="s">
        <v>163</v>
      </c>
      <c r="K671" s="48" t="s">
        <v>144</v>
      </c>
      <c r="L671" s="49" t="s">
        <v>144</v>
      </c>
      <c r="M671" s="50" t="s">
        <v>144</v>
      </c>
      <c r="N671" s="50" t="s">
        <v>144</v>
      </c>
      <c r="O671" s="50" t="s">
        <v>144</v>
      </c>
      <c r="P671" s="50" t="s">
        <v>144</v>
      </c>
      <c r="Q671" s="51" t="s">
        <v>144</v>
      </c>
      <c r="R671" s="51" t="s">
        <v>144</v>
      </c>
    </row>
    <row r="672" spans="2:18" ht="45" customHeight="1" x14ac:dyDescent="0.25">
      <c r="B672" s="43" t="s">
        <v>144</v>
      </c>
      <c r="C672" s="43" t="s">
        <v>144</v>
      </c>
      <c r="D672" s="44" t="s">
        <v>163</v>
      </c>
      <c r="E672" s="43" t="s">
        <v>144</v>
      </c>
      <c r="F672" s="44" t="s">
        <v>144</v>
      </c>
      <c r="G672" s="45" t="s">
        <v>144</v>
      </c>
      <c r="H672" s="46" t="s">
        <v>144</v>
      </c>
      <c r="I672" s="46" t="s">
        <v>144</v>
      </c>
      <c r="J672" s="47" t="s">
        <v>163</v>
      </c>
      <c r="K672" s="48" t="s">
        <v>144</v>
      </c>
      <c r="L672" s="49" t="s">
        <v>144</v>
      </c>
      <c r="M672" s="50" t="s">
        <v>144</v>
      </c>
      <c r="N672" s="50" t="s">
        <v>144</v>
      </c>
      <c r="O672" s="50" t="s">
        <v>144</v>
      </c>
      <c r="P672" s="50" t="s">
        <v>144</v>
      </c>
      <c r="Q672" s="51" t="s">
        <v>144</v>
      </c>
      <c r="R672" s="51" t="s">
        <v>144</v>
      </c>
    </row>
    <row r="673" spans="2:18" ht="45" customHeight="1" x14ac:dyDescent="0.25">
      <c r="B673" s="43" t="s">
        <v>144</v>
      </c>
      <c r="C673" s="43" t="s">
        <v>144</v>
      </c>
      <c r="D673" s="44" t="s">
        <v>163</v>
      </c>
      <c r="E673" s="43" t="s">
        <v>144</v>
      </c>
      <c r="F673" s="44" t="s">
        <v>144</v>
      </c>
      <c r="G673" s="45" t="s">
        <v>144</v>
      </c>
      <c r="H673" s="46" t="s">
        <v>144</v>
      </c>
      <c r="I673" s="46" t="s">
        <v>144</v>
      </c>
      <c r="J673" s="47" t="s">
        <v>163</v>
      </c>
      <c r="K673" s="48" t="s">
        <v>144</v>
      </c>
      <c r="L673" s="49" t="s">
        <v>144</v>
      </c>
      <c r="M673" s="50" t="s">
        <v>144</v>
      </c>
      <c r="N673" s="50" t="s">
        <v>144</v>
      </c>
      <c r="O673" s="50" t="s">
        <v>144</v>
      </c>
      <c r="P673" s="50" t="s">
        <v>144</v>
      </c>
      <c r="Q673" s="51" t="s">
        <v>144</v>
      </c>
      <c r="R673" s="51" t="s">
        <v>144</v>
      </c>
    </row>
    <row r="674" spans="2:18" ht="45" customHeight="1" x14ac:dyDescent="0.25">
      <c r="B674" s="43" t="s">
        <v>144</v>
      </c>
      <c r="C674" s="43" t="s">
        <v>144</v>
      </c>
      <c r="D674" s="44" t="s">
        <v>163</v>
      </c>
      <c r="E674" s="43" t="s">
        <v>144</v>
      </c>
      <c r="F674" s="44" t="s">
        <v>144</v>
      </c>
      <c r="G674" s="45" t="s">
        <v>144</v>
      </c>
      <c r="H674" s="46" t="s">
        <v>144</v>
      </c>
      <c r="I674" s="46" t="s">
        <v>144</v>
      </c>
      <c r="J674" s="47" t="s">
        <v>163</v>
      </c>
      <c r="K674" s="48" t="s">
        <v>144</v>
      </c>
      <c r="L674" s="49" t="s">
        <v>144</v>
      </c>
      <c r="M674" s="50" t="s">
        <v>144</v>
      </c>
      <c r="N674" s="50" t="s">
        <v>144</v>
      </c>
      <c r="O674" s="50" t="s">
        <v>144</v>
      </c>
      <c r="P674" s="50" t="s">
        <v>144</v>
      </c>
      <c r="Q674" s="51" t="s">
        <v>144</v>
      </c>
      <c r="R674" s="51" t="s">
        <v>144</v>
      </c>
    </row>
    <row r="675" spans="2:18" ht="45" customHeight="1" x14ac:dyDescent="0.25">
      <c r="B675" s="43" t="s">
        <v>144</v>
      </c>
      <c r="C675" s="43" t="s">
        <v>144</v>
      </c>
      <c r="D675" s="44" t="s">
        <v>163</v>
      </c>
      <c r="E675" s="43" t="s">
        <v>144</v>
      </c>
      <c r="F675" s="44" t="s">
        <v>144</v>
      </c>
      <c r="G675" s="45" t="s">
        <v>144</v>
      </c>
      <c r="H675" s="46" t="s">
        <v>144</v>
      </c>
      <c r="I675" s="46" t="s">
        <v>144</v>
      </c>
      <c r="J675" s="47" t="s">
        <v>163</v>
      </c>
      <c r="K675" s="48" t="s">
        <v>144</v>
      </c>
      <c r="L675" s="49" t="s">
        <v>144</v>
      </c>
      <c r="M675" s="50" t="s">
        <v>144</v>
      </c>
      <c r="N675" s="50" t="s">
        <v>144</v>
      </c>
      <c r="O675" s="50" t="s">
        <v>144</v>
      </c>
      <c r="P675" s="50" t="s">
        <v>144</v>
      </c>
      <c r="Q675" s="51" t="s">
        <v>144</v>
      </c>
      <c r="R675" s="51" t="s">
        <v>144</v>
      </c>
    </row>
    <row r="676" spans="2:18" ht="45" customHeight="1" x14ac:dyDescent="0.25">
      <c r="B676" s="43" t="s">
        <v>144</v>
      </c>
      <c r="C676" s="43" t="s">
        <v>144</v>
      </c>
      <c r="D676" s="44" t="s">
        <v>163</v>
      </c>
      <c r="E676" s="43" t="s">
        <v>144</v>
      </c>
      <c r="F676" s="44" t="s">
        <v>144</v>
      </c>
      <c r="G676" s="45" t="s">
        <v>144</v>
      </c>
      <c r="H676" s="46" t="s">
        <v>144</v>
      </c>
      <c r="I676" s="46" t="s">
        <v>144</v>
      </c>
      <c r="J676" s="47" t="s">
        <v>163</v>
      </c>
      <c r="K676" s="48" t="s">
        <v>144</v>
      </c>
      <c r="L676" s="49" t="s">
        <v>144</v>
      </c>
      <c r="M676" s="50" t="s">
        <v>144</v>
      </c>
      <c r="N676" s="50" t="s">
        <v>144</v>
      </c>
      <c r="O676" s="50" t="s">
        <v>144</v>
      </c>
      <c r="P676" s="50" t="s">
        <v>144</v>
      </c>
      <c r="Q676" s="51" t="s">
        <v>144</v>
      </c>
      <c r="R676" s="51" t="s">
        <v>144</v>
      </c>
    </row>
    <row r="677" spans="2:18" ht="45" customHeight="1" x14ac:dyDescent="0.25">
      <c r="B677" s="43" t="s">
        <v>144</v>
      </c>
      <c r="C677" s="43" t="s">
        <v>144</v>
      </c>
      <c r="D677" s="44" t="s">
        <v>163</v>
      </c>
      <c r="E677" s="43" t="s">
        <v>144</v>
      </c>
      <c r="F677" s="44" t="s">
        <v>144</v>
      </c>
      <c r="G677" s="45" t="s">
        <v>144</v>
      </c>
      <c r="H677" s="46" t="s">
        <v>144</v>
      </c>
      <c r="I677" s="46" t="s">
        <v>144</v>
      </c>
      <c r="J677" s="47" t="s">
        <v>163</v>
      </c>
      <c r="K677" s="48" t="s">
        <v>144</v>
      </c>
      <c r="L677" s="49" t="s">
        <v>144</v>
      </c>
      <c r="M677" s="50" t="s">
        <v>144</v>
      </c>
      <c r="N677" s="50" t="s">
        <v>144</v>
      </c>
      <c r="O677" s="50" t="s">
        <v>144</v>
      </c>
      <c r="P677" s="50" t="s">
        <v>144</v>
      </c>
      <c r="Q677" s="51" t="s">
        <v>144</v>
      </c>
      <c r="R677" s="51" t="s">
        <v>144</v>
      </c>
    </row>
    <row r="678" spans="2:18" ht="45" customHeight="1" x14ac:dyDescent="0.25">
      <c r="B678" s="43" t="s">
        <v>144</v>
      </c>
      <c r="C678" s="43" t="s">
        <v>144</v>
      </c>
      <c r="D678" s="44" t="s">
        <v>163</v>
      </c>
      <c r="E678" s="43" t="s">
        <v>144</v>
      </c>
      <c r="F678" s="44" t="s">
        <v>144</v>
      </c>
      <c r="G678" s="45" t="s">
        <v>144</v>
      </c>
      <c r="H678" s="46" t="s">
        <v>144</v>
      </c>
      <c r="I678" s="46" t="s">
        <v>144</v>
      </c>
      <c r="J678" s="47" t="s">
        <v>163</v>
      </c>
      <c r="K678" s="48" t="s">
        <v>144</v>
      </c>
      <c r="L678" s="49" t="s">
        <v>144</v>
      </c>
      <c r="M678" s="50" t="s">
        <v>144</v>
      </c>
      <c r="N678" s="50" t="s">
        <v>144</v>
      </c>
      <c r="O678" s="50" t="s">
        <v>144</v>
      </c>
      <c r="P678" s="50" t="s">
        <v>144</v>
      </c>
      <c r="Q678" s="51" t="s">
        <v>144</v>
      </c>
      <c r="R678" s="51" t="s">
        <v>144</v>
      </c>
    </row>
    <row r="679" spans="2:18" ht="45" customHeight="1" x14ac:dyDescent="0.25">
      <c r="B679" s="43" t="s">
        <v>144</v>
      </c>
      <c r="C679" s="43" t="s">
        <v>144</v>
      </c>
      <c r="D679" s="44" t="s">
        <v>163</v>
      </c>
      <c r="E679" s="43" t="s">
        <v>144</v>
      </c>
      <c r="F679" s="44" t="s">
        <v>144</v>
      </c>
      <c r="G679" s="45" t="s">
        <v>144</v>
      </c>
      <c r="H679" s="46" t="s">
        <v>144</v>
      </c>
      <c r="I679" s="46" t="s">
        <v>144</v>
      </c>
      <c r="J679" s="47" t="s">
        <v>163</v>
      </c>
      <c r="K679" s="48" t="s">
        <v>144</v>
      </c>
      <c r="L679" s="49" t="s">
        <v>144</v>
      </c>
      <c r="M679" s="50" t="s">
        <v>144</v>
      </c>
      <c r="N679" s="50" t="s">
        <v>144</v>
      </c>
      <c r="O679" s="50" t="s">
        <v>144</v>
      </c>
      <c r="P679" s="50" t="s">
        <v>144</v>
      </c>
      <c r="Q679" s="51" t="s">
        <v>144</v>
      </c>
      <c r="R679" s="51" t="s">
        <v>144</v>
      </c>
    </row>
    <row r="680" spans="2:18" ht="45" customHeight="1" x14ac:dyDescent="0.25">
      <c r="B680" s="43" t="s">
        <v>144</v>
      </c>
      <c r="C680" s="43" t="s">
        <v>144</v>
      </c>
      <c r="D680" s="44" t="s">
        <v>163</v>
      </c>
      <c r="E680" s="43" t="s">
        <v>144</v>
      </c>
      <c r="F680" s="44" t="s">
        <v>144</v>
      </c>
      <c r="G680" s="45" t="s">
        <v>144</v>
      </c>
      <c r="H680" s="46" t="s">
        <v>144</v>
      </c>
      <c r="I680" s="46" t="s">
        <v>144</v>
      </c>
      <c r="J680" s="47" t="s">
        <v>163</v>
      </c>
      <c r="K680" s="48" t="s">
        <v>144</v>
      </c>
      <c r="L680" s="49" t="s">
        <v>144</v>
      </c>
      <c r="M680" s="50" t="s">
        <v>144</v>
      </c>
      <c r="N680" s="50" t="s">
        <v>144</v>
      </c>
      <c r="O680" s="50" t="s">
        <v>144</v>
      </c>
      <c r="P680" s="50" t="s">
        <v>144</v>
      </c>
      <c r="Q680" s="51" t="s">
        <v>144</v>
      </c>
      <c r="R680" s="51" t="s">
        <v>144</v>
      </c>
    </row>
    <row r="681" spans="2:18" ht="45" customHeight="1" x14ac:dyDescent="0.25">
      <c r="B681" s="43" t="s">
        <v>144</v>
      </c>
      <c r="C681" s="43" t="s">
        <v>144</v>
      </c>
      <c r="D681" s="44" t="s">
        <v>163</v>
      </c>
      <c r="E681" s="43" t="s">
        <v>144</v>
      </c>
      <c r="F681" s="44" t="s">
        <v>144</v>
      </c>
      <c r="G681" s="45" t="s">
        <v>144</v>
      </c>
      <c r="H681" s="46" t="s">
        <v>144</v>
      </c>
      <c r="I681" s="46" t="s">
        <v>144</v>
      </c>
      <c r="J681" s="47" t="s">
        <v>163</v>
      </c>
      <c r="K681" s="48" t="s">
        <v>144</v>
      </c>
      <c r="L681" s="49" t="s">
        <v>144</v>
      </c>
      <c r="M681" s="50" t="s">
        <v>144</v>
      </c>
      <c r="N681" s="50" t="s">
        <v>144</v>
      </c>
      <c r="O681" s="50" t="s">
        <v>144</v>
      </c>
      <c r="P681" s="50" t="s">
        <v>144</v>
      </c>
      <c r="Q681" s="51" t="s">
        <v>144</v>
      </c>
      <c r="R681" s="51" t="s">
        <v>144</v>
      </c>
    </row>
    <row r="682" spans="2:18" ht="45" customHeight="1" x14ac:dyDescent="0.25">
      <c r="B682" s="43" t="s">
        <v>144</v>
      </c>
      <c r="C682" s="43" t="s">
        <v>144</v>
      </c>
      <c r="D682" s="44" t="s">
        <v>163</v>
      </c>
      <c r="E682" s="43" t="s">
        <v>144</v>
      </c>
      <c r="F682" s="44" t="s">
        <v>144</v>
      </c>
      <c r="G682" s="45" t="s">
        <v>144</v>
      </c>
      <c r="H682" s="46" t="s">
        <v>144</v>
      </c>
      <c r="I682" s="46" t="s">
        <v>144</v>
      </c>
      <c r="J682" s="47" t="s">
        <v>163</v>
      </c>
      <c r="K682" s="48" t="s">
        <v>144</v>
      </c>
      <c r="L682" s="49" t="s">
        <v>144</v>
      </c>
      <c r="M682" s="50" t="s">
        <v>144</v>
      </c>
      <c r="N682" s="50" t="s">
        <v>144</v>
      </c>
      <c r="O682" s="50" t="s">
        <v>144</v>
      </c>
      <c r="P682" s="50" t="s">
        <v>144</v>
      </c>
      <c r="Q682" s="51" t="s">
        <v>144</v>
      </c>
      <c r="R682" s="51" t="s">
        <v>144</v>
      </c>
    </row>
    <row r="683" spans="2:18" ht="45" customHeight="1" x14ac:dyDescent="0.25">
      <c r="B683" s="43" t="s">
        <v>144</v>
      </c>
      <c r="C683" s="43" t="s">
        <v>144</v>
      </c>
      <c r="D683" s="44" t="s">
        <v>163</v>
      </c>
      <c r="E683" s="43" t="s">
        <v>144</v>
      </c>
      <c r="F683" s="44" t="s">
        <v>144</v>
      </c>
      <c r="G683" s="45" t="s">
        <v>144</v>
      </c>
      <c r="H683" s="46" t="s">
        <v>144</v>
      </c>
      <c r="I683" s="46" t="s">
        <v>144</v>
      </c>
      <c r="J683" s="47" t="s">
        <v>163</v>
      </c>
      <c r="K683" s="48" t="s">
        <v>144</v>
      </c>
      <c r="L683" s="49" t="s">
        <v>144</v>
      </c>
      <c r="M683" s="50" t="s">
        <v>144</v>
      </c>
      <c r="N683" s="50" t="s">
        <v>144</v>
      </c>
      <c r="O683" s="50" t="s">
        <v>144</v>
      </c>
      <c r="P683" s="50" t="s">
        <v>144</v>
      </c>
      <c r="Q683" s="51" t="s">
        <v>144</v>
      </c>
      <c r="R683" s="51" t="s">
        <v>144</v>
      </c>
    </row>
    <row r="684" spans="2:18" ht="45" customHeight="1" x14ac:dyDescent="0.25">
      <c r="B684" s="43" t="s">
        <v>144</v>
      </c>
      <c r="C684" s="43" t="s">
        <v>144</v>
      </c>
      <c r="D684" s="44" t="s">
        <v>163</v>
      </c>
      <c r="E684" s="43" t="s">
        <v>144</v>
      </c>
      <c r="F684" s="44" t="s">
        <v>144</v>
      </c>
      <c r="G684" s="45" t="s">
        <v>144</v>
      </c>
      <c r="H684" s="46" t="s">
        <v>144</v>
      </c>
      <c r="I684" s="46" t="s">
        <v>144</v>
      </c>
      <c r="J684" s="47" t="s">
        <v>163</v>
      </c>
      <c r="K684" s="48" t="s">
        <v>144</v>
      </c>
      <c r="L684" s="49" t="s">
        <v>144</v>
      </c>
      <c r="M684" s="50" t="s">
        <v>144</v>
      </c>
      <c r="N684" s="50" t="s">
        <v>144</v>
      </c>
      <c r="O684" s="50" t="s">
        <v>144</v>
      </c>
      <c r="P684" s="50" t="s">
        <v>144</v>
      </c>
      <c r="Q684" s="51" t="s">
        <v>144</v>
      </c>
      <c r="R684" s="51" t="s">
        <v>144</v>
      </c>
    </row>
    <row r="685" spans="2:18" ht="45" customHeight="1" x14ac:dyDescent="0.25">
      <c r="B685" s="43" t="s">
        <v>144</v>
      </c>
      <c r="C685" s="43" t="s">
        <v>144</v>
      </c>
      <c r="D685" s="44" t="s">
        <v>163</v>
      </c>
      <c r="E685" s="43" t="s">
        <v>144</v>
      </c>
      <c r="F685" s="44" t="s">
        <v>144</v>
      </c>
      <c r="G685" s="45" t="s">
        <v>144</v>
      </c>
      <c r="H685" s="46" t="s">
        <v>144</v>
      </c>
      <c r="I685" s="46" t="s">
        <v>144</v>
      </c>
      <c r="J685" s="47" t="s">
        <v>163</v>
      </c>
      <c r="K685" s="48" t="s">
        <v>144</v>
      </c>
      <c r="L685" s="49" t="s">
        <v>144</v>
      </c>
      <c r="M685" s="50" t="s">
        <v>144</v>
      </c>
      <c r="N685" s="50" t="s">
        <v>144</v>
      </c>
      <c r="O685" s="50" t="s">
        <v>144</v>
      </c>
      <c r="P685" s="50" t="s">
        <v>144</v>
      </c>
      <c r="Q685" s="51" t="s">
        <v>144</v>
      </c>
      <c r="R685" s="51" t="s">
        <v>144</v>
      </c>
    </row>
    <row r="686" spans="2:18" ht="45" customHeight="1" x14ac:dyDescent="0.25">
      <c r="B686" s="43" t="s">
        <v>144</v>
      </c>
      <c r="C686" s="43" t="s">
        <v>144</v>
      </c>
      <c r="D686" s="44" t="s">
        <v>163</v>
      </c>
      <c r="E686" s="43" t="s">
        <v>144</v>
      </c>
      <c r="F686" s="44" t="s">
        <v>144</v>
      </c>
      <c r="G686" s="45" t="s">
        <v>144</v>
      </c>
      <c r="H686" s="46" t="s">
        <v>144</v>
      </c>
      <c r="I686" s="46" t="s">
        <v>144</v>
      </c>
      <c r="J686" s="47" t="s">
        <v>163</v>
      </c>
      <c r="K686" s="48" t="s">
        <v>144</v>
      </c>
      <c r="L686" s="49" t="s">
        <v>144</v>
      </c>
      <c r="M686" s="50" t="s">
        <v>144</v>
      </c>
      <c r="N686" s="50" t="s">
        <v>144</v>
      </c>
      <c r="O686" s="50" t="s">
        <v>144</v>
      </c>
      <c r="P686" s="50" t="s">
        <v>144</v>
      </c>
      <c r="Q686" s="51" t="s">
        <v>144</v>
      </c>
      <c r="R686" s="51" t="s">
        <v>144</v>
      </c>
    </row>
    <row r="687" spans="2:18" ht="45" customHeight="1" x14ac:dyDescent="0.25">
      <c r="B687" s="43" t="s">
        <v>144</v>
      </c>
      <c r="C687" s="43" t="s">
        <v>144</v>
      </c>
      <c r="D687" s="44" t="s">
        <v>163</v>
      </c>
      <c r="E687" s="43" t="s">
        <v>144</v>
      </c>
      <c r="F687" s="44" t="s">
        <v>144</v>
      </c>
      <c r="G687" s="45" t="s">
        <v>144</v>
      </c>
      <c r="H687" s="46" t="s">
        <v>144</v>
      </c>
      <c r="I687" s="46" t="s">
        <v>144</v>
      </c>
      <c r="J687" s="47" t="s">
        <v>163</v>
      </c>
      <c r="K687" s="48" t="s">
        <v>144</v>
      </c>
      <c r="L687" s="49" t="s">
        <v>144</v>
      </c>
      <c r="M687" s="50" t="s">
        <v>144</v>
      </c>
      <c r="N687" s="50" t="s">
        <v>144</v>
      </c>
      <c r="O687" s="50" t="s">
        <v>144</v>
      </c>
      <c r="P687" s="50" t="s">
        <v>144</v>
      </c>
      <c r="Q687" s="51" t="s">
        <v>144</v>
      </c>
      <c r="R687" s="51" t="s">
        <v>144</v>
      </c>
    </row>
    <row r="688" spans="2:18" ht="45" customHeight="1" x14ac:dyDescent="0.25">
      <c r="B688" s="43" t="s">
        <v>144</v>
      </c>
      <c r="C688" s="43" t="s">
        <v>144</v>
      </c>
      <c r="D688" s="44" t="s">
        <v>163</v>
      </c>
      <c r="E688" s="43" t="s">
        <v>144</v>
      </c>
      <c r="F688" s="44" t="s">
        <v>144</v>
      </c>
      <c r="G688" s="45" t="s">
        <v>144</v>
      </c>
      <c r="H688" s="46" t="s">
        <v>144</v>
      </c>
      <c r="I688" s="46" t="s">
        <v>144</v>
      </c>
      <c r="J688" s="47" t="s">
        <v>163</v>
      </c>
      <c r="K688" s="48" t="s">
        <v>144</v>
      </c>
      <c r="L688" s="49" t="s">
        <v>144</v>
      </c>
      <c r="M688" s="50" t="s">
        <v>144</v>
      </c>
      <c r="N688" s="50" t="s">
        <v>144</v>
      </c>
      <c r="O688" s="50" t="s">
        <v>144</v>
      </c>
      <c r="P688" s="50" t="s">
        <v>144</v>
      </c>
      <c r="Q688" s="51" t="s">
        <v>144</v>
      </c>
      <c r="R688" s="51" t="s">
        <v>144</v>
      </c>
    </row>
    <row r="689" spans="2:18" ht="45" customHeight="1" x14ac:dyDescent="0.25">
      <c r="B689" s="43" t="s">
        <v>144</v>
      </c>
      <c r="C689" s="43" t="s">
        <v>144</v>
      </c>
      <c r="D689" s="44" t="s">
        <v>163</v>
      </c>
      <c r="E689" s="43" t="s">
        <v>144</v>
      </c>
      <c r="F689" s="44" t="s">
        <v>144</v>
      </c>
      <c r="G689" s="45" t="s">
        <v>144</v>
      </c>
      <c r="H689" s="46" t="s">
        <v>144</v>
      </c>
      <c r="I689" s="46" t="s">
        <v>144</v>
      </c>
      <c r="J689" s="47" t="s">
        <v>163</v>
      </c>
      <c r="K689" s="48" t="s">
        <v>144</v>
      </c>
      <c r="L689" s="49" t="s">
        <v>144</v>
      </c>
      <c r="M689" s="50" t="s">
        <v>144</v>
      </c>
      <c r="N689" s="50" t="s">
        <v>144</v>
      </c>
      <c r="O689" s="50" t="s">
        <v>144</v>
      </c>
      <c r="P689" s="50" t="s">
        <v>144</v>
      </c>
      <c r="Q689" s="51" t="s">
        <v>144</v>
      </c>
      <c r="R689" s="51" t="s">
        <v>144</v>
      </c>
    </row>
    <row r="690" spans="2:18" ht="45" customHeight="1" x14ac:dyDescent="0.25">
      <c r="B690" s="43" t="s">
        <v>144</v>
      </c>
      <c r="C690" s="43" t="s">
        <v>144</v>
      </c>
      <c r="D690" s="44" t="s">
        <v>163</v>
      </c>
      <c r="E690" s="43" t="s">
        <v>144</v>
      </c>
      <c r="F690" s="44" t="s">
        <v>144</v>
      </c>
      <c r="G690" s="45" t="s">
        <v>144</v>
      </c>
      <c r="H690" s="46" t="s">
        <v>144</v>
      </c>
      <c r="I690" s="46" t="s">
        <v>144</v>
      </c>
      <c r="J690" s="47" t="s">
        <v>163</v>
      </c>
      <c r="K690" s="48" t="s">
        <v>144</v>
      </c>
      <c r="L690" s="49" t="s">
        <v>144</v>
      </c>
      <c r="M690" s="50" t="s">
        <v>144</v>
      </c>
      <c r="N690" s="50" t="s">
        <v>144</v>
      </c>
      <c r="O690" s="50" t="s">
        <v>144</v>
      </c>
      <c r="P690" s="50" t="s">
        <v>144</v>
      </c>
      <c r="Q690" s="51" t="s">
        <v>144</v>
      </c>
      <c r="R690" s="51" t="s">
        <v>144</v>
      </c>
    </row>
    <row r="691" spans="2:18" ht="45" customHeight="1" x14ac:dyDescent="0.25">
      <c r="B691" s="43" t="s">
        <v>144</v>
      </c>
      <c r="C691" s="43" t="s">
        <v>144</v>
      </c>
      <c r="D691" s="44" t="s">
        <v>163</v>
      </c>
      <c r="E691" s="43" t="s">
        <v>144</v>
      </c>
      <c r="F691" s="44" t="s">
        <v>144</v>
      </c>
      <c r="G691" s="45" t="s">
        <v>144</v>
      </c>
      <c r="H691" s="46" t="s">
        <v>144</v>
      </c>
      <c r="I691" s="46" t="s">
        <v>144</v>
      </c>
      <c r="J691" s="47" t="s">
        <v>163</v>
      </c>
      <c r="K691" s="48" t="s">
        <v>144</v>
      </c>
      <c r="L691" s="49" t="s">
        <v>144</v>
      </c>
      <c r="M691" s="50" t="s">
        <v>144</v>
      </c>
      <c r="N691" s="50" t="s">
        <v>144</v>
      </c>
      <c r="O691" s="50" t="s">
        <v>144</v>
      </c>
      <c r="P691" s="50" t="s">
        <v>144</v>
      </c>
      <c r="Q691" s="51" t="s">
        <v>144</v>
      </c>
      <c r="R691" s="51" t="s">
        <v>144</v>
      </c>
    </row>
    <row r="692" spans="2:18" ht="45" customHeight="1" x14ac:dyDescent="0.25">
      <c r="B692" s="43" t="s">
        <v>144</v>
      </c>
      <c r="C692" s="43" t="s">
        <v>144</v>
      </c>
      <c r="D692" s="44" t="s">
        <v>163</v>
      </c>
      <c r="E692" s="43" t="s">
        <v>144</v>
      </c>
      <c r="F692" s="44" t="s">
        <v>144</v>
      </c>
      <c r="G692" s="45" t="s">
        <v>144</v>
      </c>
      <c r="H692" s="46" t="s">
        <v>144</v>
      </c>
      <c r="I692" s="46" t="s">
        <v>144</v>
      </c>
      <c r="J692" s="47" t="s">
        <v>163</v>
      </c>
      <c r="K692" s="48" t="s">
        <v>144</v>
      </c>
      <c r="L692" s="49" t="s">
        <v>144</v>
      </c>
      <c r="M692" s="50" t="s">
        <v>144</v>
      </c>
      <c r="N692" s="50" t="s">
        <v>144</v>
      </c>
      <c r="O692" s="50" t="s">
        <v>144</v>
      </c>
      <c r="P692" s="50" t="s">
        <v>144</v>
      </c>
      <c r="Q692" s="51" t="s">
        <v>144</v>
      </c>
      <c r="R692" s="51" t="s">
        <v>144</v>
      </c>
    </row>
    <row r="693" spans="2:18" ht="45" customHeight="1" x14ac:dyDescent="0.25">
      <c r="B693" s="43" t="s">
        <v>144</v>
      </c>
      <c r="C693" s="43" t="s">
        <v>144</v>
      </c>
      <c r="D693" s="44" t="s">
        <v>163</v>
      </c>
      <c r="E693" s="43" t="s">
        <v>144</v>
      </c>
      <c r="F693" s="44" t="s">
        <v>144</v>
      </c>
      <c r="G693" s="45" t="s">
        <v>144</v>
      </c>
      <c r="H693" s="46" t="s">
        <v>144</v>
      </c>
      <c r="I693" s="46" t="s">
        <v>144</v>
      </c>
      <c r="J693" s="47" t="s">
        <v>163</v>
      </c>
      <c r="K693" s="48" t="s">
        <v>144</v>
      </c>
      <c r="L693" s="49" t="s">
        <v>144</v>
      </c>
      <c r="M693" s="50" t="s">
        <v>144</v>
      </c>
      <c r="N693" s="50" t="s">
        <v>144</v>
      </c>
      <c r="O693" s="50" t="s">
        <v>144</v>
      </c>
      <c r="P693" s="50" t="s">
        <v>144</v>
      </c>
      <c r="Q693" s="51" t="s">
        <v>144</v>
      </c>
      <c r="R693" s="51" t="s">
        <v>144</v>
      </c>
    </row>
    <row r="694" spans="2:18" ht="45" customHeight="1" x14ac:dyDescent="0.25">
      <c r="B694" s="43" t="s">
        <v>144</v>
      </c>
      <c r="C694" s="43" t="s">
        <v>144</v>
      </c>
      <c r="D694" s="44" t="s">
        <v>163</v>
      </c>
      <c r="E694" s="43" t="s">
        <v>144</v>
      </c>
      <c r="F694" s="44" t="s">
        <v>144</v>
      </c>
      <c r="G694" s="45" t="s">
        <v>144</v>
      </c>
      <c r="H694" s="46" t="s">
        <v>144</v>
      </c>
      <c r="I694" s="46" t="s">
        <v>144</v>
      </c>
      <c r="J694" s="47" t="s">
        <v>163</v>
      </c>
      <c r="K694" s="48" t="s">
        <v>144</v>
      </c>
      <c r="L694" s="49" t="s">
        <v>144</v>
      </c>
      <c r="M694" s="50" t="s">
        <v>144</v>
      </c>
      <c r="N694" s="50" t="s">
        <v>144</v>
      </c>
      <c r="O694" s="50" t="s">
        <v>144</v>
      </c>
      <c r="P694" s="50" t="s">
        <v>144</v>
      </c>
      <c r="Q694" s="51" t="s">
        <v>144</v>
      </c>
      <c r="R694" s="51" t="s">
        <v>144</v>
      </c>
    </row>
    <row r="695" spans="2:18" ht="45" customHeight="1" x14ac:dyDescent="0.25">
      <c r="B695" s="43" t="s">
        <v>144</v>
      </c>
      <c r="C695" s="43" t="s">
        <v>144</v>
      </c>
      <c r="D695" s="44" t="s">
        <v>163</v>
      </c>
      <c r="E695" s="43" t="s">
        <v>144</v>
      </c>
      <c r="F695" s="44" t="s">
        <v>144</v>
      </c>
      <c r="G695" s="45" t="s">
        <v>144</v>
      </c>
      <c r="H695" s="46" t="s">
        <v>144</v>
      </c>
      <c r="I695" s="46" t="s">
        <v>144</v>
      </c>
      <c r="J695" s="47" t="s">
        <v>163</v>
      </c>
      <c r="K695" s="48" t="s">
        <v>144</v>
      </c>
      <c r="L695" s="49" t="s">
        <v>144</v>
      </c>
      <c r="M695" s="50" t="s">
        <v>144</v>
      </c>
      <c r="N695" s="50" t="s">
        <v>144</v>
      </c>
      <c r="O695" s="50" t="s">
        <v>144</v>
      </c>
      <c r="P695" s="50" t="s">
        <v>144</v>
      </c>
      <c r="Q695" s="51" t="s">
        <v>144</v>
      </c>
      <c r="R695" s="51" t="s">
        <v>144</v>
      </c>
    </row>
    <row r="696" spans="2:18" ht="45" customHeight="1" x14ac:dyDescent="0.25">
      <c r="B696" s="43" t="s">
        <v>144</v>
      </c>
      <c r="C696" s="43" t="s">
        <v>144</v>
      </c>
      <c r="D696" s="44" t="s">
        <v>163</v>
      </c>
      <c r="E696" s="43" t="s">
        <v>144</v>
      </c>
      <c r="F696" s="44" t="s">
        <v>144</v>
      </c>
      <c r="G696" s="45" t="s">
        <v>144</v>
      </c>
      <c r="H696" s="46" t="s">
        <v>144</v>
      </c>
      <c r="I696" s="46" t="s">
        <v>144</v>
      </c>
      <c r="J696" s="47" t="s">
        <v>163</v>
      </c>
      <c r="K696" s="48" t="s">
        <v>144</v>
      </c>
      <c r="L696" s="49" t="s">
        <v>144</v>
      </c>
      <c r="M696" s="50" t="s">
        <v>144</v>
      </c>
      <c r="N696" s="50" t="s">
        <v>144</v>
      </c>
      <c r="O696" s="50" t="s">
        <v>144</v>
      </c>
      <c r="P696" s="50" t="s">
        <v>144</v>
      </c>
      <c r="Q696" s="51" t="s">
        <v>144</v>
      </c>
      <c r="R696" s="51" t="s">
        <v>144</v>
      </c>
    </row>
    <row r="697" spans="2:18" ht="45" customHeight="1" x14ac:dyDescent="0.25">
      <c r="B697" s="43" t="s">
        <v>144</v>
      </c>
      <c r="C697" s="43" t="s">
        <v>144</v>
      </c>
      <c r="D697" s="44" t="s">
        <v>163</v>
      </c>
      <c r="E697" s="43" t="s">
        <v>144</v>
      </c>
      <c r="F697" s="44" t="s">
        <v>144</v>
      </c>
      <c r="G697" s="45" t="s">
        <v>144</v>
      </c>
      <c r="H697" s="46" t="s">
        <v>144</v>
      </c>
      <c r="I697" s="46" t="s">
        <v>144</v>
      </c>
      <c r="J697" s="47" t="s">
        <v>163</v>
      </c>
      <c r="K697" s="48" t="s">
        <v>144</v>
      </c>
      <c r="L697" s="49" t="s">
        <v>144</v>
      </c>
      <c r="M697" s="50" t="s">
        <v>144</v>
      </c>
      <c r="N697" s="50" t="s">
        <v>144</v>
      </c>
      <c r="O697" s="50" t="s">
        <v>144</v>
      </c>
      <c r="P697" s="50" t="s">
        <v>144</v>
      </c>
      <c r="Q697" s="51" t="s">
        <v>144</v>
      </c>
      <c r="R697" s="51" t="s">
        <v>144</v>
      </c>
    </row>
    <row r="698" spans="2:18" ht="45" customHeight="1" x14ac:dyDescent="0.25">
      <c r="B698" s="43" t="s">
        <v>144</v>
      </c>
      <c r="C698" s="43" t="s">
        <v>144</v>
      </c>
      <c r="D698" s="44" t="s">
        <v>163</v>
      </c>
      <c r="E698" s="43" t="s">
        <v>144</v>
      </c>
      <c r="F698" s="44" t="s">
        <v>144</v>
      </c>
      <c r="G698" s="45" t="s">
        <v>144</v>
      </c>
      <c r="H698" s="46" t="s">
        <v>144</v>
      </c>
      <c r="I698" s="46" t="s">
        <v>144</v>
      </c>
      <c r="J698" s="47" t="s">
        <v>163</v>
      </c>
      <c r="K698" s="48" t="s">
        <v>144</v>
      </c>
      <c r="L698" s="49" t="s">
        <v>144</v>
      </c>
      <c r="M698" s="50" t="s">
        <v>144</v>
      </c>
      <c r="N698" s="50" t="s">
        <v>144</v>
      </c>
      <c r="O698" s="50" t="s">
        <v>144</v>
      </c>
      <c r="P698" s="50" t="s">
        <v>144</v>
      </c>
      <c r="Q698" s="51" t="s">
        <v>144</v>
      </c>
      <c r="R698" s="51" t="s">
        <v>144</v>
      </c>
    </row>
    <row r="699" spans="2:18" ht="45" customHeight="1" x14ac:dyDescent="0.25">
      <c r="B699" s="43" t="s">
        <v>144</v>
      </c>
      <c r="C699" s="43" t="s">
        <v>144</v>
      </c>
      <c r="D699" s="44" t="s">
        <v>163</v>
      </c>
      <c r="E699" s="43" t="s">
        <v>144</v>
      </c>
      <c r="F699" s="44" t="s">
        <v>144</v>
      </c>
      <c r="G699" s="45" t="s">
        <v>144</v>
      </c>
      <c r="H699" s="46" t="s">
        <v>144</v>
      </c>
      <c r="I699" s="46" t="s">
        <v>144</v>
      </c>
      <c r="J699" s="47" t="s">
        <v>163</v>
      </c>
      <c r="K699" s="48" t="s">
        <v>144</v>
      </c>
      <c r="L699" s="49" t="s">
        <v>144</v>
      </c>
      <c r="M699" s="50" t="s">
        <v>144</v>
      </c>
      <c r="N699" s="50" t="s">
        <v>144</v>
      </c>
      <c r="O699" s="50" t="s">
        <v>144</v>
      </c>
      <c r="P699" s="50" t="s">
        <v>144</v>
      </c>
      <c r="Q699" s="51" t="s">
        <v>144</v>
      </c>
      <c r="R699" s="51" t="s">
        <v>144</v>
      </c>
    </row>
    <row r="700" spans="2:18" ht="45" customHeight="1" x14ac:dyDescent="0.25">
      <c r="B700" s="43" t="s">
        <v>144</v>
      </c>
      <c r="C700" s="43" t="s">
        <v>144</v>
      </c>
      <c r="D700" s="44" t="s">
        <v>163</v>
      </c>
      <c r="E700" s="43" t="s">
        <v>144</v>
      </c>
      <c r="F700" s="44" t="s">
        <v>144</v>
      </c>
      <c r="G700" s="45" t="s">
        <v>144</v>
      </c>
      <c r="H700" s="46" t="s">
        <v>144</v>
      </c>
      <c r="I700" s="46" t="s">
        <v>144</v>
      </c>
      <c r="J700" s="47" t="s">
        <v>163</v>
      </c>
      <c r="K700" s="48" t="s">
        <v>144</v>
      </c>
      <c r="L700" s="49" t="s">
        <v>144</v>
      </c>
      <c r="M700" s="50" t="s">
        <v>144</v>
      </c>
      <c r="N700" s="50" t="s">
        <v>144</v>
      </c>
      <c r="O700" s="50" t="s">
        <v>144</v>
      </c>
      <c r="P700" s="50" t="s">
        <v>144</v>
      </c>
      <c r="Q700" s="51" t="s">
        <v>144</v>
      </c>
      <c r="R700" s="51" t="s">
        <v>144</v>
      </c>
    </row>
    <row r="701" spans="2:18" ht="45" customHeight="1" x14ac:dyDescent="0.25">
      <c r="B701" s="43" t="s">
        <v>144</v>
      </c>
      <c r="C701" s="43" t="s">
        <v>144</v>
      </c>
      <c r="D701" s="44" t="s">
        <v>163</v>
      </c>
      <c r="E701" s="43" t="s">
        <v>144</v>
      </c>
      <c r="F701" s="44" t="s">
        <v>144</v>
      </c>
      <c r="G701" s="45" t="s">
        <v>144</v>
      </c>
      <c r="H701" s="46" t="s">
        <v>144</v>
      </c>
      <c r="I701" s="46" t="s">
        <v>144</v>
      </c>
      <c r="J701" s="47" t="s">
        <v>163</v>
      </c>
      <c r="K701" s="48" t="s">
        <v>144</v>
      </c>
      <c r="L701" s="49" t="s">
        <v>144</v>
      </c>
      <c r="M701" s="50" t="s">
        <v>144</v>
      </c>
      <c r="N701" s="50" t="s">
        <v>144</v>
      </c>
      <c r="O701" s="50" t="s">
        <v>144</v>
      </c>
      <c r="P701" s="50" t="s">
        <v>144</v>
      </c>
      <c r="Q701" s="51" t="s">
        <v>144</v>
      </c>
      <c r="R701" s="51" t="s">
        <v>144</v>
      </c>
    </row>
    <row r="702" spans="2:18" ht="45" customHeight="1" x14ac:dyDescent="0.25">
      <c r="B702" s="43" t="s">
        <v>144</v>
      </c>
      <c r="C702" s="43" t="s">
        <v>144</v>
      </c>
      <c r="D702" s="44" t="s">
        <v>163</v>
      </c>
      <c r="E702" s="43" t="s">
        <v>144</v>
      </c>
      <c r="F702" s="44" t="s">
        <v>144</v>
      </c>
      <c r="G702" s="45" t="s">
        <v>144</v>
      </c>
      <c r="H702" s="46" t="s">
        <v>144</v>
      </c>
      <c r="I702" s="46" t="s">
        <v>144</v>
      </c>
      <c r="J702" s="47" t="s">
        <v>163</v>
      </c>
      <c r="K702" s="48" t="s">
        <v>144</v>
      </c>
      <c r="L702" s="49" t="s">
        <v>144</v>
      </c>
      <c r="M702" s="50" t="s">
        <v>144</v>
      </c>
      <c r="N702" s="50" t="s">
        <v>144</v>
      </c>
      <c r="O702" s="50" t="s">
        <v>144</v>
      </c>
      <c r="P702" s="50" t="s">
        <v>144</v>
      </c>
      <c r="Q702" s="51" t="s">
        <v>144</v>
      </c>
      <c r="R702" s="51" t="s">
        <v>144</v>
      </c>
    </row>
    <row r="703" spans="2:18" ht="45" customHeight="1" x14ac:dyDescent="0.25">
      <c r="B703" s="43" t="s">
        <v>144</v>
      </c>
      <c r="C703" s="43" t="s">
        <v>144</v>
      </c>
      <c r="D703" s="44" t="s">
        <v>163</v>
      </c>
      <c r="E703" s="43" t="s">
        <v>144</v>
      </c>
      <c r="F703" s="44" t="s">
        <v>144</v>
      </c>
      <c r="G703" s="45" t="s">
        <v>144</v>
      </c>
      <c r="H703" s="46" t="s">
        <v>144</v>
      </c>
      <c r="I703" s="46" t="s">
        <v>144</v>
      </c>
      <c r="J703" s="47" t="s">
        <v>163</v>
      </c>
      <c r="K703" s="48" t="s">
        <v>144</v>
      </c>
      <c r="L703" s="49" t="s">
        <v>144</v>
      </c>
      <c r="M703" s="50" t="s">
        <v>144</v>
      </c>
      <c r="N703" s="50" t="s">
        <v>144</v>
      </c>
      <c r="O703" s="50" t="s">
        <v>144</v>
      </c>
      <c r="P703" s="50" t="s">
        <v>144</v>
      </c>
      <c r="Q703" s="51" t="s">
        <v>144</v>
      </c>
      <c r="R703" s="51" t="s">
        <v>144</v>
      </c>
    </row>
    <row r="704" spans="2:18" ht="45" customHeight="1" x14ac:dyDescent="0.25">
      <c r="B704" s="43" t="s">
        <v>144</v>
      </c>
      <c r="C704" s="43" t="s">
        <v>144</v>
      </c>
      <c r="D704" s="44" t="s">
        <v>163</v>
      </c>
      <c r="E704" s="43" t="s">
        <v>144</v>
      </c>
      <c r="F704" s="44" t="s">
        <v>144</v>
      </c>
      <c r="G704" s="45" t="s">
        <v>144</v>
      </c>
      <c r="H704" s="46" t="s">
        <v>144</v>
      </c>
      <c r="I704" s="46" t="s">
        <v>144</v>
      </c>
      <c r="J704" s="47" t="s">
        <v>163</v>
      </c>
      <c r="K704" s="48" t="s">
        <v>144</v>
      </c>
      <c r="L704" s="49" t="s">
        <v>144</v>
      </c>
      <c r="M704" s="50" t="s">
        <v>144</v>
      </c>
      <c r="N704" s="50" t="s">
        <v>144</v>
      </c>
      <c r="O704" s="50" t="s">
        <v>144</v>
      </c>
      <c r="P704" s="50" t="s">
        <v>144</v>
      </c>
      <c r="Q704" s="51" t="s">
        <v>144</v>
      </c>
      <c r="R704" s="51" t="s">
        <v>144</v>
      </c>
    </row>
    <row r="705" spans="2:18" ht="45" customHeight="1" x14ac:dyDescent="0.25">
      <c r="B705" s="43" t="s">
        <v>144</v>
      </c>
      <c r="C705" s="43" t="s">
        <v>144</v>
      </c>
      <c r="D705" s="44" t="s">
        <v>163</v>
      </c>
      <c r="E705" s="43" t="s">
        <v>144</v>
      </c>
      <c r="F705" s="44" t="s">
        <v>144</v>
      </c>
      <c r="G705" s="45" t="s">
        <v>144</v>
      </c>
      <c r="H705" s="46" t="s">
        <v>144</v>
      </c>
      <c r="I705" s="46" t="s">
        <v>144</v>
      </c>
      <c r="J705" s="47" t="s">
        <v>163</v>
      </c>
      <c r="K705" s="48" t="s">
        <v>144</v>
      </c>
      <c r="L705" s="49" t="s">
        <v>144</v>
      </c>
      <c r="M705" s="50" t="s">
        <v>144</v>
      </c>
      <c r="N705" s="50" t="s">
        <v>144</v>
      </c>
      <c r="O705" s="50" t="s">
        <v>144</v>
      </c>
      <c r="P705" s="50" t="s">
        <v>144</v>
      </c>
      <c r="Q705" s="51" t="s">
        <v>144</v>
      </c>
      <c r="R705" s="51" t="s">
        <v>144</v>
      </c>
    </row>
    <row r="706" spans="2:18" ht="45" customHeight="1" x14ac:dyDescent="0.25">
      <c r="B706" s="43" t="s">
        <v>144</v>
      </c>
      <c r="C706" s="43" t="s">
        <v>144</v>
      </c>
      <c r="D706" s="44" t="s">
        <v>163</v>
      </c>
      <c r="E706" s="43" t="s">
        <v>144</v>
      </c>
      <c r="F706" s="44" t="s">
        <v>144</v>
      </c>
      <c r="G706" s="45" t="s">
        <v>144</v>
      </c>
      <c r="H706" s="46" t="s">
        <v>144</v>
      </c>
      <c r="I706" s="46" t="s">
        <v>144</v>
      </c>
      <c r="J706" s="47" t="s">
        <v>163</v>
      </c>
      <c r="K706" s="48" t="s">
        <v>144</v>
      </c>
      <c r="L706" s="49" t="s">
        <v>144</v>
      </c>
      <c r="M706" s="50" t="s">
        <v>144</v>
      </c>
      <c r="N706" s="50" t="s">
        <v>144</v>
      </c>
      <c r="O706" s="50" t="s">
        <v>144</v>
      </c>
      <c r="P706" s="50" t="s">
        <v>144</v>
      </c>
      <c r="Q706" s="51" t="s">
        <v>144</v>
      </c>
      <c r="R706" s="51" t="s">
        <v>144</v>
      </c>
    </row>
    <row r="707" spans="2:18" ht="45" customHeight="1" x14ac:dyDescent="0.25">
      <c r="B707" s="43" t="s">
        <v>144</v>
      </c>
      <c r="C707" s="43" t="s">
        <v>144</v>
      </c>
      <c r="D707" s="44" t="s">
        <v>163</v>
      </c>
      <c r="E707" s="43" t="s">
        <v>144</v>
      </c>
      <c r="F707" s="44" t="s">
        <v>144</v>
      </c>
      <c r="G707" s="45" t="s">
        <v>144</v>
      </c>
      <c r="H707" s="46" t="s">
        <v>144</v>
      </c>
      <c r="I707" s="46" t="s">
        <v>144</v>
      </c>
      <c r="J707" s="47" t="s">
        <v>163</v>
      </c>
      <c r="K707" s="48" t="s">
        <v>144</v>
      </c>
      <c r="L707" s="49" t="s">
        <v>144</v>
      </c>
      <c r="M707" s="50" t="s">
        <v>144</v>
      </c>
      <c r="N707" s="50" t="s">
        <v>144</v>
      </c>
      <c r="O707" s="50" t="s">
        <v>144</v>
      </c>
      <c r="P707" s="50" t="s">
        <v>144</v>
      </c>
      <c r="Q707" s="51" t="s">
        <v>144</v>
      </c>
      <c r="R707" s="51" t="s">
        <v>144</v>
      </c>
    </row>
    <row r="708" spans="2:18" ht="45" customHeight="1" x14ac:dyDescent="0.25">
      <c r="B708" s="43" t="s">
        <v>144</v>
      </c>
      <c r="C708" s="43" t="s">
        <v>144</v>
      </c>
      <c r="D708" s="44" t="s">
        <v>163</v>
      </c>
      <c r="E708" s="43" t="s">
        <v>144</v>
      </c>
      <c r="F708" s="44" t="s">
        <v>144</v>
      </c>
      <c r="G708" s="45" t="s">
        <v>144</v>
      </c>
      <c r="H708" s="46" t="s">
        <v>144</v>
      </c>
      <c r="I708" s="46" t="s">
        <v>144</v>
      </c>
      <c r="J708" s="47" t="s">
        <v>163</v>
      </c>
      <c r="K708" s="48" t="s">
        <v>144</v>
      </c>
      <c r="L708" s="49" t="s">
        <v>144</v>
      </c>
      <c r="M708" s="50" t="s">
        <v>144</v>
      </c>
      <c r="N708" s="50" t="s">
        <v>144</v>
      </c>
      <c r="O708" s="50" t="s">
        <v>144</v>
      </c>
      <c r="P708" s="50" t="s">
        <v>144</v>
      </c>
      <c r="Q708" s="51" t="s">
        <v>144</v>
      </c>
      <c r="R708" s="51" t="s">
        <v>144</v>
      </c>
    </row>
    <row r="709" spans="2:18" ht="45" customHeight="1" x14ac:dyDescent="0.25">
      <c r="B709" s="43" t="s">
        <v>144</v>
      </c>
      <c r="C709" s="43" t="s">
        <v>144</v>
      </c>
      <c r="D709" s="44" t="s">
        <v>163</v>
      </c>
      <c r="E709" s="43" t="s">
        <v>144</v>
      </c>
      <c r="F709" s="44" t="s">
        <v>144</v>
      </c>
      <c r="G709" s="45" t="s">
        <v>144</v>
      </c>
      <c r="H709" s="46" t="s">
        <v>144</v>
      </c>
      <c r="I709" s="46" t="s">
        <v>144</v>
      </c>
      <c r="J709" s="47" t="s">
        <v>163</v>
      </c>
      <c r="K709" s="48" t="s">
        <v>144</v>
      </c>
      <c r="L709" s="49" t="s">
        <v>144</v>
      </c>
      <c r="M709" s="50" t="s">
        <v>144</v>
      </c>
      <c r="N709" s="50" t="s">
        <v>144</v>
      </c>
      <c r="O709" s="50" t="s">
        <v>144</v>
      </c>
      <c r="P709" s="50" t="s">
        <v>144</v>
      </c>
      <c r="Q709" s="51" t="s">
        <v>144</v>
      </c>
      <c r="R709" s="51" t="s">
        <v>144</v>
      </c>
    </row>
    <row r="710" spans="2:18" ht="45" customHeight="1" x14ac:dyDescent="0.25">
      <c r="B710" s="43" t="s">
        <v>144</v>
      </c>
      <c r="C710" s="43" t="s">
        <v>144</v>
      </c>
      <c r="D710" s="44" t="s">
        <v>163</v>
      </c>
      <c r="E710" s="43" t="s">
        <v>144</v>
      </c>
      <c r="F710" s="44" t="s">
        <v>144</v>
      </c>
      <c r="G710" s="45" t="s">
        <v>144</v>
      </c>
      <c r="H710" s="46" t="s">
        <v>144</v>
      </c>
      <c r="I710" s="46" t="s">
        <v>144</v>
      </c>
      <c r="J710" s="47" t="s">
        <v>163</v>
      </c>
      <c r="K710" s="48" t="s">
        <v>144</v>
      </c>
      <c r="L710" s="49" t="s">
        <v>144</v>
      </c>
      <c r="M710" s="50" t="s">
        <v>144</v>
      </c>
      <c r="N710" s="50" t="s">
        <v>144</v>
      </c>
      <c r="O710" s="50" t="s">
        <v>144</v>
      </c>
      <c r="P710" s="50" t="s">
        <v>144</v>
      </c>
      <c r="Q710" s="51" t="s">
        <v>144</v>
      </c>
      <c r="R710" s="51" t="s">
        <v>144</v>
      </c>
    </row>
    <row r="711" spans="2:18" ht="45" customHeight="1" x14ac:dyDescent="0.25">
      <c r="B711" s="43" t="s">
        <v>144</v>
      </c>
      <c r="C711" s="43" t="s">
        <v>144</v>
      </c>
      <c r="D711" s="44" t="s">
        <v>163</v>
      </c>
      <c r="E711" s="43" t="s">
        <v>144</v>
      </c>
      <c r="F711" s="44" t="s">
        <v>144</v>
      </c>
      <c r="G711" s="45" t="s">
        <v>144</v>
      </c>
      <c r="H711" s="46" t="s">
        <v>144</v>
      </c>
      <c r="I711" s="46" t="s">
        <v>144</v>
      </c>
      <c r="J711" s="47" t="s">
        <v>163</v>
      </c>
      <c r="K711" s="48" t="s">
        <v>144</v>
      </c>
      <c r="L711" s="49" t="s">
        <v>144</v>
      </c>
      <c r="M711" s="50" t="s">
        <v>144</v>
      </c>
      <c r="N711" s="50" t="s">
        <v>144</v>
      </c>
      <c r="O711" s="50" t="s">
        <v>144</v>
      </c>
      <c r="P711" s="50" t="s">
        <v>144</v>
      </c>
      <c r="Q711" s="51" t="s">
        <v>144</v>
      </c>
      <c r="R711" s="51" t="s">
        <v>144</v>
      </c>
    </row>
    <row r="712" spans="2:18" ht="45" customHeight="1" x14ac:dyDescent="0.25">
      <c r="B712" s="43" t="s">
        <v>144</v>
      </c>
      <c r="C712" s="43" t="s">
        <v>144</v>
      </c>
      <c r="D712" s="44" t="s">
        <v>163</v>
      </c>
      <c r="E712" s="43" t="s">
        <v>144</v>
      </c>
      <c r="F712" s="44" t="s">
        <v>144</v>
      </c>
      <c r="G712" s="45" t="s">
        <v>144</v>
      </c>
      <c r="H712" s="46" t="s">
        <v>144</v>
      </c>
      <c r="I712" s="46" t="s">
        <v>144</v>
      </c>
      <c r="J712" s="47" t="s">
        <v>163</v>
      </c>
      <c r="K712" s="48" t="s">
        <v>144</v>
      </c>
      <c r="L712" s="49" t="s">
        <v>144</v>
      </c>
      <c r="M712" s="50" t="s">
        <v>144</v>
      </c>
      <c r="N712" s="50" t="s">
        <v>144</v>
      </c>
      <c r="O712" s="50" t="s">
        <v>144</v>
      </c>
      <c r="P712" s="50" t="s">
        <v>144</v>
      </c>
      <c r="Q712" s="51" t="s">
        <v>144</v>
      </c>
      <c r="R712" s="51" t="s">
        <v>144</v>
      </c>
    </row>
    <row r="713" spans="2:18" ht="45" customHeight="1" x14ac:dyDescent="0.25">
      <c r="B713" s="43" t="s">
        <v>144</v>
      </c>
      <c r="C713" s="43" t="s">
        <v>144</v>
      </c>
      <c r="D713" s="44" t="s">
        <v>163</v>
      </c>
      <c r="E713" s="43" t="s">
        <v>144</v>
      </c>
      <c r="F713" s="44" t="s">
        <v>144</v>
      </c>
      <c r="G713" s="45" t="s">
        <v>144</v>
      </c>
      <c r="H713" s="46" t="s">
        <v>144</v>
      </c>
      <c r="I713" s="46" t="s">
        <v>144</v>
      </c>
      <c r="J713" s="47" t="s">
        <v>163</v>
      </c>
      <c r="K713" s="48" t="s">
        <v>144</v>
      </c>
      <c r="L713" s="49" t="s">
        <v>144</v>
      </c>
      <c r="M713" s="50" t="s">
        <v>144</v>
      </c>
      <c r="N713" s="50" t="s">
        <v>144</v>
      </c>
      <c r="O713" s="50" t="s">
        <v>144</v>
      </c>
      <c r="P713" s="50" t="s">
        <v>144</v>
      </c>
      <c r="Q713" s="51" t="s">
        <v>144</v>
      </c>
      <c r="R713" s="51" t="s">
        <v>144</v>
      </c>
    </row>
    <row r="714" spans="2:18" ht="45" customHeight="1" x14ac:dyDescent="0.25">
      <c r="B714" s="43" t="s">
        <v>144</v>
      </c>
      <c r="C714" s="43" t="s">
        <v>144</v>
      </c>
      <c r="D714" s="44" t="s">
        <v>163</v>
      </c>
      <c r="E714" s="43" t="s">
        <v>144</v>
      </c>
      <c r="F714" s="44" t="s">
        <v>144</v>
      </c>
      <c r="G714" s="45" t="s">
        <v>144</v>
      </c>
      <c r="H714" s="46" t="s">
        <v>144</v>
      </c>
      <c r="I714" s="46" t="s">
        <v>144</v>
      </c>
      <c r="J714" s="47" t="s">
        <v>163</v>
      </c>
      <c r="K714" s="48" t="s">
        <v>144</v>
      </c>
      <c r="L714" s="49" t="s">
        <v>144</v>
      </c>
      <c r="M714" s="50" t="s">
        <v>144</v>
      </c>
      <c r="N714" s="50" t="s">
        <v>144</v>
      </c>
      <c r="O714" s="50" t="s">
        <v>144</v>
      </c>
      <c r="P714" s="50" t="s">
        <v>144</v>
      </c>
      <c r="Q714" s="51" t="s">
        <v>144</v>
      </c>
      <c r="R714" s="51" t="s">
        <v>144</v>
      </c>
    </row>
    <row r="715" spans="2:18" ht="45" customHeight="1" x14ac:dyDescent="0.25">
      <c r="B715" s="43" t="s">
        <v>144</v>
      </c>
      <c r="C715" s="43" t="s">
        <v>144</v>
      </c>
      <c r="D715" s="44" t="s">
        <v>163</v>
      </c>
      <c r="E715" s="43" t="s">
        <v>144</v>
      </c>
      <c r="F715" s="44" t="s">
        <v>144</v>
      </c>
      <c r="G715" s="45" t="s">
        <v>144</v>
      </c>
      <c r="H715" s="46" t="s">
        <v>144</v>
      </c>
      <c r="I715" s="46" t="s">
        <v>144</v>
      </c>
      <c r="J715" s="47" t="s">
        <v>163</v>
      </c>
      <c r="K715" s="48" t="s">
        <v>144</v>
      </c>
      <c r="L715" s="49" t="s">
        <v>144</v>
      </c>
      <c r="M715" s="50" t="s">
        <v>144</v>
      </c>
      <c r="N715" s="50" t="s">
        <v>144</v>
      </c>
      <c r="O715" s="50" t="s">
        <v>144</v>
      </c>
      <c r="P715" s="50" t="s">
        <v>144</v>
      </c>
      <c r="Q715" s="51" t="s">
        <v>144</v>
      </c>
      <c r="R715" s="51" t="s">
        <v>144</v>
      </c>
    </row>
    <row r="716" spans="2:18" ht="45" customHeight="1" x14ac:dyDescent="0.25">
      <c r="B716" s="43" t="s">
        <v>144</v>
      </c>
      <c r="C716" s="43" t="s">
        <v>144</v>
      </c>
      <c r="D716" s="44" t="s">
        <v>163</v>
      </c>
      <c r="E716" s="43" t="s">
        <v>144</v>
      </c>
      <c r="F716" s="44" t="s">
        <v>144</v>
      </c>
      <c r="G716" s="45" t="s">
        <v>144</v>
      </c>
      <c r="H716" s="46" t="s">
        <v>144</v>
      </c>
      <c r="I716" s="46" t="s">
        <v>144</v>
      </c>
      <c r="J716" s="47" t="s">
        <v>163</v>
      </c>
      <c r="K716" s="48" t="s">
        <v>144</v>
      </c>
      <c r="L716" s="49" t="s">
        <v>144</v>
      </c>
      <c r="M716" s="50" t="s">
        <v>144</v>
      </c>
      <c r="N716" s="50" t="s">
        <v>144</v>
      </c>
      <c r="O716" s="50" t="s">
        <v>144</v>
      </c>
      <c r="P716" s="50" t="s">
        <v>144</v>
      </c>
      <c r="Q716" s="51" t="s">
        <v>144</v>
      </c>
      <c r="R716" s="51" t="s">
        <v>144</v>
      </c>
    </row>
    <row r="717" spans="2:18" ht="45" customHeight="1" x14ac:dyDescent="0.25">
      <c r="B717" s="43" t="s">
        <v>144</v>
      </c>
      <c r="C717" s="43" t="s">
        <v>144</v>
      </c>
      <c r="D717" s="44" t="s">
        <v>163</v>
      </c>
      <c r="E717" s="43" t="s">
        <v>144</v>
      </c>
      <c r="F717" s="44" t="s">
        <v>144</v>
      </c>
      <c r="G717" s="45" t="s">
        <v>144</v>
      </c>
      <c r="H717" s="46" t="s">
        <v>144</v>
      </c>
      <c r="I717" s="46" t="s">
        <v>144</v>
      </c>
      <c r="J717" s="47" t="s">
        <v>163</v>
      </c>
      <c r="K717" s="48" t="s">
        <v>144</v>
      </c>
      <c r="L717" s="49" t="s">
        <v>144</v>
      </c>
      <c r="M717" s="50" t="s">
        <v>144</v>
      </c>
      <c r="N717" s="50" t="s">
        <v>144</v>
      </c>
      <c r="O717" s="50" t="s">
        <v>144</v>
      </c>
      <c r="P717" s="50" t="s">
        <v>144</v>
      </c>
      <c r="Q717" s="51" t="s">
        <v>144</v>
      </c>
      <c r="R717" s="51" t="s">
        <v>144</v>
      </c>
    </row>
    <row r="718" spans="2:18" ht="45" customHeight="1" x14ac:dyDescent="0.25">
      <c r="B718" s="43" t="s">
        <v>144</v>
      </c>
      <c r="C718" s="43" t="s">
        <v>144</v>
      </c>
      <c r="D718" s="44" t="s">
        <v>163</v>
      </c>
      <c r="E718" s="43" t="s">
        <v>144</v>
      </c>
      <c r="F718" s="44" t="s">
        <v>144</v>
      </c>
      <c r="G718" s="45" t="s">
        <v>144</v>
      </c>
      <c r="H718" s="46" t="s">
        <v>144</v>
      </c>
      <c r="I718" s="46" t="s">
        <v>144</v>
      </c>
      <c r="J718" s="47" t="s">
        <v>163</v>
      </c>
      <c r="K718" s="48" t="s">
        <v>144</v>
      </c>
      <c r="L718" s="49" t="s">
        <v>144</v>
      </c>
      <c r="M718" s="50" t="s">
        <v>144</v>
      </c>
      <c r="N718" s="50" t="s">
        <v>144</v>
      </c>
      <c r="O718" s="50" t="s">
        <v>144</v>
      </c>
      <c r="P718" s="50" t="s">
        <v>144</v>
      </c>
      <c r="Q718" s="51" t="s">
        <v>144</v>
      </c>
      <c r="R718" s="51" t="s">
        <v>144</v>
      </c>
    </row>
    <row r="719" spans="2:18" ht="45" customHeight="1" x14ac:dyDescent="0.25">
      <c r="B719" s="43" t="s">
        <v>144</v>
      </c>
      <c r="C719" s="43" t="s">
        <v>144</v>
      </c>
      <c r="D719" s="44" t="s">
        <v>163</v>
      </c>
      <c r="E719" s="43" t="s">
        <v>144</v>
      </c>
      <c r="F719" s="44" t="s">
        <v>144</v>
      </c>
      <c r="G719" s="45" t="s">
        <v>144</v>
      </c>
      <c r="H719" s="46" t="s">
        <v>144</v>
      </c>
      <c r="I719" s="46" t="s">
        <v>144</v>
      </c>
      <c r="J719" s="47" t="s">
        <v>163</v>
      </c>
      <c r="K719" s="48" t="s">
        <v>144</v>
      </c>
      <c r="L719" s="49" t="s">
        <v>144</v>
      </c>
      <c r="M719" s="50" t="s">
        <v>144</v>
      </c>
      <c r="N719" s="50" t="s">
        <v>144</v>
      </c>
      <c r="O719" s="50" t="s">
        <v>144</v>
      </c>
      <c r="P719" s="50" t="s">
        <v>144</v>
      </c>
      <c r="Q719" s="51" t="s">
        <v>144</v>
      </c>
      <c r="R719" s="51" t="s">
        <v>144</v>
      </c>
    </row>
    <row r="720" spans="2:18" ht="45" customHeight="1" x14ac:dyDescent="0.25">
      <c r="B720" s="43" t="s">
        <v>144</v>
      </c>
      <c r="C720" s="43" t="s">
        <v>144</v>
      </c>
      <c r="D720" s="44" t="s">
        <v>163</v>
      </c>
      <c r="E720" s="43" t="s">
        <v>144</v>
      </c>
      <c r="F720" s="44" t="s">
        <v>144</v>
      </c>
      <c r="G720" s="45" t="s">
        <v>144</v>
      </c>
      <c r="H720" s="46" t="s">
        <v>144</v>
      </c>
      <c r="I720" s="46" t="s">
        <v>144</v>
      </c>
      <c r="J720" s="47" t="s">
        <v>163</v>
      </c>
      <c r="K720" s="48" t="s">
        <v>144</v>
      </c>
      <c r="L720" s="49" t="s">
        <v>144</v>
      </c>
      <c r="M720" s="50" t="s">
        <v>144</v>
      </c>
      <c r="N720" s="50" t="s">
        <v>144</v>
      </c>
      <c r="O720" s="50" t="s">
        <v>144</v>
      </c>
      <c r="P720" s="50" t="s">
        <v>144</v>
      </c>
      <c r="Q720" s="51" t="s">
        <v>144</v>
      </c>
      <c r="R720" s="51" t="s">
        <v>144</v>
      </c>
    </row>
    <row r="721" spans="2:18" ht="45" customHeight="1" x14ac:dyDescent="0.25">
      <c r="B721" s="43" t="s">
        <v>144</v>
      </c>
      <c r="C721" s="43" t="s">
        <v>144</v>
      </c>
      <c r="D721" s="44" t="s">
        <v>163</v>
      </c>
      <c r="E721" s="43" t="s">
        <v>144</v>
      </c>
      <c r="F721" s="44" t="s">
        <v>144</v>
      </c>
      <c r="G721" s="45" t="s">
        <v>144</v>
      </c>
      <c r="H721" s="46" t="s">
        <v>144</v>
      </c>
      <c r="I721" s="46" t="s">
        <v>144</v>
      </c>
      <c r="J721" s="47" t="s">
        <v>163</v>
      </c>
      <c r="K721" s="48" t="s">
        <v>144</v>
      </c>
      <c r="L721" s="49" t="s">
        <v>144</v>
      </c>
      <c r="M721" s="50" t="s">
        <v>144</v>
      </c>
      <c r="N721" s="50" t="s">
        <v>144</v>
      </c>
      <c r="O721" s="50" t="s">
        <v>144</v>
      </c>
      <c r="P721" s="50" t="s">
        <v>144</v>
      </c>
      <c r="Q721" s="51" t="s">
        <v>144</v>
      </c>
      <c r="R721" s="51" t="s">
        <v>144</v>
      </c>
    </row>
    <row r="722" spans="2:18" ht="45" customHeight="1" x14ac:dyDescent="0.25">
      <c r="B722" s="43" t="s">
        <v>144</v>
      </c>
      <c r="C722" s="43" t="s">
        <v>144</v>
      </c>
      <c r="D722" s="44" t="s">
        <v>163</v>
      </c>
      <c r="E722" s="43" t="s">
        <v>144</v>
      </c>
      <c r="F722" s="44" t="s">
        <v>144</v>
      </c>
      <c r="G722" s="45" t="s">
        <v>144</v>
      </c>
      <c r="H722" s="46" t="s">
        <v>144</v>
      </c>
      <c r="I722" s="46" t="s">
        <v>144</v>
      </c>
      <c r="J722" s="47" t="s">
        <v>163</v>
      </c>
      <c r="K722" s="48" t="s">
        <v>144</v>
      </c>
      <c r="L722" s="49" t="s">
        <v>144</v>
      </c>
      <c r="M722" s="50" t="s">
        <v>144</v>
      </c>
      <c r="N722" s="50" t="s">
        <v>144</v>
      </c>
      <c r="O722" s="50" t="s">
        <v>144</v>
      </c>
      <c r="P722" s="50" t="s">
        <v>144</v>
      </c>
      <c r="Q722" s="51" t="s">
        <v>144</v>
      </c>
      <c r="R722" s="51" t="s">
        <v>144</v>
      </c>
    </row>
    <row r="723" spans="2:18" ht="45" customHeight="1" x14ac:dyDescent="0.25">
      <c r="B723" s="43" t="s">
        <v>144</v>
      </c>
      <c r="C723" s="43" t="s">
        <v>144</v>
      </c>
      <c r="D723" s="44" t="s">
        <v>163</v>
      </c>
      <c r="E723" s="43" t="s">
        <v>144</v>
      </c>
      <c r="F723" s="44" t="s">
        <v>144</v>
      </c>
      <c r="G723" s="45" t="s">
        <v>144</v>
      </c>
      <c r="H723" s="46" t="s">
        <v>144</v>
      </c>
      <c r="I723" s="46" t="s">
        <v>144</v>
      </c>
      <c r="J723" s="47" t="s">
        <v>163</v>
      </c>
      <c r="K723" s="48" t="s">
        <v>144</v>
      </c>
      <c r="L723" s="49" t="s">
        <v>144</v>
      </c>
      <c r="M723" s="50" t="s">
        <v>144</v>
      </c>
      <c r="N723" s="50" t="s">
        <v>144</v>
      </c>
      <c r="O723" s="50" t="s">
        <v>144</v>
      </c>
      <c r="P723" s="50" t="s">
        <v>144</v>
      </c>
      <c r="Q723" s="51" t="s">
        <v>144</v>
      </c>
      <c r="R723" s="51" t="s">
        <v>144</v>
      </c>
    </row>
    <row r="724" spans="2:18" ht="45" customHeight="1" x14ac:dyDescent="0.25">
      <c r="B724" s="43" t="s">
        <v>144</v>
      </c>
      <c r="C724" s="43" t="s">
        <v>144</v>
      </c>
      <c r="D724" s="44" t="s">
        <v>163</v>
      </c>
      <c r="E724" s="43" t="s">
        <v>144</v>
      </c>
      <c r="F724" s="44" t="s">
        <v>144</v>
      </c>
      <c r="G724" s="45" t="s">
        <v>144</v>
      </c>
      <c r="H724" s="46" t="s">
        <v>144</v>
      </c>
      <c r="I724" s="46" t="s">
        <v>144</v>
      </c>
      <c r="J724" s="47" t="s">
        <v>163</v>
      </c>
      <c r="K724" s="48" t="s">
        <v>144</v>
      </c>
      <c r="L724" s="49" t="s">
        <v>144</v>
      </c>
      <c r="M724" s="50" t="s">
        <v>144</v>
      </c>
      <c r="N724" s="50" t="s">
        <v>144</v>
      </c>
      <c r="O724" s="50" t="s">
        <v>144</v>
      </c>
      <c r="P724" s="50" t="s">
        <v>144</v>
      </c>
      <c r="Q724" s="51" t="s">
        <v>144</v>
      </c>
      <c r="R724" s="51" t="s">
        <v>144</v>
      </c>
    </row>
    <row r="725" spans="2:18" ht="45" customHeight="1" x14ac:dyDescent="0.25">
      <c r="B725" s="43" t="s">
        <v>144</v>
      </c>
      <c r="C725" s="43" t="s">
        <v>144</v>
      </c>
      <c r="D725" s="44" t="s">
        <v>163</v>
      </c>
      <c r="E725" s="43" t="s">
        <v>144</v>
      </c>
      <c r="F725" s="44" t="s">
        <v>144</v>
      </c>
      <c r="G725" s="45" t="s">
        <v>144</v>
      </c>
      <c r="H725" s="46" t="s">
        <v>144</v>
      </c>
      <c r="I725" s="46" t="s">
        <v>144</v>
      </c>
      <c r="J725" s="47" t="s">
        <v>163</v>
      </c>
      <c r="K725" s="48" t="s">
        <v>144</v>
      </c>
      <c r="L725" s="49" t="s">
        <v>144</v>
      </c>
      <c r="M725" s="50" t="s">
        <v>144</v>
      </c>
      <c r="N725" s="50" t="s">
        <v>144</v>
      </c>
      <c r="O725" s="50" t="s">
        <v>144</v>
      </c>
      <c r="P725" s="50" t="s">
        <v>144</v>
      </c>
      <c r="Q725" s="51" t="s">
        <v>144</v>
      </c>
      <c r="R725" s="51" t="s">
        <v>144</v>
      </c>
    </row>
    <row r="726" spans="2:18" ht="45" customHeight="1" x14ac:dyDescent="0.25">
      <c r="B726" s="43" t="s">
        <v>144</v>
      </c>
      <c r="C726" s="43" t="s">
        <v>144</v>
      </c>
      <c r="D726" s="44" t="s">
        <v>163</v>
      </c>
      <c r="E726" s="43" t="s">
        <v>144</v>
      </c>
      <c r="F726" s="44" t="s">
        <v>144</v>
      </c>
      <c r="G726" s="45" t="s">
        <v>144</v>
      </c>
      <c r="H726" s="46" t="s">
        <v>144</v>
      </c>
      <c r="I726" s="46" t="s">
        <v>144</v>
      </c>
      <c r="J726" s="47" t="s">
        <v>163</v>
      </c>
      <c r="K726" s="48" t="s">
        <v>144</v>
      </c>
      <c r="L726" s="49" t="s">
        <v>144</v>
      </c>
      <c r="M726" s="50" t="s">
        <v>144</v>
      </c>
      <c r="N726" s="50" t="s">
        <v>144</v>
      </c>
      <c r="O726" s="50" t="s">
        <v>144</v>
      </c>
      <c r="P726" s="50" t="s">
        <v>144</v>
      </c>
      <c r="Q726" s="51" t="s">
        <v>144</v>
      </c>
      <c r="R726" s="51" t="s">
        <v>144</v>
      </c>
    </row>
    <row r="727" spans="2:18" ht="45" customHeight="1" x14ac:dyDescent="0.25">
      <c r="B727" s="43" t="s">
        <v>144</v>
      </c>
      <c r="C727" s="43" t="s">
        <v>144</v>
      </c>
      <c r="D727" s="44" t="s">
        <v>163</v>
      </c>
      <c r="E727" s="43" t="s">
        <v>144</v>
      </c>
      <c r="F727" s="44" t="s">
        <v>144</v>
      </c>
      <c r="G727" s="45" t="s">
        <v>144</v>
      </c>
      <c r="H727" s="46" t="s">
        <v>144</v>
      </c>
      <c r="I727" s="46" t="s">
        <v>144</v>
      </c>
      <c r="J727" s="47" t="s">
        <v>163</v>
      </c>
      <c r="K727" s="48" t="s">
        <v>144</v>
      </c>
      <c r="L727" s="49" t="s">
        <v>144</v>
      </c>
      <c r="M727" s="50" t="s">
        <v>144</v>
      </c>
      <c r="N727" s="50" t="s">
        <v>144</v>
      </c>
      <c r="O727" s="50" t="s">
        <v>144</v>
      </c>
      <c r="P727" s="50" t="s">
        <v>144</v>
      </c>
      <c r="Q727" s="51" t="s">
        <v>144</v>
      </c>
      <c r="R727" s="51" t="s">
        <v>144</v>
      </c>
    </row>
    <row r="728" spans="2:18" ht="45" customHeight="1" x14ac:dyDescent="0.25">
      <c r="B728" s="43" t="s">
        <v>144</v>
      </c>
      <c r="C728" s="43" t="s">
        <v>144</v>
      </c>
      <c r="D728" s="44" t="s">
        <v>163</v>
      </c>
      <c r="E728" s="43" t="s">
        <v>144</v>
      </c>
      <c r="F728" s="44" t="s">
        <v>144</v>
      </c>
      <c r="G728" s="45" t="s">
        <v>144</v>
      </c>
      <c r="H728" s="46" t="s">
        <v>144</v>
      </c>
      <c r="I728" s="46" t="s">
        <v>144</v>
      </c>
      <c r="J728" s="47" t="s">
        <v>163</v>
      </c>
      <c r="K728" s="48" t="s">
        <v>144</v>
      </c>
      <c r="L728" s="49" t="s">
        <v>144</v>
      </c>
      <c r="M728" s="50" t="s">
        <v>144</v>
      </c>
      <c r="N728" s="50" t="s">
        <v>144</v>
      </c>
      <c r="O728" s="50" t="s">
        <v>144</v>
      </c>
      <c r="P728" s="50" t="s">
        <v>144</v>
      </c>
      <c r="Q728" s="51" t="s">
        <v>144</v>
      </c>
      <c r="R728" s="51" t="s">
        <v>144</v>
      </c>
    </row>
    <row r="729" spans="2:18" ht="45" customHeight="1" x14ac:dyDescent="0.25">
      <c r="B729" s="43" t="s">
        <v>144</v>
      </c>
      <c r="C729" s="43" t="s">
        <v>144</v>
      </c>
      <c r="D729" s="44" t="s">
        <v>163</v>
      </c>
      <c r="E729" s="43" t="s">
        <v>144</v>
      </c>
      <c r="F729" s="44" t="s">
        <v>144</v>
      </c>
      <c r="G729" s="45" t="s">
        <v>144</v>
      </c>
      <c r="H729" s="46" t="s">
        <v>144</v>
      </c>
      <c r="I729" s="46" t="s">
        <v>144</v>
      </c>
      <c r="J729" s="47" t="s">
        <v>163</v>
      </c>
      <c r="K729" s="48" t="s">
        <v>144</v>
      </c>
      <c r="L729" s="49" t="s">
        <v>144</v>
      </c>
      <c r="M729" s="50" t="s">
        <v>144</v>
      </c>
      <c r="N729" s="50" t="s">
        <v>144</v>
      </c>
      <c r="O729" s="50" t="s">
        <v>144</v>
      </c>
      <c r="P729" s="50" t="s">
        <v>144</v>
      </c>
      <c r="Q729" s="51" t="s">
        <v>144</v>
      </c>
      <c r="R729" s="51" t="s">
        <v>144</v>
      </c>
    </row>
    <row r="730" spans="2:18" ht="45" customHeight="1" x14ac:dyDescent="0.25">
      <c r="B730" s="43" t="s">
        <v>144</v>
      </c>
      <c r="C730" s="43" t="s">
        <v>144</v>
      </c>
      <c r="D730" s="44" t="s">
        <v>163</v>
      </c>
      <c r="E730" s="43" t="s">
        <v>144</v>
      </c>
      <c r="F730" s="44" t="s">
        <v>144</v>
      </c>
      <c r="G730" s="45" t="s">
        <v>144</v>
      </c>
      <c r="H730" s="46" t="s">
        <v>144</v>
      </c>
      <c r="I730" s="46" t="s">
        <v>144</v>
      </c>
      <c r="J730" s="47" t="s">
        <v>163</v>
      </c>
      <c r="K730" s="48" t="s">
        <v>144</v>
      </c>
      <c r="L730" s="49" t="s">
        <v>144</v>
      </c>
      <c r="M730" s="50" t="s">
        <v>144</v>
      </c>
      <c r="N730" s="50" t="s">
        <v>144</v>
      </c>
      <c r="O730" s="50" t="s">
        <v>144</v>
      </c>
      <c r="P730" s="50" t="s">
        <v>144</v>
      </c>
      <c r="Q730" s="51" t="s">
        <v>144</v>
      </c>
      <c r="R730" s="51" t="s">
        <v>144</v>
      </c>
    </row>
    <row r="731" spans="2:18" ht="45" customHeight="1" x14ac:dyDescent="0.25">
      <c r="B731" s="43" t="s">
        <v>144</v>
      </c>
      <c r="C731" s="43" t="s">
        <v>144</v>
      </c>
      <c r="D731" s="44" t="s">
        <v>163</v>
      </c>
      <c r="E731" s="43" t="s">
        <v>144</v>
      </c>
      <c r="F731" s="44" t="s">
        <v>144</v>
      </c>
      <c r="G731" s="45" t="s">
        <v>144</v>
      </c>
      <c r="H731" s="46" t="s">
        <v>144</v>
      </c>
      <c r="I731" s="46" t="s">
        <v>144</v>
      </c>
      <c r="J731" s="47" t="s">
        <v>163</v>
      </c>
      <c r="K731" s="48" t="s">
        <v>144</v>
      </c>
      <c r="L731" s="49" t="s">
        <v>144</v>
      </c>
      <c r="M731" s="50" t="s">
        <v>144</v>
      </c>
      <c r="N731" s="50" t="s">
        <v>144</v>
      </c>
      <c r="O731" s="50" t="s">
        <v>144</v>
      </c>
      <c r="P731" s="50" t="s">
        <v>144</v>
      </c>
      <c r="Q731" s="51" t="s">
        <v>144</v>
      </c>
      <c r="R731" s="51" t="s">
        <v>144</v>
      </c>
    </row>
    <row r="732" spans="2:18" ht="45" customHeight="1" x14ac:dyDescent="0.25">
      <c r="B732" s="43" t="s">
        <v>144</v>
      </c>
      <c r="C732" s="43" t="s">
        <v>144</v>
      </c>
      <c r="D732" s="44" t="s">
        <v>163</v>
      </c>
      <c r="E732" s="43" t="s">
        <v>144</v>
      </c>
      <c r="F732" s="44" t="s">
        <v>144</v>
      </c>
      <c r="G732" s="45" t="s">
        <v>144</v>
      </c>
      <c r="H732" s="46" t="s">
        <v>144</v>
      </c>
      <c r="I732" s="46" t="s">
        <v>144</v>
      </c>
      <c r="J732" s="47" t="s">
        <v>163</v>
      </c>
      <c r="K732" s="48" t="s">
        <v>144</v>
      </c>
      <c r="L732" s="49" t="s">
        <v>144</v>
      </c>
      <c r="M732" s="50" t="s">
        <v>144</v>
      </c>
      <c r="N732" s="50" t="s">
        <v>144</v>
      </c>
      <c r="O732" s="50" t="s">
        <v>144</v>
      </c>
      <c r="P732" s="50" t="s">
        <v>144</v>
      </c>
      <c r="Q732" s="51" t="s">
        <v>144</v>
      </c>
      <c r="R732" s="51" t="s">
        <v>144</v>
      </c>
    </row>
    <row r="733" spans="2:18" ht="45" customHeight="1" x14ac:dyDescent="0.25">
      <c r="B733" s="43" t="s">
        <v>144</v>
      </c>
      <c r="C733" s="43" t="s">
        <v>144</v>
      </c>
      <c r="D733" s="44" t="s">
        <v>163</v>
      </c>
      <c r="E733" s="43" t="s">
        <v>144</v>
      </c>
      <c r="F733" s="44" t="s">
        <v>144</v>
      </c>
      <c r="G733" s="45" t="s">
        <v>144</v>
      </c>
      <c r="H733" s="46" t="s">
        <v>144</v>
      </c>
      <c r="I733" s="46" t="s">
        <v>144</v>
      </c>
      <c r="J733" s="47" t="s">
        <v>163</v>
      </c>
      <c r="K733" s="48" t="s">
        <v>144</v>
      </c>
      <c r="L733" s="49" t="s">
        <v>144</v>
      </c>
      <c r="M733" s="50" t="s">
        <v>144</v>
      </c>
      <c r="N733" s="50" t="s">
        <v>144</v>
      </c>
      <c r="O733" s="50" t="s">
        <v>144</v>
      </c>
      <c r="P733" s="50" t="s">
        <v>144</v>
      </c>
      <c r="Q733" s="51" t="s">
        <v>144</v>
      </c>
      <c r="R733" s="51" t="s">
        <v>144</v>
      </c>
    </row>
    <row r="734" spans="2:18" ht="45" customHeight="1" x14ac:dyDescent="0.25">
      <c r="B734" s="43" t="s">
        <v>144</v>
      </c>
      <c r="C734" s="43" t="s">
        <v>144</v>
      </c>
      <c r="D734" s="44" t="s">
        <v>163</v>
      </c>
      <c r="E734" s="43" t="s">
        <v>144</v>
      </c>
      <c r="F734" s="44" t="s">
        <v>144</v>
      </c>
      <c r="G734" s="45" t="s">
        <v>144</v>
      </c>
      <c r="H734" s="46" t="s">
        <v>144</v>
      </c>
      <c r="I734" s="46" t="s">
        <v>144</v>
      </c>
      <c r="J734" s="47" t="s">
        <v>163</v>
      </c>
      <c r="K734" s="48" t="s">
        <v>144</v>
      </c>
      <c r="L734" s="49" t="s">
        <v>144</v>
      </c>
      <c r="M734" s="50" t="s">
        <v>144</v>
      </c>
      <c r="N734" s="50" t="s">
        <v>144</v>
      </c>
      <c r="O734" s="50" t="s">
        <v>144</v>
      </c>
      <c r="P734" s="50" t="s">
        <v>144</v>
      </c>
      <c r="Q734" s="51" t="s">
        <v>144</v>
      </c>
      <c r="R734" s="51" t="s">
        <v>144</v>
      </c>
    </row>
    <row r="735" spans="2:18" ht="45" customHeight="1" x14ac:dyDescent="0.25">
      <c r="B735" s="43" t="s">
        <v>144</v>
      </c>
      <c r="C735" s="43" t="s">
        <v>144</v>
      </c>
      <c r="D735" s="44" t="s">
        <v>163</v>
      </c>
      <c r="E735" s="43" t="s">
        <v>144</v>
      </c>
      <c r="F735" s="44" t="s">
        <v>144</v>
      </c>
      <c r="G735" s="45" t="s">
        <v>144</v>
      </c>
      <c r="H735" s="46" t="s">
        <v>144</v>
      </c>
      <c r="I735" s="46" t="s">
        <v>144</v>
      </c>
      <c r="J735" s="47" t="s">
        <v>163</v>
      </c>
      <c r="K735" s="48" t="s">
        <v>144</v>
      </c>
      <c r="L735" s="49" t="s">
        <v>144</v>
      </c>
      <c r="M735" s="50" t="s">
        <v>144</v>
      </c>
      <c r="N735" s="50" t="s">
        <v>144</v>
      </c>
      <c r="O735" s="50" t="s">
        <v>144</v>
      </c>
      <c r="P735" s="50" t="s">
        <v>144</v>
      </c>
      <c r="Q735" s="51" t="s">
        <v>144</v>
      </c>
      <c r="R735" s="51" t="s">
        <v>144</v>
      </c>
    </row>
    <row r="736" spans="2:18" ht="45" customHeight="1" x14ac:dyDescent="0.25">
      <c r="B736" s="43" t="s">
        <v>144</v>
      </c>
      <c r="C736" s="43" t="s">
        <v>144</v>
      </c>
      <c r="D736" s="44" t="s">
        <v>163</v>
      </c>
      <c r="E736" s="43" t="s">
        <v>144</v>
      </c>
      <c r="F736" s="44" t="s">
        <v>144</v>
      </c>
      <c r="G736" s="45" t="s">
        <v>144</v>
      </c>
      <c r="H736" s="46" t="s">
        <v>144</v>
      </c>
      <c r="I736" s="46" t="s">
        <v>144</v>
      </c>
      <c r="J736" s="47" t="s">
        <v>163</v>
      </c>
      <c r="K736" s="48" t="s">
        <v>144</v>
      </c>
      <c r="L736" s="49" t="s">
        <v>144</v>
      </c>
      <c r="M736" s="50" t="s">
        <v>144</v>
      </c>
      <c r="N736" s="50" t="s">
        <v>144</v>
      </c>
      <c r="O736" s="50" t="s">
        <v>144</v>
      </c>
      <c r="P736" s="50" t="s">
        <v>144</v>
      </c>
      <c r="Q736" s="51" t="s">
        <v>144</v>
      </c>
      <c r="R736" s="51" t="s">
        <v>144</v>
      </c>
    </row>
    <row r="737" spans="2:18" ht="45" customHeight="1" x14ac:dyDescent="0.25">
      <c r="B737" s="43" t="s">
        <v>144</v>
      </c>
      <c r="C737" s="43" t="s">
        <v>144</v>
      </c>
      <c r="D737" s="44" t="s">
        <v>163</v>
      </c>
      <c r="E737" s="43" t="s">
        <v>144</v>
      </c>
      <c r="F737" s="44" t="s">
        <v>144</v>
      </c>
      <c r="G737" s="45" t="s">
        <v>144</v>
      </c>
      <c r="H737" s="46" t="s">
        <v>144</v>
      </c>
      <c r="I737" s="46" t="s">
        <v>144</v>
      </c>
      <c r="J737" s="47" t="s">
        <v>163</v>
      </c>
      <c r="K737" s="48" t="s">
        <v>144</v>
      </c>
      <c r="L737" s="49" t="s">
        <v>144</v>
      </c>
      <c r="M737" s="50" t="s">
        <v>144</v>
      </c>
      <c r="N737" s="50" t="s">
        <v>144</v>
      </c>
      <c r="O737" s="50" t="s">
        <v>144</v>
      </c>
      <c r="P737" s="50" t="s">
        <v>144</v>
      </c>
      <c r="Q737" s="51" t="s">
        <v>144</v>
      </c>
      <c r="R737" s="51" t="s">
        <v>144</v>
      </c>
    </row>
    <row r="738" spans="2:18" ht="45" customHeight="1" x14ac:dyDescent="0.25">
      <c r="B738" s="43" t="s">
        <v>144</v>
      </c>
      <c r="C738" s="43" t="s">
        <v>144</v>
      </c>
      <c r="D738" s="44" t="s">
        <v>163</v>
      </c>
      <c r="E738" s="43" t="s">
        <v>144</v>
      </c>
      <c r="F738" s="44" t="s">
        <v>144</v>
      </c>
      <c r="G738" s="45" t="s">
        <v>144</v>
      </c>
      <c r="H738" s="46" t="s">
        <v>144</v>
      </c>
      <c r="I738" s="46" t="s">
        <v>144</v>
      </c>
      <c r="J738" s="47" t="s">
        <v>163</v>
      </c>
      <c r="K738" s="48" t="s">
        <v>144</v>
      </c>
      <c r="L738" s="49" t="s">
        <v>144</v>
      </c>
      <c r="M738" s="50" t="s">
        <v>144</v>
      </c>
      <c r="N738" s="50" t="s">
        <v>144</v>
      </c>
      <c r="O738" s="50" t="s">
        <v>144</v>
      </c>
      <c r="P738" s="50" t="s">
        <v>144</v>
      </c>
      <c r="Q738" s="51" t="s">
        <v>144</v>
      </c>
      <c r="R738" s="51" t="s">
        <v>144</v>
      </c>
    </row>
    <row r="739" spans="2:18" ht="45" customHeight="1" x14ac:dyDescent="0.25">
      <c r="B739" s="43" t="s">
        <v>144</v>
      </c>
      <c r="C739" s="43" t="s">
        <v>144</v>
      </c>
      <c r="D739" s="44" t="s">
        <v>163</v>
      </c>
      <c r="E739" s="43" t="s">
        <v>144</v>
      </c>
      <c r="F739" s="44" t="s">
        <v>144</v>
      </c>
      <c r="G739" s="45" t="s">
        <v>144</v>
      </c>
      <c r="H739" s="46" t="s">
        <v>144</v>
      </c>
      <c r="I739" s="46" t="s">
        <v>144</v>
      </c>
      <c r="J739" s="47" t="s">
        <v>163</v>
      </c>
      <c r="K739" s="48" t="s">
        <v>144</v>
      </c>
      <c r="L739" s="49" t="s">
        <v>144</v>
      </c>
      <c r="M739" s="50" t="s">
        <v>144</v>
      </c>
      <c r="N739" s="50" t="s">
        <v>144</v>
      </c>
      <c r="O739" s="50" t="s">
        <v>144</v>
      </c>
      <c r="P739" s="50" t="s">
        <v>144</v>
      </c>
      <c r="Q739" s="51" t="s">
        <v>144</v>
      </c>
      <c r="R739" s="51" t="s">
        <v>144</v>
      </c>
    </row>
    <row r="740" spans="2:18" ht="45" customHeight="1" x14ac:dyDescent="0.25">
      <c r="B740" s="43" t="s">
        <v>144</v>
      </c>
      <c r="C740" s="43" t="s">
        <v>144</v>
      </c>
      <c r="D740" s="44" t="s">
        <v>163</v>
      </c>
      <c r="E740" s="43" t="s">
        <v>144</v>
      </c>
      <c r="F740" s="44" t="s">
        <v>144</v>
      </c>
      <c r="G740" s="45" t="s">
        <v>144</v>
      </c>
      <c r="H740" s="46" t="s">
        <v>144</v>
      </c>
      <c r="I740" s="46" t="s">
        <v>144</v>
      </c>
      <c r="J740" s="47" t="s">
        <v>163</v>
      </c>
      <c r="K740" s="48" t="s">
        <v>144</v>
      </c>
      <c r="L740" s="49" t="s">
        <v>144</v>
      </c>
      <c r="M740" s="50" t="s">
        <v>144</v>
      </c>
      <c r="N740" s="50" t="s">
        <v>144</v>
      </c>
      <c r="O740" s="50" t="s">
        <v>144</v>
      </c>
      <c r="P740" s="50" t="s">
        <v>144</v>
      </c>
      <c r="Q740" s="51" t="s">
        <v>144</v>
      </c>
      <c r="R740" s="51" t="s">
        <v>144</v>
      </c>
    </row>
    <row r="741" spans="2:18" ht="45" customHeight="1" x14ac:dyDescent="0.25">
      <c r="B741" s="43" t="s">
        <v>144</v>
      </c>
      <c r="C741" s="43" t="s">
        <v>144</v>
      </c>
      <c r="D741" s="44" t="s">
        <v>163</v>
      </c>
      <c r="E741" s="43" t="s">
        <v>144</v>
      </c>
      <c r="F741" s="44" t="s">
        <v>144</v>
      </c>
      <c r="G741" s="45" t="s">
        <v>144</v>
      </c>
      <c r="H741" s="46" t="s">
        <v>144</v>
      </c>
      <c r="I741" s="46" t="s">
        <v>144</v>
      </c>
      <c r="J741" s="47" t="s">
        <v>163</v>
      </c>
      <c r="K741" s="48" t="s">
        <v>144</v>
      </c>
      <c r="L741" s="49" t="s">
        <v>144</v>
      </c>
      <c r="M741" s="50" t="s">
        <v>144</v>
      </c>
      <c r="N741" s="50" t="s">
        <v>144</v>
      </c>
      <c r="O741" s="50" t="s">
        <v>144</v>
      </c>
      <c r="P741" s="50" t="s">
        <v>144</v>
      </c>
      <c r="Q741" s="51" t="s">
        <v>144</v>
      </c>
      <c r="R741" s="51" t="s">
        <v>144</v>
      </c>
    </row>
    <row r="742" spans="2:18" ht="45" customHeight="1" x14ac:dyDescent="0.25">
      <c r="B742" s="43" t="s">
        <v>144</v>
      </c>
      <c r="C742" s="43" t="s">
        <v>144</v>
      </c>
      <c r="D742" s="44" t="s">
        <v>163</v>
      </c>
      <c r="E742" s="43" t="s">
        <v>144</v>
      </c>
      <c r="F742" s="44" t="s">
        <v>144</v>
      </c>
      <c r="G742" s="45" t="s">
        <v>144</v>
      </c>
      <c r="H742" s="46" t="s">
        <v>144</v>
      </c>
      <c r="I742" s="46" t="s">
        <v>144</v>
      </c>
      <c r="J742" s="47" t="s">
        <v>163</v>
      </c>
      <c r="K742" s="48" t="s">
        <v>144</v>
      </c>
      <c r="L742" s="49" t="s">
        <v>144</v>
      </c>
      <c r="M742" s="50" t="s">
        <v>144</v>
      </c>
      <c r="N742" s="50" t="s">
        <v>144</v>
      </c>
      <c r="O742" s="50" t="s">
        <v>144</v>
      </c>
      <c r="P742" s="50" t="s">
        <v>144</v>
      </c>
      <c r="Q742" s="51" t="s">
        <v>144</v>
      </c>
      <c r="R742" s="51" t="s">
        <v>144</v>
      </c>
    </row>
    <row r="743" spans="2:18" ht="45" customHeight="1" x14ac:dyDescent="0.25">
      <c r="B743" s="43" t="s">
        <v>144</v>
      </c>
      <c r="C743" s="43" t="s">
        <v>144</v>
      </c>
      <c r="D743" s="44" t="s">
        <v>163</v>
      </c>
      <c r="E743" s="43" t="s">
        <v>144</v>
      </c>
      <c r="F743" s="44" t="s">
        <v>144</v>
      </c>
      <c r="G743" s="45" t="s">
        <v>144</v>
      </c>
      <c r="H743" s="46" t="s">
        <v>144</v>
      </c>
      <c r="I743" s="46" t="s">
        <v>144</v>
      </c>
      <c r="J743" s="47" t="s">
        <v>163</v>
      </c>
      <c r="K743" s="48" t="s">
        <v>144</v>
      </c>
      <c r="L743" s="49" t="s">
        <v>144</v>
      </c>
      <c r="M743" s="50" t="s">
        <v>144</v>
      </c>
      <c r="N743" s="50" t="s">
        <v>144</v>
      </c>
      <c r="O743" s="50" t="s">
        <v>144</v>
      </c>
      <c r="P743" s="50" t="s">
        <v>144</v>
      </c>
      <c r="Q743" s="51" t="s">
        <v>144</v>
      </c>
      <c r="R743" s="51" t="s">
        <v>144</v>
      </c>
    </row>
    <row r="744" spans="2:18" ht="45" customHeight="1" x14ac:dyDescent="0.25">
      <c r="B744" s="43" t="s">
        <v>144</v>
      </c>
      <c r="C744" s="43" t="s">
        <v>144</v>
      </c>
      <c r="D744" s="44" t="s">
        <v>163</v>
      </c>
      <c r="E744" s="43" t="s">
        <v>144</v>
      </c>
      <c r="F744" s="44" t="s">
        <v>144</v>
      </c>
      <c r="G744" s="45" t="s">
        <v>144</v>
      </c>
      <c r="H744" s="46" t="s">
        <v>144</v>
      </c>
      <c r="I744" s="46" t="s">
        <v>144</v>
      </c>
      <c r="J744" s="47" t="s">
        <v>163</v>
      </c>
      <c r="K744" s="48" t="s">
        <v>144</v>
      </c>
      <c r="L744" s="49" t="s">
        <v>144</v>
      </c>
      <c r="M744" s="50" t="s">
        <v>144</v>
      </c>
      <c r="N744" s="50" t="s">
        <v>144</v>
      </c>
      <c r="O744" s="50" t="s">
        <v>144</v>
      </c>
      <c r="P744" s="50" t="s">
        <v>144</v>
      </c>
      <c r="Q744" s="51" t="s">
        <v>144</v>
      </c>
      <c r="R744" s="51" t="s">
        <v>144</v>
      </c>
    </row>
    <row r="745" spans="2:18" ht="45" customHeight="1" x14ac:dyDescent="0.25">
      <c r="B745" s="43" t="s">
        <v>144</v>
      </c>
      <c r="C745" s="43" t="s">
        <v>144</v>
      </c>
      <c r="D745" s="44" t="s">
        <v>163</v>
      </c>
      <c r="E745" s="43" t="s">
        <v>144</v>
      </c>
      <c r="F745" s="44" t="s">
        <v>144</v>
      </c>
      <c r="G745" s="45" t="s">
        <v>144</v>
      </c>
      <c r="H745" s="46" t="s">
        <v>144</v>
      </c>
      <c r="I745" s="46" t="s">
        <v>144</v>
      </c>
      <c r="J745" s="47" t="s">
        <v>163</v>
      </c>
      <c r="K745" s="48" t="s">
        <v>144</v>
      </c>
      <c r="L745" s="49" t="s">
        <v>144</v>
      </c>
      <c r="M745" s="50" t="s">
        <v>144</v>
      </c>
      <c r="N745" s="50" t="s">
        <v>144</v>
      </c>
      <c r="O745" s="50" t="s">
        <v>144</v>
      </c>
      <c r="P745" s="50" t="s">
        <v>144</v>
      </c>
      <c r="Q745" s="51" t="s">
        <v>144</v>
      </c>
      <c r="R745" s="51" t="s">
        <v>144</v>
      </c>
    </row>
    <row r="746" spans="2:18" ht="45" customHeight="1" x14ac:dyDescent="0.25">
      <c r="B746" s="43" t="s">
        <v>144</v>
      </c>
      <c r="C746" s="43" t="s">
        <v>144</v>
      </c>
      <c r="D746" s="44" t="s">
        <v>163</v>
      </c>
      <c r="E746" s="43" t="s">
        <v>144</v>
      </c>
      <c r="F746" s="44" t="s">
        <v>144</v>
      </c>
      <c r="G746" s="45" t="s">
        <v>144</v>
      </c>
      <c r="H746" s="46" t="s">
        <v>144</v>
      </c>
      <c r="I746" s="46" t="s">
        <v>144</v>
      </c>
      <c r="J746" s="47" t="s">
        <v>163</v>
      </c>
      <c r="K746" s="48" t="s">
        <v>144</v>
      </c>
      <c r="L746" s="49" t="s">
        <v>144</v>
      </c>
      <c r="M746" s="50" t="s">
        <v>144</v>
      </c>
      <c r="N746" s="50" t="s">
        <v>144</v>
      </c>
      <c r="O746" s="50" t="s">
        <v>144</v>
      </c>
      <c r="P746" s="50" t="s">
        <v>144</v>
      </c>
      <c r="Q746" s="51" t="s">
        <v>144</v>
      </c>
      <c r="R746" s="51" t="s">
        <v>144</v>
      </c>
    </row>
    <row r="747" spans="2:18" ht="45" customHeight="1" x14ac:dyDescent="0.25">
      <c r="B747" s="43" t="s">
        <v>144</v>
      </c>
      <c r="C747" s="43" t="s">
        <v>144</v>
      </c>
      <c r="D747" s="44" t="s">
        <v>163</v>
      </c>
      <c r="E747" s="43" t="s">
        <v>144</v>
      </c>
      <c r="F747" s="44" t="s">
        <v>144</v>
      </c>
      <c r="G747" s="45" t="s">
        <v>144</v>
      </c>
      <c r="H747" s="46" t="s">
        <v>144</v>
      </c>
      <c r="I747" s="46" t="s">
        <v>144</v>
      </c>
      <c r="J747" s="47" t="s">
        <v>163</v>
      </c>
      <c r="K747" s="48" t="s">
        <v>144</v>
      </c>
      <c r="L747" s="49" t="s">
        <v>144</v>
      </c>
      <c r="M747" s="50" t="s">
        <v>144</v>
      </c>
      <c r="N747" s="50" t="s">
        <v>144</v>
      </c>
      <c r="O747" s="50" t="s">
        <v>144</v>
      </c>
      <c r="P747" s="50" t="s">
        <v>144</v>
      </c>
      <c r="Q747" s="51" t="s">
        <v>144</v>
      </c>
      <c r="R747" s="51" t="s">
        <v>144</v>
      </c>
    </row>
    <row r="748" spans="2:18" ht="45" customHeight="1" x14ac:dyDescent="0.25">
      <c r="B748" s="43" t="s">
        <v>144</v>
      </c>
      <c r="C748" s="43" t="s">
        <v>144</v>
      </c>
      <c r="D748" s="44" t="s">
        <v>163</v>
      </c>
      <c r="E748" s="43" t="s">
        <v>144</v>
      </c>
      <c r="F748" s="44" t="s">
        <v>144</v>
      </c>
      <c r="G748" s="45" t="s">
        <v>144</v>
      </c>
      <c r="H748" s="46" t="s">
        <v>144</v>
      </c>
      <c r="I748" s="46" t="s">
        <v>144</v>
      </c>
      <c r="J748" s="47" t="s">
        <v>163</v>
      </c>
      <c r="K748" s="48" t="s">
        <v>144</v>
      </c>
      <c r="L748" s="49" t="s">
        <v>144</v>
      </c>
      <c r="M748" s="50" t="s">
        <v>144</v>
      </c>
      <c r="N748" s="50" t="s">
        <v>144</v>
      </c>
      <c r="O748" s="50" t="s">
        <v>144</v>
      </c>
      <c r="P748" s="50" t="s">
        <v>144</v>
      </c>
      <c r="Q748" s="51" t="s">
        <v>144</v>
      </c>
      <c r="R748" s="51" t="s">
        <v>144</v>
      </c>
    </row>
    <row r="749" spans="2:18" ht="45" customHeight="1" x14ac:dyDescent="0.25">
      <c r="B749" s="43" t="s">
        <v>144</v>
      </c>
      <c r="C749" s="43" t="s">
        <v>144</v>
      </c>
      <c r="D749" s="44" t="s">
        <v>163</v>
      </c>
      <c r="E749" s="43" t="s">
        <v>144</v>
      </c>
      <c r="F749" s="44" t="s">
        <v>144</v>
      </c>
      <c r="G749" s="45" t="s">
        <v>144</v>
      </c>
      <c r="H749" s="46" t="s">
        <v>144</v>
      </c>
      <c r="I749" s="46" t="s">
        <v>144</v>
      </c>
      <c r="J749" s="47" t="s">
        <v>163</v>
      </c>
      <c r="K749" s="48" t="s">
        <v>144</v>
      </c>
      <c r="L749" s="49" t="s">
        <v>144</v>
      </c>
      <c r="M749" s="50" t="s">
        <v>144</v>
      </c>
      <c r="N749" s="50" t="s">
        <v>144</v>
      </c>
      <c r="O749" s="50" t="s">
        <v>144</v>
      </c>
      <c r="P749" s="50" t="s">
        <v>144</v>
      </c>
      <c r="Q749" s="51" t="s">
        <v>144</v>
      </c>
      <c r="R749" s="51" t="s">
        <v>144</v>
      </c>
    </row>
    <row r="750" spans="2:18" ht="45" customHeight="1" x14ac:dyDescent="0.25">
      <c r="B750" s="43" t="s">
        <v>144</v>
      </c>
      <c r="C750" s="43" t="s">
        <v>144</v>
      </c>
      <c r="D750" s="44" t="s">
        <v>163</v>
      </c>
      <c r="E750" s="43" t="s">
        <v>144</v>
      </c>
      <c r="F750" s="44" t="s">
        <v>144</v>
      </c>
      <c r="G750" s="45" t="s">
        <v>144</v>
      </c>
      <c r="H750" s="46" t="s">
        <v>144</v>
      </c>
      <c r="I750" s="46" t="s">
        <v>144</v>
      </c>
      <c r="J750" s="47" t="s">
        <v>163</v>
      </c>
      <c r="K750" s="48" t="s">
        <v>144</v>
      </c>
      <c r="L750" s="49" t="s">
        <v>144</v>
      </c>
      <c r="M750" s="50" t="s">
        <v>144</v>
      </c>
      <c r="N750" s="50" t="s">
        <v>144</v>
      </c>
      <c r="O750" s="50" t="s">
        <v>144</v>
      </c>
      <c r="P750" s="50" t="s">
        <v>144</v>
      </c>
      <c r="Q750" s="51" t="s">
        <v>144</v>
      </c>
      <c r="R750" s="51" t="s">
        <v>144</v>
      </c>
    </row>
    <row r="751" spans="2:18" ht="45" customHeight="1" x14ac:dyDescent="0.25">
      <c r="B751" s="43" t="s">
        <v>144</v>
      </c>
      <c r="C751" s="43" t="s">
        <v>144</v>
      </c>
      <c r="D751" s="44" t="s">
        <v>163</v>
      </c>
      <c r="E751" s="43" t="s">
        <v>144</v>
      </c>
      <c r="F751" s="44" t="s">
        <v>144</v>
      </c>
      <c r="G751" s="45" t="s">
        <v>144</v>
      </c>
      <c r="H751" s="46" t="s">
        <v>144</v>
      </c>
      <c r="I751" s="46" t="s">
        <v>144</v>
      </c>
      <c r="J751" s="47" t="s">
        <v>163</v>
      </c>
      <c r="K751" s="48" t="s">
        <v>144</v>
      </c>
      <c r="L751" s="49" t="s">
        <v>144</v>
      </c>
      <c r="M751" s="50" t="s">
        <v>144</v>
      </c>
      <c r="N751" s="50" t="s">
        <v>144</v>
      </c>
      <c r="O751" s="50" t="s">
        <v>144</v>
      </c>
      <c r="P751" s="50" t="s">
        <v>144</v>
      </c>
      <c r="Q751" s="51" t="s">
        <v>144</v>
      </c>
      <c r="R751" s="51" t="s">
        <v>144</v>
      </c>
    </row>
    <row r="752" spans="2:18" ht="45" customHeight="1" x14ac:dyDescent="0.25">
      <c r="B752" s="43" t="s">
        <v>144</v>
      </c>
      <c r="C752" s="43" t="s">
        <v>144</v>
      </c>
      <c r="D752" s="44" t="s">
        <v>163</v>
      </c>
      <c r="E752" s="43" t="s">
        <v>144</v>
      </c>
      <c r="F752" s="44" t="s">
        <v>144</v>
      </c>
      <c r="G752" s="45" t="s">
        <v>144</v>
      </c>
      <c r="H752" s="46" t="s">
        <v>144</v>
      </c>
      <c r="I752" s="46" t="s">
        <v>144</v>
      </c>
      <c r="J752" s="47" t="s">
        <v>163</v>
      </c>
      <c r="K752" s="48" t="s">
        <v>144</v>
      </c>
      <c r="L752" s="49" t="s">
        <v>144</v>
      </c>
      <c r="M752" s="50" t="s">
        <v>144</v>
      </c>
      <c r="N752" s="50" t="s">
        <v>144</v>
      </c>
      <c r="O752" s="50" t="s">
        <v>144</v>
      </c>
      <c r="P752" s="50" t="s">
        <v>144</v>
      </c>
      <c r="Q752" s="51" t="s">
        <v>144</v>
      </c>
      <c r="R752" s="51" t="s">
        <v>144</v>
      </c>
    </row>
    <row r="753" spans="2:18" ht="45" customHeight="1" x14ac:dyDescent="0.25">
      <c r="B753" s="43" t="s">
        <v>144</v>
      </c>
      <c r="C753" s="43" t="s">
        <v>144</v>
      </c>
      <c r="D753" s="44" t="s">
        <v>163</v>
      </c>
      <c r="E753" s="43" t="s">
        <v>144</v>
      </c>
      <c r="F753" s="44" t="s">
        <v>144</v>
      </c>
      <c r="G753" s="45" t="s">
        <v>144</v>
      </c>
      <c r="H753" s="46" t="s">
        <v>144</v>
      </c>
      <c r="I753" s="46" t="s">
        <v>144</v>
      </c>
      <c r="J753" s="47" t="s">
        <v>163</v>
      </c>
      <c r="K753" s="48" t="s">
        <v>144</v>
      </c>
      <c r="L753" s="49" t="s">
        <v>144</v>
      </c>
      <c r="M753" s="50" t="s">
        <v>144</v>
      </c>
      <c r="N753" s="50" t="s">
        <v>144</v>
      </c>
      <c r="O753" s="50" t="s">
        <v>144</v>
      </c>
      <c r="P753" s="50" t="s">
        <v>144</v>
      </c>
      <c r="Q753" s="51" t="s">
        <v>144</v>
      </c>
      <c r="R753" s="51" t="s">
        <v>144</v>
      </c>
    </row>
    <row r="754" spans="2:18" ht="45" customHeight="1" x14ac:dyDescent="0.25">
      <c r="B754" s="43" t="s">
        <v>144</v>
      </c>
      <c r="C754" s="43" t="s">
        <v>144</v>
      </c>
      <c r="D754" s="44" t="s">
        <v>163</v>
      </c>
      <c r="E754" s="43" t="s">
        <v>144</v>
      </c>
      <c r="F754" s="44" t="s">
        <v>144</v>
      </c>
      <c r="G754" s="45" t="s">
        <v>144</v>
      </c>
      <c r="H754" s="46" t="s">
        <v>144</v>
      </c>
      <c r="I754" s="46" t="s">
        <v>144</v>
      </c>
      <c r="J754" s="47" t="s">
        <v>163</v>
      </c>
      <c r="K754" s="48" t="s">
        <v>144</v>
      </c>
      <c r="L754" s="49" t="s">
        <v>144</v>
      </c>
      <c r="M754" s="50" t="s">
        <v>144</v>
      </c>
      <c r="N754" s="50" t="s">
        <v>144</v>
      </c>
      <c r="O754" s="50" t="s">
        <v>144</v>
      </c>
      <c r="P754" s="50" t="s">
        <v>144</v>
      </c>
      <c r="Q754" s="51" t="s">
        <v>144</v>
      </c>
      <c r="R754" s="51" t="s">
        <v>144</v>
      </c>
    </row>
    <row r="755" spans="2:18" ht="45" customHeight="1" x14ac:dyDescent="0.25">
      <c r="B755" s="43" t="s">
        <v>144</v>
      </c>
      <c r="C755" s="43" t="s">
        <v>144</v>
      </c>
      <c r="D755" s="44" t="s">
        <v>163</v>
      </c>
      <c r="E755" s="43" t="s">
        <v>144</v>
      </c>
      <c r="F755" s="44" t="s">
        <v>144</v>
      </c>
      <c r="G755" s="45" t="s">
        <v>144</v>
      </c>
      <c r="H755" s="46" t="s">
        <v>144</v>
      </c>
      <c r="I755" s="46" t="s">
        <v>144</v>
      </c>
      <c r="J755" s="47" t="s">
        <v>163</v>
      </c>
      <c r="K755" s="48" t="s">
        <v>144</v>
      </c>
      <c r="L755" s="49" t="s">
        <v>144</v>
      </c>
      <c r="M755" s="50" t="s">
        <v>144</v>
      </c>
      <c r="N755" s="50" t="s">
        <v>144</v>
      </c>
      <c r="O755" s="50" t="s">
        <v>144</v>
      </c>
      <c r="P755" s="50" t="s">
        <v>144</v>
      </c>
      <c r="Q755" s="51" t="s">
        <v>144</v>
      </c>
      <c r="R755" s="51" t="s">
        <v>144</v>
      </c>
    </row>
    <row r="756" spans="2:18" ht="45" customHeight="1" x14ac:dyDescent="0.25">
      <c r="B756" s="43" t="s">
        <v>144</v>
      </c>
      <c r="C756" s="43" t="s">
        <v>144</v>
      </c>
      <c r="D756" s="44" t="s">
        <v>163</v>
      </c>
      <c r="E756" s="43" t="s">
        <v>144</v>
      </c>
      <c r="F756" s="44" t="s">
        <v>144</v>
      </c>
      <c r="G756" s="45" t="s">
        <v>144</v>
      </c>
      <c r="H756" s="46" t="s">
        <v>144</v>
      </c>
      <c r="I756" s="46" t="s">
        <v>144</v>
      </c>
      <c r="J756" s="47" t="s">
        <v>163</v>
      </c>
      <c r="K756" s="48" t="s">
        <v>144</v>
      </c>
      <c r="L756" s="49" t="s">
        <v>144</v>
      </c>
      <c r="M756" s="50" t="s">
        <v>144</v>
      </c>
      <c r="N756" s="50" t="s">
        <v>144</v>
      </c>
      <c r="O756" s="50" t="s">
        <v>144</v>
      </c>
      <c r="P756" s="50" t="s">
        <v>144</v>
      </c>
      <c r="Q756" s="51" t="s">
        <v>144</v>
      </c>
      <c r="R756" s="51" t="s">
        <v>144</v>
      </c>
    </row>
    <row r="757" spans="2:18" ht="45" customHeight="1" x14ac:dyDescent="0.25">
      <c r="B757" s="43" t="s">
        <v>144</v>
      </c>
      <c r="C757" s="43" t="s">
        <v>144</v>
      </c>
      <c r="D757" s="44" t="s">
        <v>163</v>
      </c>
      <c r="E757" s="43" t="s">
        <v>144</v>
      </c>
      <c r="F757" s="44" t="s">
        <v>144</v>
      </c>
      <c r="G757" s="45" t="s">
        <v>144</v>
      </c>
      <c r="H757" s="46" t="s">
        <v>144</v>
      </c>
      <c r="I757" s="46" t="s">
        <v>144</v>
      </c>
      <c r="J757" s="47" t="s">
        <v>163</v>
      </c>
      <c r="K757" s="48" t="s">
        <v>144</v>
      </c>
      <c r="L757" s="49" t="s">
        <v>144</v>
      </c>
      <c r="M757" s="50" t="s">
        <v>144</v>
      </c>
      <c r="N757" s="50" t="s">
        <v>144</v>
      </c>
      <c r="O757" s="50" t="s">
        <v>144</v>
      </c>
      <c r="P757" s="50" t="s">
        <v>144</v>
      </c>
      <c r="Q757" s="51" t="s">
        <v>144</v>
      </c>
      <c r="R757" s="51" t="s">
        <v>144</v>
      </c>
    </row>
    <row r="758" spans="2:18" ht="45" customHeight="1" x14ac:dyDescent="0.25">
      <c r="B758" s="43" t="s">
        <v>144</v>
      </c>
      <c r="C758" s="43" t="s">
        <v>144</v>
      </c>
      <c r="D758" s="44" t="s">
        <v>163</v>
      </c>
      <c r="E758" s="43" t="s">
        <v>144</v>
      </c>
      <c r="F758" s="44" t="s">
        <v>144</v>
      </c>
      <c r="G758" s="45" t="s">
        <v>144</v>
      </c>
      <c r="H758" s="46" t="s">
        <v>144</v>
      </c>
      <c r="I758" s="46" t="s">
        <v>144</v>
      </c>
      <c r="J758" s="47" t="s">
        <v>163</v>
      </c>
      <c r="K758" s="48" t="s">
        <v>144</v>
      </c>
      <c r="L758" s="49" t="s">
        <v>144</v>
      </c>
      <c r="M758" s="50" t="s">
        <v>144</v>
      </c>
      <c r="N758" s="50" t="s">
        <v>144</v>
      </c>
      <c r="O758" s="50" t="s">
        <v>144</v>
      </c>
      <c r="P758" s="50" t="s">
        <v>144</v>
      </c>
      <c r="Q758" s="51" t="s">
        <v>144</v>
      </c>
      <c r="R758" s="51" t="s">
        <v>144</v>
      </c>
    </row>
    <row r="759" spans="2:18" ht="45" customHeight="1" x14ac:dyDescent="0.25">
      <c r="B759" s="43" t="s">
        <v>144</v>
      </c>
      <c r="C759" s="43" t="s">
        <v>144</v>
      </c>
      <c r="D759" s="44" t="s">
        <v>163</v>
      </c>
      <c r="E759" s="43" t="s">
        <v>144</v>
      </c>
      <c r="F759" s="44" t="s">
        <v>144</v>
      </c>
      <c r="G759" s="45" t="s">
        <v>144</v>
      </c>
      <c r="H759" s="46" t="s">
        <v>144</v>
      </c>
      <c r="I759" s="46" t="s">
        <v>144</v>
      </c>
      <c r="J759" s="47" t="s">
        <v>163</v>
      </c>
      <c r="K759" s="48" t="s">
        <v>144</v>
      </c>
      <c r="L759" s="49" t="s">
        <v>144</v>
      </c>
      <c r="M759" s="50" t="s">
        <v>144</v>
      </c>
      <c r="N759" s="50" t="s">
        <v>144</v>
      </c>
      <c r="O759" s="50" t="s">
        <v>144</v>
      </c>
      <c r="P759" s="50" t="s">
        <v>144</v>
      </c>
      <c r="Q759" s="51" t="s">
        <v>144</v>
      </c>
      <c r="R759" s="51" t="s">
        <v>144</v>
      </c>
    </row>
    <row r="760" spans="2:18" ht="45" customHeight="1" x14ac:dyDescent="0.25">
      <c r="B760" s="43" t="s">
        <v>144</v>
      </c>
      <c r="C760" s="43" t="s">
        <v>144</v>
      </c>
      <c r="D760" s="44" t="s">
        <v>163</v>
      </c>
      <c r="E760" s="43" t="s">
        <v>144</v>
      </c>
      <c r="F760" s="44" t="s">
        <v>144</v>
      </c>
      <c r="G760" s="45" t="s">
        <v>144</v>
      </c>
      <c r="H760" s="46" t="s">
        <v>144</v>
      </c>
      <c r="I760" s="46" t="s">
        <v>144</v>
      </c>
      <c r="J760" s="47" t="s">
        <v>163</v>
      </c>
      <c r="K760" s="48" t="s">
        <v>144</v>
      </c>
      <c r="L760" s="49" t="s">
        <v>144</v>
      </c>
      <c r="M760" s="50" t="s">
        <v>144</v>
      </c>
      <c r="N760" s="50" t="s">
        <v>144</v>
      </c>
      <c r="O760" s="50" t="s">
        <v>144</v>
      </c>
      <c r="P760" s="50" t="s">
        <v>144</v>
      </c>
      <c r="Q760" s="51" t="s">
        <v>144</v>
      </c>
      <c r="R760" s="51" t="s">
        <v>144</v>
      </c>
    </row>
    <row r="761" spans="2:18" ht="45" customHeight="1" x14ac:dyDescent="0.25">
      <c r="B761" s="43" t="s">
        <v>144</v>
      </c>
      <c r="C761" s="43" t="s">
        <v>144</v>
      </c>
      <c r="D761" s="44" t="s">
        <v>163</v>
      </c>
      <c r="E761" s="43" t="s">
        <v>144</v>
      </c>
      <c r="F761" s="44" t="s">
        <v>144</v>
      </c>
      <c r="G761" s="45" t="s">
        <v>144</v>
      </c>
      <c r="H761" s="46" t="s">
        <v>144</v>
      </c>
      <c r="I761" s="46" t="s">
        <v>144</v>
      </c>
      <c r="J761" s="47" t="s">
        <v>163</v>
      </c>
      <c r="K761" s="48" t="s">
        <v>144</v>
      </c>
      <c r="L761" s="49" t="s">
        <v>144</v>
      </c>
      <c r="M761" s="50" t="s">
        <v>144</v>
      </c>
      <c r="N761" s="50" t="s">
        <v>144</v>
      </c>
      <c r="O761" s="50" t="s">
        <v>144</v>
      </c>
      <c r="P761" s="50" t="s">
        <v>144</v>
      </c>
      <c r="Q761" s="51" t="s">
        <v>144</v>
      </c>
      <c r="R761" s="51" t="s">
        <v>144</v>
      </c>
    </row>
    <row r="762" spans="2:18" ht="45" customHeight="1" x14ac:dyDescent="0.25">
      <c r="B762" s="43" t="s">
        <v>144</v>
      </c>
      <c r="C762" s="43" t="s">
        <v>144</v>
      </c>
      <c r="D762" s="44" t="s">
        <v>163</v>
      </c>
      <c r="E762" s="43" t="s">
        <v>144</v>
      </c>
      <c r="F762" s="44" t="s">
        <v>144</v>
      </c>
      <c r="G762" s="45" t="s">
        <v>144</v>
      </c>
      <c r="H762" s="46" t="s">
        <v>144</v>
      </c>
      <c r="I762" s="46" t="s">
        <v>144</v>
      </c>
      <c r="J762" s="47" t="s">
        <v>163</v>
      </c>
      <c r="K762" s="48" t="s">
        <v>144</v>
      </c>
      <c r="L762" s="49" t="s">
        <v>144</v>
      </c>
      <c r="M762" s="50" t="s">
        <v>144</v>
      </c>
      <c r="N762" s="50" t="s">
        <v>144</v>
      </c>
      <c r="O762" s="50" t="s">
        <v>144</v>
      </c>
      <c r="P762" s="50" t="s">
        <v>144</v>
      </c>
      <c r="Q762" s="51" t="s">
        <v>144</v>
      </c>
      <c r="R762" s="51" t="s">
        <v>144</v>
      </c>
    </row>
    <row r="763" spans="2:18" ht="45" customHeight="1" x14ac:dyDescent="0.25">
      <c r="B763" s="43" t="s">
        <v>144</v>
      </c>
      <c r="C763" s="43" t="s">
        <v>144</v>
      </c>
      <c r="D763" s="44" t="s">
        <v>163</v>
      </c>
      <c r="E763" s="43" t="s">
        <v>144</v>
      </c>
      <c r="F763" s="44" t="s">
        <v>144</v>
      </c>
      <c r="G763" s="45" t="s">
        <v>144</v>
      </c>
      <c r="H763" s="46" t="s">
        <v>144</v>
      </c>
      <c r="I763" s="46" t="s">
        <v>144</v>
      </c>
      <c r="J763" s="47" t="s">
        <v>163</v>
      </c>
      <c r="K763" s="48" t="s">
        <v>144</v>
      </c>
      <c r="L763" s="49" t="s">
        <v>144</v>
      </c>
      <c r="M763" s="50" t="s">
        <v>144</v>
      </c>
      <c r="N763" s="50" t="s">
        <v>144</v>
      </c>
      <c r="O763" s="50" t="s">
        <v>144</v>
      </c>
      <c r="P763" s="50" t="s">
        <v>144</v>
      </c>
      <c r="Q763" s="51" t="s">
        <v>144</v>
      </c>
      <c r="R763" s="51" t="s">
        <v>144</v>
      </c>
    </row>
    <row r="764" spans="2:18" ht="45" customHeight="1" x14ac:dyDescent="0.25">
      <c r="B764" s="43" t="s">
        <v>144</v>
      </c>
      <c r="C764" s="43" t="s">
        <v>144</v>
      </c>
      <c r="D764" s="44" t="s">
        <v>163</v>
      </c>
      <c r="E764" s="43" t="s">
        <v>144</v>
      </c>
      <c r="F764" s="44" t="s">
        <v>144</v>
      </c>
      <c r="G764" s="45" t="s">
        <v>144</v>
      </c>
      <c r="H764" s="46" t="s">
        <v>144</v>
      </c>
      <c r="I764" s="46" t="s">
        <v>144</v>
      </c>
      <c r="J764" s="47" t="s">
        <v>163</v>
      </c>
      <c r="K764" s="48" t="s">
        <v>144</v>
      </c>
      <c r="L764" s="49" t="s">
        <v>144</v>
      </c>
      <c r="M764" s="50" t="s">
        <v>144</v>
      </c>
      <c r="N764" s="50" t="s">
        <v>144</v>
      </c>
      <c r="O764" s="50" t="s">
        <v>144</v>
      </c>
      <c r="P764" s="50" t="s">
        <v>144</v>
      </c>
      <c r="Q764" s="51" t="s">
        <v>144</v>
      </c>
      <c r="R764" s="51" t="s">
        <v>144</v>
      </c>
    </row>
    <row r="765" spans="2:18" ht="45" customHeight="1" x14ac:dyDescent="0.25">
      <c r="B765" s="43" t="s">
        <v>144</v>
      </c>
      <c r="C765" s="43" t="s">
        <v>144</v>
      </c>
      <c r="D765" s="44" t="s">
        <v>163</v>
      </c>
      <c r="E765" s="43" t="s">
        <v>144</v>
      </c>
      <c r="F765" s="44" t="s">
        <v>144</v>
      </c>
      <c r="G765" s="45" t="s">
        <v>144</v>
      </c>
      <c r="H765" s="46" t="s">
        <v>144</v>
      </c>
      <c r="I765" s="46" t="s">
        <v>144</v>
      </c>
      <c r="J765" s="47" t="s">
        <v>163</v>
      </c>
      <c r="K765" s="48" t="s">
        <v>144</v>
      </c>
      <c r="L765" s="49" t="s">
        <v>144</v>
      </c>
      <c r="M765" s="50" t="s">
        <v>144</v>
      </c>
      <c r="N765" s="50" t="s">
        <v>144</v>
      </c>
      <c r="O765" s="50" t="s">
        <v>144</v>
      </c>
      <c r="P765" s="50" t="s">
        <v>144</v>
      </c>
      <c r="Q765" s="51" t="s">
        <v>144</v>
      </c>
      <c r="R765" s="51" t="s">
        <v>144</v>
      </c>
    </row>
    <row r="766" spans="2:18" ht="45" customHeight="1" x14ac:dyDescent="0.25">
      <c r="B766" s="43" t="s">
        <v>144</v>
      </c>
      <c r="C766" s="43" t="s">
        <v>144</v>
      </c>
      <c r="D766" s="44" t="s">
        <v>163</v>
      </c>
      <c r="E766" s="43" t="s">
        <v>144</v>
      </c>
      <c r="F766" s="44" t="s">
        <v>144</v>
      </c>
      <c r="G766" s="45" t="s">
        <v>144</v>
      </c>
      <c r="H766" s="46" t="s">
        <v>144</v>
      </c>
      <c r="I766" s="46" t="s">
        <v>144</v>
      </c>
      <c r="J766" s="47" t="s">
        <v>163</v>
      </c>
      <c r="K766" s="48" t="s">
        <v>144</v>
      </c>
      <c r="L766" s="49" t="s">
        <v>144</v>
      </c>
      <c r="M766" s="50" t="s">
        <v>144</v>
      </c>
      <c r="N766" s="50" t="s">
        <v>144</v>
      </c>
      <c r="O766" s="50" t="s">
        <v>144</v>
      </c>
      <c r="P766" s="50" t="s">
        <v>144</v>
      </c>
      <c r="Q766" s="51" t="s">
        <v>144</v>
      </c>
      <c r="R766" s="51" t="s">
        <v>144</v>
      </c>
    </row>
    <row r="767" spans="2:18" ht="45" customHeight="1" x14ac:dyDescent="0.25">
      <c r="B767" s="43" t="s">
        <v>144</v>
      </c>
      <c r="C767" s="43" t="s">
        <v>144</v>
      </c>
      <c r="D767" s="44" t="s">
        <v>163</v>
      </c>
      <c r="E767" s="43" t="s">
        <v>144</v>
      </c>
      <c r="F767" s="44" t="s">
        <v>144</v>
      </c>
      <c r="G767" s="45" t="s">
        <v>144</v>
      </c>
      <c r="H767" s="46" t="s">
        <v>144</v>
      </c>
      <c r="I767" s="46" t="s">
        <v>144</v>
      </c>
      <c r="J767" s="47" t="s">
        <v>163</v>
      </c>
      <c r="K767" s="48" t="s">
        <v>144</v>
      </c>
      <c r="L767" s="49" t="s">
        <v>144</v>
      </c>
      <c r="M767" s="50" t="s">
        <v>144</v>
      </c>
      <c r="N767" s="50" t="s">
        <v>144</v>
      </c>
      <c r="O767" s="50" t="s">
        <v>144</v>
      </c>
      <c r="P767" s="50" t="s">
        <v>144</v>
      </c>
      <c r="Q767" s="51" t="s">
        <v>144</v>
      </c>
      <c r="R767" s="51" t="s">
        <v>144</v>
      </c>
    </row>
    <row r="768" spans="2:18" ht="45" customHeight="1" x14ac:dyDescent="0.25">
      <c r="B768" s="43" t="s">
        <v>144</v>
      </c>
      <c r="C768" s="43" t="s">
        <v>144</v>
      </c>
      <c r="D768" s="44" t="s">
        <v>163</v>
      </c>
      <c r="E768" s="43" t="s">
        <v>144</v>
      </c>
      <c r="F768" s="44" t="s">
        <v>144</v>
      </c>
      <c r="G768" s="45" t="s">
        <v>144</v>
      </c>
      <c r="H768" s="46" t="s">
        <v>144</v>
      </c>
      <c r="I768" s="46" t="s">
        <v>144</v>
      </c>
      <c r="J768" s="47" t="s">
        <v>163</v>
      </c>
      <c r="K768" s="48" t="s">
        <v>144</v>
      </c>
      <c r="L768" s="49" t="s">
        <v>144</v>
      </c>
      <c r="M768" s="50" t="s">
        <v>144</v>
      </c>
      <c r="N768" s="50" t="s">
        <v>144</v>
      </c>
      <c r="O768" s="50" t="s">
        <v>144</v>
      </c>
      <c r="P768" s="50" t="s">
        <v>144</v>
      </c>
      <c r="Q768" s="51" t="s">
        <v>144</v>
      </c>
      <c r="R768" s="51" t="s">
        <v>144</v>
      </c>
    </row>
    <row r="769" spans="2:18" ht="45" customHeight="1" x14ac:dyDescent="0.25">
      <c r="B769" s="43" t="s">
        <v>144</v>
      </c>
      <c r="C769" s="43" t="s">
        <v>144</v>
      </c>
      <c r="D769" s="44" t="s">
        <v>163</v>
      </c>
      <c r="E769" s="43" t="s">
        <v>144</v>
      </c>
      <c r="F769" s="44" t="s">
        <v>144</v>
      </c>
      <c r="G769" s="45" t="s">
        <v>144</v>
      </c>
      <c r="H769" s="46" t="s">
        <v>144</v>
      </c>
      <c r="I769" s="46" t="s">
        <v>144</v>
      </c>
      <c r="J769" s="47" t="s">
        <v>163</v>
      </c>
      <c r="K769" s="48" t="s">
        <v>144</v>
      </c>
      <c r="L769" s="49" t="s">
        <v>144</v>
      </c>
      <c r="M769" s="50" t="s">
        <v>144</v>
      </c>
      <c r="N769" s="50" t="s">
        <v>144</v>
      </c>
      <c r="O769" s="50" t="s">
        <v>144</v>
      </c>
      <c r="P769" s="50" t="s">
        <v>144</v>
      </c>
      <c r="Q769" s="51" t="s">
        <v>144</v>
      </c>
      <c r="R769" s="51" t="s">
        <v>144</v>
      </c>
    </row>
    <row r="770" spans="2:18" ht="45" customHeight="1" x14ac:dyDescent="0.25">
      <c r="B770" s="43" t="s">
        <v>144</v>
      </c>
      <c r="C770" s="43" t="s">
        <v>144</v>
      </c>
      <c r="D770" s="44" t="s">
        <v>163</v>
      </c>
      <c r="E770" s="43" t="s">
        <v>144</v>
      </c>
      <c r="F770" s="44" t="s">
        <v>144</v>
      </c>
      <c r="G770" s="45" t="s">
        <v>144</v>
      </c>
      <c r="H770" s="46" t="s">
        <v>144</v>
      </c>
      <c r="I770" s="46" t="s">
        <v>144</v>
      </c>
      <c r="J770" s="47" t="s">
        <v>163</v>
      </c>
      <c r="K770" s="48" t="s">
        <v>144</v>
      </c>
      <c r="L770" s="49" t="s">
        <v>144</v>
      </c>
      <c r="M770" s="50" t="s">
        <v>144</v>
      </c>
      <c r="N770" s="50" t="s">
        <v>144</v>
      </c>
      <c r="O770" s="50" t="s">
        <v>144</v>
      </c>
      <c r="P770" s="50" t="s">
        <v>144</v>
      </c>
      <c r="Q770" s="51" t="s">
        <v>144</v>
      </c>
      <c r="R770" s="51" t="s">
        <v>144</v>
      </c>
    </row>
    <row r="771" spans="2:18" ht="45" customHeight="1" x14ac:dyDescent="0.25">
      <c r="B771" s="43" t="s">
        <v>144</v>
      </c>
      <c r="C771" s="43" t="s">
        <v>144</v>
      </c>
      <c r="D771" s="44" t="s">
        <v>163</v>
      </c>
      <c r="E771" s="43" t="s">
        <v>144</v>
      </c>
      <c r="F771" s="44" t="s">
        <v>144</v>
      </c>
      <c r="G771" s="45" t="s">
        <v>144</v>
      </c>
      <c r="H771" s="46" t="s">
        <v>144</v>
      </c>
      <c r="I771" s="46" t="s">
        <v>144</v>
      </c>
      <c r="J771" s="47" t="s">
        <v>163</v>
      </c>
      <c r="K771" s="48" t="s">
        <v>144</v>
      </c>
      <c r="L771" s="49" t="s">
        <v>144</v>
      </c>
      <c r="M771" s="50" t="s">
        <v>144</v>
      </c>
      <c r="N771" s="50" t="s">
        <v>144</v>
      </c>
      <c r="O771" s="50" t="s">
        <v>144</v>
      </c>
      <c r="P771" s="50" t="s">
        <v>144</v>
      </c>
      <c r="Q771" s="51" t="s">
        <v>144</v>
      </c>
      <c r="R771" s="51" t="s">
        <v>144</v>
      </c>
    </row>
    <row r="772" spans="2:18" ht="45" customHeight="1" x14ac:dyDescent="0.25">
      <c r="B772" s="43" t="s">
        <v>144</v>
      </c>
      <c r="C772" s="43" t="s">
        <v>144</v>
      </c>
      <c r="D772" s="44" t="s">
        <v>163</v>
      </c>
      <c r="E772" s="43" t="s">
        <v>144</v>
      </c>
      <c r="F772" s="44" t="s">
        <v>144</v>
      </c>
      <c r="G772" s="45" t="s">
        <v>144</v>
      </c>
      <c r="H772" s="46" t="s">
        <v>144</v>
      </c>
      <c r="I772" s="46" t="s">
        <v>144</v>
      </c>
      <c r="J772" s="47" t="s">
        <v>163</v>
      </c>
      <c r="K772" s="48" t="s">
        <v>144</v>
      </c>
      <c r="L772" s="49" t="s">
        <v>144</v>
      </c>
      <c r="M772" s="50" t="s">
        <v>144</v>
      </c>
      <c r="N772" s="50" t="s">
        <v>144</v>
      </c>
      <c r="O772" s="50" t="s">
        <v>144</v>
      </c>
      <c r="P772" s="50" t="s">
        <v>144</v>
      </c>
      <c r="Q772" s="51" t="s">
        <v>144</v>
      </c>
      <c r="R772" s="51" t="s">
        <v>144</v>
      </c>
    </row>
    <row r="773" spans="2:18" ht="45" customHeight="1" x14ac:dyDescent="0.25">
      <c r="B773" s="43" t="s">
        <v>144</v>
      </c>
      <c r="C773" s="43" t="s">
        <v>144</v>
      </c>
      <c r="D773" s="44" t="s">
        <v>163</v>
      </c>
      <c r="E773" s="43" t="s">
        <v>144</v>
      </c>
      <c r="F773" s="44" t="s">
        <v>144</v>
      </c>
      <c r="G773" s="45" t="s">
        <v>144</v>
      </c>
      <c r="H773" s="46" t="s">
        <v>144</v>
      </c>
      <c r="I773" s="46" t="s">
        <v>144</v>
      </c>
      <c r="J773" s="47" t="s">
        <v>163</v>
      </c>
      <c r="K773" s="48" t="s">
        <v>144</v>
      </c>
      <c r="L773" s="49" t="s">
        <v>144</v>
      </c>
      <c r="M773" s="50" t="s">
        <v>144</v>
      </c>
      <c r="N773" s="50" t="s">
        <v>144</v>
      </c>
      <c r="O773" s="50" t="s">
        <v>144</v>
      </c>
      <c r="P773" s="50" t="s">
        <v>144</v>
      </c>
      <c r="Q773" s="51" t="s">
        <v>144</v>
      </c>
      <c r="R773" s="51" t="s">
        <v>144</v>
      </c>
    </row>
    <row r="774" spans="2:18" ht="45" customHeight="1" x14ac:dyDescent="0.25">
      <c r="B774" s="43" t="s">
        <v>144</v>
      </c>
      <c r="C774" s="43" t="s">
        <v>144</v>
      </c>
      <c r="D774" s="44" t="s">
        <v>163</v>
      </c>
      <c r="E774" s="43" t="s">
        <v>144</v>
      </c>
      <c r="F774" s="44" t="s">
        <v>144</v>
      </c>
      <c r="G774" s="45" t="s">
        <v>144</v>
      </c>
      <c r="H774" s="46" t="s">
        <v>144</v>
      </c>
      <c r="I774" s="46" t="s">
        <v>144</v>
      </c>
      <c r="J774" s="47" t="s">
        <v>163</v>
      </c>
      <c r="K774" s="48" t="s">
        <v>144</v>
      </c>
      <c r="L774" s="49" t="s">
        <v>144</v>
      </c>
      <c r="M774" s="50" t="s">
        <v>144</v>
      </c>
      <c r="N774" s="50" t="s">
        <v>144</v>
      </c>
      <c r="O774" s="50" t="s">
        <v>144</v>
      </c>
      <c r="P774" s="50" t="s">
        <v>144</v>
      </c>
      <c r="Q774" s="51" t="s">
        <v>144</v>
      </c>
      <c r="R774" s="51" t="s">
        <v>144</v>
      </c>
    </row>
    <row r="775" spans="2:18" ht="45" customHeight="1" x14ac:dyDescent="0.25">
      <c r="B775" s="43" t="s">
        <v>144</v>
      </c>
      <c r="C775" s="43" t="s">
        <v>144</v>
      </c>
      <c r="D775" s="44" t="s">
        <v>163</v>
      </c>
      <c r="E775" s="43" t="s">
        <v>144</v>
      </c>
      <c r="F775" s="44" t="s">
        <v>144</v>
      </c>
      <c r="G775" s="45" t="s">
        <v>144</v>
      </c>
      <c r="H775" s="46" t="s">
        <v>144</v>
      </c>
      <c r="I775" s="46" t="s">
        <v>144</v>
      </c>
      <c r="J775" s="47" t="s">
        <v>163</v>
      </c>
      <c r="K775" s="48" t="s">
        <v>144</v>
      </c>
      <c r="L775" s="49" t="s">
        <v>144</v>
      </c>
      <c r="M775" s="50" t="s">
        <v>144</v>
      </c>
      <c r="N775" s="50" t="s">
        <v>144</v>
      </c>
      <c r="O775" s="50" t="s">
        <v>144</v>
      </c>
      <c r="P775" s="50" t="s">
        <v>144</v>
      </c>
      <c r="Q775" s="51" t="s">
        <v>144</v>
      </c>
      <c r="R775" s="51" t="s">
        <v>144</v>
      </c>
    </row>
    <row r="776" spans="2:18" ht="45" customHeight="1" x14ac:dyDescent="0.25">
      <c r="B776" s="43" t="s">
        <v>144</v>
      </c>
      <c r="C776" s="43" t="s">
        <v>144</v>
      </c>
      <c r="D776" s="44" t="s">
        <v>163</v>
      </c>
      <c r="E776" s="43" t="s">
        <v>144</v>
      </c>
      <c r="F776" s="44" t="s">
        <v>144</v>
      </c>
      <c r="G776" s="45" t="s">
        <v>144</v>
      </c>
      <c r="H776" s="46" t="s">
        <v>144</v>
      </c>
      <c r="I776" s="46" t="s">
        <v>144</v>
      </c>
      <c r="J776" s="47" t="s">
        <v>163</v>
      </c>
      <c r="K776" s="48" t="s">
        <v>144</v>
      </c>
      <c r="L776" s="49" t="s">
        <v>144</v>
      </c>
      <c r="M776" s="50" t="s">
        <v>144</v>
      </c>
      <c r="N776" s="50" t="s">
        <v>144</v>
      </c>
      <c r="O776" s="50" t="s">
        <v>144</v>
      </c>
      <c r="P776" s="50" t="s">
        <v>144</v>
      </c>
      <c r="Q776" s="51" t="s">
        <v>144</v>
      </c>
      <c r="R776" s="51" t="s">
        <v>144</v>
      </c>
    </row>
    <row r="777" spans="2:18" ht="45" customHeight="1" x14ac:dyDescent="0.25">
      <c r="B777" s="43" t="s">
        <v>144</v>
      </c>
      <c r="C777" s="43" t="s">
        <v>144</v>
      </c>
      <c r="D777" s="44" t="s">
        <v>163</v>
      </c>
      <c r="E777" s="43" t="s">
        <v>144</v>
      </c>
      <c r="F777" s="44" t="s">
        <v>144</v>
      </c>
      <c r="G777" s="45" t="s">
        <v>144</v>
      </c>
      <c r="H777" s="46" t="s">
        <v>144</v>
      </c>
      <c r="I777" s="46" t="s">
        <v>144</v>
      </c>
      <c r="J777" s="47" t="s">
        <v>163</v>
      </c>
      <c r="K777" s="48" t="s">
        <v>144</v>
      </c>
      <c r="L777" s="49" t="s">
        <v>144</v>
      </c>
      <c r="M777" s="50" t="s">
        <v>144</v>
      </c>
      <c r="N777" s="50" t="s">
        <v>144</v>
      </c>
      <c r="O777" s="50" t="s">
        <v>144</v>
      </c>
      <c r="P777" s="50" t="s">
        <v>144</v>
      </c>
      <c r="Q777" s="51" t="s">
        <v>144</v>
      </c>
      <c r="R777" s="51" t="s">
        <v>144</v>
      </c>
    </row>
    <row r="778" spans="2:18" ht="45" customHeight="1" x14ac:dyDescent="0.25">
      <c r="B778" s="43" t="s">
        <v>144</v>
      </c>
      <c r="C778" s="43" t="s">
        <v>144</v>
      </c>
      <c r="D778" s="44" t="s">
        <v>163</v>
      </c>
      <c r="E778" s="43" t="s">
        <v>144</v>
      </c>
      <c r="F778" s="44" t="s">
        <v>144</v>
      </c>
      <c r="G778" s="45" t="s">
        <v>144</v>
      </c>
      <c r="H778" s="46" t="s">
        <v>144</v>
      </c>
      <c r="I778" s="46" t="s">
        <v>144</v>
      </c>
      <c r="J778" s="47" t="s">
        <v>163</v>
      </c>
      <c r="K778" s="48" t="s">
        <v>144</v>
      </c>
      <c r="L778" s="49" t="s">
        <v>144</v>
      </c>
      <c r="M778" s="50" t="s">
        <v>144</v>
      </c>
      <c r="N778" s="50" t="s">
        <v>144</v>
      </c>
      <c r="O778" s="50" t="s">
        <v>144</v>
      </c>
      <c r="P778" s="50" t="s">
        <v>144</v>
      </c>
      <c r="Q778" s="51" t="s">
        <v>144</v>
      </c>
      <c r="R778" s="51" t="s">
        <v>144</v>
      </c>
    </row>
    <row r="779" spans="2:18" ht="45" customHeight="1" x14ac:dyDescent="0.25">
      <c r="B779" s="43" t="s">
        <v>144</v>
      </c>
      <c r="C779" s="43" t="s">
        <v>144</v>
      </c>
      <c r="D779" s="44" t="s">
        <v>163</v>
      </c>
      <c r="E779" s="43" t="s">
        <v>144</v>
      </c>
      <c r="F779" s="44" t="s">
        <v>144</v>
      </c>
      <c r="G779" s="45" t="s">
        <v>144</v>
      </c>
      <c r="H779" s="46" t="s">
        <v>144</v>
      </c>
      <c r="I779" s="46" t="s">
        <v>144</v>
      </c>
      <c r="J779" s="47" t="s">
        <v>163</v>
      </c>
      <c r="K779" s="48" t="s">
        <v>144</v>
      </c>
      <c r="L779" s="49" t="s">
        <v>144</v>
      </c>
      <c r="M779" s="50" t="s">
        <v>144</v>
      </c>
      <c r="N779" s="50" t="s">
        <v>144</v>
      </c>
      <c r="O779" s="50" t="s">
        <v>144</v>
      </c>
      <c r="P779" s="50" t="s">
        <v>144</v>
      </c>
      <c r="Q779" s="51" t="s">
        <v>144</v>
      </c>
      <c r="R779" s="51" t="s">
        <v>144</v>
      </c>
    </row>
    <row r="780" spans="2:18" ht="45" customHeight="1" x14ac:dyDescent="0.25">
      <c r="B780" s="43" t="s">
        <v>144</v>
      </c>
      <c r="C780" s="43" t="s">
        <v>144</v>
      </c>
      <c r="D780" s="44" t="s">
        <v>163</v>
      </c>
      <c r="E780" s="43" t="s">
        <v>144</v>
      </c>
      <c r="F780" s="44" t="s">
        <v>144</v>
      </c>
      <c r="G780" s="45" t="s">
        <v>144</v>
      </c>
      <c r="H780" s="46" t="s">
        <v>144</v>
      </c>
      <c r="I780" s="46" t="s">
        <v>144</v>
      </c>
      <c r="J780" s="47" t="s">
        <v>163</v>
      </c>
      <c r="K780" s="48" t="s">
        <v>144</v>
      </c>
      <c r="L780" s="49" t="s">
        <v>144</v>
      </c>
      <c r="M780" s="50" t="s">
        <v>144</v>
      </c>
      <c r="N780" s="50" t="s">
        <v>144</v>
      </c>
      <c r="O780" s="50" t="s">
        <v>144</v>
      </c>
      <c r="P780" s="50" t="s">
        <v>144</v>
      </c>
      <c r="Q780" s="51" t="s">
        <v>144</v>
      </c>
      <c r="R780" s="51" t="s">
        <v>144</v>
      </c>
    </row>
    <row r="781" spans="2:18" ht="45" customHeight="1" x14ac:dyDescent="0.25">
      <c r="B781" s="43" t="s">
        <v>144</v>
      </c>
      <c r="C781" s="43" t="s">
        <v>144</v>
      </c>
      <c r="D781" s="44" t="s">
        <v>163</v>
      </c>
      <c r="E781" s="43" t="s">
        <v>144</v>
      </c>
      <c r="F781" s="44" t="s">
        <v>144</v>
      </c>
      <c r="G781" s="45" t="s">
        <v>144</v>
      </c>
      <c r="H781" s="46" t="s">
        <v>144</v>
      </c>
      <c r="I781" s="46" t="s">
        <v>144</v>
      </c>
      <c r="J781" s="47" t="s">
        <v>163</v>
      </c>
      <c r="K781" s="48" t="s">
        <v>144</v>
      </c>
      <c r="L781" s="49" t="s">
        <v>144</v>
      </c>
      <c r="M781" s="50" t="s">
        <v>144</v>
      </c>
      <c r="N781" s="50" t="s">
        <v>144</v>
      </c>
      <c r="O781" s="50" t="s">
        <v>144</v>
      </c>
      <c r="P781" s="50" t="s">
        <v>144</v>
      </c>
      <c r="Q781" s="51" t="s">
        <v>144</v>
      </c>
      <c r="R781" s="51" t="s">
        <v>144</v>
      </c>
    </row>
    <row r="782" spans="2:18" ht="45" customHeight="1" x14ac:dyDescent="0.25">
      <c r="B782" s="43" t="s">
        <v>144</v>
      </c>
      <c r="C782" s="43" t="s">
        <v>144</v>
      </c>
      <c r="D782" s="44" t="s">
        <v>163</v>
      </c>
      <c r="E782" s="43" t="s">
        <v>144</v>
      </c>
      <c r="F782" s="44" t="s">
        <v>144</v>
      </c>
      <c r="G782" s="45" t="s">
        <v>144</v>
      </c>
      <c r="H782" s="46" t="s">
        <v>144</v>
      </c>
      <c r="I782" s="46" t="s">
        <v>144</v>
      </c>
      <c r="J782" s="47" t="s">
        <v>163</v>
      </c>
      <c r="K782" s="48" t="s">
        <v>144</v>
      </c>
      <c r="L782" s="49" t="s">
        <v>144</v>
      </c>
      <c r="M782" s="50" t="s">
        <v>144</v>
      </c>
      <c r="N782" s="50" t="s">
        <v>144</v>
      </c>
      <c r="O782" s="50" t="s">
        <v>144</v>
      </c>
      <c r="P782" s="50" t="s">
        <v>144</v>
      </c>
      <c r="Q782" s="51" t="s">
        <v>144</v>
      </c>
      <c r="R782" s="51" t="s">
        <v>144</v>
      </c>
    </row>
    <row r="783" spans="2:18" ht="45" customHeight="1" x14ac:dyDescent="0.25">
      <c r="B783" s="43" t="s">
        <v>144</v>
      </c>
      <c r="C783" s="43" t="s">
        <v>144</v>
      </c>
      <c r="D783" s="44" t="s">
        <v>163</v>
      </c>
      <c r="E783" s="43" t="s">
        <v>144</v>
      </c>
      <c r="F783" s="44" t="s">
        <v>144</v>
      </c>
      <c r="G783" s="45" t="s">
        <v>144</v>
      </c>
      <c r="H783" s="46" t="s">
        <v>144</v>
      </c>
      <c r="I783" s="46" t="s">
        <v>144</v>
      </c>
      <c r="J783" s="47" t="s">
        <v>163</v>
      </c>
      <c r="K783" s="48" t="s">
        <v>144</v>
      </c>
      <c r="L783" s="49" t="s">
        <v>144</v>
      </c>
      <c r="M783" s="50" t="s">
        <v>144</v>
      </c>
      <c r="N783" s="50" t="s">
        <v>144</v>
      </c>
      <c r="O783" s="50" t="s">
        <v>144</v>
      </c>
      <c r="P783" s="50" t="s">
        <v>144</v>
      </c>
      <c r="Q783" s="51" t="s">
        <v>144</v>
      </c>
      <c r="R783" s="51" t="s">
        <v>144</v>
      </c>
    </row>
    <row r="784" spans="2:18" ht="45" customHeight="1" x14ac:dyDescent="0.25">
      <c r="B784" s="43" t="s">
        <v>144</v>
      </c>
      <c r="C784" s="43" t="s">
        <v>144</v>
      </c>
      <c r="D784" s="44" t="s">
        <v>163</v>
      </c>
      <c r="E784" s="43" t="s">
        <v>144</v>
      </c>
      <c r="F784" s="44" t="s">
        <v>144</v>
      </c>
      <c r="G784" s="45" t="s">
        <v>144</v>
      </c>
      <c r="H784" s="46" t="s">
        <v>144</v>
      </c>
      <c r="I784" s="46" t="s">
        <v>144</v>
      </c>
      <c r="J784" s="47" t="s">
        <v>163</v>
      </c>
      <c r="K784" s="48" t="s">
        <v>144</v>
      </c>
      <c r="L784" s="49" t="s">
        <v>144</v>
      </c>
      <c r="M784" s="50" t="s">
        <v>144</v>
      </c>
      <c r="N784" s="50" t="s">
        <v>144</v>
      </c>
      <c r="O784" s="50" t="s">
        <v>144</v>
      </c>
      <c r="P784" s="50" t="s">
        <v>144</v>
      </c>
      <c r="Q784" s="51" t="s">
        <v>144</v>
      </c>
      <c r="R784" s="51" t="s">
        <v>144</v>
      </c>
    </row>
    <row r="785" spans="2:18" ht="45" customHeight="1" x14ac:dyDescent="0.25">
      <c r="B785" s="43" t="s">
        <v>144</v>
      </c>
      <c r="C785" s="43" t="s">
        <v>144</v>
      </c>
      <c r="D785" s="44" t="s">
        <v>163</v>
      </c>
      <c r="E785" s="43" t="s">
        <v>144</v>
      </c>
      <c r="F785" s="44" t="s">
        <v>144</v>
      </c>
      <c r="G785" s="45" t="s">
        <v>144</v>
      </c>
      <c r="H785" s="46" t="s">
        <v>144</v>
      </c>
      <c r="I785" s="46" t="s">
        <v>144</v>
      </c>
      <c r="J785" s="47" t="s">
        <v>163</v>
      </c>
      <c r="K785" s="48" t="s">
        <v>144</v>
      </c>
      <c r="L785" s="49" t="s">
        <v>144</v>
      </c>
      <c r="M785" s="50" t="s">
        <v>144</v>
      </c>
      <c r="N785" s="50" t="s">
        <v>144</v>
      </c>
      <c r="O785" s="50" t="s">
        <v>144</v>
      </c>
      <c r="P785" s="50" t="s">
        <v>144</v>
      </c>
      <c r="Q785" s="51" t="s">
        <v>144</v>
      </c>
      <c r="R785" s="51" t="s">
        <v>144</v>
      </c>
    </row>
    <row r="786" spans="2:18" ht="45" customHeight="1" x14ac:dyDescent="0.25">
      <c r="B786" s="43" t="s">
        <v>144</v>
      </c>
      <c r="C786" s="43" t="s">
        <v>144</v>
      </c>
      <c r="D786" s="44" t="s">
        <v>163</v>
      </c>
      <c r="E786" s="43" t="s">
        <v>144</v>
      </c>
      <c r="F786" s="44" t="s">
        <v>144</v>
      </c>
      <c r="G786" s="45" t="s">
        <v>144</v>
      </c>
      <c r="H786" s="46" t="s">
        <v>144</v>
      </c>
      <c r="I786" s="46" t="s">
        <v>144</v>
      </c>
      <c r="J786" s="47" t="s">
        <v>163</v>
      </c>
      <c r="K786" s="48" t="s">
        <v>144</v>
      </c>
      <c r="L786" s="49" t="s">
        <v>144</v>
      </c>
      <c r="M786" s="50" t="s">
        <v>144</v>
      </c>
      <c r="N786" s="50" t="s">
        <v>144</v>
      </c>
      <c r="O786" s="50" t="s">
        <v>144</v>
      </c>
      <c r="P786" s="50" t="s">
        <v>144</v>
      </c>
      <c r="Q786" s="51" t="s">
        <v>144</v>
      </c>
      <c r="R786" s="51" t="s">
        <v>144</v>
      </c>
    </row>
    <row r="787" spans="2:18" ht="45" customHeight="1" x14ac:dyDescent="0.25">
      <c r="B787" s="43" t="s">
        <v>144</v>
      </c>
      <c r="C787" s="43" t="s">
        <v>144</v>
      </c>
      <c r="D787" s="44" t="s">
        <v>163</v>
      </c>
      <c r="E787" s="43" t="s">
        <v>144</v>
      </c>
      <c r="F787" s="44" t="s">
        <v>144</v>
      </c>
      <c r="G787" s="45" t="s">
        <v>144</v>
      </c>
      <c r="H787" s="46" t="s">
        <v>144</v>
      </c>
      <c r="I787" s="46" t="s">
        <v>144</v>
      </c>
      <c r="J787" s="47" t="s">
        <v>163</v>
      </c>
      <c r="K787" s="48" t="s">
        <v>144</v>
      </c>
      <c r="L787" s="49" t="s">
        <v>144</v>
      </c>
      <c r="M787" s="50" t="s">
        <v>144</v>
      </c>
      <c r="N787" s="50" t="s">
        <v>144</v>
      </c>
      <c r="O787" s="50" t="s">
        <v>144</v>
      </c>
      <c r="P787" s="50" t="s">
        <v>144</v>
      </c>
      <c r="Q787" s="51" t="s">
        <v>144</v>
      </c>
      <c r="R787" s="51" t="s">
        <v>144</v>
      </c>
    </row>
    <row r="788" spans="2:18" ht="45" customHeight="1" x14ac:dyDescent="0.25">
      <c r="B788" s="43" t="s">
        <v>144</v>
      </c>
      <c r="C788" s="43" t="s">
        <v>144</v>
      </c>
      <c r="D788" s="44" t="s">
        <v>163</v>
      </c>
      <c r="E788" s="43" t="s">
        <v>144</v>
      </c>
      <c r="F788" s="44" t="s">
        <v>144</v>
      </c>
      <c r="G788" s="45" t="s">
        <v>144</v>
      </c>
      <c r="H788" s="46" t="s">
        <v>144</v>
      </c>
      <c r="I788" s="46" t="s">
        <v>144</v>
      </c>
      <c r="J788" s="47" t="s">
        <v>163</v>
      </c>
      <c r="K788" s="48" t="s">
        <v>144</v>
      </c>
      <c r="L788" s="49" t="s">
        <v>144</v>
      </c>
      <c r="M788" s="50" t="s">
        <v>144</v>
      </c>
      <c r="N788" s="50" t="s">
        <v>144</v>
      </c>
      <c r="O788" s="50" t="s">
        <v>144</v>
      </c>
      <c r="P788" s="50" t="s">
        <v>144</v>
      </c>
      <c r="Q788" s="51" t="s">
        <v>144</v>
      </c>
      <c r="R788" s="51" t="s">
        <v>144</v>
      </c>
    </row>
    <row r="789" spans="2:18" ht="45" customHeight="1" x14ac:dyDescent="0.25">
      <c r="B789" s="43" t="s">
        <v>144</v>
      </c>
      <c r="C789" s="43" t="s">
        <v>144</v>
      </c>
      <c r="D789" s="44" t="s">
        <v>163</v>
      </c>
      <c r="E789" s="43" t="s">
        <v>144</v>
      </c>
      <c r="F789" s="44" t="s">
        <v>144</v>
      </c>
      <c r="G789" s="45" t="s">
        <v>144</v>
      </c>
      <c r="H789" s="46" t="s">
        <v>144</v>
      </c>
      <c r="I789" s="46" t="s">
        <v>144</v>
      </c>
      <c r="J789" s="47" t="s">
        <v>163</v>
      </c>
      <c r="K789" s="48" t="s">
        <v>144</v>
      </c>
      <c r="L789" s="49" t="s">
        <v>144</v>
      </c>
      <c r="M789" s="50" t="s">
        <v>144</v>
      </c>
      <c r="N789" s="50" t="s">
        <v>144</v>
      </c>
      <c r="O789" s="50" t="s">
        <v>144</v>
      </c>
      <c r="P789" s="50" t="s">
        <v>144</v>
      </c>
      <c r="Q789" s="51" t="s">
        <v>144</v>
      </c>
      <c r="R789" s="51" t="s">
        <v>144</v>
      </c>
    </row>
    <row r="790" spans="2:18" ht="45" customHeight="1" x14ac:dyDescent="0.25">
      <c r="B790" s="43" t="s">
        <v>144</v>
      </c>
      <c r="C790" s="43" t="s">
        <v>144</v>
      </c>
      <c r="D790" s="44" t="s">
        <v>163</v>
      </c>
      <c r="E790" s="43" t="s">
        <v>144</v>
      </c>
      <c r="F790" s="44" t="s">
        <v>144</v>
      </c>
      <c r="G790" s="45" t="s">
        <v>144</v>
      </c>
      <c r="H790" s="46" t="s">
        <v>144</v>
      </c>
      <c r="I790" s="46" t="s">
        <v>144</v>
      </c>
      <c r="J790" s="47" t="s">
        <v>163</v>
      </c>
      <c r="K790" s="48" t="s">
        <v>144</v>
      </c>
      <c r="L790" s="49" t="s">
        <v>144</v>
      </c>
      <c r="M790" s="50" t="s">
        <v>144</v>
      </c>
      <c r="N790" s="50" t="s">
        <v>144</v>
      </c>
      <c r="O790" s="50" t="s">
        <v>144</v>
      </c>
      <c r="P790" s="50" t="s">
        <v>144</v>
      </c>
      <c r="Q790" s="51" t="s">
        <v>144</v>
      </c>
      <c r="R790" s="51" t="s">
        <v>144</v>
      </c>
    </row>
    <row r="791" spans="2:18" ht="45" customHeight="1" x14ac:dyDescent="0.25">
      <c r="B791" s="43" t="s">
        <v>144</v>
      </c>
      <c r="C791" s="43" t="s">
        <v>144</v>
      </c>
      <c r="D791" s="44" t="s">
        <v>163</v>
      </c>
      <c r="E791" s="43" t="s">
        <v>144</v>
      </c>
      <c r="F791" s="44" t="s">
        <v>144</v>
      </c>
      <c r="G791" s="45" t="s">
        <v>144</v>
      </c>
      <c r="H791" s="46" t="s">
        <v>144</v>
      </c>
      <c r="I791" s="46" t="s">
        <v>144</v>
      </c>
      <c r="J791" s="47" t="s">
        <v>163</v>
      </c>
      <c r="K791" s="48" t="s">
        <v>144</v>
      </c>
      <c r="L791" s="49" t="s">
        <v>144</v>
      </c>
      <c r="M791" s="50" t="s">
        <v>144</v>
      </c>
      <c r="N791" s="50" t="s">
        <v>144</v>
      </c>
      <c r="O791" s="50" t="s">
        <v>144</v>
      </c>
      <c r="P791" s="50" t="s">
        <v>144</v>
      </c>
      <c r="Q791" s="51" t="s">
        <v>144</v>
      </c>
      <c r="R791" s="51" t="s">
        <v>144</v>
      </c>
    </row>
    <row r="792" spans="2:18" ht="45" customHeight="1" x14ac:dyDescent="0.25">
      <c r="B792" s="43" t="s">
        <v>144</v>
      </c>
      <c r="C792" s="43" t="s">
        <v>144</v>
      </c>
      <c r="D792" s="44" t="s">
        <v>163</v>
      </c>
      <c r="E792" s="43" t="s">
        <v>144</v>
      </c>
      <c r="F792" s="44" t="s">
        <v>144</v>
      </c>
      <c r="G792" s="45" t="s">
        <v>144</v>
      </c>
      <c r="H792" s="46" t="s">
        <v>144</v>
      </c>
      <c r="I792" s="46" t="s">
        <v>144</v>
      </c>
      <c r="J792" s="47" t="s">
        <v>163</v>
      </c>
      <c r="K792" s="48" t="s">
        <v>144</v>
      </c>
      <c r="L792" s="49" t="s">
        <v>144</v>
      </c>
      <c r="M792" s="50" t="s">
        <v>144</v>
      </c>
      <c r="N792" s="50" t="s">
        <v>144</v>
      </c>
      <c r="O792" s="50" t="s">
        <v>144</v>
      </c>
      <c r="P792" s="50" t="s">
        <v>144</v>
      </c>
      <c r="Q792" s="51" t="s">
        <v>144</v>
      </c>
      <c r="R792" s="51" t="s">
        <v>144</v>
      </c>
    </row>
    <row r="793" spans="2:18" ht="45" customHeight="1" x14ac:dyDescent="0.25">
      <c r="B793" s="43" t="s">
        <v>144</v>
      </c>
      <c r="C793" s="43" t="s">
        <v>144</v>
      </c>
      <c r="D793" s="44" t="s">
        <v>163</v>
      </c>
      <c r="E793" s="43" t="s">
        <v>144</v>
      </c>
      <c r="F793" s="44" t="s">
        <v>144</v>
      </c>
      <c r="G793" s="45" t="s">
        <v>144</v>
      </c>
      <c r="H793" s="46" t="s">
        <v>144</v>
      </c>
      <c r="I793" s="46" t="s">
        <v>144</v>
      </c>
      <c r="J793" s="47" t="s">
        <v>163</v>
      </c>
      <c r="K793" s="48" t="s">
        <v>144</v>
      </c>
      <c r="L793" s="49" t="s">
        <v>144</v>
      </c>
      <c r="M793" s="50" t="s">
        <v>144</v>
      </c>
      <c r="N793" s="50" t="s">
        <v>144</v>
      </c>
      <c r="O793" s="50" t="s">
        <v>144</v>
      </c>
      <c r="P793" s="50" t="s">
        <v>144</v>
      </c>
      <c r="Q793" s="51" t="s">
        <v>144</v>
      </c>
      <c r="R793" s="51" t="s">
        <v>144</v>
      </c>
    </row>
    <row r="794" spans="2:18" ht="45" customHeight="1" x14ac:dyDescent="0.25">
      <c r="B794" s="43" t="s">
        <v>144</v>
      </c>
      <c r="C794" s="43" t="s">
        <v>144</v>
      </c>
      <c r="D794" s="44" t="s">
        <v>163</v>
      </c>
      <c r="E794" s="43" t="s">
        <v>144</v>
      </c>
      <c r="F794" s="44" t="s">
        <v>144</v>
      </c>
      <c r="G794" s="45" t="s">
        <v>144</v>
      </c>
      <c r="H794" s="46" t="s">
        <v>144</v>
      </c>
      <c r="I794" s="46" t="s">
        <v>144</v>
      </c>
      <c r="J794" s="47" t="s">
        <v>163</v>
      </c>
      <c r="K794" s="48" t="s">
        <v>144</v>
      </c>
      <c r="L794" s="49" t="s">
        <v>144</v>
      </c>
      <c r="M794" s="50" t="s">
        <v>144</v>
      </c>
      <c r="N794" s="50" t="s">
        <v>144</v>
      </c>
      <c r="O794" s="50" t="s">
        <v>144</v>
      </c>
      <c r="P794" s="50" t="s">
        <v>144</v>
      </c>
      <c r="Q794" s="51" t="s">
        <v>144</v>
      </c>
      <c r="R794" s="51" t="s">
        <v>144</v>
      </c>
    </row>
    <row r="795" spans="2:18" ht="45" customHeight="1" x14ac:dyDescent="0.25">
      <c r="B795" s="43" t="s">
        <v>144</v>
      </c>
      <c r="C795" s="43" t="s">
        <v>144</v>
      </c>
      <c r="D795" s="44" t="s">
        <v>163</v>
      </c>
      <c r="E795" s="43" t="s">
        <v>144</v>
      </c>
      <c r="F795" s="44" t="s">
        <v>144</v>
      </c>
      <c r="G795" s="45" t="s">
        <v>144</v>
      </c>
      <c r="H795" s="46" t="s">
        <v>144</v>
      </c>
      <c r="I795" s="46" t="s">
        <v>144</v>
      </c>
      <c r="J795" s="47" t="s">
        <v>163</v>
      </c>
      <c r="K795" s="48" t="s">
        <v>144</v>
      </c>
      <c r="L795" s="49" t="s">
        <v>144</v>
      </c>
      <c r="M795" s="50" t="s">
        <v>144</v>
      </c>
      <c r="N795" s="50" t="s">
        <v>144</v>
      </c>
      <c r="O795" s="50" t="s">
        <v>144</v>
      </c>
      <c r="P795" s="50" t="s">
        <v>144</v>
      </c>
      <c r="Q795" s="51" t="s">
        <v>144</v>
      </c>
      <c r="R795" s="51" t="s">
        <v>144</v>
      </c>
    </row>
    <row r="796" spans="2:18" ht="45" customHeight="1" x14ac:dyDescent="0.25">
      <c r="B796" s="43" t="s">
        <v>144</v>
      </c>
      <c r="C796" s="43" t="s">
        <v>144</v>
      </c>
      <c r="D796" s="44" t="s">
        <v>163</v>
      </c>
      <c r="E796" s="43" t="s">
        <v>144</v>
      </c>
      <c r="F796" s="44" t="s">
        <v>144</v>
      </c>
      <c r="G796" s="45" t="s">
        <v>144</v>
      </c>
      <c r="H796" s="46" t="s">
        <v>144</v>
      </c>
      <c r="I796" s="46" t="s">
        <v>144</v>
      </c>
      <c r="J796" s="47" t="s">
        <v>163</v>
      </c>
      <c r="K796" s="48" t="s">
        <v>144</v>
      </c>
      <c r="L796" s="49" t="s">
        <v>144</v>
      </c>
      <c r="M796" s="50" t="s">
        <v>144</v>
      </c>
      <c r="N796" s="50" t="s">
        <v>144</v>
      </c>
      <c r="O796" s="50" t="s">
        <v>144</v>
      </c>
      <c r="P796" s="50" t="s">
        <v>144</v>
      </c>
      <c r="Q796" s="51" t="s">
        <v>144</v>
      </c>
      <c r="R796" s="51" t="s">
        <v>144</v>
      </c>
    </row>
    <row r="797" spans="2:18" ht="45" customHeight="1" x14ac:dyDescent="0.25">
      <c r="B797" s="43" t="s">
        <v>144</v>
      </c>
      <c r="C797" s="43" t="s">
        <v>144</v>
      </c>
      <c r="D797" s="44" t="s">
        <v>163</v>
      </c>
      <c r="E797" s="43" t="s">
        <v>144</v>
      </c>
      <c r="F797" s="44" t="s">
        <v>144</v>
      </c>
      <c r="G797" s="45" t="s">
        <v>144</v>
      </c>
      <c r="H797" s="46" t="s">
        <v>144</v>
      </c>
      <c r="I797" s="46" t="s">
        <v>144</v>
      </c>
      <c r="J797" s="47" t="s">
        <v>163</v>
      </c>
      <c r="K797" s="48" t="s">
        <v>144</v>
      </c>
      <c r="L797" s="49" t="s">
        <v>144</v>
      </c>
      <c r="M797" s="50" t="s">
        <v>144</v>
      </c>
      <c r="N797" s="50" t="s">
        <v>144</v>
      </c>
      <c r="O797" s="50" t="s">
        <v>144</v>
      </c>
      <c r="P797" s="50" t="s">
        <v>144</v>
      </c>
      <c r="Q797" s="51" t="s">
        <v>144</v>
      </c>
      <c r="R797" s="51" t="s">
        <v>144</v>
      </c>
    </row>
    <row r="798" spans="2:18" ht="45" customHeight="1" x14ac:dyDescent="0.25">
      <c r="B798" s="43" t="s">
        <v>144</v>
      </c>
      <c r="C798" s="43" t="s">
        <v>144</v>
      </c>
      <c r="D798" s="44" t="s">
        <v>163</v>
      </c>
      <c r="E798" s="43" t="s">
        <v>144</v>
      </c>
      <c r="F798" s="44" t="s">
        <v>144</v>
      </c>
      <c r="G798" s="45" t="s">
        <v>144</v>
      </c>
      <c r="H798" s="46" t="s">
        <v>144</v>
      </c>
      <c r="I798" s="46" t="s">
        <v>144</v>
      </c>
      <c r="J798" s="47" t="s">
        <v>163</v>
      </c>
      <c r="K798" s="48" t="s">
        <v>144</v>
      </c>
      <c r="L798" s="49" t="s">
        <v>144</v>
      </c>
      <c r="M798" s="50" t="s">
        <v>144</v>
      </c>
      <c r="N798" s="50" t="s">
        <v>144</v>
      </c>
      <c r="O798" s="50" t="s">
        <v>144</v>
      </c>
      <c r="P798" s="50" t="s">
        <v>144</v>
      </c>
      <c r="Q798" s="51" t="s">
        <v>144</v>
      </c>
      <c r="R798" s="51" t="s">
        <v>144</v>
      </c>
    </row>
    <row r="799" spans="2:18" ht="45" customHeight="1" x14ac:dyDescent="0.25">
      <c r="B799" s="43" t="s">
        <v>144</v>
      </c>
      <c r="C799" s="43" t="s">
        <v>144</v>
      </c>
      <c r="D799" s="44" t="s">
        <v>163</v>
      </c>
      <c r="E799" s="43" t="s">
        <v>144</v>
      </c>
      <c r="F799" s="44" t="s">
        <v>144</v>
      </c>
      <c r="G799" s="45" t="s">
        <v>144</v>
      </c>
      <c r="H799" s="46" t="s">
        <v>144</v>
      </c>
      <c r="I799" s="46" t="s">
        <v>144</v>
      </c>
      <c r="J799" s="47" t="s">
        <v>163</v>
      </c>
      <c r="K799" s="48" t="s">
        <v>144</v>
      </c>
      <c r="L799" s="49" t="s">
        <v>144</v>
      </c>
      <c r="M799" s="50" t="s">
        <v>144</v>
      </c>
      <c r="N799" s="50" t="s">
        <v>144</v>
      </c>
      <c r="O799" s="50" t="s">
        <v>144</v>
      </c>
      <c r="P799" s="50" t="s">
        <v>144</v>
      </c>
      <c r="Q799" s="51" t="s">
        <v>144</v>
      </c>
      <c r="R799" s="51" t="s">
        <v>144</v>
      </c>
    </row>
    <row r="800" spans="2:18" ht="45" customHeight="1" x14ac:dyDescent="0.25">
      <c r="B800" s="43" t="s">
        <v>144</v>
      </c>
      <c r="C800" s="43" t="s">
        <v>144</v>
      </c>
      <c r="D800" s="44" t="s">
        <v>163</v>
      </c>
      <c r="E800" s="43" t="s">
        <v>144</v>
      </c>
      <c r="F800" s="44" t="s">
        <v>144</v>
      </c>
      <c r="G800" s="45" t="s">
        <v>144</v>
      </c>
      <c r="H800" s="46" t="s">
        <v>144</v>
      </c>
      <c r="I800" s="46" t="s">
        <v>144</v>
      </c>
      <c r="J800" s="47" t="s">
        <v>163</v>
      </c>
      <c r="K800" s="48" t="s">
        <v>144</v>
      </c>
      <c r="L800" s="49" t="s">
        <v>144</v>
      </c>
      <c r="M800" s="50" t="s">
        <v>144</v>
      </c>
      <c r="N800" s="50" t="s">
        <v>144</v>
      </c>
      <c r="O800" s="50" t="s">
        <v>144</v>
      </c>
      <c r="P800" s="50" t="s">
        <v>144</v>
      </c>
      <c r="Q800" s="51" t="s">
        <v>144</v>
      </c>
      <c r="R800" s="51" t="s">
        <v>144</v>
      </c>
    </row>
    <row r="801" spans="2:18" ht="45" customHeight="1" x14ac:dyDescent="0.25">
      <c r="B801" s="43" t="s">
        <v>144</v>
      </c>
      <c r="C801" s="43" t="s">
        <v>144</v>
      </c>
      <c r="D801" s="44" t="s">
        <v>163</v>
      </c>
      <c r="E801" s="43" t="s">
        <v>144</v>
      </c>
      <c r="F801" s="44" t="s">
        <v>144</v>
      </c>
      <c r="G801" s="45" t="s">
        <v>144</v>
      </c>
      <c r="H801" s="46" t="s">
        <v>144</v>
      </c>
      <c r="I801" s="46" t="s">
        <v>144</v>
      </c>
      <c r="J801" s="47" t="s">
        <v>163</v>
      </c>
      <c r="K801" s="48" t="s">
        <v>144</v>
      </c>
      <c r="L801" s="49" t="s">
        <v>144</v>
      </c>
      <c r="M801" s="50" t="s">
        <v>144</v>
      </c>
      <c r="N801" s="50" t="s">
        <v>144</v>
      </c>
      <c r="O801" s="50" t="s">
        <v>144</v>
      </c>
      <c r="P801" s="50" t="s">
        <v>144</v>
      </c>
      <c r="Q801" s="51" t="s">
        <v>144</v>
      </c>
      <c r="R801" s="51" t="s">
        <v>144</v>
      </c>
    </row>
    <row r="802" spans="2:18" ht="45" customHeight="1" x14ac:dyDescent="0.25">
      <c r="B802" s="43" t="s">
        <v>144</v>
      </c>
      <c r="C802" s="43" t="s">
        <v>144</v>
      </c>
      <c r="D802" s="44" t="s">
        <v>163</v>
      </c>
      <c r="E802" s="43" t="s">
        <v>144</v>
      </c>
      <c r="F802" s="44" t="s">
        <v>144</v>
      </c>
      <c r="G802" s="45" t="s">
        <v>144</v>
      </c>
      <c r="H802" s="46" t="s">
        <v>144</v>
      </c>
      <c r="I802" s="46" t="s">
        <v>144</v>
      </c>
      <c r="J802" s="47" t="s">
        <v>163</v>
      </c>
      <c r="K802" s="48" t="s">
        <v>144</v>
      </c>
      <c r="L802" s="49" t="s">
        <v>144</v>
      </c>
      <c r="M802" s="50" t="s">
        <v>144</v>
      </c>
      <c r="N802" s="50" t="s">
        <v>144</v>
      </c>
      <c r="O802" s="50" t="s">
        <v>144</v>
      </c>
      <c r="P802" s="50" t="s">
        <v>144</v>
      </c>
      <c r="Q802" s="51" t="s">
        <v>144</v>
      </c>
      <c r="R802" s="51" t="s">
        <v>144</v>
      </c>
    </row>
    <row r="803" spans="2:18" ht="45" customHeight="1" x14ac:dyDescent="0.25">
      <c r="B803" s="43" t="s">
        <v>144</v>
      </c>
      <c r="C803" s="43" t="s">
        <v>144</v>
      </c>
      <c r="D803" s="44" t="s">
        <v>163</v>
      </c>
      <c r="E803" s="43" t="s">
        <v>144</v>
      </c>
      <c r="F803" s="44" t="s">
        <v>144</v>
      </c>
      <c r="G803" s="45" t="s">
        <v>144</v>
      </c>
      <c r="H803" s="46" t="s">
        <v>144</v>
      </c>
      <c r="I803" s="46" t="s">
        <v>144</v>
      </c>
      <c r="J803" s="47" t="s">
        <v>163</v>
      </c>
      <c r="K803" s="48" t="s">
        <v>144</v>
      </c>
      <c r="L803" s="49" t="s">
        <v>144</v>
      </c>
      <c r="M803" s="50" t="s">
        <v>144</v>
      </c>
      <c r="N803" s="50" t="s">
        <v>144</v>
      </c>
      <c r="O803" s="50" t="s">
        <v>144</v>
      </c>
      <c r="P803" s="50" t="s">
        <v>144</v>
      </c>
      <c r="Q803" s="51" t="s">
        <v>144</v>
      </c>
      <c r="R803" s="51" t="s">
        <v>144</v>
      </c>
    </row>
    <row r="804" spans="2:18" ht="45" customHeight="1" x14ac:dyDescent="0.25">
      <c r="B804" s="43" t="s">
        <v>144</v>
      </c>
      <c r="C804" s="43" t="s">
        <v>144</v>
      </c>
      <c r="D804" s="44" t="s">
        <v>163</v>
      </c>
      <c r="E804" s="43" t="s">
        <v>144</v>
      </c>
      <c r="F804" s="44" t="s">
        <v>144</v>
      </c>
      <c r="G804" s="45" t="s">
        <v>144</v>
      </c>
      <c r="H804" s="46" t="s">
        <v>144</v>
      </c>
      <c r="I804" s="46" t="s">
        <v>144</v>
      </c>
      <c r="J804" s="47" t="s">
        <v>163</v>
      </c>
      <c r="K804" s="48" t="s">
        <v>144</v>
      </c>
      <c r="L804" s="49" t="s">
        <v>144</v>
      </c>
      <c r="M804" s="50" t="s">
        <v>144</v>
      </c>
      <c r="N804" s="50" t="s">
        <v>144</v>
      </c>
      <c r="O804" s="50" t="s">
        <v>144</v>
      </c>
      <c r="P804" s="50" t="s">
        <v>144</v>
      </c>
      <c r="Q804" s="51" t="s">
        <v>144</v>
      </c>
      <c r="R804" s="51" t="s">
        <v>144</v>
      </c>
    </row>
    <row r="805" spans="2:18" ht="45" customHeight="1" x14ac:dyDescent="0.25">
      <c r="B805" s="43" t="s">
        <v>144</v>
      </c>
      <c r="C805" s="43" t="s">
        <v>144</v>
      </c>
      <c r="D805" s="44" t="s">
        <v>163</v>
      </c>
      <c r="E805" s="43" t="s">
        <v>144</v>
      </c>
      <c r="F805" s="44" t="s">
        <v>144</v>
      </c>
      <c r="G805" s="45" t="s">
        <v>144</v>
      </c>
      <c r="H805" s="46" t="s">
        <v>144</v>
      </c>
      <c r="I805" s="46" t="s">
        <v>144</v>
      </c>
      <c r="J805" s="47" t="s">
        <v>163</v>
      </c>
      <c r="K805" s="48" t="s">
        <v>144</v>
      </c>
      <c r="L805" s="49" t="s">
        <v>144</v>
      </c>
      <c r="M805" s="50" t="s">
        <v>144</v>
      </c>
      <c r="N805" s="50" t="s">
        <v>144</v>
      </c>
      <c r="O805" s="50" t="s">
        <v>144</v>
      </c>
      <c r="P805" s="50" t="s">
        <v>144</v>
      </c>
      <c r="Q805" s="51" t="s">
        <v>144</v>
      </c>
      <c r="R805" s="51" t="s">
        <v>144</v>
      </c>
    </row>
    <row r="806" spans="2:18" ht="45" customHeight="1" x14ac:dyDescent="0.25">
      <c r="B806" s="43" t="s">
        <v>144</v>
      </c>
      <c r="C806" s="43" t="s">
        <v>144</v>
      </c>
      <c r="D806" s="44" t="s">
        <v>163</v>
      </c>
      <c r="E806" s="43" t="s">
        <v>144</v>
      </c>
      <c r="F806" s="44" t="s">
        <v>144</v>
      </c>
      <c r="G806" s="45" t="s">
        <v>144</v>
      </c>
      <c r="H806" s="46" t="s">
        <v>144</v>
      </c>
      <c r="I806" s="46" t="s">
        <v>144</v>
      </c>
      <c r="J806" s="47" t="s">
        <v>163</v>
      </c>
      <c r="K806" s="48" t="s">
        <v>144</v>
      </c>
      <c r="L806" s="49" t="s">
        <v>144</v>
      </c>
      <c r="M806" s="50" t="s">
        <v>144</v>
      </c>
      <c r="N806" s="50" t="s">
        <v>144</v>
      </c>
      <c r="O806" s="50" t="s">
        <v>144</v>
      </c>
      <c r="P806" s="50" t="s">
        <v>144</v>
      </c>
      <c r="Q806" s="51" t="s">
        <v>144</v>
      </c>
      <c r="R806" s="51" t="s">
        <v>144</v>
      </c>
    </row>
    <row r="807" spans="2:18" ht="45" customHeight="1" x14ac:dyDescent="0.25">
      <c r="B807" s="43" t="s">
        <v>144</v>
      </c>
      <c r="C807" s="43" t="s">
        <v>144</v>
      </c>
      <c r="D807" s="44" t="s">
        <v>163</v>
      </c>
      <c r="E807" s="43" t="s">
        <v>144</v>
      </c>
      <c r="F807" s="44" t="s">
        <v>144</v>
      </c>
      <c r="G807" s="45" t="s">
        <v>144</v>
      </c>
      <c r="H807" s="46" t="s">
        <v>144</v>
      </c>
      <c r="I807" s="46" t="s">
        <v>144</v>
      </c>
      <c r="J807" s="47" t="s">
        <v>163</v>
      </c>
      <c r="K807" s="48" t="s">
        <v>144</v>
      </c>
      <c r="L807" s="49" t="s">
        <v>144</v>
      </c>
      <c r="M807" s="50" t="s">
        <v>144</v>
      </c>
      <c r="N807" s="50" t="s">
        <v>144</v>
      </c>
      <c r="O807" s="50" t="s">
        <v>144</v>
      </c>
      <c r="P807" s="50" t="s">
        <v>144</v>
      </c>
      <c r="Q807" s="51" t="s">
        <v>144</v>
      </c>
      <c r="R807" s="51" t="s">
        <v>144</v>
      </c>
    </row>
    <row r="808" spans="2:18" ht="45" customHeight="1" x14ac:dyDescent="0.25">
      <c r="B808" s="43" t="s">
        <v>144</v>
      </c>
      <c r="C808" s="43" t="s">
        <v>144</v>
      </c>
      <c r="D808" s="44" t="s">
        <v>163</v>
      </c>
      <c r="E808" s="43" t="s">
        <v>144</v>
      </c>
      <c r="F808" s="44" t="s">
        <v>144</v>
      </c>
      <c r="G808" s="45" t="s">
        <v>144</v>
      </c>
      <c r="H808" s="46" t="s">
        <v>144</v>
      </c>
      <c r="I808" s="46" t="s">
        <v>144</v>
      </c>
      <c r="J808" s="47" t="s">
        <v>163</v>
      </c>
      <c r="K808" s="48" t="s">
        <v>144</v>
      </c>
      <c r="L808" s="49" t="s">
        <v>144</v>
      </c>
      <c r="M808" s="50" t="s">
        <v>144</v>
      </c>
      <c r="N808" s="50" t="s">
        <v>144</v>
      </c>
      <c r="O808" s="50" t="s">
        <v>144</v>
      </c>
      <c r="P808" s="50" t="s">
        <v>144</v>
      </c>
      <c r="Q808" s="51" t="s">
        <v>144</v>
      </c>
      <c r="R808" s="51" t="s">
        <v>144</v>
      </c>
    </row>
    <row r="809" spans="2:18" ht="45" customHeight="1" x14ac:dyDescent="0.25">
      <c r="B809" s="43" t="s">
        <v>144</v>
      </c>
      <c r="C809" s="43" t="s">
        <v>144</v>
      </c>
      <c r="D809" s="44" t="s">
        <v>163</v>
      </c>
      <c r="E809" s="43" t="s">
        <v>144</v>
      </c>
      <c r="F809" s="44" t="s">
        <v>144</v>
      </c>
      <c r="G809" s="45" t="s">
        <v>144</v>
      </c>
      <c r="H809" s="46" t="s">
        <v>144</v>
      </c>
      <c r="I809" s="46" t="s">
        <v>144</v>
      </c>
      <c r="J809" s="47" t="s">
        <v>163</v>
      </c>
      <c r="K809" s="48" t="s">
        <v>144</v>
      </c>
      <c r="L809" s="49" t="s">
        <v>144</v>
      </c>
      <c r="M809" s="50" t="s">
        <v>144</v>
      </c>
      <c r="N809" s="50" t="s">
        <v>144</v>
      </c>
      <c r="O809" s="50" t="s">
        <v>144</v>
      </c>
      <c r="P809" s="50" t="s">
        <v>144</v>
      </c>
      <c r="Q809" s="51" t="s">
        <v>144</v>
      </c>
      <c r="R809" s="51" t="s">
        <v>144</v>
      </c>
    </row>
    <row r="810" spans="2:18" ht="45" customHeight="1" x14ac:dyDescent="0.25">
      <c r="B810" s="43" t="s">
        <v>144</v>
      </c>
      <c r="C810" s="43" t="s">
        <v>144</v>
      </c>
      <c r="D810" s="44" t="s">
        <v>163</v>
      </c>
      <c r="E810" s="43" t="s">
        <v>144</v>
      </c>
      <c r="F810" s="44" t="s">
        <v>144</v>
      </c>
      <c r="G810" s="45" t="s">
        <v>144</v>
      </c>
      <c r="H810" s="46" t="s">
        <v>144</v>
      </c>
      <c r="I810" s="46" t="s">
        <v>144</v>
      </c>
      <c r="J810" s="47" t="s">
        <v>163</v>
      </c>
      <c r="K810" s="48" t="s">
        <v>144</v>
      </c>
      <c r="L810" s="49" t="s">
        <v>144</v>
      </c>
      <c r="M810" s="50" t="s">
        <v>144</v>
      </c>
      <c r="N810" s="50" t="s">
        <v>144</v>
      </c>
      <c r="O810" s="50" t="s">
        <v>144</v>
      </c>
      <c r="P810" s="50" t="s">
        <v>144</v>
      </c>
      <c r="Q810" s="51" t="s">
        <v>144</v>
      </c>
      <c r="R810" s="51" t="s">
        <v>144</v>
      </c>
    </row>
    <row r="811" spans="2:18" ht="45" customHeight="1" x14ac:dyDescent="0.25">
      <c r="B811" s="43" t="s">
        <v>144</v>
      </c>
      <c r="C811" s="43" t="s">
        <v>144</v>
      </c>
      <c r="D811" s="44" t="s">
        <v>163</v>
      </c>
      <c r="E811" s="43" t="s">
        <v>144</v>
      </c>
      <c r="F811" s="44" t="s">
        <v>144</v>
      </c>
      <c r="G811" s="45" t="s">
        <v>144</v>
      </c>
      <c r="H811" s="46" t="s">
        <v>144</v>
      </c>
      <c r="I811" s="46" t="s">
        <v>144</v>
      </c>
      <c r="J811" s="47" t="s">
        <v>163</v>
      </c>
      <c r="K811" s="48" t="s">
        <v>144</v>
      </c>
      <c r="L811" s="49" t="s">
        <v>144</v>
      </c>
      <c r="M811" s="50" t="s">
        <v>144</v>
      </c>
      <c r="N811" s="50" t="s">
        <v>144</v>
      </c>
      <c r="O811" s="50" t="s">
        <v>144</v>
      </c>
      <c r="P811" s="50" t="s">
        <v>144</v>
      </c>
      <c r="Q811" s="51" t="s">
        <v>144</v>
      </c>
      <c r="R811" s="51" t="s">
        <v>144</v>
      </c>
    </row>
    <row r="812" spans="2:18" ht="45" customHeight="1" x14ac:dyDescent="0.25">
      <c r="B812" s="43" t="s">
        <v>144</v>
      </c>
      <c r="C812" s="43" t="s">
        <v>144</v>
      </c>
      <c r="D812" s="44" t="s">
        <v>163</v>
      </c>
      <c r="E812" s="43" t="s">
        <v>144</v>
      </c>
      <c r="F812" s="44" t="s">
        <v>144</v>
      </c>
      <c r="G812" s="45" t="s">
        <v>144</v>
      </c>
      <c r="H812" s="46" t="s">
        <v>144</v>
      </c>
      <c r="I812" s="46" t="s">
        <v>144</v>
      </c>
      <c r="J812" s="47" t="s">
        <v>163</v>
      </c>
      <c r="K812" s="48" t="s">
        <v>144</v>
      </c>
      <c r="L812" s="49" t="s">
        <v>144</v>
      </c>
      <c r="M812" s="50" t="s">
        <v>144</v>
      </c>
      <c r="N812" s="50" t="s">
        <v>144</v>
      </c>
      <c r="O812" s="50" t="s">
        <v>144</v>
      </c>
      <c r="P812" s="50" t="s">
        <v>144</v>
      </c>
      <c r="Q812" s="51" t="s">
        <v>144</v>
      </c>
      <c r="R812" s="51" t="s">
        <v>144</v>
      </c>
    </row>
    <row r="813" spans="2:18" ht="45" customHeight="1" x14ac:dyDescent="0.25">
      <c r="B813" s="43" t="s">
        <v>144</v>
      </c>
      <c r="C813" s="43" t="s">
        <v>144</v>
      </c>
      <c r="D813" s="44" t="s">
        <v>163</v>
      </c>
      <c r="E813" s="43" t="s">
        <v>144</v>
      </c>
      <c r="F813" s="44" t="s">
        <v>144</v>
      </c>
      <c r="G813" s="45" t="s">
        <v>144</v>
      </c>
      <c r="H813" s="46" t="s">
        <v>144</v>
      </c>
      <c r="I813" s="46" t="s">
        <v>144</v>
      </c>
      <c r="J813" s="47" t="s">
        <v>163</v>
      </c>
      <c r="K813" s="48" t="s">
        <v>144</v>
      </c>
      <c r="L813" s="49" t="s">
        <v>144</v>
      </c>
      <c r="M813" s="50" t="s">
        <v>144</v>
      </c>
      <c r="N813" s="50" t="s">
        <v>144</v>
      </c>
      <c r="O813" s="50" t="s">
        <v>144</v>
      </c>
      <c r="P813" s="50" t="s">
        <v>144</v>
      </c>
      <c r="Q813" s="51" t="s">
        <v>144</v>
      </c>
      <c r="R813" s="51" t="s">
        <v>144</v>
      </c>
    </row>
    <row r="814" spans="2:18" ht="45" customHeight="1" x14ac:dyDescent="0.25">
      <c r="B814" s="43" t="s">
        <v>144</v>
      </c>
      <c r="C814" s="43" t="s">
        <v>144</v>
      </c>
      <c r="D814" s="44" t="s">
        <v>163</v>
      </c>
      <c r="E814" s="43" t="s">
        <v>144</v>
      </c>
      <c r="F814" s="44" t="s">
        <v>144</v>
      </c>
      <c r="G814" s="45" t="s">
        <v>144</v>
      </c>
      <c r="H814" s="46" t="s">
        <v>144</v>
      </c>
      <c r="I814" s="46" t="s">
        <v>144</v>
      </c>
      <c r="J814" s="47" t="s">
        <v>163</v>
      </c>
      <c r="K814" s="48" t="s">
        <v>144</v>
      </c>
      <c r="L814" s="49" t="s">
        <v>144</v>
      </c>
      <c r="M814" s="50" t="s">
        <v>144</v>
      </c>
      <c r="N814" s="50" t="s">
        <v>144</v>
      </c>
      <c r="O814" s="50" t="s">
        <v>144</v>
      </c>
      <c r="P814" s="50" t="s">
        <v>144</v>
      </c>
      <c r="Q814" s="51" t="s">
        <v>144</v>
      </c>
      <c r="R814" s="51" t="s">
        <v>144</v>
      </c>
    </row>
    <row r="815" spans="2:18" ht="45" customHeight="1" x14ac:dyDescent="0.25">
      <c r="B815" s="43" t="s">
        <v>144</v>
      </c>
      <c r="C815" s="43" t="s">
        <v>144</v>
      </c>
      <c r="D815" s="44" t="s">
        <v>163</v>
      </c>
      <c r="E815" s="43" t="s">
        <v>144</v>
      </c>
      <c r="F815" s="44" t="s">
        <v>144</v>
      </c>
      <c r="G815" s="45" t="s">
        <v>144</v>
      </c>
      <c r="H815" s="46" t="s">
        <v>144</v>
      </c>
      <c r="I815" s="46" t="s">
        <v>144</v>
      </c>
      <c r="J815" s="47" t="s">
        <v>163</v>
      </c>
      <c r="K815" s="48" t="s">
        <v>144</v>
      </c>
      <c r="L815" s="49" t="s">
        <v>144</v>
      </c>
      <c r="M815" s="50" t="s">
        <v>144</v>
      </c>
      <c r="N815" s="50" t="s">
        <v>144</v>
      </c>
      <c r="O815" s="50" t="s">
        <v>144</v>
      </c>
      <c r="P815" s="50" t="s">
        <v>144</v>
      </c>
      <c r="Q815" s="51" t="s">
        <v>144</v>
      </c>
      <c r="R815" s="51" t="s">
        <v>144</v>
      </c>
    </row>
    <row r="816" spans="2:18" ht="45" customHeight="1" x14ac:dyDescent="0.25">
      <c r="B816" s="43" t="s">
        <v>144</v>
      </c>
      <c r="C816" s="43" t="s">
        <v>144</v>
      </c>
      <c r="D816" s="44" t="s">
        <v>163</v>
      </c>
      <c r="E816" s="43" t="s">
        <v>144</v>
      </c>
      <c r="F816" s="44" t="s">
        <v>144</v>
      </c>
      <c r="G816" s="45" t="s">
        <v>144</v>
      </c>
      <c r="H816" s="46" t="s">
        <v>144</v>
      </c>
      <c r="I816" s="46" t="s">
        <v>144</v>
      </c>
      <c r="J816" s="47" t="s">
        <v>163</v>
      </c>
      <c r="K816" s="48" t="s">
        <v>144</v>
      </c>
      <c r="L816" s="49" t="s">
        <v>144</v>
      </c>
      <c r="M816" s="50" t="s">
        <v>144</v>
      </c>
      <c r="N816" s="50" t="s">
        <v>144</v>
      </c>
      <c r="O816" s="50" t="s">
        <v>144</v>
      </c>
      <c r="P816" s="50" t="s">
        <v>144</v>
      </c>
      <c r="Q816" s="51" t="s">
        <v>144</v>
      </c>
      <c r="R816" s="51" t="s">
        <v>144</v>
      </c>
    </row>
    <row r="817" spans="2:18" ht="45" customHeight="1" x14ac:dyDescent="0.25">
      <c r="B817" s="43" t="s">
        <v>144</v>
      </c>
      <c r="C817" s="43" t="s">
        <v>144</v>
      </c>
      <c r="D817" s="44" t="s">
        <v>163</v>
      </c>
      <c r="E817" s="43" t="s">
        <v>144</v>
      </c>
      <c r="F817" s="44" t="s">
        <v>144</v>
      </c>
      <c r="G817" s="45" t="s">
        <v>144</v>
      </c>
      <c r="H817" s="46" t="s">
        <v>144</v>
      </c>
      <c r="I817" s="46" t="s">
        <v>144</v>
      </c>
      <c r="J817" s="47" t="s">
        <v>163</v>
      </c>
      <c r="K817" s="48" t="s">
        <v>144</v>
      </c>
      <c r="L817" s="49" t="s">
        <v>144</v>
      </c>
      <c r="M817" s="50" t="s">
        <v>144</v>
      </c>
      <c r="N817" s="50" t="s">
        <v>144</v>
      </c>
      <c r="O817" s="50" t="s">
        <v>144</v>
      </c>
      <c r="P817" s="50" t="s">
        <v>144</v>
      </c>
      <c r="Q817" s="51" t="s">
        <v>144</v>
      </c>
      <c r="R817" s="51" t="s">
        <v>144</v>
      </c>
    </row>
    <row r="818" spans="2:18" ht="45" customHeight="1" x14ac:dyDescent="0.25">
      <c r="B818" s="43" t="s">
        <v>144</v>
      </c>
      <c r="C818" s="43" t="s">
        <v>144</v>
      </c>
      <c r="D818" s="44" t="s">
        <v>163</v>
      </c>
      <c r="E818" s="43" t="s">
        <v>144</v>
      </c>
      <c r="F818" s="44" t="s">
        <v>144</v>
      </c>
      <c r="G818" s="45" t="s">
        <v>144</v>
      </c>
      <c r="H818" s="46" t="s">
        <v>144</v>
      </c>
      <c r="I818" s="46" t="s">
        <v>144</v>
      </c>
      <c r="J818" s="47" t="s">
        <v>163</v>
      </c>
      <c r="K818" s="48" t="s">
        <v>144</v>
      </c>
      <c r="L818" s="49" t="s">
        <v>144</v>
      </c>
      <c r="M818" s="50" t="s">
        <v>144</v>
      </c>
      <c r="N818" s="50" t="s">
        <v>144</v>
      </c>
      <c r="O818" s="50" t="s">
        <v>144</v>
      </c>
      <c r="P818" s="50" t="s">
        <v>144</v>
      </c>
      <c r="Q818" s="51" t="s">
        <v>144</v>
      </c>
      <c r="R818" s="51" t="s">
        <v>144</v>
      </c>
    </row>
    <row r="819" spans="2:18" ht="45" customHeight="1" x14ac:dyDescent="0.25">
      <c r="B819" s="43" t="s">
        <v>144</v>
      </c>
      <c r="C819" s="43" t="s">
        <v>144</v>
      </c>
      <c r="D819" s="44" t="s">
        <v>163</v>
      </c>
      <c r="E819" s="43" t="s">
        <v>144</v>
      </c>
      <c r="F819" s="44" t="s">
        <v>144</v>
      </c>
      <c r="G819" s="45" t="s">
        <v>144</v>
      </c>
      <c r="H819" s="46" t="s">
        <v>144</v>
      </c>
      <c r="I819" s="46" t="s">
        <v>144</v>
      </c>
      <c r="J819" s="47" t="s">
        <v>163</v>
      </c>
      <c r="K819" s="48" t="s">
        <v>144</v>
      </c>
      <c r="L819" s="49" t="s">
        <v>144</v>
      </c>
      <c r="M819" s="50" t="s">
        <v>144</v>
      </c>
      <c r="N819" s="50" t="s">
        <v>144</v>
      </c>
      <c r="O819" s="50" t="s">
        <v>144</v>
      </c>
      <c r="P819" s="50" t="s">
        <v>144</v>
      </c>
      <c r="Q819" s="51" t="s">
        <v>144</v>
      </c>
      <c r="R819" s="51" t="s">
        <v>144</v>
      </c>
    </row>
    <row r="820" spans="2:18" ht="45" customHeight="1" x14ac:dyDescent="0.25">
      <c r="B820" s="43" t="s">
        <v>144</v>
      </c>
      <c r="C820" s="43" t="s">
        <v>144</v>
      </c>
      <c r="D820" s="44" t="s">
        <v>163</v>
      </c>
      <c r="E820" s="43" t="s">
        <v>144</v>
      </c>
      <c r="F820" s="44" t="s">
        <v>144</v>
      </c>
      <c r="G820" s="45" t="s">
        <v>144</v>
      </c>
      <c r="H820" s="46" t="s">
        <v>144</v>
      </c>
      <c r="I820" s="46" t="s">
        <v>144</v>
      </c>
      <c r="J820" s="47" t="s">
        <v>163</v>
      </c>
      <c r="K820" s="48" t="s">
        <v>144</v>
      </c>
      <c r="L820" s="49" t="s">
        <v>144</v>
      </c>
      <c r="M820" s="50" t="s">
        <v>144</v>
      </c>
      <c r="N820" s="50" t="s">
        <v>144</v>
      </c>
      <c r="O820" s="50" t="s">
        <v>144</v>
      </c>
      <c r="P820" s="50" t="s">
        <v>144</v>
      </c>
      <c r="Q820" s="51" t="s">
        <v>144</v>
      </c>
      <c r="R820" s="51" t="s">
        <v>144</v>
      </c>
    </row>
    <row r="821" spans="2:18" ht="45" customHeight="1" x14ac:dyDescent="0.25">
      <c r="B821" s="43" t="s">
        <v>144</v>
      </c>
      <c r="C821" s="43" t="s">
        <v>144</v>
      </c>
      <c r="D821" s="44" t="s">
        <v>163</v>
      </c>
      <c r="E821" s="43" t="s">
        <v>144</v>
      </c>
      <c r="F821" s="44" t="s">
        <v>144</v>
      </c>
      <c r="G821" s="45" t="s">
        <v>144</v>
      </c>
      <c r="H821" s="46" t="s">
        <v>144</v>
      </c>
      <c r="I821" s="46" t="s">
        <v>144</v>
      </c>
      <c r="J821" s="47" t="s">
        <v>163</v>
      </c>
      <c r="K821" s="48" t="s">
        <v>144</v>
      </c>
      <c r="L821" s="49" t="s">
        <v>144</v>
      </c>
      <c r="M821" s="50" t="s">
        <v>144</v>
      </c>
      <c r="N821" s="50" t="s">
        <v>144</v>
      </c>
      <c r="O821" s="50" t="s">
        <v>144</v>
      </c>
      <c r="P821" s="50" t="s">
        <v>144</v>
      </c>
      <c r="Q821" s="51" t="s">
        <v>144</v>
      </c>
      <c r="R821" s="51" t="s">
        <v>144</v>
      </c>
    </row>
    <row r="822" spans="2:18" ht="45" customHeight="1" x14ac:dyDescent="0.25">
      <c r="B822" s="43" t="s">
        <v>144</v>
      </c>
      <c r="C822" s="43" t="s">
        <v>144</v>
      </c>
      <c r="D822" s="44" t="s">
        <v>163</v>
      </c>
      <c r="E822" s="43" t="s">
        <v>144</v>
      </c>
      <c r="F822" s="44" t="s">
        <v>144</v>
      </c>
      <c r="G822" s="45" t="s">
        <v>144</v>
      </c>
      <c r="H822" s="46" t="s">
        <v>144</v>
      </c>
      <c r="I822" s="46" t="s">
        <v>144</v>
      </c>
      <c r="J822" s="47" t="s">
        <v>163</v>
      </c>
      <c r="K822" s="48" t="s">
        <v>144</v>
      </c>
      <c r="L822" s="49" t="s">
        <v>144</v>
      </c>
      <c r="M822" s="50" t="s">
        <v>144</v>
      </c>
      <c r="N822" s="50" t="s">
        <v>144</v>
      </c>
      <c r="O822" s="50" t="s">
        <v>144</v>
      </c>
      <c r="P822" s="50" t="s">
        <v>144</v>
      </c>
      <c r="Q822" s="51" t="s">
        <v>144</v>
      </c>
      <c r="R822" s="51" t="s">
        <v>144</v>
      </c>
    </row>
    <row r="823" spans="2:18" ht="45" customHeight="1" x14ac:dyDescent="0.25">
      <c r="B823" s="43" t="s">
        <v>144</v>
      </c>
      <c r="C823" s="43" t="s">
        <v>144</v>
      </c>
      <c r="D823" s="44" t="s">
        <v>163</v>
      </c>
      <c r="E823" s="43" t="s">
        <v>144</v>
      </c>
      <c r="F823" s="44" t="s">
        <v>144</v>
      </c>
      <c r="G823" s="45" t="s">
        <v>144</v>
      </c>
      <c r="H823" s="46" t="s">
        <v>144</v>
      </c>
      <c r="I823" s="46" t="s">
        <v>144</v>
      </c>
      <c r="J823" s="47" t="s">
        <v>163</v>
      </c>
      <c r="K823" s="48" t="s">
        <v>144</v>
      </c>
      <c r="L823" s="49" t="s">
        <v>144</v>
      </c>
      <c r="M823" s="50" t="s">
        <v>144</v>
      </c>
      <c r="N823" s="50" t="s">
        <v>144</v>
      </c>
      <c r="O823" s="50" t="s">
        <v>144</v>
      </c>
      <c r="P823" s="50" t="s">
        <v>144</v>
      </c>
      <c r="Q823" s="51" t="s">
        <v>144</v>
      </c>
      <c r="R823" s="51" t="s">
        <v>144</v>
      </c>
    </row>
    <row r="824" spans="2:18" ht="45" customHeight="1" x14ac:dyDescent="0.25">
      <c r="B824" s="43" t="s">
        <v>144</v>
      </c>
      <c r="C824" s="43" t="s">
        <v>144</v>
      </c>
      <c r="D824" s="44" t="s">
        <v>163</v>
      </c>
      <c r="E824" s="43" t="s">
        <v>144</v>
      </c>
      <c r="F824" s="44" t="s">
        <v>144</v>
      </c>
      <c r="G824" s="45" t="s">
        <v>144</v>
      </c>
      <c r="H824" s="46" t="s">
        <v>144</v>
      </c>
      <c r="I824" s="46" t="s">
        <v>144</v>
      </c>
      <c r="J824" s="47" t="s">
        <v>163</v>
      </c>
      <c r="K824" s="48" t="s">
        <v>144</v>
      </c>
      <c r="L824" s="49" t="s">
        <v>144</v>
      </c>
      <c r="M824" s="50" t="s">
        <v>144</v>
      </c>
      <c r="N824" s="50" t="s">
        <v>144</v>
      </c>
      <c r="O824" s="50" t="s">
        <v>144</v>
      </c>
      <c r="P824" s="50" t="s">
        <v>144</v>
      </c>
      <c r="Q824" s="51" t="s">
        <v>144</v>
      </c>
      <c r="R824" s="51" t="s">
        <v>144</v>
      </c>
    </row>
    <row r="825" spans="2:18" ht="45" customHeight="1" x14ac:dyDescent="0.25">
      <c r="B825" s="43" t="s">
        <v>144</v>
      </c>
      <c r="C825" s="43" t="s">
        <v>144</v>
      </c>
      <c r="D825" s="44" t="s">
        <v>163</v>
      </c>
      <c r="E825" s="43" t="s">
        <v>144</v>
      </c>
      <c r="F825" s="44" t="s">
        <v>144</v>
      </c>
      <c r="G825" s="45" t="s">
        <v>144</v>
      </c>
      <c r="H825" s="46" t="s">
        <v>144</v>
      </c>
      <c r="I825" s="46" t="s">
        <v>144</v>
      </c>
      <c r="J825" s="47" t="s">
        <v>163</v>
      </c>
      <c r="K825" s="48" t="s">
        <v>144</v>
      </c>
      <c r="L825" s="49" t="s">
        <v>144</v>
      </c>
      <c r="M825" s="50" t="s">
        <v>144</v>
      </c>
      <c r="N825" s="50" t="s">
        <v>144</v>
      </c>
      <c r="O825" s="50" t="s">
        <v>144</v>
      </c>
      <c r="P825" s="50" t="s">
        <v>144</v>
      </c>
      <c r="Q825" s="51" t="s">
        <v>144</v>
      </c>
      <c r="R825" s="51" t="s">
        <v>144</v>
      </c>
    </row>
    <row r="826" spans="2:18" ht="45" customHeight="1" x14ac:dyDescent="0.25">
      <c r="B826" s="43" t="s">
        <v>144</v>
      </c>
      <c r="C826" s="43" t="s">
        <v>144</v>
      </c>
      <c r="D826" s="44" t="s">
        <v>163</v>
      </c>
      <c r="E826" s="43" t="s">
        <v>144</v>
      </c>
      <c r="F826" s="44" t="s">
        <v>144</v>
      </c>
      <c r="G826" s="45" t="s">
        <v>144</v>
      </c>
      <c r="H826" s="46" t="s">
        <v>144</v>
      </c>
      <c r="I826" s="46" t="s">
        <v>144</v>
      </c>
      <c r="J826" s="47" t="s">
        <v>163</v>
      </c>
      <c r="K826" s="48" t="s">
        <v>144</v>
      </c>
      <c r="L826" s="49" t="s">
        <v>144</v>
      </c>
      <c r="M826" s="50" t="s">
        <v>144</v>
      </c>
      <c r="N826" s="50" t="s">
        <v>144</v>
      </c>
      <c r="O826" s="50" t="s">
        <v>144</v>
      </c>
      <c r="P826" s="50" t="s">
        <v>144</v>
      </c>
      <c r="Q826" s="51" t="s">
        <v>144</v>
      </c>
      <c r="R826" s="51" t="s">
        <v>144</v>
      </c>
    </row>
    <row r="827" spans="2:18" ht="45" customHeight="1" x14ac:dyDescent="0.25">
      <c r="B827" s="43" t="s">
        <v>144</v>
      </c>
      <c r="C827" s="43" t="s">
        <v>144</v>
      </c>
      <c r="D827" s="44" t="s">
        <v>163</v>
      </c>
      <c r="E827" s="43" t="s">
        <v>144</v>
      </c>
      <c r="F827" s="44" t="s">
        <v>144</v>
      </c>
      <c r="G827" s="45" t="s">
        <v>144</v>
      </c>
      <c r="H827" s="46" t="s">
        <v>144</v>
      </c>
      <c r="I827" s="46" t="s">
        <v>144</v>
      </c>
      <c r="J827" s="47" t="s">
        <v>163</v>
      </c>
      <c r="K827" s="48" t="s">
        <v>144</v>
      </c>
      <c r="L827" s="49" t="s">
        <v>144</v>
      </c>
      <c r="M827" s="50" t="s">
        <v>144</v>
      </c>
      <c r="N827" s="50" t="s">
        <v>144</v>
      </c>
      <c r="O827" s="50" t="s">
        <v>144</v>
      </c>
      <c r="P827" s="50" t="s">
        <v>144</v>
      </c>
      <c r="Q827" s="51" t="s">
        <v>144</v>
      </c>
      <c r="R827" s="51" t="s">
        <v>144</v>
      </c>
    </row>
    <row r="828" spans="2:18" ht="45" customHeight="1" x14ac:dyDescent="0.25">
      <c r="B828" s="43" t="s">
        <v>144</v>
      </c>
      <c r="C828" s="43" t="s">
        <v>144</v>
      </c>
      <c r="D828" s="44" t="s">
        <v>163</v>
      </c>
      <c r="E828" s="43" t="s">
        <v>144</v>
      </c>
      <c r="F828" s="44" t="s">
        <v>144</v>
      </c>
      <c r="G828" s="45" t="s">
        <v>144</v>
      </c>
      <c r="H828" s="46" t="s">
        <v>144</v>
      </c>
      <c r="I828" s="46" t="s">
        <v>144</v>
      </c>
      <c r="J828" s="47" t="s">
        <v>163</v>
      </c>
      <c r="K828" s="48" t="s">
        <v>144</v>
      </c>
      <c r="L828" s="49" t="s">
        <v>144</v>
      </c>
      <c r="M828" s="50" t="s">
        <v>144</v>
      </c>
      <c r="N828" s="50" t="s">
        <v>144</v>
      </c>
      <c r="O828" s="50" t="s">
        <v>144</v>
      </c>
      <c r="P828" s="50" t="s">
        <v>144</v>
      </c>
      <c r="Q828" s="51" t="s">
        <v>144</v>
      </c>
      <c r="R828" s="51" t="s">
        <v>144</v>
      </c>
    </row>
    <row r="829" spans="2:18" ht="45" customHeight="1" x14ac:dyDescent="0.25">
      <c r="B829" s="43" t="s">
        <v>144</v>
      </c>
      <c r="C829" s="43" t="s">
        <v>144</v>
      </c>
      <c r="D829" s="44" t="s">
        <v>163</v>
      </c>
      <c r="E829" s="43" t="s">
        <v>144</v>
      </c>
      <c r="F829" s="44" t="s">
        <v>144</v>
      </c>
      <c r="G829" s="45" t="s">
        <v>144</v>
      </c>
      <c r="H829" s="46" t="s">
        <v>144</v>
      </c>
      <c r="I829" s="46" t="s">
        <v>144</v>
      </c>
      <c r="J829" s="47" t="s">
        <v>163</v>
      </c>
      <c r="K829" s="48" t="s">
        <v>144</v>
      </c>
      <c r="L829" s="49" t="s">
        <v>144</v>
      </c>
      <c r="M829" s="50" t="s">
        <v>144</v>
      </c>
      <c r="N829" s="50" t="s">
        <v>144</v>
      </c>
      <c r="O829" s="50" t="s">
        <v>144</v>
      </c>
      <c r="P829" s="50" t="s">
        <v>144</v>
      </c>
      <c r="Q829" s="51" t="s">
        <v>144</v>
      </c>
      <c r="R829" s="51" t="s">
        <v>144</v>
      </c>
    </row>
    <row r="830" spans="2:18" ht="45" customHeight="1" x14ac:dyDescent="0.25">
      <c r="B830" s="43" t="s">
        <v>144</v>
      </c>
      <c r="C830" s="43" t="s">
        <v>144</v>
      </c>
      <c r="D830" s="44" t="s">
        <v>163</v>
      </c>
      <c r="E830" s="43" t="s">
        <v>144</v>
      </c>
      <c r="F830" s="44" t="s">
        <v>144</v>
      </c>
      <c r="G830" s="45" t="s">
        <v>144</v>
      </c>
      <c r="H830" s="46" t="s">
        <v>144</v>
      </c>
      <c r="I830" s="46" t="s">
        <v>144</v>
      </c>
      <c r="J830" s="47" t="s">
        <v>163</v>
      </c>
      <c r="K830" s="48" t="s">
        <v>144</v>
      </c>
      <c r="L830" s="49" t="s">
        <v>144</v>
      </c>
      <c r="M830" s="50" t="s">
        <v>144</v>
      </c>
      <c r="N830" s="50" t="s">
        <v>144</v>
      </c>
      <c r="O830" s="50" t="s">
        <v>144</v>
      </c>
      <c r="P830" s="50" t="s">
        <v>144</v>
      </c>
      <c r="Q830" s="51" t="s">
        <v>144</v>
      </c>
      <c r="R830" s="51" t="s">
        <v>144</v>
      </c>
    </row>
    <row r="831" spans="2:18" ht="45" customHeight="1" x14ac:dyDescent="0.25">
      <c r="B831" s="43" t="s">
        <v>144</v>
      </c>
      <c r="C831" s="43" t="s">
        <v>144</v>
      </c>
      <c r="D831" s="44" t="s">
        <v>163</v>
      </c>
      <c r="E831" s="43" t="s">
        <v>144</v>
      </c>
      <c r="F831" s="44" t="s">
        <v>144</v>
      </c>
      <c r="G831" s="45" t="s">
        <v>144</v>
      </c>
      <c r="H831" s="46" t="s">
        <v>144</v>
      </c>
      <c r="I831" s="46" t="s">
        <v>144</v>
      </c>
      <c r="J831" s="47" t="s">
        <v>163</v>
      </c>
      <c r="K831" s="48" t="s">
        <v>144</v>
      </c>
      <c r="L831" s="49" t="s">
        <v>144</v>
      </c>
      <c r="M831" s="50" t="s">
        <v>144</v>
      </c>
      <c r="N831" s="50" t="s">
        <v>144</v>
      </c>
      <c r="O831" s="50" t="s">
        <v>144</v>
      </c>
      <c r="P831" s="50" t="s">
        <v>144</v>
      </c>
      <c r="Q831" s="51" t="s">
        <v>144</v>
      </c>
      <c r="R831" s="51" t="s">
        <v>144</v>
      </c>
    </row>
    <row r="832" spans="2:18" ht="45" customHeight="1" x14ac:dyDescent="0.25">
      <c r="B832" s="43" t="s">
        <v>144</v>
      </c>
      <c r="C832" s="43" t="s">
        <v>144</v>
      </c>
      <c r="D832" s="44" t="s">
        <v>163</v>
      </c>
      <c r="E832" s="43" t="s">
        <v>144</v>
      </c>
      <c r="F832" s="44" t="s">
        <v>144</v>
      </c>
      <c r="G832" s="45" t="s">
        <v>144</v>
      </c>
      <c r="H832" s="46" t="s">
        <v>144</v>
      </c>
      <c r="I832" s="46" t="s">
        <v>144</v>
      </c>
      <c r="J832" s="47" t="s">
        <v>163</v>
      </c>
      <c r="K832" s="48" t="s">
        <v>144</v>
      </c>
      <c r="L832" s="49" t="s">
        <v>144</v>
      </c>
      <c r="M832" s="50" t="s">
        <v>144</v>
      </c>
      <c r="N832" s="50" t="s">
        <v>144</v>
      </c>
      <c r="O832" s="50" t="s">
        <v>144</v>
      </c>
      <c r="P832" s="50" t="s">
        <v>144</v>
      </c>
      <c r="Q832" s="51" t="s">
        <v>144</v>
      </c>
      <c r="R832" s="51" t="s">
        <v>144</v>
      </c>
    </row>
    <row r="833" spans="2:18" ht="45" customHeight="1" x14ac:dyDescent="0.25">
      <c r="B833" s="43" t="s">
        <v>144</v>
      </c>
      <c r="C833" s="43" t="s">
        <v>144</v>
      </c>
      <c r="D833" s="44" t="s">
        <v>163</v>
      </c>
      <c r="E833" s="43" t="s">
        <v>144</v>
      </c>
      <c r="F833" s="44" t="s">
        <v>144</v>
      </c>
      <c r="G833" s="45" t="s">
        <v>144</v>
      </c>
      <c r="H833" s="46" t="s">
        <v>144</v>
      </c>
      <c r="I833" s="46" t="s">
        <v>144</v>
      </c>
      <c r="J833" s="47" t="s">
        <v>163</v>
      </c>
      <c r="K833" s="48" t="s">
        <v>144</v>
      </c>
      <c r="L833" s="49" t="s">
        <v>144</v>
      </c>
      <c r="M833" s="50" t="s">
        <v>144</v>
      </c>
      <c r="N833" s="50" t="s">
        <v>144</v>
      </c>
      <c r="O833" s="50" t="s">
        <v>144</v>
      </c>
      <c r="P833" s="50" t="s">
        <v>144</v>
      </c>
      <c r="Q833" s="51" t="s">
        <v>144</v>
      </c>
      <c r="R833" s="51" t="s">
        <v>144</v>
      </c>
    </row>
    <row r="834" spans="2:18" ht="45" customHeight="1" x14ac:dyDescent="0.25">
      <c r="B834" s="43" t="s">
        <v>144</v>
      </c>
      <c r="C834" s="43" t="s">
        <v>144</v>
      </c>
      <c r="D834" s="44" t="s">
        <v>163</v>
      </c>
      <c r="E834" s="43" t="s">
        <v>144</v>
      </c>
      <c r="F834" s="44" t="s">
        <v>144</v>
      </c>
      <c r="G834" s="45" t="s">
        <v>144</v>
      </c>
      <c r="H834" s="46" t="s">
        <v>144</v>
      </c>
      <c r="I834" s="46" t="s">
        <v>144</v>
      </c>
      <c r="J834" s="47" t="s">
        <v>163</v>
      </c>
      <c r="K834" s="48" t="s">
        <v>144</v>
      </c>
      <c r="L834" s="49" t="s">
        <v>144</v>
      </c>
      <c r="M834" s="50" t="s">
        <v>144</v>
      </c>
      <c r="N834" s="50" t="s">
        <v>144</v>
      </c>
      <c r="O834" s="50" t="s">
        <v>144</v>
      </c>
      <c r="P834" s="50" t="s">
        <v>144</v>
      </c>
      <c r="Q834" s="51" t="s">
        <v>144</v>
      </c>
      <c r="R834" s="51" t="s">
        <v>144</v>
      </c>
    </row>
    <row r="835" spans="2:18" ht="45" customHeight="1" x14ac:dyDescent="0.25">
      <c r="B835" s="43" t="s">
        <v>144</v>
      </c>
      <c r="C835" s="43" t="s">
        <v>144</v>
      </c>
      <c r="D835" s="44" t="s">
        <v>163</v>
      </c>
      <c r="E835" s="43" t="s">
        <v>144</v>
      </c>
      <c r="F835" s="44" t="s">
        <v>144</v>
      </c>
      <c r="G835" s="45" t="s">
        <v>144</v>
      </c>
      <c r="H835" s="46" t="s">
        <v>144</v>
      </c>
      <c r="I835" s="46" t="s">
        <v>144</v>
      </c>
      <c r="J835" s="47" t="s">
        <v>163</v>
      </c>
      <c r="K835" s="48" t="s">
        <v>144</v>
      </c>
      <c r="L835" s="49" t="s">
        <v>144</v>
      </c>
      <c r="M835" s="50" t="s">
        <v>144</v>
      </c>
      <c r="N835" s="50" t="s">
        <v>144</v>
      </c>
      <c r="O835" s="50" t="s">
        <v>144</v>
      </c>
      <c r="P835" s="50" t="s">
        <v>144</v>
      </c>
      <c r="Q835" s="51" t="s">
        <v>144</v>
      </c>
      <c r="R835" s="51" t="s">
        <v>144</v>
      </c>
    </row>
    <row r="836" spans="2:18" ht="45" customHeight="1" x14ac:dyDescent="0.25">
      <c r="B836" s="43" t="s">
        <v>144</v>
      </c>
      <c r="C836" s="43" t="s">
        <v>144</v>
      </c>
      <c r="D836" s="44" t="s">
        <v>163</v>
      </c>
      <c r="E836" s="43" t="s">
        <v>144</v>
      </c>
      <c r="F836" s="44" t="s">
        <v>144</v>
      </c>
      <c r="G836" s="45" t="s">
        <v>144</v>
      </c>
      <c r="H836" s="46" t="s">
        <v>144</v>
      </c>
      <c r="I836" s="46" t="s">
        <v>144</v>
      </c>
      <c r="J836" s="47" t="s">
        <v>163</v>
      </c>
      <c r="K836" s="48" t="s">
        <v>144</v>
      </c>
      <c r="L836" s="49" t="s">
        <v>144</v>
      </c>
      <c r="M836" s="50" t="s">
        <v>144</v>
      </c>
      <c r="N836" s="50" t="s">
        <v>144</v>
      </c>
      <c r="O836" s="50" t="s">
        <v>144</v>
      </c>
      <c r="P836" s="50" t="s">
        <v>144</v>
      </c>
      <c r="Q836" s="51" t="s">
        <v>144</v>
      </c>
      <c r="R836" s="51" t="s">
        <v>144</v>
      </c>
    </row>
    <row r="837" spans="2:18" ht="45" customHeight="1" x14ac:dyDescent="0.25">
      <c r="B837" s="43" t="s">
        <v>144</v>
      </c>
      <c r="C837" s="43" t="s">
        <v>144</v>
      </c>
      <c r="D837" s="44" t="s">
        <v>163</v>
      </c>
      <c r="E837" s="43" t="s">
        <v>144</v>
      </c>
      <c r="F837" s="44" t="s">
        <v>144</v>
      </c>
      <c r="G837" s="45" t="s">
        <v>144</v>
      </c>
      <c r="H837" s="46" t="s">
        <v>144</v>
      </c>
      <c r="I837" s="46" t="s">
        <v>144</v>
      </c>
      <c r="J837" s="47" t="s">
        <v>163</v>
      </c>
      <c r="K837" s="48" t="s">
        <v>144</v>
      </c>
      <c r="L837" s="49" t="s">
        <v>144</v>
      </c>
      <c r="M837" s="50" t="s">
        <v>144</v>
      </c>
      <c r="N837" s="50" t="s">
        <v>144</v>
      </c>
      <c r="O837" s="50" t="s">
        <v>144</v>
      </c>
      <c r="P837" s="50" t="s">
        <v>144</v>
      </c>
      <c r="Q837" s="51" t="s">
        <v>144</v>
      </c>
      <c r="R837" s="51" t="s">
        <v>144</v>
      </c>
    </row>
    <row r="838" spans="2:18" ht="45" customHeight="1" x14ac:dyDescent="0.25">
      <c r="B838" s="43" t="s">
        <v>144</v>
      </c>
      <c r="C838" s="43" t="s">
        <v>144</v>
      </c>
      <c r="D838" s="44" t="s">
        <v>163</v>
      </c>
      <c r="E838" s="43" t="s">
        <v>144</v>
      </c>
      <c r="F838" s="44" t="s">
        <v>144</v>
      </c>
      <c r="G838" s="45" t="s">
        <v>144</v>
      </c>
      <c r="H838" s="46" t="s">
        <v>144</v>
      </c>
      <c r="I838" s="46" t="s">
        <v>144</v>
      </c>
      <c r="J838" s="47" t="s">
        <v>163</v>
      </c>
      <c r="K838" s="48" t="s">
        <v>144</v>
      </c>
      <c r="L838" s="49" t="s">
        <v>144</v>
      </c>
      <c r="M838" s="50" t="s">
        <v>144</v>
      </c>
      <c r="N838" s="50" t="s">
        <v>144</v>
      </c>
      <c r="O838" s="50" t="s">
        <v>144</v>
      </c>
      <c r="P838" s="50" t="s">
        <v>144</v>
      </c>
      <c r="Q838" s="51" t="s">
        <v>144</v>
      </c>
      <c r="R838" s="51" t="s">
        <v>144</v>
      </c>
    </row>
    <row r="839" spans="2:18" ht="45" customHeight="1" x14ac:dyDescent="0.25">
      <c r="B839" s="43" t="s">
        <v>144</v>
      </c>
      <c r="C839" s="43" t="s">
        <v>144</v>
      </c>
      <c r="D839" s="44" t="s">
        <v>163</v>
      </c>
      <c r="E839" s="43" t="s">
        <v>144</v>
      </c>
      <c r="F839" s="44" t="s">
        <v>144</v>
      </c>
      <c r="G839" s="45" t="s">
        <v>144</v>
      </c>
      <c r="H839" s="46" t="s">
        <v>144</v>
      </c>
      <c r="I839" s="46" t="s">
        <v>144</v>
      </c>
      <c r="J839" s="47" t="s">
        <v>163</v>
      </c>
      <c r="K839" s="48" t="s">
        <v>144</v>
      </c>
      <c r="L839" s="49" t="s">
        <v>144</v>
      </c>
      <c r="M839" s="50" t="s">
        <v>144</v>
      </c>
      <c r="N839" s="50" t="s">
        <v>144</v>
      </c>
      <c r="O839" s="50" t="s">
        <v>144</v>
      </c>
      <c r="P839" s="50" t="s">
        <v>144</v>
      </c>
      <c r="Q839" s="51" t="s">
        <v>144</v>
      </c>
      <c r="R839" s="51" t="s">
        <v>144</v>
      </c>
    </row>
    <row r="840" spans="2:18" ht="45" customHeight="1" x14ac:dyDescent="0.25">
      <c r="B840" s="43" t="s">
        <v>144</v>
      </c>
      <c r="C840" s="43" t="s">
        <v>144</v>
      </c>
      <c r="D840" s="44" t="s">
        <v>163</v>
      </c>
      <c r="E840" s="43" t="s">
        <v>144</v>
      </c>
      <c r="F840" s="44" t="s">
        <v>144</v>
      </c>
      <c r="G840" s="45" t="s">
        <v>144</v>
      </c>
      <c r="H840" s="46" t="s">
        <v>144</v>
      </c>
      <c r="I840" s="46" t="s">
        <v>144</v>
      </c>
      <c r="J840" s="47" t="s">
        <v>163</v>
      </c>
      <c r="K840" s="48" t="s">
        <v>144</v>
      </c>
      <c r="L840" s="49" t="s">
        <v>144</v>
      </c>
      <c r="M840" s="50" t="s">
        <v>144</v>
      </c>
      <c r="N840" s="50" t="s">
        <v>144</v>
      </c>
      <c r="O840" s="50" t="s">
        <v>144</v>
      </c>
      <c r="P840" s="50" t="s">
        <v>144</v>
      </c>
      <c r="Q840" s="51" t="s">
        <v>144</v>
      </c>
      <c r="R840" s="51" t="s">
        <v>144</v>
      </c>
    </row>
    <row r="841" spans="2:18" ht="45" customHeight="1" x14ac:dyDescent="0.25">
      <c r="B841" s="43" t="s">
        <v>144</v>
      </c>
      <c r="C841" s="43" t="s">
        <v>144</v>
      </c>
      <c r="D841" s="44" t="s">
        <v>163</v>
      </c>
      <c r="E841" s="43" t="s">
        <v>144</v>
      </c>
      <c r="F841" s="44" t="s">
        <v>144</v>
      </c>
      <c r="G841" s="45" t="s">
        <v>144</v>
      </c>
      <c r="H841" s="46" t="s">
        <v>144</v>
      </c>
      <c r="I841" s="46" t="s">
        <v>144</v>
      </c>
      <c r="J841" s="47" t="s">
        <v>163</v>
      </c>
      <c r="K841" s="48" t="s">
        <v>144</v>
      </c>
      <c r="L841" s="49" t="s">
        <v>144</v>
      </c>
      <c r="M841" s="50" t="s">
        <v>144</v>
      </c>
      <c r="N841" s="50" t="s">
        <v>144</v>
      </c>
      <c r="O841" s="50" t="s">
        <v>144</v>
      </c>
      <c r="P841" s="50" t="s">
        <v>144</v>
      </c>
      <c r="Q841" s="51" t="s">
        <v>144</v>
      </c>
      <c r="R841" s="51" t="s">
        <v>144</v>
      </c>
    </row>
    <row r="842" spans="2:18" ht="45" customHeight="1" x14ac:dyDescent="0.25">
      <c r="B842" s="43" t="s">
        <v>144</v>
      </c>
      <c r="C842" s="43" t="s">
        <v>144</v>
      </c>
      <c r="D842" s="44" t="s">
        <v>163</v>
      </c>
      <c r="E842" s="43" t="s">
        <v>144</v>
      </c>
      <c r="F842" s="44" t="s">
        <v>144</v>
      </c>
      <c r="G842" s="45" t="s">
        <v>144</v>
      </c>
      <c r="H842" s="46" t="s">
        <v>144</v>
      </c>
      <c r="I842" s="46" t="s">
        <v>144</v>
      </c>
      <c r="J842" s="47" t="s">
        <v>163</v>
      </c>
      <c r="K842" s="48" t="s">
        <v>144</v>
      </c>
      <c r="L842" s="49" t="s">
        <v>144</v>
      </c>
      <c r="M842" s="50" t="s">
        <v>144</v>
      </c>
      <c r="N842" s="50" t="s">
        <v>144</v>
      </c>
      <c r="O842" s="50" t="s">
        <v>144</v>
      </c>
      <c r="P842" s="50" t="s">
        <v>144</v>
      </c>
      <c r="Q842" s="51" t="s">
        <v>144</v>
      </c>
      <c r="R842" s="51" t="s">
        <v>144</v>
      </c>
    </row>
    <row r="843" spans="2:18" ht="45" customHeight="1" x14ac:dyDescent="0.25">
      <c r="B843" s="43" t="s">
        <v>144</v>
      </c>
      <c r="C843" s="43" t="s">
        <v>144</v>
      </c>
      <c r="D843" s="44" t="s">
        <v>163</v>
      </c>
      <c r="E843" s="43" t="s">
        <v>144</v>
      </c>
      <c r="F843" s="44" t="s">
        <v>144</v>
      </c>
      <c r="G843" s="45" t="s">
        <v>144</v>
      </c>
      <c r="H843" s="46" t="s">
        <v>144</v>
      </c>
      <c r="I843" s="46" t="s">
        <v>144</v>
      </c>
      <c r="J843" s="47" t="s">
        <v>163</v>
      </c>
      <c r="K843" s="48" t="s">
        <v>144</v>
      </c>
      <c r="L843" s="49" t="s">
        <v>144</v>
      </c>
      <c r="M843" s="50" t="s">
        <v>144</v>
      </c>
      <c r="N843" s="50" t="s">
        <v>144</v>
      </c>
      <c r="O843" s="50" t="s">
        <v>144</v>
      </c>
      <c r="P843" s="50" t="s">
        <v>144</v>
      </c>
      <c r="Q843" s="51" t="s">
        <v>144</v>
      </c>
      <c r="R843" s="51" t="s">
        <v>144</v>
      </c>
    </row>
    <row r="844" spans="2:18" ht="45" customHeight="1" x14ac:dyDescent="0.25">
      <c r="B844" s="43" t="s">
        <v>144</v>
      </c>
      <c r="C844" s="43" t="s">
        <v>144</v>
      </c>
      <c r="D844" s="44" t="s">
        <v>163</v>
      </c>
      <c r="E844" s="43" t="s">
        <v>144</v>
      </c>
      <c r="F844" s="44" t="s">
        <v>144</v>
      </c>
      <c r="G844" s="45" t="s">
        <v>144</v>
      </c>
      <c r="H844" s="46" t="s">
        <v>144</v>
      </c>
      <c r="I844" s="46" t="s">
        <v>144</v>
      </c>
      <c r="J844" s="47" t="s">
        <v>163</v>
      </c>
      <c r="K844" s="48" t="s">
        <v>144</v>
      </c>
      <c r="L844" s="49" t="s">
        <v>144</v>
      </c>
      <c r="M844" s="50" t="s">
        <v>144</v>
      </c>
      <c r="N844" s="50" t="s">
        <v>144</v>
      </c>
      <c r="O844" s="50" t="s">
        <v>144</v>
      </c>
      <c r="P844" s="50" t="s">
        <v>144</v>
      </c>
      <c r="Q844" s="51" t="s">
        <v>144</v>
      </c>
      <c r="R844" s="51" t="s">
        <v>144</v>
      </c>
    </row>
    <row r="845" spans="2:18" ht="45" customHeight="1" x14ac:dyDescent="0.25">
      <c r="B845" s="43" t="s">
        <v>144</v>
      </c>
      <c r="C845" s="43" t="s">
        <v>144</v>
      </c>
      <c r="D845" s="44" t="s">
        <v>163</v>
      </c>
      <c r="E845" s="43" t="s">
        <v>144</v>
      </c>
      <c r="F845" s="44" t="s">
        <v>144</v>
      </c>
      <c r="G845" s="45" t="s">
        <v>144</v>
      </c>
      <c r="H845" s="46" t="s">
        <v>144</v>
      </c>
      <c r="I845" s="46" t="s">
        <v>144</v>
      </c>
      <c r="J845" s="47" t="s">
        <v>163</v>
      </c>
      <c r="K845" s="48" t="s">
        <v>144</v>
      </c>
      <c r="L845" s="49" t="s">
        <v>144</v>
      </c>
      <c r="M845" s="50" t="s">
        <v>144</v>
      </c>
      <c r="N845" s="50" t="s">
        <v>144</v>
      </c>
      <c r="O845" s="50" t="s">
        <v>144</v>
      </c>
      <c r="P845" s="50" t="s">
        <v>144</v>
      </c>
      <c r="Q845" s="51" t="s">
        <v>144</v>
      </c>
      <c r="R845" s="51" t="s">
        <v>144</v>
      </c>
    </row>
    <row r="846" spans="2:18" ht="45" customHeight="1" x14ac:dyDescent="0.25">
      <c r="B846" s="43" t="s">
        <v>144</v>
      </c>
      <c r="C846" s="43" t="s">
        <v>144</v>
      </c>
      <c r="D846" s="44" t="s">
        <v>163</v>
      </c>
      <c r="E846" s="43" t="s">
        <v>144</v>
      </c>
      <c r="F846" s="44" t="s">
        <v>144</v>
      </c>
      <c r="G846" s="45" t="s">
        <v>144</v>
      </c>
      <c r="H846" s="46" t="s">
        <v>144</v>
      </c>
      <c r="I846" s="46" t="s">
        <v>144</v>
      </c>
      <c r="J846" s="47" t="s">
        <v>163</v>
      </c>
      <c r="K846" s="48" t="s">
        <v>144</v>
      </c>
      <c r="L846" s="49" t="s">
        <v>144</v>
      </c>
      <c r="M846" s="50" t="s">
        <v>144</v>
      </c>
      <c r="N846" s="50" t="s">
        <v>144</v>
      </c>
      <c r="O846" s="50" t="s">
        <v>144</v>
      </c>
      <c r="P846" s="50" t="s">
        <v>144</v>
      </c>
      <c r="Q846" s="51" t="s">
        <v>144</v>
      </c>
      <c r="R846" s="51" t="s">
        <v>144</v>
      </c>
    </row>
    <row r="847" spans="2:18" ht="45" customHeight="1" x14ac:dyDescent="0.25">
      <c r="B847" s="43" t="s">
        <v>144</v>
      </c>
      <c r="C847" s="43" t="s">
        <v>144</v>
      </c>
      <c r="D847" s="44" t="s">
        <v>163</v>
      </c>
      <c r="E847" s="43" t="s">
        <v>144</v>
      </c>
      <c r="F847" s="44" t="s">
        <v>144</v>
      </c>
      <c r="G847" s="45" t="s">
        <v>144</v>
      </c>
      <c r="H847" s="46" t="s">
        <v>144</v>
      </c>
      <c r="I847" s="46" t="s">
        <v>144</v>
      </c>
      <c r="J847" s="47" t="s">
        <v>163</v>
      </c>
      <c r="K847" s="48" t="s">
        <v>144</v>
      </c>
      <c r="L847" s="49" t="s">
        <v>144</v>
      </c>
      <c r="M847" s="50" t="s">
        <v>144</v>
      </c>
      <c r="N847" s="50" t="s">
        <v>144</v>
      </c>
      <c r="O847" s="50" t="s">
        <v>144</v>
      </c>
      <c r="P847" s="50" t="s">
        <v>144</v>
      </c>
      <c r="Q847" s="51" t="s">
        <v>144</v>
      </c>
      <c r="R847" s="51" t="s">
        <v>144</v>
      </c>
    </row>
    <row r="848" spans="2:18" ht="45" customHeight="1" x14ac:dyDescent="0.25">
      <c r="B848" s="43" t="s">
        <v>144</v>
      </c>
      <c r="C848" s="43" t="s">
        <v>144</v>
      </c>
      <c r="D848" s="44" t="s">
        <v>163</v>
      </c>
      <c r="E848" s="43" t="s">
        <v>144</v>
      </c>
      <c r="F848" s="44" t="s">
        <v>144</v>
      </c>
      <c r="G848" s="45" t="s">
        <v>144</v>
      </c>
      <c r="H848" s="46" t="s">
        <v>144</v>
      </c>
      <c r="I848" s="46" t="s">
        <v>144</v>
      </c>
      <c r="J848" s="47" t="s">
        <v>163</v>
      </c>
      <c r="K848" s="48" t="s">
        <v>144</v>
      </c>
      <c r="L848" s="49" t="s">
        <v>144</v>
      </c>
      <c r="M848" s="50" t="s">
        <v>144</v>
      </c>
      <c r="N848" s="50" t="s">
        <v>144</v>
      </c>
      <c r="O848" s="50" t="s">
        <v>144</v>
      </c>
      <c r="P848" s="50" t="s">
        <v>144</v>
      </c>
      <c r="Q848" s="51" t="s">
        <v>144</v>
      </c>
      <c r="R848" s="51" t="s">
        <v>144</v>
      </c>
    </row>
    <row r="849" spans="2:18" ht="45" customHeight="1" x14ac:dyDescent="0.25">
      <c r="B849" s="43" t="s">
        <v>144</v>
      </c>
      <c r="C849" s="43" t="s">
        <v>144</v>
      </c>
      <c r="D849" s="44" t="s">
        <v>163</v>
      </c>
      <c r="E849" s="43" t="s">
        <v>144</v>
      </c>
      <c r="F849" s="44" t="s">
        <v>144</v>
      </c>
      <c r="G849" s="45" t="s">
        <v>144</v>
      </c>
      <c r="H849" s="46" t="s">
        <v>144</v>
      </c>
      <c r="I849" s="46" t="s">
        <v>144</v>
      </c>
      <c r="J849" s="47" t="s">
        <v>163</v>
      </c>
      <c r="K849" s="48" t="s">
        <v>144</v>
      </c>
      <c r="L849" s="49" t="s">
        <v>144</v>
      </c>
      <c r="M849" s="50" t="s">
        <v>144</v>
      </c>
      <c r="N849" s="50" t="s">
        <v>144</v>
      </c>
      <c r="O849" s="50" t="s">
        <v>144</v>
      </c>
      <c r="P849" s="50" t="s">
        <v>144</v>
      </c>
      <c r="Q849" s="51" t="s">
        <v>144</v>
      </c>
      <c r="R849" s="51" t="s">
        <v>144</v>
      </c>
    </row>
    <row r="850" spans="2:18" ht="45" customHeight="1" x14ac:dyDescent="0.25">
      <c r="B850" s="43" t="s">
        <v>144</v>
      </c>
      <c r="C850" s="43" t="s">
        <v>144</v>
      </c>
      <c r="D850" s="44" t="s">
        <v>163</v>
      </c>
      <c r="E850" s="43" t="s">
        <v>144</v>
      </c>
      <c r="F850" s="44" t="s">
        <v>144</v>
      </c>
      <c r="G850" s="45" t="s">
        <v>144</v>
      </c>
      <c r="H850" s="46" t="s">
        <v>144</v>
      </c>
      <c r="I850" s="46" t="s">
        <v>144</v>
      </c>
      <c r="J850" s="47" t="s">
        <v>163</v>
      </c>
      <c r="K850" s="48" t="s">
        <v>144</v>
      </c>
      <c r="L850" s="49" t="s">
        <v>144</v>
      </c>
      <c r="M850" s="50" t="s">
        <v>144</v>
      </c>
      <c r="N850" s="50" t="s">
        <v>144</v>
      </c>
      <c r="O850" s="50" t="s">
        <v>144</v>
      </c>
      <c r="P850" s="50" t="s">
        <v>144</v>
      </c>
      <c r="Q850" s="51" t="s">
        <v>144</v>
      </c>
      <c r="R850" s="51" t="s">
        <v>144</v>
      </c>
    </row>
    <row r="851" spans="2:18" ht="45" customHeight="1" x14ac:dyDescent="0.25">
      <c r="B851" s="43" t="s">
        <v>144</v>
      </c>
      <c r="C851" s="43" t="s">
        <v>144</v>
      </c>
      <c r="D851" s="44" t="s">
        <v>163</v>
      </c>
      <c r="E851" s="43" t="s">
        <v>144</v>
      </c>
      <c r="F851" s="44" t="s">
        <v>144</v>
      </c>
      <c r="G851" s="45" t="s">
        <v>144</v>
      </c>
      <c r="H851" s="46" t="s">
        <v>144</v>
      </c>
      <c r="I851" s="46" t="s">
        <v>144</v>
      </c>
      <c r="J851" s="47" t="s">
        <v>163</v>
      </c>
      <c r="K851" s="48" t="s">
        <v>144</v>
      </c>
      <c r="L851" s="49" t="s">
        <v>144</v>
      </c>
      <c r="M851" s="50" t="s">
        <v>144</v>
      </c>
      <c r="N851" s="50" t="s">
        <v>144</v>
      </c>
      <c r="O851" s="50" t="s">
        <v>144</v>
      </c>
      <c r="P851" s="50" t="s">
        <v>144</v>
      </c>
      <c r="Q851" s="51" t="s">
        <v>144</v>
      </c>
      <c r="R851" s="51" t="s">
        <v>144</v>
      </c>
    </row>
    <row r="852" spans="2:18" ht="45" customHeight="1" x14ac:dyDescent="0.25">
      <c r="B852" s="43" t="s">
        <v>144</v>
      </c>
      <c r="C852" s="43" t="s">
        <v>144</v>
      </c>
      <c r="D852" s="44" t="s">
        <v>163</v>
      </c>
      <c r="E852" s="43" t="s">
        <v>144</v>
      </c>
      <c r="F852" s="44" t="s">
        <v>144</v>
      </c>
      <c r="G852" s="45" t="s">
        <v>144</v>
      </c>
      <c r="H852" s="46" t="s">
        <v>144</v>
      </c>
      <c r="I852" s="46" t="s">
        <v>144</v>
      </c>
      <c r="J852" s="47" t="s">
        <v>163</v>
      </c>
      <c r="K852" s="48" t="s">
        <v>144</v>
      </c>
      <c r="L852" s="49" t="s">
        <v>144</v>
      </c>
      <c r="M852" s="50" t="s">
        <v>144</v>
      </c>
      <c r="N852" s="50" t="s">
        <v>144</v>
      </c>
      <c r="O852" s="50" t="s">
        <v>144</v>
      </c>
      <c r="P852" s="50" t="s">
        <v>144</v>
      </c>
      <c r="Q852" s="51" t="s">
        <v>144</v>
      </c>
      <c r="R852" s="51" t="s">
        <v>144</v>
      </c>
    </row>
    <row r="853" spans="2:18" ht="45" customHeight="1" x14ac:dyDescent="0.25">
      <c r="B853" s="43" t="s">
        <v>144</v>
      </c>
      <c r="C853" s="43" t="s">
        <v>144</v>
      </c>
      <c r="D853" s="44" t="s">
        <v>163</v>
      </c>
      <c r="E853" s="43" t="s">
        <v>144</v>
      </c>
      <c r="F853" s="44" t="s">
        <v>144</v>
      </c>
      <c r="G853" s="45" t="s">
        <v>144</v>
      </c>
      <c r="H853" s="46" t="s">
        <v>144</v>
      </c>
      <c r="I853" s="46" t="s">
        <v>144</v>
      </c>
      <c r="J853" s="47" t="s">
        <v>163</v>
      </c>
      <c r="K853" s="48" t="s">
        <v>144</v>
      </c>
      <c r="L853" s="49" t="s">
        <v>144</v>
      </c>
      <c r="M853" s="50" t="s">
        <v>144</v>
      </c>
      <c r="N853" s="50" t="s">
        <v>144</v>
      </c>
      <c r="O853" s="50" t="s">
        <v>144</v>
      </c>
      <c r="P853" s="50" t="s">
        <v>144</v>
      </c>
      <c r="Q853" s="51" t="s">
        <v>144</v>
      </c>
      <c r="R853" s="51" t="s">
        <v>144</v>
      </c>
    </row>
    <row r="854" spans="2:18" ht="45" customHeight="1" x14ac:dyDescent="0.25">
      <c r="B854" s="43" t="s">
        <v>144</v>
      </c>
      <c r="C854" s="43" t="s">
        <v>144</v>
      </c>
      <c r="D854" s="44" t="s">
        <v>163</v>
      </c>
      <c r="E854" s="43" t="s">
        <v>144</v>
      </c>
      <c r="F854" s="44" t="s">
        <v>144</v>
      </c>
      <c r="G854" s="45" t="s">
        <v>144</v>
      </c>
      <c r="H854" s="46" t="s">
        <v>144</v>
      </c>
      <c r="I854" s="46" t="s">
        <v>144</v>
      </c>
      <c r="J854" s="47" t="s">
        <v>163</v>
      </c>
      <c r="K854" s="48" t="s">
        <v>144</v>
      </c>
      <c r="L854" s="49" t="s">
        <v>144</v>
      </c>
      <c r="M854" s="50" t="s">
        <v>144</v>
      </c>
      <c r="N854" s="50" t="s">
        <v>144</v>
      </c>
      <c r="O854" s="50" t="s">
        <v>144</v>
      </c>
      <c r="P854" s="50" t="s">
        <v>144</v>
      </c>
      <c r="Q854" s="51" t="s">
        <v>144</v>
      </c>
      <c r="R854" s="51" t="s">
        <v>144</v>
      </c>
    </row>
    <row r="855" spans="2:18" ht="45" customHeight="1" x14ac:dyDescent="0.25">
      <c r="B855" s="43" t="s">
        <v>144</v>
      </c>
      <c r="C855" s="43" t="s">
        <v>144</v>
      </c>
      <c r="D855" s="44" t="s">
        <v>163</v>
      </c>
      <c r="E855" s="43" t="s">
        <v>144</v>
      </c>
      <c r="F855" s="44" t="s">
        <v>144</v>
      </c>
      <c r="G855" s="45" t="s">
        <v>144</v>
      </c>
      <c r="H855" s="46" t="s">
        <v>144</v>
      </c>
      <c r="I855" s="46" t="s">
        <v>144</v>
      </c>
      <c r="J855" s="47" t="s">
        <v>163</v>
      </c>
      <c r="K855" s="48" t="s">
        <v>144</v>
      </c>
      <c r="L855" s="49" t="s">
        <v>144</v>
      </c>
      <c r="M855" s="50" t="s">
        <v>144</v>
      </c>
      <c r="N855" s="50" t="s">
        <v>144</v>
      </c>
      <c r="O855" s="50" t="s">
        <v>144</v>
      </c>
      <c r="P855" s="50" t="s">
        <v>144</v>
      </c>
      <c r="Q855" s="51" t="s">
        <v>144</v>
      </c>
      <c r="R855" s="51" t="s">
        <v>144</v>
      </c>
    </row>
    <row r="856" spans="2:18" ht="45" customHeight="1" x14ac:dyDescent="0.25">
      <c r="B856" s="43" t="s">
        <v>144</v>
      </c>
      <c r="C856" s="43" t="s">
        <v>144</v>
      </c>
      <c r="D856" s="44" t="s">
        <v>163</v>
      </c>
      <c r="E856" s="43" t="s">
        <v>144</v>
      </c>
      <c r="F856" s="44" t="s">
        <v>144</v>
      </c>
      <c r="G856" s="45" t="s">
        <v>144</v>
      </c>
      <c r="H856" s="46" t="s">
        <v>144</v>
      </c>
      <c r="I856" s="46" t="s">
        <v>144</v>
      </c>
      <c r="J856" s="47" t="s">
        <v>163</v>
      </c>
      <c r="K856" s="48" t="s">
        <v>144</v>
      </c>
      <c r="L856" s="49" t="s">
        <v>144</v>
      </c>
      <c r="M856" s="50" t="s">
        <v>144</v>
      </c>
      <c r="N856" s="50" t="s">
        <v>144</v>
      </c>
      <c r="O856" s="50" t="s">
        <v>144</v>
      </c>
      <c r="P856" s="50" t="s">
        <v>144</v>
      </c>
      <c r="Q856" s="51" t="s">
        <v>144</v>
      </c>
      <c r="R856" s="51" t="s">
        <v>144</v>
      </c>
    </row>
    <row r="857" spans="2:18" ht="45" customHeight="1" x14ac:dyDescent="0.25">
      <c r="B857" s="43" t="s">
        <v>144</v>
      </c>
      <c r="C857" s="43" t="s">
        <v>144</v>
      </c>
      <c r="D857" s="44" t="s">
        <v>163</v>
      </c>
      <c r="E857" s="43" t="s">
        <v>144</v>
      </c>
      <c r="F857" s="44" t="s">
        <v>144</v>
      </c>
      <c r="G857" s="45" t="s">
        <v>144</v>
      </c>
      <c r="H857" s="46" t="s">
        <v>144</v>
      </c>
      <c r="I857" s="46" t="s">
        <v>144</v>
      </c>
      <c r="J857" s="47" t="s">
        <v>163</v>
      </c>
      <c r="K857" s="48" t="s">
        <v>144</v>
      </c>
      <c r="L857" s="49" t="s">
        <v>144</v>
      </c>
      <c r="M857" s="50" t="s">
        <v>144</v>
      </c>
      <c r="N857" s="50" t="s">
        <v>144</v>
      </c>
      <c r="O857" s="50" t="s">
        <v>144</v>
      </c>
      <c r="P857" s="50" t="s">
        <v>144</v>
      </c>
      <c r="Q857" s="51" t="s">
        <v>144</v>
      </c>
      <c r="R857" s="51" t="s">
        <v>144</v>
      </c>
    </row>
    <row r="858" spans="2:18" ht="45" customHeight="1" x14ac:dyDescent="0.25">
      <c r="B858" s="43" t="s">
        <v>144</v>
      </c>
      <c r="C858" s="43" t="s">
        <v>144</v>
      </c>
      <c r="D858" s="44" t="s">
        <v>163</v>
      </c>
      <c r="E858" s="43" t="s">
        <v>144</v>
      </c>
      <c r="F858" s="44" t="s">
        <v>144</v>
      </c>
      <c r="G858" s="45" t="s">
        <v>144</v>
      </c>
      <c r="H858" s="46" t="s">
        <v>144</v>
      </c>
      <c r="I858" s="46" t="s">
        <v>144</v>
      </c>
      <c r="J858" s="47" t="s">
        <v>163</v>
      </c>
      <c r="K858" s="48" t="s">
        <v>144</v>
      </c>
      <c r="L858" s="49" t="s">
        <v>144</v>
      </c>
      <c r="M858" s="50" t="s">
        <v>144</v>
      </c>
      <c r="N858" s="50" t="s">
        <v>144</v>
      </c>
      <c r="O858" s="50" t="s">
        <v>144</v>
      </c>
      <c r="P858" s="50" t="s">
        <v>144</v>
      </c>
      <c r="Q858" s="51" t="s">
        <v>144</v>
      </c>
      <c r="R858" s="51" t="s">
        <v>144</v>
      </c>
    </row>
    <row r="859" spans="2:18" ht="45" customHeight="1" x14ac:dyDescent="0.25">
      <c r="B859" s="43" t="s">
        <v>144</v>
      </c>
      <c r="C859" s="43" t="s">
        <v>144</v>
      </c>
      <c r="D859" s="44" t="s">
        <v>163</v>
      </c>
      <c r="E859" s="43" t="s">
        <v>144</v>
      </c>
      <c r="F859" s="44" t="s">
        <v>144</v>
      </c>
      <c r="G859" s="45" t="s">
        <v>144</v>
      </c>
      <c r="H859" s="46" t="s">
        <v>144</v>
      </c>
      <c r="I859" s="46" t="s">
        <v>144</v>
      </c>
      <c r="J859" s="47" t="s">
        <v>163</v>
      </c>
      <c r="K859" s="48" t="s">
        <v>144</v>
      </c>
      <c r="L859" s="49" t="s">
        <v>144</v>
      </c>
      <c r="M859" s="50" t="s">
        <v>144</v>
      </c>
      <c r="N859" s="50" t="s">
        <v>144</v>
      </c>
      <c r="O859" s="50" t="s">
        <v>144</v>
      </c>
      <c r="P859" s="50" t="s">
        <v>144</v>
      </c>
      <c r="Q859" s="51" t="s">
        <v>144</v>
      </c>
      <c r="R859" s="51" t="s">
        <v>144</v>
      </c>
    </row>
    <row r="860" spans="2:18" ht="45" customHeight="1" x14ac:dyDescent="0.25">
      <c r="B860" s="43" t="s">
        <v>144</v>
      </c>
      <c r="C860" s="43" t="s">
        <v>144</v>
      </c>
      <c r="D860" s="44" t="s">
        <v>163</v>
      </c>
      <c r="E860" s="43" t="s">
        <v>144</v>
      </c>
      <c r="F860" s="44" t="s">
        <v>144</v>
      </c>
      <c r="G860" s="45" t="s">
        <v>144</v>
      </c>
      <c r="H860" s="46" t="s">
        <v>144</v>
      </c>
      <c r="I860" s="46" t="s">
        <v>144</v>
      </c>
      <c r="J860" s="47" t="s">
        <v>163</v>
      </c>
      <c r="K860" s="48" t="s">
        <v>144</v>
      </c>
      <c r="L860" s="49" t="s">
        <v>144</v>
      </c>
      <c r="M860" s="50" t="s">
        <v>144</v>
      </c>
      <c r="N860" s="50" t="s">
        <v>144</v>
      </c>
      <c r="O860" s="50" t="s">
        <v>144</v>
      </c>
      <c r="P860" s="50" t="s">
        <v>144</v>
      </c>
      <c r="Q860" s="51" t="s">
        <v>144</v>
      </c>
      <c r="R860" s="51" t="s">
        <v>144</v>
      </c>
    </row>
    <row r="861" spans="2:18" ht="45" customHeight="1" x14ac:dyDescent="0.25">
      <c r="B861" s="43" t="s">
        <v>144</v>
      </c>
      <c r="C861" s="43" t="s">
        <v>144</v>
      </c>
      <c r="D861" s="44" t="s">
        <v>163</v>
      </c>
      <c r="E861" s="43" t="s">
        <v>144</v>
      </c>
      <c r="F861" s="44" t="s">
        <v>144</v>
      </c>
      <c r="G861" s="45" t="s">
        <v>144</v>
      </c>
      <c r="H861" s="46" t="s">
        <v>144</v>
      </c>
      <c r="I861" s="46" t="s">
        <v>144</v>
      </c>
      <c r="J861" s="47" t="s">
        <v>163</v>
      </c>
      <c r="K861" s="48" t="s">
        <v>144</v>
      </c>
      <c r="L861" s="49" t="s">
        <v>144</v>
      </c>
      <c r="M861" s="50" t="s">
        <v>144</v>
      </c>
      <c r="N861" s="50" t="s">
        <v>144</v>
      </c>
      <c r="O861" s="50" t="s">
        <v>144</v>
      </c>
      <c r="P861" s="50" t="s">
        <v>144</v>
      </c>
      <c r="Q861" s="51" t="s">
        <v>144</v>
      </c>
      <c r="R861" s="51" t="s">
        <v>144</v>
      </c>
    </row>
    <row r="862" spans="2:18" ht="45" customHeight="1" x14ac:dyDescent="0.25">
      <c r="B862" s="43" t="s">
        <v>144</v>
      </c>
      <c r="C862" s="43" t="s">
        <v>144</v>
      </c>
      <c r="D862" s="44" t="s">
        <v>163</v>
      </c>
      <c r="E862" s="43" t="s">
        <v>144</v>
      </c>
      <c r="F862" s="44" t="s">
        <v>144</v>
      </c>
      <c r="G862" s="45" t="s">
        <v>144</v>
      </c>
      <c r="H862" s="46" t="s">
        <v>144</v>
      </c>
      <c r="I862" s="46" t="s">
        <v>144</v>
      </c>
      <c r="J862" s="47" t="s">
        <v>163</v>
      </c>
      <c r="K862" s="48" t="s">
        <v>144</v>
      </c>
      <c r="L862" s="49" t="s">
        <v>144</v>
      </c>
      <c r="M862" s="50" t="s">
        <v>144</v>
      </c>
      <c r="N862" s="50" t="s">
        <v>144</v>
      </c>
      <c r="O862" s="50" t="s">
        <v>144</v>
      </c>
      <c r="P862" s="50" t="s">
        <v>144</v>
      </c>
      <c r="Q862" s="51" t="s">
        <v>144</v>
      </c>
      <c r="R862" s="51" t="s">
        <v>144</v>
      </c>
    </row>
    <row r="863" spans="2:18" ht="45" customHeight="1" x14ac:dyDescent="0.25">
      <c r="B863" s="43" t="s">
        <v>144</v>
      </c>
      <c r="C863" s="43" t="s">
        <v>144</v>
      </c>
      <c r="D863" s="44" t="s">
        <v>163</v>
      </c>
      <c r="E863" s="43" t="s">
        <v>144</v>
      </c>
      <c r="F863" s="44" t="s">
        <v>144</v>
      </c>
      <c r="G863" s="45" t="s">
        <v>144</v>
      </c>
      <c r="H863" s="46" t="s">
        <v>144</v>
      </c>
      <c r="I863" s="46" t="s">
        <v>144</v>
      </c>
      <c r="J863" s="47" t="s">
        <v>163</v>
      </c>
      <c r="K863" s="48" t="s">
        <v>144</v>
      </c>
      <c r="L863" s="49" t="s">
        <v>144</v>
      </c>
      <c r="M863" s="50" t="s">
        <v>144</v>
      </c>
      <c r="N863" s="50" t="s">
        <v>144</v>
      </c>
      <c r="O863" s="50" t="s">
        <v>144</v>
      </c>
      <c r="P863" s="50" t="s">
        <v>144</v>
      </c>
      <c r="Q863" s="51" t="s">
        <v>144</v>
      </c>
      <c r="R863" s="51" t="s">
        <v>144</v>
      </c>
    </row>
    <row r="864" spans="2:18" ht="45" customHeight="1" x14ac:dyDescent="0.25">
      <c r="B864" s="43" t="s">
        <v>144</v>
      </c>
      <c r="C864" s="43" t="s">
        <v>144</v>
      </c>
      <c r="D864" s="44" t="s">
        <v>163</v>
      </c>
      <c r="E864" s="43" t="s">
        <v>144</v>
      </c>
      <c r="F864" s="44" t="s">
        <v>144</v>
      </c>
      <c r="G864" s="45" t="s">
        <v>144</v>
      </c>
      <c r="H864" s="46" t="s">
        <v>144</v>
      </c>
      <c r="I864" s="46" t="s">
        <v>144</v>
      </c>
      <c r="J864" s="47" t="s">
        <v>163</v>
      </c>
      <c r="K864" s="48" t="s">
        <v>144</v>
      </c>
      <c r="L864" s="49" t="s">
        <v>144</v>
      </c>
      <c r="M864" s="50" t="s">
        <v>144</v>
      </c>
      <c r="N864" s="50" t="s">
        <v>144</v>
      </c>
      <c r="O864" s="50" t="s">
        <v>144</v>
      </c>
      <c r="P864" s="50" t="s">
        <v>144</v>
      </c>
      <c r="Q864" s="51" t="s">
        <v>144</v>
      </c>
      <c r="R864" s="51" t="s">
        <v>144</v>
      </c>
    </row>
    <row r="865" spans="2:18" ht="45" customHeight="1" x14ac:dyDescent="0.25">
      <c r="B865" s="43" t="s">
        <v>144</v>
      </c>
      <c r="C865" s="43" t="s">
        <v>144</v>
      </c>
      <c r="D865" s="44" t="s">
        <v>163</v>
      </c>
      <c r="E865" s="43" t="s">
        <v>144</v>
      </c>
      <c r="F865" s="44" t="s">
        <v>144</v>
      </c>
      <c r="G865" s="45" t="s">
        <v>144</v>
      </c>
      <c r="H865" s="46" t="s">
        <v>144</v>
      </c>
      <c r="I865" s="46" t="s">
        <v>144</v>
      </c>
      <c r="J865" s="47" t="s">
        <v>163</v>
      </c>
      <c r="K865" s="48" t="s">
        <v>144</v>
      </c>
      <c r="L865" s="49" t="s">
        <v>144</v>
      </c>
      <c r="M865" s="50" t="s">
        <v>144</v>
      </c>
      <c r="N865" s="50" t="s">
        <v>144</v>
      </c>
      <c r="O865" s="50" t="s">
        <v>144</v>
      </c>
      <c r="P865" s="50" t="s">
        <v>144</v>
      </c>
      <c r="Q865" s="51" t="s">
        <v>144</v>
      </c>
      <c r="R865" s="51" t="s">
        <v>144</v>
      </c>
    </row>
    <row r="866" spans="2:18" ht="45" customHeight="1" x14ac:dyDescent="0.25">
      <c r="B866" s="43" t="s">
        <v>144</v>
      </c>
      <c r="C866" s="43" t="s">
        <v>144</v>
      </c>
      <c r="D866" s="44" t="s">
        <v>163</v>
      </c>
      <c r="E866" s="43" t="s">
        <v>144</v>
      </c>
      <c r="F866" s="44" t="s">
        <v>144</v>
      </c>
      <c r="G866" s="45" t="s">
        <v>144</v>
      </c>
      <c r="H866" s="46" t="s">
        <v>144</v>
      </c>
      <c r="I866" s="46" t="s">
        <v>144</v>
      </c>
      <c r="J866" s="47" t="s">
        <v>163</v>
      </c>
      <c r="K866" s="48" t="s">
        <v>144</v>
      </c>
      <c r="L866" s="49" t="s">
        <v>144</v>
      </c>
      <c r="M866" s="50" t="s">
        <v>144</v>
      </c>
      <c r="N866" s="50" t="s">
        <v>144</v>
      </c>
      <c r="O866" s="50" t="s">
        <v>144</v>
      </c>
      <c r="P866" s="50" t="s">
        <v>144</v>
      </c>
      <c r="Q866" s="51" t="s">
        <v>144</v>
      </c>
      <c r="R866" s="51" t="s">
        <v>144</v>
      </c>
    </row>
    <row r="867" spans="2:18" ht="45" customHeight="1" x14ac:dyDescent="0.25">
      <c r="B867" s="43" t="s">
        <v>144</v>
      </c>
      <c r="C867" s="43" t="s">
        <v>144</v>
      </c>
      <c r="D867" s="44" t="s">
        <v>163</v>
      </c>
      <c r="E867" s="43" t="s">
        <v>144</v>
      </c>
      <c r="F867" s="44" t="s">
        <v>144</v>
      </c>
      <c r="G867" s="45" t="s">
        <v>144</v>
      </c>
      <c r="H867" s="46" t="s">
        <v>144</v>
      </c>
      <c r="I867" s="46" t="s">
        <v>144</v>
      </c>
      <c r="J867" s="47" t="s">
        <v>163</v>
      </c>
      <c r="K867" s="48" t="s">
        <v>144</v>
      </c>
      <c r="L867" s="49" t="s">
        <v>144</v>
      </c>
      <c r="M867" s="50" t="s">
        <v>144</v>
      </c>
      <c r="N867" s="50" t="s">
        <v>144</v>
      </c>
      <c r="O867" s="50" t="s">
        <v>144</v>
      </c>
      <c r="P867" s="50" t="s">
        <v>144</v>
      </c>
      <c r="Q867" s="51" t="s">
        <v>144</v>
      </c>
      <c r="R867" s="51" t="s">
        <v>144</v>
      </c>
    </row>
    <row r="868" spans="2:18" ht="45" customHeight="1" x14ac:dyDescent="0.25">
      <c r="B868" s="43" t="s">
        <v>144</v>
      </c>
      <c r="C868" s="43" t="s">
        <v>144</v>
      </c>
      <c r="D868" s="44" t="s">
        <v>163</v>
      </c>
      <c r="E868" s="43" t="s">
        <v>144</v>
      </c>
      <c r="F868" s="44" t="s">
        <v>144</v>
      </c>
      <c r="G868" s="45" t="s">
        <v>144</v>
      </c>
      <c r="H868" s="46" t="s">
        <v>144</v>
      </c>
      <c r="I868" s="46" t="s">
        <v>144</v>
      </c>
      <c r="J868" s="47" t="s">
        <v>163</v>
      </c>
      <c r="K868" s="48" t="s">
        <v>144</v>
      </c>
      <c r="L868" s="49" t="s">
        <v>144</v>
      </c>
      <c r="M868" s="50" t="s">
        <v>144</v>
      </c>
      <c r="N868" s="50" t="s">
        <v>144</v>
      </c>
      <c r="O868" s="50" t="s">
        <v>144</v>
      </c>
      <c r="P868" s="50" t="s">
        <v>144</v>
      </c>
      <c r="Q868" s="51" t="s">
        <v>144</v>
      </c>
      <c r="R868" s="51" t="s">
        <v>144</v>
      </c>
    </row>
    <row r="869" spans="2:18" ht="45" customHeight="1" x14ac:dyDescent="0.25">
      <c r="B869" s="43" t="s">
        <v>144</v>
      </c>
      <c r="C869" s="43" t="s">
        <v>144</v>
      </c>
      <c r="D869" s="44" t="s">
        <v>163</v>
      </c>
      <c r="E869" s="43" t="s">
        <v>144</v>
      </c>
      <c r="F869" s="44" t="s">
        <v>144</v>
      </c>
      <c r="G869" s="45" t="s">
        <v>144</v>
      </c>
      <c r="H869" s="46" t="s">
        <v>144</v>
      </c>
      <c r="I869" s="46" t="s">
        <v>144</v>
      </c>
      <c r="J869" s="47" t="s">
        <v>163</v>
      </c>
      <c r="K869" s="48" t="s">
        <v>144</v>
      </c>
      <c r="L869" s="49" t="s">
        <v>144</v>
      </c>
      <c r="M869" s="50" t="s">
        <v>144</v>
      </c>
      <c r="N869" s="50" t="s">
        <v>144</v>
      </c>
      <c r="O869" s="50" t="s">
        <v>144</v>
      </c>
      <c r="P869" s="50" t="s">
        <v>144</v>
      </c>
      <c r="Q869" s="51" t="s">
        <v>144</v>
      </c>
      <c r="R869" s="51" t="s">
        <v>144</v>
      </c>
    </row>
    <row r="870" spans="2:18" ht="45" customHeight="1" x14ac:dyDescent="0.25">
      <c r="B870" s="43" t="s">
        <v>144</v>
      </c>
      <c r="C870" s="43" t="s">
        <v>144</v>
      </c>
      <c r="D870" s="44" t="s">
        <v>163</v>
      </c>
      <c r="E870" s="43" t="s">
        <v>144</v>
      </c>
      <c r="F870" s="44" t="s">
        <v>144</v>
      </c>
      <c r="G870" s="45" t="s">
        <v>144</v>
      </c>
      <c r="H870" s="46" t="s">
        <v>144</v>
      </c>
      <c r="I870" s="46" t="s">
        <v>144</v>
      </c>
      <c r="J870" s="47" t="s">
        <v>163</v>
      </c>
      <c r="K870" s="48" t="s">
        <v>144</v>
      </c>
      <c r="L870" s="49" t="s">
        <v>144</v>
      </c>
      <c r="M870" s="50" t="s">
        <v>144</v>
      </c>
      <c r="N870" s="50" t="s">
        <v>144</v>
      </c>
      <c r="O870" s="50" t="s">
        <v>144</v>
      </c>
      <c r="P870" s="50" t="s">
        <v>144</v>
      </c>
      <c r="Q870" s="51" t="s">
        <v>144</v>
      </c>
      <c r="R870" s="51" t="s">
        <v>144</v>
      </c>
    </row>
    <row r="871" spans="2:18" ht="45" customHeight="1" x14ac:dyDescent="0.25">
      <c r="B871" s="43" t="s">
        <v>144</v>
      </c>
      <c r="C871" s="43" t="s">
        <v>144</v>
      </c>
      <c r="D871" s="44" t="s">
        <v>163</v>
      </c>
      <c r="E871" s="43" t="s">
        <v>144</v>
      </c>
      <c r="F871" s="44" t="s">
        <v>144</v>
      </c>
      <c r="G871" s="45" t="s">
        <v>144</v>
      </c>
      <c r="H871" s="46" t="s">
        <v>144</v>
      </c>
      <c r="I871" s="46" t="s">
        <v>144</v>
      </c>
      <c r="J871" s="47" t="s">
        <v>163</v>
      </c>
      <c r="K871" s="48" t="s">
        <v>144</v>
      </c>
      <c r="L871" s="49" t="s">
        <v>144</v>
      </c>
      <c r="M871" s="50" t="s">
        <v>144</v>
      </c>
      <c r="N871" s="50" t="s">
        <v>144</v>
      </c>
      <c r="O871" s="50" t="s">
        <v>144</v>
      </c>
      <c r="P871" s="50" t="s">
        <v>144</v>
      </c>
      <c r="Q871" s="51" t="s">
        <v>144</v>
      </c>
      <c r="R871" s="51" t="s">
        <v>144</v>
      </c>
    </row>
    <row r="872" spans="2:18" ht="45" customHeight="1" x14ac:dyDescent="0.25">
      <c r="B872" s="43" t="s">
        <v>144</v>
      </c>
      <c r="C872" s="43" t="s">
        <v>144</v>
      </c>
      <c r="D872" s="44" t="s">
        <v>163</v>
      </c>
      <c r="E872" s="43" t="s">
        <v>144</v>
      </c>
      <c r="F872" s="44" t="s">
        <v>144</v>
      </c>
      <c r="G872" s="45" t="s">
        <v>144</v>
      </c>
      <c r="H872" s="46" t="s">
        <v>144</v>
      </c>
      <c r="I872" s="46" t="s">
        <v>144</v>
      </c>
      <c r="J872" s="47" t="s">
        <v>163</v>
      </c>
      <c r="K872" s="48" t="s">
        <v>144</v>
      </c>
      <c r="L872" s="49" t="s">
        <v>144</v>
      </c>
      <c r="M872" s="50" t="s">
        <v>144</v>
      </c>
      <c r="N872" s="50" t="s">
        <v>144</v>
      </c>
      <c r="O872" s="50" t="s">
        <v>144</v>
      </c>
      <c r="P872" s="50" t="s">
        <v>144</v>
      </c>
      <c r="Q872" s="51" t="s">
        <v>144</v>
      </c>
      <c r="R872" s="51" t="s">
        <v>144</v>
      </c>
    </row>
    <row r="873" spans="2:18" ht="45" customHeight="1" x14ac:dyDescent="0.25">
      <c r="B873" s="43" t="s">
        <v>144</v>
      </c>
      <c r="C873" s="43" t="s">
        <v>144</v>
      </c>
      <c r="D873" s="44" t="s">
        <v>163</v>
      </c>
      <c r="E873" s="43" t="s">
        <v>144</v>
      </c>
      <c r="F873" s="44" t="s">
        <v>144</v>
      </c>
      <c r="G873" s="45" t="s">
        <v>144</v>
      </c>
      <c r="H873" s="46" t="s">
        <v>144</v>
      </c>
      <c r="I873" s="46" t="s">
        <v>144</v>
      </c>
      <c r="J873" s="47" t="s">
        <v>163</v>
      </c>
      <c r="K873" s="48" t="s">
        <v>144</v>
      </c>
      <c r="L873" s="49" t="s">
        <v>144</v>
      </c>
      <c r="M873" s="50" t="s">
        <v>144</v>
      </c>
      <c r="N873" s="50" t="s">
        <v>144</v>
      </c>
      <c r="O873" s="50" t="s">
        <v>144</v>
      </c>
      <c r="P873" s="50" t="s">
        <v>144</v>
      </c>
      <c r="Q873" s="51" t="s">
        <v>144</v>
      </c>
      <c r="R873" s="51" t="s">
        <v>144</v>
      </c>
    </row>
    <row r="874" spans="2:18" ht="45" customHeight="1" x14ac:dyDescent="0.25">
      <c r="B874" s="43" t="s">
        <v>144</v>
      </c>
      <c r="C874" s="43" t="s">
        <v>144</v>
      </c>
      <c r="D874" s="44" t="s">
        <v>163</v>
      </c>
      <c r="E874" s="43" t="s">
        <v>144</v>
      </c>
      <c r="F874" s="44" t="s">
        <v>144</v>
      </c>
      <c r="G874" s="45" t="s">
        <v>144</v>
      </c>
      <c r="H874" s="46" t="s">
        <v>144</v>
      </c>
      <c r="I874" s="46" t="s">
        <v>144</v>
      </c>
      <c r="J874" s="47" t="s">
        <v>163</v>
      </c>
      <c r="K874" s="48" t="s">
        <v>144</v>
      </c>
      <c r="L874" s="49" t="s">
        <v>144</v>
      </c>
      <c r="M874" s="50" t="s">
        <v>144</v>
      </c>
      <c r="N874" s="50" t="s">
        <v>144</v>
      </c>
      <c r="O874" s="50" t="s">
        <v>144</v>
      </c>
      <c r="P874" s="50" t="s">
        <v>144</v>
      </c>
      <c r="Q874" s="51" t="s">
        <v>144</v>
      </c>
      <c r="R874" s="51" t="s">
        <v>144</v>
      </c>
    </row>
    <row r="875" spans="2:18" ht="45" customHeight="1" x14ac:dyDescent="0.25">
      <c r="B875" s="43" t="s">
        <v>144</v>
      </c>
      <c r="C875" s="43" t="s">
        <v>144</v>
      </c>
      <c r="D875" s="44" t="s">
        <v>163</v>
      </c>
      <c r="E875" s="43" t="s">
        <v>144</v>
      </c>
      <c r="F875" s="44" t="s">
        <v>144</v>
      </c>
      <c r="G875" s="45" t="s">
        <v>144</v>
      </c>
      <c r="H875" s="46" t="s">
        <v>144</v>
      </c>
      <c r="I875" s="46" t="s">
        <v>144</v>
      </c>
      <c r="J875" s="47" t="s">
        <v>163</v>
      </c>
      <c r="K875" s="48" t="s">
        <v>144</v>
      </c>
      <c r="L875" s="49" t="s">
        <v>144</v>
      </c>
      <c r="M875" s="50" t="s">
        <v>144</v>
      </c>
      <c r="N875" s="50" t="s">
        <v>144</v>
      </c>
      <c r="O875" s="50" t="s">
        <v>144</v>
      </c>
      <c r="P875" s="50" t="s">
        <v>144</v>
      </c>
      <c r="Q875" s="51" t="s">
        <v>144</v>
      </c>
      <c r="R875" s="51" t="s">
        <v>144</v>
      </c>
    </row>
    <row r="876" spans="2:18" ht="45" customHeight="1" x14ac:dyDescent="0.25">
      <c r="B876" s="43" t="s">
        <v>144</v>
      </c>
      <c r="C876" s="43" t="s">
        <v>144</v>
      </c>
      <c r="D876" s="44" t="s">
        <v>163</v>
      </c>
      <c r="E876" s="43" t="s">
        <v>144</v>
      </c>
      <c r="F876" s="44" t="s">
        <v>144</v>
      </c>
      <c r="G876" s="45" t="s">
        <v>144</v>
      </c>
      <c r="H876" s="46" t="s">
        <v>144</v>
      </c>
      <c r="I876" s="46" t="s">
        <v>144</v>
      </c>
      <c r="J876" s="47" t="s">
        <v>163</v>
      </c>
      <c r="K876" s="48" t="s">
        <v>144</v>
      </c>
      <c r="L876" s="49" t="s">
        <v>144</v>
      </c>
      <c r="M876" s="50" t="s">
        <v>144</v>
      </c>
      <c r="N876" s="50" t="s">
        <v>144</v>
      </c>
      <c r="O876" s="50" t="s">
        <v>144</v>
      </c>
      <c r="P876" s="50" t="s">
        <v>144</v>
      </c>
      <c r="Q876" s="51" t="s">
        <v>144</v>
      </c>
      <c r="R876" s="51" t="s">
        <v>144</v>
      </c>
    </row>
    <row r="877" spans="2:18" ht="45" customHeight="1" x14ac:dyDescent="0.25">
      <c r="B877" s="43" t="s">
        <v>144</v>
      </c>
      <c r="C877" s="43" t="s">
        <v>144</v>
      </c>
      <c r="D877" s="44" t="s">
        <v>163</v>
      </c>
      <c r="E877" s="43" t="s">
        <v>144</v>
      </c>
      <c r="F877" s="44" t="s">
        <v>144</v>
      </c>
      <c r="G877" s="45" t="s">
        <v>144</v>
      </c>
      <c r="H877" s="46" t="s">
        <v>144</v>
      </c>
      <c r="I877" s="46" t="s">
        <v>144</v>
      </c>
      <c r="J877" s="47" t="s">
        <v>163</v>
      </c>
      <c r="K877" s="48" t="s">
        <v>144</v>
      </c>
      <c r="L877" s="49" t="s">
        <v>144</v>
      </c>
      <c r="M877" s="50" t="s">
        <v>144</v>
      </c>
      <c r="N877" s="50" t="s">
        <v>144</v>
      </c>
      <c r="O877" s="50" t="s">
        <v>144</v>
      </c>
      <c r="P877" s="50" t="s">
        <v>144</v>
      </c>
      <c r="Q877" s="51" t="s">
        <v>144</v>
      </c>
      <c r="R877" s="51" t="s">
        <v>144</v>
      </c>
    </row>
    <row r="878" spans="2:18" ht="45" customHeight="1" x14ac:dyDescent="0.25">
      <c r="B878" s="43" t="s">
        <v>144</v>
      </c>
      <c r="C878" s="43" t="s">
        <v>144</v>
      </c>
      <c r="D878" s="44" t="s">
        <v>163</v>
      </c>
      <c r="E878" s="43" t="s">
        <v>144</v>
      </c>
      <c r="F878" s="44" t="s">
        <v>144</v>
      </c>
      <c r="G878" s="45" t="s">
        <v>144</v>
      </c>
      <c r="H878" s="46" t="s">
        <v>144</v>
      </c>
      <c r="I878" s="46" t="s">
        <v>144</v>
      </c>
      <c r="J878" s="47" t="s">
        <v>163</v>
      </c>
      <c r="K878" s="48" t="s">
        <v>144</v>
      </c>
      <c r="L878" s="49" t="s">
        <v>144</v>
      </c>
      <c r="M878" s="50" t="s">
        <v>144</v>
      </c>
      <c r="N878" s="50" t="s">
        <v>144</v>
      </c>
      <c r="O878" s="50" t="s">
        <v>144</v>
      </c>
      <c r="P878" s="50" t="s">
        <v>144</v>
      </c>
      <c r="Q878" s="51" t="s">
        <v>144</v>
      </c>
      <c r="R878" s="51" t="s">
        <v>144</v>
      </c>
    </row>
    <row r="879" spans="2:18" ht="45" customHeight="1" x14ac:dyDescent="0.25">
      <c r="B879" s="43" t="s">
        <v>144</v>
      </c>
      <c r="C879" s="43" t="s">
        <v>144</v>
      </c>
      <c r="D879" s="44" t="s">
        <v>163</v>
      </c>
      <c r="E879" s="43" t="s">
        <v>144</v>
      </c>
      <c r="F879" s="44" t="s">
        <v>144</v>
      </c>
      <c r="G879" s="45" t="s">
        <v>144</v>
      </c>
      <c r="H879" s="46" t="s">
        <v>144</v>
      </c>
      <c r="I879" s="46" t="s">
        <v>144</v>
      </c>
      <c r="J879" s="47" t="s">
        <v>163</v>
      </c>
      <c r="K879" s="48" t="s">
        <v>144</v>
      </c>
      <c r="L879" s="49" t="s">
        <v>144</v>
      </c>
      <c r="M879" s="50" t="s">
        <v>144</v>
      </c>
      <c r="N879" s="50" t="s">
        <v>144</v>
      </c>
      <c r="O879" s="50" t="s">
        <v>144</v>
      </c>
      <c r="P879" s="50" t="s">
        <v>144</v>
      </c>
      <c r="Q879" s="51" t="s">
        <v>144</v>
      </c>
      <c r="R879" s="51" t="s">
        <v>144</v>
      </c>
    </row>
    <row r="880" spans="2:18" ht="45" customHeight="1" x14ac:dyDescent="0.25">
      <c r="B880" s="43" t="s">
        <v>144</v>
      </c>
      <c r="C880" s="43" t="s">
        <v>144</v>
      </c>
      <c r="D880" s="44" t="s">
        <v>163</v>
      </c>
      <c r="E880" s="43" t="s">
        <v>144</v>
      </c>
      <c r="F880" s="44" t="s">
        <v>144</v>
      </c>
      <c r="G880" s="45" t="s">
        <v>144</v>
      </c>
      <c r="H880" s="46" t="s">
        <v>144</v>
      </c>
      <c r="I880" s="46" t="s">
        <v>144</v>
      </c>
      <c r="J880" s="47" t="s">
        <v>163</v>
      </c>
      <c r="K880" s="48" t="s">
        <v>144</v>
      </c>
      <c r="L880" s="49" t="s">
        <v>144</v>
      </c>
      <c r="M880" s="50" t="s">
        <v>144</v>
      </c>
      <c r="N880" s="50" t="s">
        <v>144</v>
      </c>
      <c r="O880" s="50" t="s">
        <v>144</v>
      </c>
      <c r="P880" s="50" t="s">
        <v>144</v>
      </c>
      <c r="Q880" s="51" t="s">
        <v>144</v>
      </c>
      <c r="R880" s="51" t="s">
        <v>144</v>
      </c>
    </row>
    <row r="881" spans="2:18" ht="45" customHeight="1" x14ac:dyDescent="0.25">
      <c r="B881" s="43" t="s">
        <v>144</v>
      </c>
      <c r="C881" s="43" t="s">
        <v>144</v>
      </c>
      <c r="D881" s="44" t="s">
        <v>163</v>
      </c>
      <c r="E881" s="43" t="s">
        <v>144</v>
      </c>
      <c r="F881" s="44" t="s">
        <v>144</v>
      </c>
      <c r="G881" s="45" t="s">
        <v>144</v>
      </c>
      <c r="H881" s="46" t="s">
        <v>144</v>
      </c>
      <c r="I881" s="46" t="s">
        <v>144</v>
      </c>
      <c r="J881" s="47" t="s">
        <v>163</v>
      </c>
      <c r="K881" s="48" t="s">
        <v>144</v>
      </c>
      <c r="L881" s="49" t="s">
        <v>144</v>
      </c>
      <c r="M881" s="50" t="s">
        <v>144</v>
      </c>
      <c r="N881" s="50" t="s">
        <v>144</v>
      </c>
      <c r="O881" s="50" t="s">
        <v>144</v>
      </c>
      <c r="P881" s="50" t="s">
        <v>144</v>
      </c>
      <c r="Q881" s="51" t="s">
        <v>144</v>
      </c>
      <c r="R881" s="51" t="s">
        <v>144</v>
      </c>
    </row>
    <row r="882" spans="2:18" ht="45" customHeight="1" x14ac:dyDescent="0.25">
      <c r="B882" s="43" t="s">
        <v>144</v>
      </c>
      <c r="C882" s="43" t="s">
        <v>144</v>
      </c>
      <c r="D882" s="44" t="s">
        <v>163</v>
      </c>
      <c r="E882" s="43" t="s">
        <v>144</v>
      </c>
      <c r="F882" s="44" t="s">
        <v>144</v>
      </c>
      <c r="G882" s="45" t="s">
        <v>144</v>
      </c>
      <c r="H882" s="46" t="s">
        <v>144</v>
      </c>
      <c r="I882" s="46" t="s">
        <v>144</v>
      </c>
      <c r="J882" s="47" t="s">
        <v>163</v>
      </c>
      <c r="K882" s="48" t="s">
        <v>144</v>
      </c>
      <c r="L882" s="49" t="s">
        <v>144</v>
      </c>
      <c r="M882" s="50" t="s">
        <v>144</v>
      </c>
      <c r="N882" s="50" t="s">
        <v>144</v>
      </c>
      <c r="O882" s="50" t="s">
        <v>144</v>
      </c>
      <c r="P882" s="50" t="s">
        <v>144</v>
      </c>
      <c r="Q882" s="51" t="s">
        <v>144</v>
      </c>
      <c r="R882" s="51" t="s">
        <v>144</v>
      </c>
    </row>
    <row r="883" spans="2:18" ht="45" customHeight="1" x14ac:dyDescent="0.25">
      <c r="B883" s="43" t="s">
        <v>144</v>
      </c>
      <c r="C883" s="43" t="s">
        <v>144</v>
      </c>
      <c r="D883" s="44" t="s">
        <v>163</v>
      </c>
      <c r="E883" s="43" t="s">
        <v>144</v>
      </c>
      <c r="F883" s="44" t="s">
        <v>144</v>
      </c>
      <c r="G883" s="45" t="s">
        <v>144</v>
      </c>
      <c r="H883" s="46" t="s">
        <v>144</v>
      </c>
      <c r="I883" s="46" t="s">
        <v>144</v>
      </c>
      <c r="J883" s="47" t="s">
        <v>163</v>
      </c>
      <c r="K883" s="48" t="s">
        <v>144</v>
      </c>
      <c r="L883" s="49" t="s">
        <v>144</v>
      </c>
      <c r="M883" s="50" t="s">
        <v>144</v>
      </c>
      <c r="N883" s="50" t="s">
        <v>144</v>
      </c>
      <c r="O883" s="50" t="s">
        <v>144</v>
      </c>
      <c r="P883" s="50" t="s">
        <v>144</v>
      </c>
      <c r="Q883" s="51" t="s">
        <v>144</v>
      </c>
      <c r="R883" s="51" t="s">
        <v>144</v>
      </c>
    </row>
    <row r="884" spans="2:18" ht="45" customHeight="1" x14ac:dyDescent="0.25">
      <c r="B884" s="43" t="s">
        <v>144</v>
      </c>
      <c r="C884" s="43" t="s">
        <v>144</v>
      </c>
      <c r="D884" s="44" t="s">
        <v>163</v>
      </c>
      <c r="E884" s="43" t="s">
        <v>144</v>
      </c>
      <c r="F884" s="44" t="s">
        <v>144</v>
      </c>
      <c r="G884" s="45" t="s">
        <v>144</v>
      </c>
      <c r="H884" s="46" t="s">
        <v>144</v>
      </c>
      <c r="I884" s="46" t="s">
        <v>144</v>
      </c>
      <c r="J884" s="47" t="s">
        <v>163</v>
      </c>
      <c r="K884" s="48" t="s">
        <v>144</v>
      </c>
      <c r="L884" s="49" t="s">
        <v>144</v>
      </c>
      <c r="M884" s="50" t="s">
        <v>144</v>
      </c>
      <c r="N884" s="50" t="s">
        <v>144</v>
      </c>
      <c r="O884" s="50" t="s">
        <v>144</v>
      </c>
      <c r="P884" s="50" t="s">
        <v>144</v>
      </c>
      <c r="Q884" s="51" t="s">
        <v>144</v>
      </c>
      <c r="R884" s="51" t="s">
        <v>144</v>
      </c>
    </row>
    <row r="885" spans="2:18" ht="45" customHeight="1" x14ac:dyDescent="0.25">
      <c r="B885" s="43" t="s">
        <v>144</v>
      </c>
      <c r="C885" s="43" t="s">
        <v>144</v>
      </c>
      <c r="D885" s="44" t="s">
        <v>163</v>
      </c>
      <c r="E885" s="43" t="s">
        <v>144</v>
      </c>
      <c r="F885" s="44" t="s">
        <v>144</v>
      </c>
      <c r="G885" s="45" t="s">
        <v>144</v>
      </c>
      <c r="H885" s="46" t="s">
        <v>144</v>
      </c>
      <c r="I885" s="46" t="s">
        <v>144</v>
      </c>
      <c r="J885" s="47" t="s">
        <v>163</v>
      </c>
      <c r="K885" s="48" t="s">
        <v>144</v>
      </c>
      <c r="L885" s="49" t="s">
        <v>144</v>
      </c>
      <c r="M885" s="50" t="s">
        <v>144</v>
      </c>
      <c r="N885" s="50" t="s">
        <v>144</v>
      </c>
      <c r="O885" s="50" t="s">
        <v>144</v>
      </c>
      <c r="P885" s="50" t="s">
        <v>144</v>
      </c>
      <c r="Q885" s="51" t="s">
        <v>144</v>
      </c>
      <c r="R885" s="51" t="s">
        <v>144</v>
      </c>
    </row>
    <row r="886" spans="2:18" ht="45" customHeight="1" x14ac:dyDescent="0.25">
      <c r="B886" s="43" t="s">
        <v>144</v>
      </c>
      <c r="C886" s="43" t="s">
        <v>144</v>
      </c>
      <c r="D886" s="44" t="s">
        <v>163</v>
      </c>
      <c r="E886" s="43" t="s">
        <v>144</v>
      </c>
      <c r="F886" s="44" t="s">
        <v>144</v>
      </c>
      <c r="G886" s="45" t="s">
        <v>144</v>
      </c>
      <c r="H886" s="46" t="s">
        <v>144</v>
      </c>
      <c r="I886" s="46" t="s">
        <v>144</v>
      </c>
      <c r="J886" s="47" t="s">
        <v>163</v>
      </c>
      <c r="K886" s="48" t="s">
        <v>144</v>
      </c>
      <c r="L886" s="49" t="s">
        <v>144</v>
      </c>
      <c r="M886" s="50" t="s">
        <v>144</v>
      </c>
      <c r="N886" s="50" t="s">
        <v>144</v>
      </c>
      <c r="O886" s="50" t="s">
        <v>144</v>
      </c>
      <c r="P886" s="50" t="s">
        <v>144</v>
      </c>
      <c r="Q886" s="51" t="s">
        <v>144</v>
      </c>
      <c r="R886" s="51" t="s">
        <v>144</v>
      </c>
    </row>
    <row r="887" spans="2:18" ht="45" customHeight="1" x14ac:dyDescent="0.25">
      <c r="B887" s="43" t="s">
        <v>144</v>
      </c>
      <c r="C887" s="43" t="s">
        <v>144</v>
      </c>
      <c r="D887" s="44" t="s">
        <v>163</v>
      </c>
      <c r="E887" s="43" t="s">
        <v>144</v>
      </c>
      <c r="F887" s="44" t="s">
        <v>144</v>
      </c>
      <c r="G887" s="45" t="s">
        <v>144</v>
      </c>
      <c r="H887" s="46" t="s">
        <v>144</v>
      </c>
      <c r="I887" s="46" t="s">
        <v>144</v>
      </c>
      <c r="J887" s="47" t="s">
        <v>163</v>
      </c>
      <c r="K887" s="48" t="s">
        <v>144</v>
      </c>
      <c r="L887" s="49" t="s">
        <v>144</v>
      </c>
      <c r="M887" s="50" t="s">
        <v>144</v>
      </c>
      <c r="N887" s="50" t="s">
        <v>144</v>
      </c>
      <c r="O887" s="50" t="s">
        <v>144</v>
      </c>
      <c r="P887" s="50" t="s">
        <v>144</v>
      </c>
      <c r="Q887" s="51" t="s">
        <v>144</v>
      </c>
      <c r="R887" s="51" t="s">
        <v>144</v>
      </c>
    </row>
    <row r="888" spans="2:18" ht="45" customHeight="1" x14ac:dyDescent="0.25">
      <c r="B888" s="43" t="s">
        <v>144</v>
      </c>
      <c r="C888" s="43" t="s">
        <v>144</v>
      </c>
      <c r="D888" s="44" t="s">
        <v>163</v>
      </c>
      <c r="E888" s="43" t="s">
        <v>144</v>
      </c>
      <c r="F888" s="44" t="s">
        <v>144</v>
      </c>
      <c r="G888" s="45" t="s">
        <v>144</v>
      </c>
      <c r="H888" s="46" t="s">
        <v>144</v>
      </c>
      <c r="I888" s="46" t="s">
        <v>144</v>
      </c>
      <c r="J888" s="47" t="s">
        <v>163</v>
      </c>
      <c r="K888" s="48" t="s">
        <v>144</v>
      </c>
      <c r="L888" s="49" t="s">
        <v>144</v>
      </c>
      <c r="M888" s="50" t="s">
        <v>144</v>
      </c>
      <c r="N888" s="50" t="s">
        <v>144</v>
      </c>
      <c r="O888" s="50" t="s">
        <v>144</v>
      </c>
      <c r="P888" s="50" t="s">
        <v>144</v>
      </c>
      <c r="Q888" s="51" t="s">
        <v>144</v>
      </c>
      <c r="R888" s="51" t="s">
        <v>144</v>
      </c>
    </row>
    <row r="889" spans="2:18" ht="45" customHeight="1" x14ac:dyDescent="0.25">
      <c r="B889" s="43" t="s">
        <v>144</v>
      </c>
      <c r="C889" s="43" t="s">
        <v>144</v>
      </c>
      <c r="D889" s="44" t="s">
        <v>163</v>
      </c>
      <c r="E889" s="43" t="s">
        <v>144</v>
      </c>
      <c r="F889" s="44" t="s">
        <v>144</v>
      </c>
      <c r="G889" s="45" t="s">
        <v>144</v>
      </c>
      <c r="H889" s="46" t="s">
        <v>144</v>
      </c>
      <c r="I889" s="46" t="s">
        <v>144</v>
      </c>
      <c r="J889" s="47" t="s">
        <v>163</v>
      </c>
      <c r="K889" s="48" t="s">
        <v>144</v>
      </c>
      <c r="L889" s="49" t="s">
        <v>144</v>
      </c>
      <c r="M889" s="50" t="s">
        <v>144</v>
      </c>
      <c r="N889" s="50" t="s">
        <v>144</v>
      </c>
      <c r="O889" s="50" t="s">
        <v>144</v>
      </c>
      <c r="P889" s="50" t="s">
        <v>144</v>
      </c>
      <c r="Q889" s="51" t="s">
        <v>144</v>
      </c>
      <c r="R889" s="51" t="s">
        <v>144</v>
      </c>
    </row>
    <row r="890" spans="2:18" ht="45" customHeight="1" x14ac:dyDescent="0.25">
      <c r="B890" s="43" t="s">
        <v>144</v>
      </c>
      <c r="C890" s="43" t="s">
        <v>144</v>
      </c>
      <c r="D890" s="44" t="s">
        <v>163</v>
      </c>
      <c r="E890" s="43" t="s">
        <v>144</v>
      </c>
      <c r="F890" s="44" t="s">
        <v>144</v>
      </c>
      <c r="G890" s="45" t="s">
        <v>144</v>
      </c>
      <c r="H890" s="46" t="s">
        <v>144</v>
      </c>
      <c r="I890" s="46" t="s">
        <v>144</v>
      </c>
      <c r="J890" s="47" t="s">
        <v>163</v>
      </c>
      <c r="K890" s="48" t="s">
        <v>144</v>
      </c>
      <c r="L890" s="49" t="s">
        <v>144</v>
      </c>
      <c r="M890" s="50" t="s">
        <v>144</v>
      </c>
      <c r="N890" s="50" t="s">
        <v>144</v>
      </c>
      <c r="O890" s="50" t="s">
        <v>144</v>
      </c>
      <c r="P890" s="50" t="s">
        <v>144</v>
      </c>
      <c r="Q890" s="51" t="s">
        <v>144</v>
      </c>
      <c r="R890" s="51" t="s">
        <v>144</v>
      </c>
    </row>
    <row r="891" spans="2:18" ht="45" customHeight="1" x14ac:dyDescent="0.25">
      <c r="B891" s="43" t="s">
        <v>144</v>
      </c>
      <c r="C891" s="43" t="s">
        <v>144</v>
      </c>
      <c r="D891" s="44" t="s">
        <v>163</v>
      </c>
      <c r="E891" s="43" t="s">
        <v>144</v>
      </c>
      <c r="F891" s="44" t="s">
        <v>144</v>
      </c>
      <c r="G891" s="45" t="s">
        <v>144</v>
      </c>
      <c r="H891" s="46" t="s">
        <v>144</v>
      </c>
      <c r="I891" s="46" t="s">
        <v>144</v>
      </c>
      <c r="J891" s="47" t="s">
        <v>163</v>
      </c>
      <c r="K891" s="48" t="s">
        <v>144</v>
      </c>
      <c r="L891" s="49" t="s">
        <v>144</v>
      </c>
      <c r="M891" s="50" t="s">
        <v>144</v>
      </c>
      <c r="N891" s="50" t="s">
        <v>144</v>
      </c>
      <c r="O891" s="50" t="s">
        <v>144</v>
      </c>
      <c r="P891" s="50" t="s">
        <v>144</v>
      </c>
      <c r="Q891" s="51" t="s">
        <v>144</v>
      </c>
      <c r="R891" s="51" t="s">
        <v>144</v>
      </c>
    </row>
    <row r="892" spans="2:18" ht="45" customHeight="1" x14ac:dyDescent="0.25">
      <c r="B892" s="43" t="s">
        <v>144</v>
      </c>
      <c r="C892" s="43" t="s">
        <v>144</v>
      </c>
      <c r="D892" s="44" t="s">
        <v>163</v>
      </c>
      <c r="E892" s="43" t="s">
        <v>144</v>
      </c>
      <c r="F892" s="44" t="s">
        <v>144</v>
      </c>
      <c r="G892" s="45" t="s">
        <v>144</v>
      </c>
      <c r="H892" s="46" t="s">
        <v>144</v>
      </c>
      <c r="I892" s="46" t="s">
        <v>144</v>
      </c>
      <c r="J892" s="47" t="s">
        <v>163</v>
      </c>
      <c r="K892" s="48" t="s">
        <v>144</v>
      </c>
      <c r="L892" s="49" t="s">
        <v>144</v>
      </c>
      <c r="M892" s="50" t="s">
        <v>144</v>
      </c>
      <c r="N892" s="50" t="s">
        <v>144</v>
      </c>
      <c r="O892" s="50" t="s">
        <v>144</v>
      </c>
      <c r="P892" s="50" t="s">
        <v>144</v>
      </c>
      <c r="Q892" s="51" t="s">
        <v>144</v>
      </c>
      <c r="R892" s="51" t="s">
        <v>144</v>
      </c>
    </row>
    <row r="893" spans="2:18" ht="45" customHeight="1" x14ac:dyDescent="0.25">
      <c r="B893" s="43" t="s">
        <v>144</v>
      </c>
      <c r="C893" s="43" t="s">
        <v>144</v>
      </c>
      <c r="D893" s="44" t="s">
        <v>163</v>
      </c>
      <c r="E893" s="43" t="s">
        <v>144</v>
      </c>
      <c r="F893" s="44" t="s">
        <v>144</v>
      </c>
      <c r="G893" s="45" t="s">
        <v>144</v>
      </c>
      <c r="H893" s="46" t="s">
        <v>144</v>
      </c>
      <c r="I893" s="46" t="s">
        <v>144</v>
      </c>
      <c r="J893" s="47" t="s">
        <v>163</v>
      </c>
      <c r="K893" s="48" t="s">
        <v>144</v>
      </c>
      <c r="L893" s="49" t="s">
        <v>144</v>
      </c>
      <c r="M893" s="50" t="s">
        <v>144</v>
      </c>
      <c r="N893" s="50" t="s">
        <v>144</v>
      </c>
      <c r="O893" s="50" t="s">
        <v>144</v>
      </c>
      <c r="P893" s="50" t="s">
        <v>144</v>
      </c>
      <c r="Q893" s="51" t="s">
        <v>144</v>
      </c>
      <c r="R893" s="51" t="s">
        <v>144</v>
      </c>
    </row>
    <row r="894" spans="2:18" ht="45" customHeight="1" x14ac:dyDescent="0.25">
      <c r="B894" s="43" t="s">
        <v>144</v>
      </c>
      <c r="C894" s="43" t="s">
        <v>144</v>
      </c>
      <c r="D894" s="44" t="s">
        <v>163</v>
      </c>
      <c r="E894" s="43" t="s">
        <v>144</v>
      </c>
      <c r="F894" s="44" t="s">
        <v>144</v>
      </c>
      <c r="G894" s="45" t="s">
        <v>144</v>
      </c>
      <c r="H894" s="46" t="s">
        <v>144</v>
      </c>
      <c r="I894" s="46" t="s">
        <v>144</v>
      </c>
      <c r="J894" s="47" t="s">
        <v>163</v>
      </c>
      <c r="K894" s="48" t="s">
        <v>144</v>
      </c>
      <c r="L894" s="49" t="s">
        <v>144</v>
      </c>
      <c r="M894" s="50" t="s">
        <v>144</v>
      </c>
      <c r="N894" s="50" t="s">
        <v>144</v>
      </c>
      <c r="O894" s="50" t="s">
        <v>144</v>
      </c>
      <c r="P894" s="50" t="s">
        <v>144</v>
      </c>
      <c r="Q894" s="51" t="s">
        <v>144</v>
      </c>
      <c r="R894" s="51" t="s">
        <v>144</v>
      </c>
    </row>
    <row r="895" spans="2:18" ht="45" customHeight="1" x14ac:dyDescent="0.25">
      <c r="B895" s="43" t="s">
        <v>144</v>
      </c>
      <c r="C895" s="43" t="s">
        <v>144</v>
      </c>
      <c r="D895" s="44" t="s">
        <v>163</v>
      </c>
      <c r="E895" s="43" t="s">
        <v>144</v>
      </c>
      <c r="F895" s="44" t="s">
        <v>144</v>
      </c>
      <c r="G895" s="45" t="s">
        <v>144</v>
      </c>
      <c r="H895" s="46" t="s">
        <v>144</v>
      </c>
      <c r="I895" s="46" t="s">
        <v>144</v>
      </c>
      <c r="J895" s="47" t="s">
        <v>163</v>
      </c>
      <c r="K895" s="48" t="s">
        <v>144</v>
      </c>
      <c r="L895" s="49" t="s">
        <v>144</v>
      </c>
      <c r="M895" s="50" t="s">
        <v>144</v>
      </c>
      <c r="N895" s="50" t="s">
        <v>144</v>
      </c>
      <c r="O895" s="50" t="s">
        <v>144</v>
      </c>
      <c r="P895" s="50" t="s">
        <v>144</v>
      </c>
      <c r="Q895" s="51" t="s">
        <v>144</v>
      </c>
      <c r="R895" s="51" t="s">
        <v>144</v>
      </c>
    </row>
    <row r="896" spans="2:18" ht="45" customHeight="1" x14ac:dyDescent="0.25">
      <c r="B896" s="43" t="s">
        <v>144</v>
      </c>
      <c r="C896" s="43" t="s">
        <v>144</v>
      </c>
      <c r="D896" s="44" t="s">
        <v>163</v>
      </c>
      <c r="E896" s="43" t="s">
        <v>144</v>
      </c>
      <c r="F896" s="44" t="s">
        <v>144</v>
      </c>
      <c r="G896" s="45" t="s">
        <v>144</v>
      </c>
      <c r="H896" s="46" t="s">
        <v>144</v>
      </c>
      <c r="I896" s="46" t="s">
        <v>144</v>
      </c>
      <c r="J896" s="47" t="s">
        <v>163</v>
      </c>
      <c r="K896" s="48" t="s">
        <v>144</v>
      </c>
      <c r="L896" s="49" t="s">
        <v>144</v>
      </c>
      <c r="M896" s="50" t="s">
        <v>144</v>
      </c>
      <c r="N896" s="50" t="s">
        <v>144</v>
      </c>
      <c r="O896" s="50" t="s">
        <v>144</v>
      </c>
      <c r="P896" s="50" t="s">
        <v>144</v>
      </c>
      <c r="Q896" s="51" t="s">
        <v>144</v>
      </c>
      <c r="R896" s="51" t="s">
        <v>144</v>
      </c>
    </row>
    <row r="897" spans="2:18" ht="45" customHeight="1" x14ac:dyDescent="0.25">
      <c r="B897" s="43" t="s">
        <v>144</v>
      </c>
      <c r="C897" s="43" t="s">
        <v>144</v>
      </c>
      <c r="D897" s="44" t="s">
        <v>163</v>
      </c>
      <c r="E897" s="43" t="s">
        <v>144</v>
      </c>
      <c r="F897" s="44" t="s">
        <v>144</v>
      </c>
      <c r="G897" s="45" t="s">
        <v>144</v>
      </c>
      <c r="H897" s="46" t="s">
        <v>144</v>
      </c>
      <c r="I897" s="46" t="s">
        <v>144</v>
      </c>
      <c r="J897" s="47" t="s">
        <v>163</v>
      </c>
      <c r="K897" s="48" t="s">
        <v>144</v>
      </c>
      <c r="L897" s="49" t="s">
        <v>144</v>
      </c>
      <c r="M897" s="50" t="s">
        <v>144</v>
      </c>
      <c r="N897" s="50" t="s">
        <v>144</v>
      </c>
      <c r="O897" s="50" t="s">
        <v>144</v>
      </c>
      <c r="P897" s="50" t="s">
        <v>144</v>
      </c>
      <c r="Q897" s="51" t="s">
        <v>144</v>
      </c>
      <c r="R897" s="51" t="s">
        <v>144</v>
      </c>
    </row>
    <row r="898" spans="2:18" ht="45" customHeight="1" x14ac:dyDescent="0.25">
      <c r="B898" s="43" t="s">
        <v>144</v>
      </c>
      <c r="C898" s="43" t="s">
        <v>144</v>
      </c>
      <c r="D898" s="44" t="s">
        <v>163</v>
      </c>
      <c r="E898" s="43" t="s">
        <v>144</v>
      </c>
      <c r="F898" s="44" t="s">
        <v>144</v>
      </c>
      <c r="G898" s="45" t="s">
        <v>144</v>
      </c>
      <c r="H898" s="46" t="s">
        <v>144</v>
      </c>
      <c r="I898" s="46" t="s">
        <v>144</v>
      </c>
      <c r="J898" s="47" t="s">
        <v>163</v>
      </c>
      <c r="K898" s="48" t="s">
        <v>144</v>
      </c>
      <c r="L898" s="49" t="s">
        <v>144</v>
      </c>
      <c r="M898" s="50" t="s">
        <v>144</v>
      </c>
      <c r="N898" s="50" t="s">
        <v>144</v>
      </c>
      <c r="O898" s="50" t="s">
        <v>144</v>
      </c>
      <c r="P898" s="50" t="s">
        <v>144</v>
      </c>
      <c r="Q898" s="51" t="s">
        <v>144</v>
      </c>
      <c r="R898" s="51" t="s">
        <v>144</v>
      </c>
    </row>
    <row r="899" spans="2:18" ht="45" customHeight="1" x14ac:dyDescent="0.25">
      <c r="B899" s="43" t="s">
        <v>144</v>
      </c>
      <c r="C899" s="43" t="s">
        <v>144</v>
      </c>
      <c r="D899" s="44" t="s">
        <v>163</v>
      </c>
      <c r="E899" s="43" t="s">
        <v>144</v>
      </c>
      <c r="F899" s="44" t="s">
        <v>144</v>
      </c>
      <c r="G899" s="45" t="s">
        <v>144</v>
      </c>
      <c r="H899" s="46" t="s">
        <v>144</v>
      </c>
      <c r="I899" s="46" t="s">
        <v>144</v>
      </c>
      <c r="J899" s="47" t="s">
        <v>163</v>
      </c>
      <c r="K899" s="48" t="s">
        <v>144</v>
      </c>
      <c r="L899" s="49" t="s">
        <v>144</v>
      </c>
      <c r="M899" s="50" t="s">
        <v>144</v>
      </c>
      <c r="N899" s="50" t="s">
        <v>144</v>
      </c>
      <c r="O899" s="50" t="s">
        <v>144</v>
      </c>
      <c r="P899" s="50" t="s">
        <v>144</v>
      </c>
      <c r="Q899" s="51" t="s">
        <v>144</v>
      </c>
      <c r="R899" s="51" t="s">
        <v>144</v>
      </c>
    </row>
    <row r="900" spans="2:18" ht="45" customHeight="1" x14ac:dyDescent="0.25">
      <c r="B900" s="43" t="s">
        <v>144</v>
      </c>
      <c r="C900" s="43" t="s">
        <v>144</v>
      </c>
      <c r="D900" s="44" t="s">
        <v>163</v>
      </c>
      <c r="E900" s="43" t="s">
        <v>144</v>
      </c>
      <c r="F900" s="44" t="s">
        <v>144</v>
      </c>
      <c r="G900" s="45" t="s">
        <v>144</v>
      </c>
      <c r="H900" s="46" t="s">
        <v>144</v>
      </c>
      <c r="I900" s="46" t="s">
        <v>144</v>
      </c>
      <c r="J900" s="47" t="s">
        <v>163</v>
      </c>
      <c r="K900" s="48" t="s">
        <v>144</v>
      </c>
      <c r="L900" s="49" t="s">
        <v>144</v>
      </c>
      <c r="M900" s="50" t="s">
        <v>144</v>
      </c>
      <c r="N900" s="50" t="s">
        <v>144</v>
      </c>
      <c r="O900" s="50" t="s">
        <v>144</v>
      </c>
      <c r="P900" s="50" t="s">
        <v>144</v>
      </c>
      <c r="Q900" s="51" t="s">
        <v>144</v>
      </c>
      <c r="R900" s="51" t="s">
        <v>144</v>
      </c>
    </row>
    <row r="901" spans="2:18" ht="45" customHeight="1" x14ac:dyDescent="0.25">
      <c r="B901" s="43" t="s">
        <v>144</v>
      </c>
      <c r="C901" s="43" t="s">
        <v>144</v>
      </c>
      <c r="D901" s="44" t="s">
        <v>163</v>
      </c>
      <c r="E901" s="43" t="s">
        <v>144</v>
      </c>
      <c r="F901" s="44" t="s">
        <v>144</v>
      </c>
      <c r="G901" s="45" t="s">
        <v>144</v>
      </c>
      <c r="H901" s="46" t="s">
        <v>144</v>
      </c>
      <c r="I901" s="46" t="s">
        <v>144</v>
      </c>
      <c r="J901" s="47" t="s">
        <v>163</v>
      </c>
      <c r="K901" s="48" t="s">
        <v>144</v>
      </c>
      <c r="L901" s="49" t="s">
        <v>144</v>
      </c>
      <c r="M901" s="50" t="s">
        <v>144</v>
      </c>
      <c r="N901" s="50" t="s">
        <v>144</v>
      </c>
      <c r="O901" s="50" t="s">
        <v>144</v>
      </c>
      <c r="P901" s="50" t="s">
        <v>144</v>
      </c>
      <c r="Q901" s="51" t="s">
        <v>144</v>
      </c>
      <c r="R901" s="51" t="s">
        <v>144</v>
      </c>
    </row>
    <row r="902" spans="2:18" ht="45" customHeight="1" x14ac:dyDescent="0.25">
      <c r="B902" s="43" t="s">
        <v>144</v>
      </c>
      <c r="C902" s="43" t="s">
        <v>144</v>
      </c>
      <c r="D902" s="44" t="s">
        <v>163</v>
      </c>
      <c r="E902" s="43" t="s">
        <v>144</v>
      </c>
      <c r="F902" s="44" t="s">
        <v>144</v>
      </c>
      <c r="G902" s="45" t="s">
        <v>144</v>
      </c>
      <c r="H902" s="46" t="s">
        <v>144</v>
      </c>
      <c r="I902" s="46" t="s">
        <v>144</v>
      </c>
      <c r="J902" s="47" t="s">
        <v>163</v>
      </c>
      <c r="K902" s="48" t="s">
        <v>144</v>
      </c>
      <c r="L902" s="49" t="s">
        <v>144</v>
      </c>
      <c r="M902" s="50" t="s">
        <v>144</v>
      </c>
      <c r="N902" s="50" t="s">
        <v>144</v>
      </c>
      <c r="O902" s="50" t="s">
        <v>144</v>
      </c>
      <c r="P902" s="50" t="s">
        <v>144</v>
      </c>
      <c r="Q902" s="51" t="s">
        <v>144</v>
      </c>
      <c r="R902" s="51" t="s">
        <v>144</v>
      </c>
    </row>
    <row r="903" spans="2:18" ht="45" customHeight="1" x14ac:dyDescent="0.25">
      <c r="B903" s="43" t="s">
        <v>144</v>
      </c>
      <c r="C903" s="43" t="s">
        <v>144</v>
      </c>
      <c r="D903" s="44" t="s">
        <v>163</v>
      </c>
      <c r="E903" s="43" t="s">
        <v>144</v>
      </c>
      <c r="F903" s="44" t="s">
        <v>144</v>
      </c>
      <c r="G903" s="45" t="s">
        <v>144</v>
      </c>
      <c r="H903" s="46" t="s">
        <v>144</v>
      </c>
      <c r="I903" s="46" t="s">
        <v>144</v>
      </c>
      <c r="J903" s="47" t="s">
        <v>163</v>
      </c>
      <c r="K903" s="48" t="s">
        <v>144</v>
      </c>
      <c r="L903" s="49" t="s">
        <v>144</v>
      </c>
      <c r="M903" s="50" t="s">
        <v>144</v>
      </c>
      <c r="N903" s="50" t="s">
        <v>144</v>
      </c>
      <c r="O903" s="50" t="s">
        <v>144</v>
      </c>
      <c r="P903" s="50" t="s">
        <v>144</v>
      </c>
      <c r="Q903" s="51" t="s">
        <v>144</v>
      </c>
      <c r="R903" s="51" t="s">
        <v>144</v>
      </c>
    </row>
    <row r="904" spans="2:18" ht="45" customHeight="1" x14ac:dyDescent="0.25">
      <c r="B904" s="43" t="s">
        <v>144</v>
      </c>
      <c r="C904" s="43" t="s">
        <v>144</v>
      </c>
      <c r="D904" s="44" t="s">
        <v>163</v>
      </c>
      <c r="E904" s="43" t="s">
        <v>144</v>
      </c>
      <c r="F904" s="44" t="s">
        <v>144</v>
      </c>
      <c r="G904" s="45" t="s">
        <v>144</v>
      </c>
      <c r="H904" s="46" t="s">
        <v>144</v>
      </c>
      <c r="I904" s="46" t="s">
        <v>144</v>
      </c>
      <c r="J904" s="47" t="s">
        <v>163</v>
      </c>
      <c r="K904" s="48" t="s">
        <v>144</v>
      </c>
      <c r="L904" s="49" t="s">
        <v>144</v>
      </c>
      <c r="M904" s="50" t="s">
        <v>144</v>
      </c>
      <c r="N904" s="50" t="s">
        <v>144</v>
      </c>
      <c r="O904" s="50" t="s">
        <v>144</v>
      </c>
      <c r="P904" s="50" t="s">
        <v>144</v>
      </c>
      <c r="Q904" s="51" t="s">
        <v>144</v>
      </c>
      <c r="R904" s="51" t="s">
        <v>144</v>
      </c>
    </row>
    <row r="905" spans="2:18" ht="45" customHeight="1" x14ac:dyDescent="0.25">
      <c r="B905" s="43" t="s">
        <v>144</v>
      </c>
      <c r="C905" s="43" t="s">
        <v>144</v>
      </c>
      <c r="D905" s="44" t="s">
        <v>163</v>
      </c>
      <c r="E905" s="43" t="s">
        <v>144</v>
      </c>
      <c r="F905" s="44" t="s">
        <v>144</v>
      </c>
      <c r="G905" s="45" t="s">
        <v>144</v>
      </c>
      <c r="H905" s="46" t="s">
        <v>144</v>
      </c>
      <c r="I905" s="46" t="s">
        <v>144</v>
      </c>
      <c r="J905" s="47" t="s">
        <v>163</v>
      </c>
      <c r="K905" s="48" t="s">
        <v>144</v>
      </c>
      <c r="L905" s="49" t="s">
        <v>144</v>
      </c>
      <c r="M905" s="50" t="s">
        <v>144</v>
      </c>
      <c r="N905" s="50" t="s">
        <v>144</v>
      </c>
      <c r="O905" s="50" t="s">
        <v>144</v>
      </c>
      <c r="P905" s="50" t="s">
        <v>144</v>
      </c>
      <c r="Q905" s="51" t="s">
        <v>144</v>
      </c>
      <c r="R905" s="51" t="s">
        <v>144</v>
      </c>
    </row>
    <row r="906" spans="2:18" ht="45" customHeight="1" x14ac:dyDescent="0.25">
      <c r="B906" s="43" t="s">
        <v>144</v>
      </c>
      <c r="C906" s="43" t="s">
        <v>144</v>
      </c>
      <c r="D906" s="44" t="s">
        <v>163</v>
      </c>
      <c r="E906" s="43" t="s">
        <v>144</v>
      </c>
      <c r="F906" s="44" t="s">
        <v>144</v>
      </c>
      <c r="G906" s="45" t="s">
        <v>144</v>
      </c>
      <c r="H906" s="46" t="s">
        <v>144</v>
      </c>
      <c r="I906" s="46" t="s">
        <v>144</v>
      </c>
      <c r="J906" s="47" t="s">
        <v>163</v>
      </c>
      <c r="K906" s="48" t="s">
        <v>144</v>
      </c>
      <c r="L906" s="49" t="s">
        <v>144</v>
      </c>
      <c r="M906" s="50" t="s">
        <v>144</v>
      </c>
      <c r="N906" s="50" t="s">
        <v>144</v>
      </c>
      <c r="O906" s="50" t="s">
        <v>144</v>
      </c>
      <c r="P906" s="50" t="s">
        <v>144</v>
      </c>
      <c r="Q906" s="51" t="s">
        <v>144</v>
      </c>
      <c r="R906" s="51" t="s">
        <v>144</v>
      </c>
    </row>
    <row r="907" spans="2:18" ht="45" customHeight="1" x14ac:dyDescent="0.25">
      <c r="B907" s="43" t="s">
        <v>144</v>
      </c>
      <c r="C907" s="43" t="s">
        <v>144</v>
      </c>
      <c r="D907" s="44" t="s">
        <v>163</v>
      </c>
      <c r="E907" s="43" t="s">
        <v>144</v>
      </c>
      <c r="F907" s="44" t="s">
        <v>144</v>
      </c>
      <c r="G907" s="45" t="s">
        <v>144</v>
      </c>
      <c r="H907" s="46" t="s">
        <v>144</v>
      </c>
      <c r="I907" s="46" t="s">
        <v>144</v>
      </c>
      <c r="J907" s="47" t="s">
        <v>163</v>
      </c>
      <c r="K907" s="48" t="s">
        <v>144</v>
      </c>
      <c r="L907" s="49" t="s">
        <v>144</v>
      </c>
      <c r="M907" s="50" t="s">
        <v>144</v>
      </c>
      <c r="N907" s="50" t="s">
        <v>144</v>
      </c>
      <c r="O907" s="50" t="s">
        <v>144</v>
      </c>
      <c r="P907" s="50" t="s">
        <v>144</v>
      </c>
      <c r="Q907" s="51" t="s">
        <v>144</v>
      </c>
      <c r="R907" s="51" t="s">
        <v>144</v>
      </c>
    </row>
    <row r="908" spans="2:18" ht="45" customHeight="1" x14ac:dyDescent="0.25">
      <c r="B908" s="43" t="s">
        <v>144</v>
      </c>
      <c r="C908" s="43" t="s">
        <v>144</v>
      </c>
      <c r="D908" s="44" t="s">
        <v>163</v>
      </c>
      <c r="E908" s="43" t="s">
        <v>144</v>
      </c>
      <c r="F908" s="44" t="s">
        <v>144</v>
      </c>
      <c r="G908" s="45" t="s">
        <v>144</v>
      </c>
      <c r="H908" s="46" t="s">
        <v>144</v>
      </c>
      <c r="I908" s="46" t="s">
        <v>144</v>
      </c>
      <c r="J908" s="47" t="s">
        <v>163</v>
      </c>
      <c r="K908" s="48" t="s">
        <v>144</v>
      </c>
      <c r="L908" s="49" t="s">
        <v>144</v>
      </c>
      <c r="M908" s="50" t="s">
        <v>144</v>
      </c>
      <c r="N908" s="50" t="s">
        <v>144</v>
      </c>
      <c r="O908" s="50" t="s">
        <v>144</v>
      </c>
      <c r="P908" s="50" t="s">
        <v>144</v>
      </c>
      <c r="Q908" s="51" t="s">
        <v>144</v>
      </c>
      <c r="R908" s="51" t="s">
        <v>144</v>
      </c>
    </row>
    <row r="909" spans="2:18" ht="45" customHeight="1" x14ac:dyDescent="0.25">
      <c r="B909" s="43" t="s">
        <v>144</v>
      </c>
      <c r="C909" s="43" t="s">
        <v>144</v>
      </c>
      <c r="D909" s="44" t="s">
        <v>163</v>
      </c>
      <c r="E909" s="43" t="s">
        <v>144</v>
      </c>
      <c r="F909" s="44" t="s">
        <v>144</v>
      </c>
      <c r="G909" s="45" t="s">
        <v>144</v>
      </c>
      <c r="H909" s="46" t="s">
        <v>144</v>
      </c>
      <c r="I909" s="46" t="s">
        <v>144</v>
      </c>
      <c r="J909" s="47" t="s">
        <v>163</v>
      </c>
      <c r="K909" s="48" t="s">
        <v>144</v>
      </c>
      <c r="L909" s="49" t="s">
        <v>144</v>
      </c>
      <c r="M909" s="50" t="s">
        <v>144</v>
      </c>
      <c r="N909" s="50" t="s">
        <v>144</v>
      </c>
      <c r="O909" s="50" t="s">
        <v>144</v>
      </c>
      <c r="P909" s="50" t="s">
        <v>144</v>
      </c>
      <c r="Q909" s="51" t="s">
        <v>144</v>
      </c>
      <c r="R909" s="51" t="s">
        <v>144</v>
      </c>
    </row>
    <row r="910" spans="2:18" ht="45" customHeight="1" x14ac:dyDescent="0.25">
      <c r="B910" s="43" t="s">
        <v>144</v>
      </c>
      <c r="C910" s="43" t="s">
        <v>144</v>
      </c>
      <c r="D910" s="44" t="s">
        <v>163</v>
      </c>
      <c r="E910" s="43" t="s">
        <v>144</v>
      </c>
      <c r="F910" s="44" t="s">
        <v>144</v>
      </c>
      <c r="G910" s="45" t="s">
        <v>144</v>
      </c>
      <c r="H910" s="46" t="s">
        <v>144</v>
      </c>
      <c r="I910" s="46" t="s">
        <v>144</v>
      </c>
      <c r="J910" s="47" t="s">
        <v>163</v>
      </c>
      <c r="K910" s="48" t="s">
        <v>144</v>
      </c>
      <c r="L910" s="49" t="s">
        <v>144</v>
      </c>
      <c r="M910" s="50" t="s">
        <v>144</v>
      </c>
      <c r="N910" s="50" t="s">
        <v>144</v>
      </c>
      <c r="O910" s="50" t="s">
        <v>144</v>
      </c>
      <c r="P910" s="50" t="s">
        <v>144</v>
      </c>
      <c r="Q910" s="51" t="s">
        <v>144</v>
      </c>
      <c r="R910" s="51" t="s">
        <v>144</v>
      </c>
    </row>
    <row r="911" spans="2:18" ht="45" customHeight="1" x14ac:dyDescent="0.25">
      <c r="B911" s="43" t="s">
        <v>144</v>
      </c>
      <c r="C911" s="43" t="s">
        <v>144</v>
      </c>
      <c r="D911" s="44" t="s">
        <v>163</v>
      </c>
      <c r="E911" s="43" t="s">
        <v>144</v>
      </c>
      <c r="F911" s="44" t="s">
        <v>144</v>
      </c>
      <c r="G911" s="45" t="s">
        <v>144</v>
      </c>
      <c r="H911" s="46" t="s">
        <v>144</v>
      </c>
      <c r="I911" s="46" t="s">
        <v>144</v>
      </c>
      <c r="J911" s="47" t="s">
        <v>163</v>
      </c>
      <c r="K911" s="48" t="s">
        <v>144</v>
      </c>
      <c r="L911" s="49" t="s">
        <v>144</v>
      </c>
      <c r="M911" s="50" t="s">
        <v>144</v>
      </c>
      <c r="N911" s="50" t="s">
        <v>144</v>
      </c>
      <c r="O911" s="50" t="s">
        <v>144</v>
      </c>
      <c r="P911" s="50" t="s">
        <v>144</v>
      </c>
      <c r="Q911" s="51" t="s">
        <v>144</v>
      </c>
      <c r="R911" s="51" t="s">
        <v>144</v>
      </c>
    </row>
    <row r="912" spans="2:18" ht="45" customHeight="1" x14ac:dyDescent="0.25">
      <c r="B912" s="43" t="s">
        <v>144</v>
      </c>
      <c r="C912" s="43" t="s">
        <v>144</v>
      </c>
      <c r="D912" s="44" t="s">
        <v>163</v>
      </c>
      <c r="E912" s="43" t="s">
        <v>144</v>
      </c>
      <c r="F912" s="44" t="s">
        <v>144</v>
      </c>
      <c r="G912" s="45" t="s">
        <v>144</v>
      </c>
      <c r="H912" s="46" t="s">
        <v>144</v>
      </c>
      <c r="I912" s="46" t="s">
        <v>144</v>
      </c>
      <c r="J912" s="47" t="s">
        <v>163</v>
      </c>
      <c r="K912" s="48" t="s">
        <v>144</v>
      </c>
      <c r="L912" s="49" t="s">
        <v>144</v>
      </c>
      <c r="M912" s="50" t="s">
        <v>144</v>
      </c>
      <c r="N912" s="50" t="s">
        <v>144</v>
      </c>
      <c r="O912" s="50" t="s">
        <v>144</v>
      </c>
      <c r="P912" s="50" t="s">
        <v>144</v>
      </c>
      <c r="Q912" s="51" t="s">
        <v>144</v>
      </c>
      <c r="R912" s="51" t="s">
        <v>144</v>
      </c>
    </row>
    <row r="913" spans="2:18" ht="45" customHeight="1" x14ac:dyDescent="0.25">
      <c r="B913" s="43" t="s">
        <v>144</v>
      </c>
      <c r="C913" s="43" t="s">
        <v>144</v>
      </c>
      <c r="D913" s="44" t="s">
        <v>163</v>
      </c>
      <c r="E913" s="43" t="s">
        <v>144</v>
      </c>
      <c r="F913" s="44" t="s">
        <v>144</v>
      </c>
      <c r="G913" s="45" t="s">
        <v>144</v>
      </c>
      <c r="H913" s="46" t="s">
        <v>144</v>
      </c>
      <c r="I913" s="46" t="s">
        <v>144</v>
      </c>
      <c r="J913" s="47" t="s">
        <v>163</v>
      </c>
      <c r="K913" s="48" t="s">
        <v>144</v>
      </c>
      <c r="L913" s="49" t="s">
        <v>144</v>
      </c>
      <c r="M913" s="50" t="s">
        <v>144</v>
      </c>
      <c r="N913" s="50" t="s">
        <v>144</v>
      </c>
      <c r="O913" s="50" t="s">
        <v>144</v>
      </c>
      <c r="P913" s="50" t="s">
        <v>144</v>
      </c>
      <c r="Q913" s="51" t="s">
        <v>144</v>
      </c>
      <c r="R913" s="51" t="s">
        <v>144</v>
      </c>
    </row>
    <row r="914" spans="2:18" ht="45" customHeight="1" x14ac:dyDescent="0.25">
      <c r="B914" s="43" t="s">
        <v>144</v>
      </c>
      <c r="C914" s="43" t="s">
        <v>144</v>
      </c>
      <c r="D914" s="44" t="s">
        <v>163</v>
      </c>
      <c r="E914" s="43" t="s">
        <v>144</v>
      </c>
      <c r="F914" s="44" t="s">
        <v>144</v>
      </c>
      <c r="G914" s="45" t="s">
        <v>144</v>
      </c>
      <c r="H914" s="46" t="s">
        <v>144</v>
      </c>
      <c r="I914" s="46" t="s">
        <v>144</v>
      </c>
      <c r="J914" s="47" t="s">
        <v>163</v>
      </c>
      <c r="K914" s="48" t="s">
        <v>144</v>
      </c>
      <c r="L914" s="49" t="s">
        <v>144</v>
      </c>
      <c r="M914" s="50" t="s">
        <v>144</v>
      </c>
      <c r="N914" s="50" t="s">
        <v>144</v>
      </c>
      <c r="O914" s="50" t="s">
        <v>144</v>
      </c>
      <c r="P914" s="50" t="s">
        <v>144</v>
      </c>
      <c r="Q914" s="51" t="s">
        <v>144</v>
      </c>
      <c r="R914" s="51" t="s">
        <v>144</v>
      </c>
    </row>
    <row r="915" spans="2:18" ht="45" customHeight="1" x14ac:dyDescent="0.25">
      <c r="B915" s="43" t="s">
        <v>144</v>
      </c>
      <c r="C915" s="43" t="s">
        <v>144</v>
      </c>
      <c r="D915" s="44" t="s">
        <v>163</v>
      </c>
      <c r="E915" s="43" t="s">
        <v>144</v>
      </c>
      <c r="F915" s="44" t="s">
        <v>144</v>
      </c>
      <c r="G915" s="45" t="s">
        <v>144</v>
      </c>
      <c r="H915" s="46" t="s">
        <v>144</v>
      </c>
      <c r="I915" s="46" t="s">
        <v>144</v>
      </c>
      <c r="J915" s="47" t="s">
        <v>163</v>
      </c>
      <c r="K915" s="48" t="s">
        <v>144</v>
      </c>
      <c r="L915" s="49" t="s">
        <v>144</v>
      </c>
      <c r="M915" s="50" t="s">
        <v>144</v>
      </c>
      <c r="N915" s="50" t="s">
        <v>144</v>
      </c>
      <c r="O915" s="50" t="s">
        <v>144</v>
      </c>
      <c r="P915" s="50" t="s">
        <v>144</v>
      </c>
      <c r="Q915" s="51" t="s">
        <v>144</v>
      </c>
      <c r="R915" s="51" t="s">
        <v>144</v>
      </c>
    </row>
    <row r="916" spans="2:18" ht="45" customHeight="1" x14ac:dyDescent="0.25">
      <c r="B916" s="43" t="s">
        <v>144</v>
      </c>
      <c r="C916" s="43" t="s">
        <v>144</v>
      </c>
      <c r="D916" s="44" t="s">
        <v>163</v>
      </c>
      <c r="E916" s="43" t="s">
        <v>144</v>
      </c>
      <c r="F916" s="44" t="s">
        <v>144</v>
      </c>
      <c r="G916" s="45" t="s">
        <v>144</v>
      </c>
      <c r="H916" s="46" t="s">
        <v>144</v>
      </c>
      <c r="I916" s="46" t="s">
        <v>144</v>
      </c>
      <c r="J916" s="47" t="s">
        <v>163</v>
      </c>
      <c r="K916" s="48" t="s">
        <v>144</v>
      </c>
      <c r="L916" s="49" t="s">
        <v>144</v>
      </c>
      <c r="M916" s="50" t="s">
        <v>144</v>
      </c>
      <c r="N916" s="50" t="s">
        <v>144</v>
      </c>
      <c r="O916" s="50" t="s">
        <v>144</v>
      </c>
      <c r="P916" s="50" t="s">
        <v>144</v>
      </c>
      <c r="Q916" s="51" t="s">
        <v>144</v>
      </c>
      <c r="R916" s="51" t="s">
        <v>144</v>
      </c>
    </row>
    <row r="917" spans="2:18" ht="45" customHeight="1" x14ac:dyDescent="0.25">
      <c r="B917" s="43" t="s">
        <v>144</v>
      </c>
      <c r="C917" s="43" t="s">
        <v>144</v>
      </c>
      <c r="D917" s="44" t="s">
        <v>163</v>
      </c>
      <c r="E917" s="43" t="s">
        <v>144</v>
      </c>
      <c r="F917" s="44" t="s">
        <v>144</v>
      </c>
      <c r="G917" s="45" t="s">
        <v>144</v>
      </c>
      <c r="H917" s="46" t="s">
        <v>144</v>
      </c>
      <c r="I917" s="46" t="s">
        <v>144</v>
      </c>
      <c r="J917" s="47" t="s">
        <v>163</v>
      </c>
      <c r="K917" s="48" t="s">
        <v>144</v>
      </c>
      <c r="L917" s="49" t="s">
        <v>144</v>
      </c>
      <c r="M917" s="50" t="s">
        <v>144</v>
      </c>
      <c r="N917" s="50" t="s">
        <v>144</v>
      </c>
      <c r="O917" s="50" t="s">
        <v>144</v>
      </c>
      <c r="P917" s="50" t="s">
        <v>144</v>
      </c>
      <c r="Q917" s="51" t="s">
        <v>144</v>
      </c>
      <c r="R917" s="51" t="s">
        <v>144</v>
      </c>
    </row>
    <row r="918" spans="2:18" ht="45" customHeight="1" x14ac:dyDescent="0.25">
      <c r="B918" s="43" t="s">
        <v>144</v>
      </c>
      <c r="C918" s="43" t="s">
        <v>144</v>
      </c>
      <c r="D918" s="44" t="s">
        <v>163</v>
      </c>
      <c r="E918" s="43" t="s">
        <v>144</v>
      </c>
      <c r="F918" s="44" t="s">
        <v>144</v>
      </c>
      <c r="G918" s="45" t="s">
        <v>144</v>
      </c>
      <c r="H918" s="46" t="s">
        <v>144</v>
      </c>
      <c r="I918" s="46" t="s">
        <v>144</v>
      </c>
      <c r="J918" s="47" t="s">
        <v>163</v>
      </c>
      <c r="K918" s="48" t="s">
        <v>144</v>
      </c>
      <c r="L918" s="49" t="s">
        <v>144</v>
      </c>
      <c r="M918" s="50" t="s">
        <v>144</v>
      </c>
      <c r="N918" s="50" t="s">
        <v>144</v>
      </c>
      <c r="O918" s="50" t="s">
        <v>144</v>
      </c>
      <c r="P918" s="50" t="s">
        <v>144</v>
      </c>
      <c r="Q918" s="51" t="s">
        <v>144</v>
      </c>
      <c r="R918" s="51" t="s">
        <v>144</v>
      </c>
    </row>
    <row r="919" spans="2:18" ht="45" customHeight="1" x14ac:dyDescent="0.25">
      <c r="B919" s="43" t="s">
        <v>144</v>
      </c>
      <c r="C919" s="43" t="s">
        <v>144</v>
      </c>
      <c r="D919" s="44" t="s">
        <v>163</v>
      </c>
      <c r="E919" s="43" t="s">
        <v>144</v>
      </c>
      <c r="F919" s="44" t="s">
        <v>144</v>
      </c>
      <c r="G919" s="45" t="s">
        <v>144</v>
      </c>
      <c r="H919" s="46" t="s">
        <v>144</v>
      </c>
      <c r="I919" s="46" t="s">
        <v>144</v>
      </c>
      <c r="J919" s="47" t="s">
        <v>163</v>
      </c>
      <c r="K919" s="48" t="s">
        <v>144</v>
      </c>
      <c r="L919" s="49" t="s">
        <v>144</v>
      </c>
      <c r="M919" s="50" t="s">
        <v>144</v>
      </c>
      <c r="N919" s="50" t="s">
        <v>144</v>
      </c>
      <c r="O919" s="50" t="s">
        <v>144</v>
      </c>
      <c r="P919" s="50" t="s">
        <v>144</v>
      </c>
      <c r="Q919" s="51" t="s">
        <v>144</v>
      </c>
      <c r="R919" s="51" t="s">
        <v>144</v>
      </c>
    </row>
    <row r="920" spans="2:18" ht="45" customHeight="1" x14ac:dyDescent="0.25">
      <c r="B920" s="43" t="s">
        <v>144</v>
      </c>
      <c r="C920" s="43" t="s">
        <v>144</v>
      </c>
      <c r="D920" s="44" t="s">
        <v>163</v>
      </c>
      <c r="E920" s="43" t="s">
        <v>144</v>
      </c>
      <c r="F920" s="44" t="s">
        <v>144</v>
      </c>
      <c r="G920" s="45" t="s">
        <v>144</v>
      </c>
      <c r="H920" s="46" t="s">
        <v>144</v>
      </c>
      <c r="I920" s="46" t="s">
        <v>144</v>
      </c>
      <c r="J920" s="47" t="s">
        <v>163</v>
      </c>
      <c r="K920" s="48" t="s">
        <v>144</v>
      </c>
      <c r="L920" s="49" t="s">
        <v>144</v>
      </c>
      <c r="M920" s="50" t="s">
        <v>144</v>
      </c>
      <c r="N920" s="50" t="s">
        <v>144</v>
      </c>
      <c r="O920" s="50" t="s">
        <v>144</v>
      </c>
      <c r="P920" s="50" t="s">
        <v>144</v>
      </c>
      <c r="Q920" s="51" t="s">
        <v>144</v>
      </c>
      <c r="R920" s="51" t="s">
        <v>144</v>
      </c>
    </row>
    <row r="921" spans="2:18" ht="45" customHeight="1" x14ac:dyDescent="0.25">
      <c r="B921" s="43" t="s">
        <v>144</v>
      </c>
      <c r="C921" s="43" t="s">
        <v>144</v>
      </c>
      <c r="D921" s="44" t="s">
        <v>163</v>
      </c>
      <c r="E921" s="43" t="s">
        <v>144</v>
      </c>
      <c r="F921" s="44" t="s">
        <v>144</v>
      </c>
      <c r="G921" s="45" t="s">
        <v>144</v>
      </c>
      <c r="H921" s="46" t="s">
        <v>144</v>
      </c>
      <c r="I921" s="46" t="s">
        <v>144</v>
      </c>
      <c r="J921" s="47" t="s">
        <v>163</v>
      </c>
      <c r="K921" s="48" t="s">
        <v>144</v>
      </c>
      <c r="L921" s="49" t="s">
        <v>144</v>
      </c>
      <c r="M921" s="50" t="s">
        <v>144</v>
      </c>
      <c r="N921" s="50" t="s">
        <v>144</v>
      </c>
      <c r="O921" s="50" t="s">
        <v>144</v>
      </c>
      <c r="P921" s="50" t="s">
        <v>144</v>
      </c>
      <c r="Q921" s="51" t="s">
        <v>144</v>
      </c>
      <c r="R921" s="51" t="s">
        <v>144</v>
      </c>
    </row>
    <row r="922" spans="2:18" ht="45" customHeight="1" x14ac:dyDescent="0.25">
      <c r="B922" s="43" t="s">
        <v>144</v>
      </c>
      <c r="C922" s="43" t="s">
        <v>144</v>
      </c>
      <c r="D922" s="44" t="s">
        <v>163</v>
      </c>
      <c r="E922" s="43" t="s">
        <v>144</v>
      </c>
      <c r="F922" s="44" t="s">
        <v>144</v>
      </c>
      <c r="G922" s="45" t="s">
        <v>144</v>
      </c>
      <c r="H922" s="46" t="s">
        <v>144</v>
      </c>
      <c r="I922" s="46" t="s">
        <v>144</v>
      </c>
      <c r="J922" s="47" t="s">
        <v>163</v>
      </c>
      <c r="K922" s="48" t="s">
        <v>144</v>
      </c>
      <c r="L922" s="49" t="s">
        <v>144</v>
      </c>
      <c r="M922" s="50" t="s">
        <v>144</v>
      </c>
      <c r="N922" s="50" t="s">
        <v>144</v>
      </c>
      <c r="O922" s="50" t="s">
        <v>144</v>
      </c>
      <c r="P922" s="50" t="s">
        <v>144</v>
      </c>
      <c r="Q922" s="51" t="s">
        <v>144</v>
      </c>
      <c r="R922" s="51" t="s">
        <v>144</v>
      </c>
    </row>
    <row r="923" spans="2:18" ht="45" customHeight="1" x14ac:dyDescent="0.25">
      <c r="B923" s="43" t="s">
        <v>144</v>
      </c>
      <c r="C923" s="43" t="s">
        <v>144</v>
      </c>
      <c r="D923" s="44" t="s">
        <v>163</v>
      </c>
      <c r="E923" s="43" t="s">
        <v>144</v>
      </c>
      <c r="F923" s="44" t="s">
        <v>144</v>
      </c>
      <c r="G923" s="45" t="s">
        <v>144</v>
      </c>
      <c r="H923" s="46" t="s">
        <v>144</v>
      </c>
      <c r="I923" s="46" t="s">
        <v>144</v>
      </c>
      <c r="J923" s="47" t="s">
        <v>163</v>
      </c>
      <c r="K923" s="48" t="s">
        <v>144</v>
      </c>
      <c r="L923" s="49" t="s">
        <v>144</v>
      </c>
      <c r="M923" s="50" t="s">
        <v>144</v>
      </c>
      <c r="N923" s="50" t="s">
        <v>144</v>
      </c>
      <c r="O923" s="50" t="s">
        <v>144</v>
      </c>
      <c r="P923" s="50" t="s">
        <v>144</v>
      </c>
      <c r="Q923" s="51" t="s">
        <v>144</v>
      </c>
      <c r="R923" s="51" t="s">
        <v>144</v>
      </c>
    </row>
    <row r="924" spans="2:18" ht="45" customHeight="1" x14ac:dyDescent="0.25">
      <c r="B924" s="43" t="s">
        <v>144</v>
      </c>
      <c r="C924" s="43" t="s">
        <v>144</v>
      </c>
      <c r="D924" s="44" t="s">
        <v>163</v>
      </c>
      <c r="E924" s="43" t="s">
        <v>144</v>
      </c>
      <c r="F924" s="44" t="s">
        <v>144</v>
      </c>
      <c r="G924" s="45" t="s">
        <v>144</v>
      </c>
      <c r="H924" s="46" t="s">
        <v>144</v>
      </c>
      <c r="I924" s="46" t="s">
        <v>144</v>
      </c>
      <c r="J924" s="47" t="s">
        <v>163</v>
      </c>
      <c r="K924" s="48" t="s">
        <v>144</v>
      </c>
      <c r="L924" s="49" t="s">
        <v>144</v>
      </c>
      <c r="M924" s="50" t="s">
        <v>144</v>
      </c>
      <c r="N924" s="50" t="s">
        <v>144</v>
      </c>
      <c r="O924" s="50" t="s">
        <v>144</v>
      </c>
      <c r="P924" s="50" t="s">
        <v>144</v>
      </c>
      <c r="Q924" s="51" t="s">
        <v>144</v>
      </c>
      <c r="R924" s="51" t="s">
        <v>144</v>
      </c>
    </row>
    <row r="925" spans="2:18" ht="45" customHeight="1" x14ac:dyDescent="0.25">
      <c r="B925" s="43" t="s">
        <v>144</v>
      </c>
      <c r="C925" s="43" t="s">
        <v>144</v>
      </c>
      <c r="D925" s="44" t="s">
        <v>163</v>
      </c>
      <c r="E925" s="43" t="s">
        <v>144</v>
      </c>
      <c r="F925" s="44" t="s">
        <v>144</v>
      </c>
      <c r="G925" s="45" t="s">
        <v>144</v>
      </c>
      <c r="H925" s="46" t="s">
        <v>144</v>
      </c>
      <c r="I925" s="46" t="s">
        <v>144</v>
      </c>
      <c r="J925" s="47" t="s">
        <v>163</v>
      </c>
      <c r="K925" s="48" t="s">
        <v>144</v>
      </c>
      <c r="L925" s="49" t="s">
        <v>144</v>
      </c>
      <c r="M925" s="50" t="s">
        <v>144</v>
      </c>
      <c r="N925" s="50" t="s">
        <v>144</v>
      </c>
      <c r="O925" s="50" t="s">
        <v>144</v>
      </c>
      <c r="P925" s="50" t="s">
        <v>144</v>
      </c>
      <c r="Q925" s="51" t="s">
        <v>144</v>
      </c>
      <c r="R925" s="51" t="s">
        <v>144</v>
      </c>
    </row>
    <row r="926" spans="2:18" ht="45" customHeight="1" x14ac:dyDescent="0.25">
      <c r="B926" s="43" t="s">
        <v>144</v>
      </c>
      <c r="C926" s="43" t="s">
        <v>144</v>
      </c>
      <c r="D926" s="44" t="s">
        <v>163</v>
      </c>
      <c r="E926" s="43" t="s">
        <v>144</v>
      </c>
      <c r="F926" s="44" t="s">
        <v>144</v>
      </c>
      <c r="G926" s="45" t="s">
        <v>144</v>
      </c>
      <c r="H926" s="46" t="s">
        <v>144</v>
      </c>
      <c r="I926" s="46" t="s">
        <v>144</v>
      </c>
      <c r="J926" s="47" t="s">
        <v>163</v>
      </c>
      <c r="K926" s="48" t="s">
        <v>144</v>
      </c>
      <c r="L926" s="49" t="s">
        <v>144</v>
      </c>
      <c r="M926" s="50" t="s">
        <v>144</v>
      </c>
      <c r="N926" s="50" t="s">
        <v>144</v>
      </c>
      <c r="O926" s="50" t="s">
        <v>144</v>
      </c>
      <c r="P926" s="50" t="s">
        <v>144</v>
      </c>
      <c r="Q926" s="51" t="s">
        <v>144</v>
      </c>
      <c r="R926" s="51" t="s">
        <v>144</v>
      </c>
    </row>
    <row r="927" spans="2:18" ht="45" customHeight="1" x14ac:dyDescent="0.25">
      <c r="B927" s="43" t="s">
        <v>144</v>
      </c>
      <c r="C927" s="43" t="s">
        <v>144</v>
      </c>
      <c r="D927" s="44" t="s">
        <v>163</v>
      </c>
      <c r="E927" s="43" t="s">
        <v>144</v>
      </c>
      <c r="F927" s="44" t="s">
        <v>144</v>
      </c>
      <c r="G927" s="45" t="s">
        <v>144</v>
      </c>
      <c r="H927" s="46" t="s">
        <v>144</v>
      </c>
      <c r="I927" s="46" t="s">
        <v>144</v>
      </c>
      <c r="J927" s="47" t="s">
        <v>163</v>
      </c>
      <c r="K927" s="48" t="s">
        <v>144</v>
      </c>
      <c r="L927" s="49" t="s">
        <v>144</v>
      </c>
      <c r="M927" s="50" t="s">
        <v>144</v>
      </c>
      <c r="N927" s="50" t="s">
        <v>144</v>
      </c>
      <c r="O927" s="50" t="s">
        <v>144</v>
      </c>
      <c r="P927" s="50" t="s">
        <v>144</v>
      </c>
      <c r="Q927" s="51" t="s">
        <v>144</v>
      </c>
      <c r="R927" s="51" t="s">
        <v>144</v>
      </c>
    </row>
    <row r="928" spans="2:18" ht="45" customHeight="1" x14ac:dyDescent="0.25">
      <c r="B928" s="43" t="s">
        <v>144</v>
      </c>
      <c r="C928" s="43" t="s">
        <v>144</v>
      </c>
      <c r="D928" s="44" t="s">
        <v>163</v>
      </c>
      <c r="E928" s="43" t="s">
        <v>144</v>
      </c>
      <c r="F928" s="44" t="s">
        <v>144</v>
      </c>
      <c r="G928" s="45" t="s">
        <v>144</v>
      </c>
      <c r="H928" s="46" t="s">
        <v>144</v>
      </c>
      <c r="I928" s="46" t="s">
        <v>144</v>
      </c>
      <c r="J928" s="47" t="s">
        <v>163</v>
      </c>
      <c r="K928" s="48" t="s">
        <v>144</v>
      </c>
      <c r="L928" s="49" t="s">
        <v>144</v>
      </c>
      <c r="M928" s="50" t="s">
        <v>144</v>
      </c>
      <c r="N928" s="50" t="s">
        <v>144</v>
      </c>
      <c r="O928" s="50" t="s">
        <v>144</v>
      </c>
      <c r="P928" s="50" t="s">
        <v>144</v>
      </c>
      <c r="Q928" s="51" t="s">
        <v>144</v>
      </c>
      <c r="R928" s="51" t="s">
        <v>144</v>
      </c>
    </row>
    <row r="929" spans="2:18" ht="45" customHeight="1" x14ac:dyDescent="0.25">
      <c r="B929" s="43" t="s">
        <v>144</v>
      </c>
      <c r="C929" s="43" t="s">
        <v>144</v>
      </c>
      <c r="D929" s="44" t="s">
        <v>163</v>
      </c>
      <c r="E929" s="43" t="s">
        <v>144</v>
      </c>
      <c r="F929" s="44" t="s">
        <v>144</v>
      </c>
      <c r="G929" s="45" t="s">
        <v>144</v>
      </c>
      <c r="H929" s="46" t="s">
        <v>144</v>
      </c>
      <c r="I929" s="46" t="s">
        <v>144</v>
      </c>
      <c r="J929" s="47" t="s">
        <v>163</v>
      </c>
      <c r="K929" s="48" t="s">
        <v>144</v>
      </c>
      <c r="L929" s="49" t="s">
        <v>144</v>
      </c>
      <c r="M929" s="50" t="s">
        <v>144</v>
      </c>
      <c r="N929" s="50" t="s">
        <v>144</v>
      </c>
      <c r="O929" s="50" t="s">
        <v>144</v>
      </c>
      <c r="P929" s="50" t="s">
        <v>144</v>
      </c>
      <c r="Q929" s="51" t="s">
        <v>144</v>
      </c>
      <c r="R929" s="51" t="s">
        <v>144</v>
      </c>
    </row>
    <row r="930" spans="2:18" ht="45" customHeight="1" x14ac:dyDescent="0.25">
      <c r="B930" s="43" t="s">
        <v>144</v>
      </c>
      <c r="C930" s="43" t="s">
        <v>144</v>
      </c>
      <c r="D930" s="44" t="s">
        <v>163</v>
      </c>
      <c r="E930" s="43" t="s">
        <v>144</v>
      </c>
      <c r="F930" s="44" t="s">
        <v>144</v>
      </c>
      <c r="G930" s="45" t="s">
        <v>144</v>
      </c>
      <c r="H930" s="46" t="s">
        <v>144</v>
      </c>
      <c r="I930" s="46" t="s">
        <v>144</v>
      </c>
      <c r="J930" s="47" t="s">
        <v>163</v>
      </c>
      <c r="K930" s="48" t="s">
        <v>144</v>
      </c>
      <c r="L930" s="49" t="s">
        <v>144</v>
      </c>
      <c r="M930" s="50" t="s">
        <v>144</v>
      </c>
      <c r="N930" s="50" t="s">
        <v>144</v>
      </c>
      <c r="O930" s="50" t="s">
        <v>144</v>
      </c>
      <c r="P930" s="50" t="s">
        <v>144</v>
      </c>
      <c r="Q930" s="51" t="s">
        <v>144</v>
      </c>
      <c r="R930" s="51" t="s">
        <v>144</v>
      </c>
    </row>
    <row r="931" spans="2:18" ht="45" customHeight="1" x14ac:dyDescent="0.25">
      <c r="B931" s="43" t="s">
        <v>144</v>
      </c>
      <c r="C931" s="43" t="s">
        <v>144</v>
      </c>
      <c r="D931" s="44" t="s">
        <v>163</v>
      </c>
      <c r="E931" s="43" t="s">
        <v>144</v>
      </c>
      <c r="F931" s="44" t="s">
        <v>144</v>
      </c>
      <c r="G931" s="45" t="s">
        <v>144</v>
      </c>
      <c r="H931" s="46" t="s">
        <v>144</v>
      </c>
      <c r="I931" s="46" t="s">
        <v>144</v>
      </c>
      <c r="J931" s="47" t="s">
        <v>163</v>
      </c>
      <c r="K931" s="48" t="s">
        <v>144</v>
      </c>
      <c r="L931" s="49" t="s">
        <v>144</v>
      </c>
      <c r="M931" s="50" t="s">
        <v>144</v>
      </c>
      <c r="N931" s="50" t="s">
        <v>144</v>
      </c>
      <c r="O931" s="50" t="s">
        <v>144</v>
      </c>
      <c r="P931" s="50" t="s">
        <v>144</v>
      </c>
      <c r="Q931" s="51" t="s">
        <v>144</v>
      </c>
      <c r="R931" s="51" t="s">
        <v>144</v>
      </c>
    </row>
    <row r="932" spans="2:18" ht="45" customHeight="1" x14ac:dyDescent="0.25">
      <c r="B932" s="43" t="s">
        <v>144</v>
      </c>
      <c r="C932" s="43" t="s">
        <v>144</v>
      </c>
      <c r="D932" s="44" t="s">
        <v>163</v>
      </c>
      <c r="E932" s="43" t="s">
        <v>144</v>
      </c>
      <c r="F932" s="44" t="s">
        <v>144</v>
      </c>
      <c r="G932" s="45" t="s">
        <v>144</v>
      </c>
      <c r="H932" s="46" t="s">
        <v>144</v>
      </c>
      <c r="I932" s="46" t="s">
        <v>144</v>
      </c>
      <c r="J932" s="47" t="s">
        <v>163</v>
      </c>
      <c r="K932" s="48" t="s">
        <v>144</v>
      </c>
      <c r="L932" s="49" t="s">
        <v>144</v>
      </c>
      <c r="M932" s="50" t="s">
        <v>144</v>
      </c>
      <c r="N932" s="50" t="s">
        <v>144</v>
      </c>
      <c r="O932" s="50" t="s">
        <v>144</v>
      </c>
      <c r="P932" s="50" t="s">
        <v>144</v>
      </c>
      <c r="Q932" s="51" t="s">
        <v>144</v>
      </c>
      <c r="R932" s="51" t="s">
        <v>144</v>
      </c>
    </row>
    <row r="933" spans="2:18" ht="45" customHeight="1" x14ac:dyDescent="0.25">
      <c r="B933" s="43" t="s">
        <v>144</v>
      </c>
      <c r="C933" s="43" t="s">
        <v>144</v>
      </c>
      <c r="D933" s="44" t="s">
        <v>163</v>
      </c>
      <c r="E933" s="43" t="s">
        <v>144</v>
      </c>
      <c r="F933" s="44" t="s">
        <v>144</v>
      </c>
      <c r="G933" s="45" t="s">
        <v>144</v>
      </c>
      <c r="H933" s="46" t="s">
        <v>144</v>
      </c>
      <c r="I933" s="46" t="s">
        <v>144</v>
      </c>
      <c r="J933" s="47" t="s">
        <v>163</v>
      </c>
      <c r="K933" s="48" t="s">
        <v>144</v>
      </c>
      <c r="L933" s="49" t="s">
        <v>144</v>
      </c>
      <c r="M933" s="50" t="s">
        <v>144</v>
      </c>
      <c r="N933" s="50" t="s">
        <v>144</v>
      </c>
      <c r="O933" s="50" t="s">
        <v>144</v>
      </c>
      <c r="P933" s="50" t="s">
        <v>144</v>
      </c>
      <c r="Q933" s="51" t="s">
        <v>144</v>
      </c>
      <c r="R933" s="51" t="s">
        <v>144</v>
      </c>
    </row>
    <row r="934" spans="2:18" ht="45" customHeight="1" x14ac:dyDescent="0.25">
      <c r="B934" s="43" t="s">
        <v>144</v>
      </c>
      <c r="C934" s="43" t="s">
        <v>144</v>
      </c>
      <c r="D934" s="44" t="s">
        <v>163</v>
      </c>
      <c r="E934" s="43" t="s">
        <v>144</v>
      </c>
      <c r="F934" s="44" t="s">
        <v>144</v>
      </c>
      <c r="G934" s="45" t="s">
        <v>144</v>
      </c>
      <c r="H934" s="46" t="s">
        <v>144</v>
      </c>
      <c r="I934" s="46" t="s">
        <v>144</v>
      </c>
      <c r="J934" s="47" t="s">
        <v>163</v>
      </c>
      <c r="K934" s="48" t="s">
        <v>144</v>
      </c>
      <c r="L934" s="49" t="s">
        <v>144</v>
      </c>
      <c r="M934" s="50" t="s">
        <v>144</v>
      </c>
      <c r="N934" s="50" t="s">
        <v>144</v>
      </c>
      <c r="O934" s="50" t="s">
        <v>144</v>
      </c>
      <c r="P934" s="50" t="s">
        <v>144</v>
      </c>
      <c r="Q934" s="51" t="s">
        <v>144</v>
      </c>
      <c r="R934" s="51" t="s">
        <v>144</v>
      </c>
    </row>
    <row r="935" spans="2:18" ht="45" customHeight="1" x14ac:dyDescent="0.25">
      <c r="B935" s="43" t="s">
        <v>144</v>
      </c>
      <c r="C935" s="43" t="s">
        <v>144</v>
      </c>
      <c r="D935" s="44" t="s">
        <v>163</v>
      </c>
      <c r="E935" s="43" t="s">
        <v>144</v>
      </c>
      <c r="F935" s="44" t="s">
        <v>144</v>
      </c>
      <c r="G935" s="45" t="s">
        <v>144</v>
      </c>
      <c r="H935" s="46" t="s">
        <v>144</v>
      </c>
      <c r="I935" s="46" t="s">
        <v>144</v>
      </c>
      <c r="J935" s="47" t="s">
        <v>163</v>
      </c>
      <c r="K935" s="48" t="s">
        <v>144</v>
      </c>
      <c r="L935" s="49" t="s">
        <v>144</v>
      </c>
      <c r="M935" s="50" t="s">
        <v>144</v>
      </c>
      <c r="N935" s="50" t="s">
        <v>144</v>
      </c>
      <c r="O935" s="50" t="s">
        <v>144</v>
      </c>
      <c r="P935" s="50" t="s">
        <v>144</v>
      </c>
      <c r="Q935" s="51" t="s">
        <v>144</v>
      </c>
      <c r="R935" s="51" t="s">
        <v>144</v>
      </c>
    </row>
    <row r="936" spans="2:18" ht="45" customHeight="1" x14ac:dyDescent="0.25">
      <c r="B936" s="43" t="s">
        <v>144</v>
      </c>
      <c r="C936" s="43" t="s">
        <v>144</v>
      </c>
      <c r="D936" s="44" t="s">
        <v>163</v>
      </c>
      <c r="E936" s="43" t="s">
        <v>144</v>
      </c>
      <c r="F936" s="44" t="s">
        <v>144</v>
      </c>
      <c r="G936" s="45" t="s">
        <v>144</v>
      </c>
      <c r="H936" s="46" t="s">
        <v>144</v>
      </c>
      <c r="I936" s="46" t="s">
        <v>144</v>
      </c>
      <c r="J936" s="47" t="s">
        <v>163</v>
      </c>
      <c r="K936" s="48" t="s">
        <v>144</v>
      </c>
      <c r="L936" s="49" t="s">
        <v>144</v>
      </c>
      <c r="M936" s="50" t="s">
        <v>144</v>
      </c>
      <c r="N936" s="50" t="s">
        <v>144</v>
      </c>
      <c r="O936" s="50" t="s">
        <v>144</v>
      </c>
      <c r="P936" s="50" t="s">
        <v>144</v>
      </c>
      <c r="Q936" s="51" t="s">
        <v>144</v>
      </c>
      <c r="R936" s="51" t="s">
        <v>144</v>
      </c>
    </row>
    <row r="937" spans="2:18" ht="45" customHeight="1" x14ac:dyDescent="0.25">
      <c r="B937" s="43" t="s">
        <v>144</v>
      </c>
      <c r="C937" s="43" t="s">
        <v>144</v>
      </c>
      <c r="D937" s="44" t="s">
        <v>163</v>
      </c>
      <c r="E937" s="43" t="s">
        <v>144</v>
      </c>
      <c r="F937" s="44" t="s">
        <v>144</v>
      </c>
      <c r="G937" s="45" t="s">
        <v>144</v>
      </c>
      <c r="H937" s="46" t="s">
        <v>144</v>
      </c>
      <c r="I937" s="46" t="s">
        <v>144</v>
      </c>
      <c r="J937" s="47" t="s">
        <v>163</v>
      </c>
      <c r="K937" s="48" t="s">
        <v>144</v>
      </c>
      <c r="L937" s="49" t="s">
        <v>144</v>
      </c>
      <c r="M937" s="50" t="s">
        <v>144</v>
      </c>
      <c r="N937" s="50" t="s">
        <v>144</v>
      </c>
      <c r="O937" s="50" t="s">
        <v>144</v>
      </c>
      <c r="P937" s="50" t="s">
        <v>144</v>
      </c>
      <c r="Q937" s="51" t="s">
        <v>144</v>
      </c>
      <c r="R937" s="51" t="s">
        <v>144</v>
      </c>
    </row>
    <row r="938" spans="2:18" ht="45" customHeight="1" x14ac:dyDescent="0.25">
      <c r="B938" s="43" t="s">
        <v>144</v>
      </c>
      <c r="C938" s="43" t="s">
        <v>144</v>
      </c>
      <c r="D938" s="44" t="s">
        <v>163</v>
      </c>
      <c r="E938" s="43" t="s">
        <v>144</v>
      </c>
      <c r="F938" s="44" t="s">
        <v>144</v>
      </c>
      <c r="G938" s="45" t="s">
        <v>144</v>
      </c>
      <c r="H938" s="46" t="s">
        <v>144</v>
      </c>
      <c r="I938" s="46" t="s">
        <v>144</v>
      </c>
      <c r="J938" s="47" t="s">
        <v>163</v>
      </c>
      <c r="K938" s="48" t="s">
        <v>144</v>
      </c>
      <c r="L938" s="49" t="s">
        <v>144</v>
      </c>
      <c r="M938" s="50" t="s">
        <v>144</v>
      </c>
      <c r="N938" s="50" t="s">
        <v>144</v>
      </c>
      <c r="O938" s="50" t="s">
        <v>144</v>
      </c>
      <c r="P938" s="50" t="s">
        <v>144</v>
      </c>
      <c r="Q938" s="51" t="s">
        <v>144</v>
      </c>
      <c r="R938" s="51" t="s">
        <v>144</v>
      </c>
    </row>
    <row r="939" spans="2:18" ht="45" customHeight="1" x14ac:dyDescent="0.25">
      <c r="B939" s="43" t="s">
        <v>144</v>
      </c>
      <c r="C939" s="43" t="s">
        <v>144</v>
      </c>
      <c r="D939" s="44" t="s">
        <v>163</v>
      </c>
      <c r="E939" s="43" t="s">
        <v>144</v>
      </c>
      <c r="F939" s="44" t="s">
        <v>144</v>
      </c>
      <c r="G939" s="45" t="s">
        <v>144</v>
      </c>
      <c r="H939" s="46" t="s">
        <v>144</v>
      </c>
      <c r="I939" s="46" t="s">
        <v>144</v>
      </c>
      <c r="J939" s="47" t="s">
        <v>163</v>
      </c>
      <c r="K939" s="48" t="s">
        <v>144</v>
      </c>
      <c r="L939" s="49" t="s">
        <v>144</v>
      </c>
      <c r="M939" s="50" t="s">
        <v>144</v>
      </c>
      <c r="N939" s="50" t="s">
        <v>144</v>
      </c>
      <c r="O939" s="50" t="s">
        <v>144</v>
      </c>
      <c r="P939" s="50" t="s">
        <v>144</v>
      </c>
      <c r="Q939" s="51" t="s">
        <v>144</v>
      </c>
      <c r="R939" s="51" t="s">
        <v>144</v>
      </c>
    </row>
    <row r="940" spans="2:18" ht="45" customHeight="1" x14ac:dyDescent="0.25">
      <c r="B940" s="43" t="s">
        <v>144</v>
      </c>
      <c r="C940" s="43" t="s">
        <v>144</v>
      </c>
      <c r="D940" s="44" t="s">
        <v>163</v>
      </c>
      <c r="E940" s="43" t="s">
        <v>144</v>
      </c>
      <c r="F940" s="44" t="s">
        <v>144</v>
      </c>
      <c r="G940" s="45" t="s">
        <v>144</v>
      </c>
      <c r="H940" s="46" t="s">
        <v>144</v>
      </c>
      <c r="I940" s="46" t="s">
        <v>144</v>
      </c>
      <c r="J940" s="47" t="s">
        <v>163</v>
      </c>
      <c r="K940" s="48" t="s">
        <v>144</v>
      </c>
      <c r="L940" s="49" t="s">
        <v>144</v>
      </c>
      <c r="M940" s="50" t="s">
        <v>144</v>
      </c>
      <c r="N940" s="50" t="s">
        <v>144</v>
      </c>
      <c r="O940" s="50" t="s">
        <v>144</v>
      </c>
      <c r="P940" s="50" t="s">
        <v>144</v>
      </c>
      <c r="Q940" s="51" t="s">
        <v>144</v>
      </c>
      <c r="R940" s="51" t="s">
        <v>144</v>
      </c>
    </row>
    <row r="941" spans="2:18" ht="45" customHeight="1" x14ac:dyDescent="0.25">
      <c r="B941" s="43" t="s">
        <v>144</v>
      </c>
      <c r="C941" s="43" t="s">
        <v>144</v>
      </c>
      <c r="D941" s="44" t="s">
        <v>163</v>
      </c>
      <c r="E941" s="43" t="s">
        <v>144</v>
      </c>
      <c r="F941" s="44" t="s">
        <v>144</v>
      </c>
      <c r="G941" s="45" t="s">
        <v>144</v>
      </c>
      <c r="H941" s="46" t="s">
        <v>144</v>
      </c>
      <c r="I941" s="46" t="s">
        <v>144</v>
      </c>
      <c r="J941" s="47" t="s">
        <v>163</v>
      </c>
      <c r="K941" s="48" t="s">
        <v>144</v>
      </c>
      <c r="L941" s="49" t="s">
        <v>144</v>
      </c>
      <c r="M941" s="50" t="s">
        <v>144</v>
      </c>
      <c r="N941" s="50" t="s">
        <v>144</v>
      </c>
      <c r="O941" s="50" t="s">
        <v>144</v>
      </c>
      <c r="P941" s="50" t="s">
        <v>144</v>
      </c>
      <c r="Q941" s="51" t="s">
        <v>144</v>
      </c>
      <c r="R941" s="51" t="s">
        <v>144</v>
      </c>
    </row>
    <row r="942" spans="2:18" ht="45" customHeight="1" x14ac:dyDescent="0.25">
      <c r="B942" s="43" t="s">
        <v>144</v>
      </c>
      <c r="C942" s="43" t="s">
        <v>144</v>
      </c>
      <c r="D942" s="44" t="s">
        <v>163</v>
      </c>
      <c r="E942" s="43" t="s">
        <v>144</v>
      </c>
      <c r="F942" s="44" t="s">
        <v>144</v>
      </c>
      <c r="G942" s="45" t="s">
        <v>144</v>
      </c>
      <c r="H942" s="46" t="s">
        <v>144</v>
      </c>
      <c r="I942" s="46" t="s">
        <v>144</v>
      </c>
      <c r="J942" s="47" t="s">
        <v>163</v>
      </c>
      <c r="K942" s="48" t="s">
        <v>144</v>
      </c>
      <c r="L942" s="49" t="s">
        <v>144</v>
      </c>
      <c r="M942" s="50" t="s">
        <v>144</v>
      </c>
      <c r="N942" s="50" t="s">
        <v>144</v>
      </c>
      <c r="O942" s="50" t="s">
        <v>144</v>
      </c>
      <c r="P942" s="50" t="s">
        <v>144</v>
      </c>
      <c r="Q942" s="51" t="s">
        <v>144</v>
      </c>
      <c r="R942" s="51" t="s">
        <v>144</v>
      </c>
    </row>
    <row r="943" spans="2:18" ht="45" customHeight="1" x14ac:dyDescent="0.25">
      <c r="B943" s="43" t="s">
        <v>144</v>
      </c>
      <c r="C943" s="43" t="s">
        <v>144</v>
      </c>
      <c r="D943" s="44" t="s">
        <v>163</v>
      </c>
      <c r="E943" s="43" t="s">
        <v>144</v>
      </c>
      <c r="F943" s="44" t="s">
        <v>144</v>
      </c>
      <c r="G943" s="45" t="s">
        <v>144</v>
      </c>
      <c r="H943" s="46" t="s">
        <v>144</v>
      </c>
      <c r="I943" s="46" t="s">
        <v>144</v>
      </c>
      <c r="J943" s="47" t="s">
        <v>163</v>
      </c>
      <c r="K943" s="48" t="s">
        <v>144</v>
      </c>
      <c r="L943" s="49" t="s">
        <v>144</v>
      </c>
      <c r="M943" s="50" t="s">
        <v>144</v>
      </c>
      <c r="N943" s="50" t="s">
        <v>144</v>
      </c>
      <c r="O943" s="50" t="s">
        <v>144</v>
      </c>
      <c r="P943" s="50" t="s">
        <v>144</v>
      </c>
      <c r="Q943" s="51" t="s">
        <v>144</v>
      </c>
      <c r="R943" s="51" t="s">
        <v>144</v>
      </c>
    </row>
    <row r="944" spans="2:18" ht="45" customHeight="1" x14ac:dyDescent="0.25">
      <c r="B944" s="43" t="s">
        <v>144</v>
      </c>
      <c r="C944" s="43" t="s">
        <v>144</v>
      </c>
      <c r="D944" s="44" t="s">
        <v>163</v>
      </c>
      <c r="E944" s="43" t="s">
        <v>144</v>
      </c>
      <c r="F944" s="44" t="s">
        <v>144</v>
      </c>
      <c r="G944" s="45" t="s">
        <v>144</v>
      </c>
      <c r="H944" s="46" t="s">
        <v>144</v>
      </c>
      <c r="I944" s="46" t="s">
        <v>144</v>
      </c>
      <c r="J944" s="47" t="s">
        <v>163</v>
      </c>
      <c r="K944" s="48" t="s">
        <v>144</v>
      </c>
      <c r="L944" s="49" t="s">
        <v>144</v>
      </c>
      <c r="M944" s="50" t="s">
        <v>144</v>
      </c>
      <c r="N944" s="50" t="s">
        <v>144</v>
      </c>
      <c r="O944" s="50" t="s">
        <v>144</v>
      </c>
      <c r="P944" s="50" t="s">
        <v>144</v>
      </c>
      <c r="Q944" s="51" t="s">
        <v>144</v>
      </c>
      <c r="R944" s="51" t="s">
        <v>144</v>
      </c>
    </row>
    <row r="945" spans="2:18" ht="45" customHeight="1" x14ac:dyDescent="0.25">
      <c r="B945" s="43" t="s">
        <v>144</v>
      </c>
      <c r="C945" s="43" t="s">
        <v>144</v>
      </c>
      <c r="D945" s="44" t="s">
        <v>163</v>
      </c>
      <c r="E945" s="43" t="s">
        <v>144</v>
      </c>
      <c r="F945" s="44" t="s">
        <v>144</v>
      </c>
      <c r="G945" s="45" t="s">
        <v>144</v>
      </c>
      <c r="H945" s="46" t="s">
        <v>144</v>
      </c>
      <c r="I945" s="46" t="s">
        <v>144</v>
      </c>
      <c r="J945" s="47" t="s">
        <v>163</v>
      </c>
      <c r="K945" s="48" t="s">
        <v>144</v>
      </c>
      <c r="L945" s="49" t="s">
        <v>144</v>
      </c>
      <c r="M945" s="50" t="s">
        <v>144</v>
      </c>
      <c r="N945" s="50" t="s">
        <v>144</v>
      </c>
      <c r="O945" s="50" t="s">
        <v>144</v>
      </c>
      <c r="P945" s="50" t="s">
        <v>144</v>
      </c>
      <c r="Q945" s="51" t="s">
        <v>144</v>
      </c>
      <c r="R945" s="51" t="s">
        <v>144</v>
      </c>
    </row>
    <row r="946" spans="2:18" ht="45" customHeight="1" x14ac:dyDescent="0.25">
      <c r="B946" s="43" t="s">
        <v>144</v>
      </c>
      <c r="C946" s="43" t="s">
        <v>144</v>
      </c>
      <c r="D946" s="44" t="s">
        <v>163</v>
      </c>
      <c r="E946" s="43" t="s">
        <v>144</v>
      </c>
      <c r="F946" s="44" t="s">
        <v>144</v>
      </c>
      <c r="G946" s="45" t="s">
        <v>144</v>
      </c>
      <c r="H946" s="46" t="s">
        <v>144</v>
      </c>
      <c r="I946" s="46" t="s">
        <v>144</v>
      </c>
      <c r="J946" s="47" t="s">
        <v>163</v>
      </c>
      <c r="K946" s="48" t="s">
        <v>144</v>
      </c>
      <c r="L946" s="49" t="s">
        <v>144</v>
      </c>
      <c r="M946" s="50" t="s">
        <v>144</v>
      </c>
      <c r="N946" s="50" t="s">
        <v>144</v>
      </c>
      <c r="O946" s="50" t="s">
        <v>144</v>
      </c>
      <c r="P946" s="50" t="s">
        <v>144</v>
      </c>
      <c r="Q946" s="51" t="s">
        <v>144</v>
      </c>
      <c r="R946" s="51" t="s">
        <v>144</v>
      </c>
    </row>
    <row r="947" spans="2:18" ht="45" customHeight="1" x14ac:dyDescent="0.25">
      <c r="B947" s="43" t="s">
        <v>144</v>
      </c>
      <c r="C947" s="43" t="s">
        <v>144</v>
      </c>
      <c r="D947" s="44" t="s">
        <v>163</v>
      </c>
      <c r="E947" s="43" t="s">
        <v>144</v>
      </c>
      <c r="F947" s="44" t="s">
        <v>144</v>
      </c>
      <c r="G947" s="45" t="s">
        <v>144</v>
      </c>
      <c r="H947" s="46" t="s">
        <v>144</v>
      </c>
      <c r="I947" s="46" t="s">
        <v>144</v>
      </c>
      <c r="J947" s="47" t="s">
        <v>163</v>
      </c>
      <c r="K947" s="48" t="s">
        <v>144</v>
      </c>
      <c r="L947" s="49" t="s">
        <v>144</v>
      </c>
      <c r="M947" s="50" t="s">
        <v>144</v>
      </c>
      <c r="N947" s="50" t="s">
        <v>144</v>
      </c>
      <c r="O947" s="50" t="s">
        <v>144</v>
      </c>
      <c r="P947" s="50" t="s">
        <v>144</v>
      </c>
      <c r="Q947" s="51" t="s">
        <v>144</v>
      </c>
      <c r="R947" s="51" t="s">
        <v>144</v>
      </c>
    </row>
    <row r="948" spans="2:18" ht="45" customHeight="1" x14ac:dyDescent="0.25">
      <c r="B948" s="43" t="s">
        <v>144</v>
      </c>
      <c r="C948" s="43" t="s">
        <v>144</v>
      </c>
      <c r="D948" s="44" t="s">
        <v>163</v>
      </c>
      <c r="E948" s="43" t="s">
        <v>144</v>
      </c>
      <c r="F948" s="44" t="s">
        <v>144</v>
      </c>
      <c r="G948" s="45" t="s">
        <v>144</v>
      </c>
      <c r="H948" s="46" t="s">
        <v>144</v>
      </c>
      <c r="I948" s="46" t="s">
        <v>144</v>
      </c>
      <c r="J948" s="47" t="s">
        <v>163</v>
      </c>
      <c r="K948" s="48" t="s">
        <v>144</v>
      </c>
      <c r="L948" s="49" t="s">
        <v>144</v>
      </c>
      <c r="M948" s="50" t="s">
        <v>144</v>
      </c>
      <c r="N948" s="50" t="s">
        <v>144</v>
      </c>
      <c r="O948" s="50" t="s">
        <v>144</v>
      </c>
      <c r="P948" s="50" t="s">
        <v>144</v>
      </c>
      <c r="Q948" s="51" t="s">
        <v>144</v>
      </c>
      <c r="R948" s="51" t="s">
        <v>144</v>
      </c>
    </row>
    <row r="949" spans="2:18" ht="45" customHeight="1" x14ac:dyDescent="0.25">
      <c r="B949" s="43" t="s">
        <v>144</v>
      </c>
      <c r="C949" s="43" t="s">
        <v>144</v>
      </c>
      <c r="D949" s="44" t="s">
        <v>163</v>
      </c>
      <c r="E949" s="43" t="s">
        <v>144</v>
      </c>
      <c r="F949" s="44" t="s">
        <v>144</v>
      </c>
      <c r="G949" s="45" t="s">
        <v>144</v>
      </c>
      <c r="H949" s="46" t="s">
        <v>144</v>
      </c>
      <c r="I949" s="46" t="s">
        <v>144</v>
      </c>
      <c r="J949" s="47" t="s">
        <v>163</v>
      </c>
      <c r="K949" s="48" t="s">
        <v>144</v>
      </c>
      <c r="L949" s="49" t="s">
        <v>144</v>
      </c>
      <c r="M949" s="50" t="s">
        <v>144</v>
      </c>
      <c r="N949" s="50" t="s">
        <v>144</v>
      </c>
      <c r="O949" s="50" t="s">
        <v>144</v>
      </c>
      <c r="P949" s="50" t="s">
        <v>144</v>
      </c>
      <c r="Q949" s="51" t="s">
        <v>144</v>
      </c>
      <c r="R949" s="51" t="s">
        <v>144</v>
      </c>
    </row>
    <row r="950" spans="2:18" ht="45" customHeight="1" x14ac:dyDescent="0.25">
      <c r="B950" s="43" t="s">
        <v>144</v>
      </c>
      <c r="C950" s="43" t="s">
        <v>144</v>
      </c>
      <c r="D950" s="44" t="s">
        <v>163</v>
      </c>
      <c r="E950" s="43" t="s">
        <v>144</v>
      </c>
      <c r="F950" s="44" t="s">
        <v>144</v>
      </c>
      <c r="G950" s="45" t="s">
        <v>144</v>
      </c>
      <c r="H950" s="46" t="s">
        <v>144</v>
      </c>
      <c r="I950" s="46" t="s">
        <v>144</v>
      </c>
      <c r="J950" s="47" t="s">
        <v>163</v>
      </c>
      <c r="K950" s="48" t="s">
        <v>144</v>
      </c>
      <c r="L950" s="49" t="s">
        <v>144</v>
      </c>
      <c r="M950" s="50" t="s">
        <v>144</v>
      </c>
      <c r="N950" s="50" t="s">
        <v>144</v>
      </c>
      <c r="O950" s="50" t="s">
        <v>144</v>
      </c>
      <c r="P950" s="50" t="s">
        <v>144</v>
      </c>
      <c r="Q950" s="51" t="s">
        <v>144</v>
      </c>
      <c r="R950" s="51" t="s">
        <v>144</v>
      </c>
    </row>
    <row r="951" spans="2:18" ht="45" customHeight="1" x14ac:dyDescent="0.25">
      <c r="B951" s="43" t="s">
        <v>144</v>
      </c>
      <c r="C951" s="43" t="s">
        <v>144</v>
      </c>
      <c r="D951" s="44" t="s">
        <v>163</v>
      </c>
      <c r="E951" s="43" t="s">
        <v>144</v>
      </c>
      <c r="F951" s="44" t="s">
        <v>144</v>
      </c>
      <c r="G951" s="45" t="s">
        <v>144</v>
      </c>
      <c r="H951" s="46" t="s">
        <v>144</v>
      </c>
      <c r="I951" s="46" t="s">
        <v>144</v>
      </c>
      <c r="J951" s="47" t="s">
        <v>163</v>
      </c>
      <c r="K951" s="48" t="s">
        <v>144</v>
      </c>
      <c r="L951" s="49" t="s">
        <v>144</v>
      </c>
      <c r="M951" s="50" t="s">
        <v>144</v>
      </c>
      <c r="N951" s="50" t="s">
        <v>144</v>
      </c>
      <c r="O951" s="50" t="s">
        <v>144</v>
      </c>
      <c r="P951" s="50" t="s">
        <v>144</v>
      </c>
      <c r="Q951" s="51" t="s">
        <v>144</v>
      </c>
      <c r="R951" s="51" t="s">
        <v>144</v>
      </c>
    </row>
    <row r="952" spans="2:18" ht="45" customHeight="1" x14ac:dyDescent="0.25">
      <c r="B952" s="43" t="s">
        <v>144</v>
      </c>
      <c r="C952" s="43" t="s">
        <v>144</v>
      </c>
      <c r="D952" s="44" t="s">
        <v>163</v>
      </c>
      <c r="E952" s="43" t="s">
        <v>144</v>
      </c>
      <c r="F952" s="44" t="s">
        <v>144</v>
      </c>
      <c r="G952" s="45" t="s">
        <v>144</v>
      </c>
      <c r="H952" s="46" t="s">
        <v>144</v>
      </c>
      <c r="I952" s="46" t="s">
        <v>144</v>
      </c>
      <c r="J952" s="47" t="s">
        <v>163</v>
      </c>
      <c r="K952" s="48" t="s">
        <v>144</v>
      </c>
      <c r="L952" s="49" t="s">
        <v>144</v>
      </c>
      <c r="M952" s="50" t="s">
        <v>144</v>
      </c>
      <c r="N952" s="50" t="s">
        <v>144</v>
      </c>
      <c r="O952" s="50" t="s">
        <v>144</v>
      </c>
      <c r="P952" s="50" t="s">
        <v>144</v>
      </c>
      <c r="Q952" s="51" t="s">
        <v>144</v>
      </c>
      <c r="R952" s="51" t="s">
        <v>144</v>
      </c>
    </row>
    <row r="953" spans="2:18" ht="45" customHeight="1" x14ac:dyDescent="0.25">
      <c r="B953" s="43" t="s">
        <v>144</v>
      </c>
      <c r="C953" s="43" t="s">
        <v>144</v>
      </c>
      <c r="D953" s="44" t="s">
        <v>163</v>
      </c>
      <c r="E953" s="43" t="s">
        <v>144</v>
      </c>
      <c r="F953" s="44" t="s">
        <v>144</v>
      </c>
      <c r="G953" s="45" t="s">
        <v>144</v>
      </c>
      <c r="H953" s="46" t="s">
        <v>144</v>
      </c>
      <c r="I953" s="46" t="s">
        <v>144</v>
      </c>
      <c r="J953" s="47" t="s">
        <v>163</v>
      </c>
      <c r="K953" s="48" t="s">
        <v>144</v>
      </c>
      <c r="L953" s="49" t="s">
        <v>144</v>
      </c>
      <c r="M953" s="50" t="s">
        <v>144</v>
      </c>
      <c r="N953" s="50" t="s">
        <v>144</v>
      </c>
      <c r="O953" s="50" t="s">
        <v>144</v>
      </c>
      <c r="P953" s="50" t="s">
        <v>144</v>
      </c>
      <c r="Q953" s="51" t="s">
        <v>144</v>
      </c>
      <c r="R953" s="51" t="s">
        <v>144</v>
      </c>
    </row>
    <row r="954" spans="2:18" ht="45" customHeight="1" x14ac:dyDescent="0.25">
      <c r="B954" s="43" t="s">
        <v>144</v>
      </c>
      <c r="C954" s="43" t="s">
        <v>144</v>
      </c>
      <c r="D954" s="44" t="s">
        <v>163</v>
      </c>
      <c r="E954" s="43" t="s">
        <v>144</v>
      </c>
      <c r="F954" s="44" t="s">
        <v>144</v>
      </c>
      <c r="G954" s="45" t="s">
        <v>144</v>
      </c>
      <c r="H954" s="46" t="s">
        <v>144</v>
      </c>
      <c r="I954" s="46" t="s">
        <v>144</v>
      </c>
      <c r="J954" s="47" t="s">
        <v>163</v>
      </c>
      <c r="K954" s="48" t="s">
        <v>144</v>
      </c>
      <c r="L954" s="49" t="s">
        <v>144</v>
      </c>
      <c r="M954" s="50" t="s">
        <v>144</v>
      </c>
      <c r="N954" s="50" t="s">
        <v>144</v>
      </c>
      <c r="O954" s="50" t="s">
        <v>144</v>
      </c>
      <c r="P954" s="50" t="s">
        <v>144</v>
      </c>
      <c r="Q954" s="51" t="s">
        <v>144</v>
      </c>
      <c r="R954" s="51" t="s">
        <v>144</v>
      </c>
    </row>
    <row r="955" spans="2:18" ht="45" customHeight="1" x14ac:dyDescent="0.25">
      <c r="B955" s="43" t="s">
        <v>144</v>
      </c>
      <c r="C955" s="43" t="s">
        <v>144</v>
      </c>
      <c r="D955" s="44" t="s">
        <v>163</v>
      </c>
      <c r="E955" s="43" t="s">
        <v>144</v>
      </c>
      <c r="F955" s="44" t="s">
        <v>144</v>
      </c>
      <c r="G955" s="45" t="s">
        <v>144</v>
      </c>
      <c r="H955" s="46" t="s">
        <v>144</v>
      </c>
      <c r="I955" s="46" t="s">
        <v>144</v>
      </c>
      <c r="J955" s="47" t="s">
        <v>163</v>
      </c>
      <c r="K955" s="48" t="s">
        <v>144</v>
      </c>
      <c r="L955" s="49" t="s">
        <v>144</v>
      </c>
      <c r="M955" s="50" t="s">
        <v>144</v>
      </c>
      <c r="N955" s="50" t="s">
        <v>144</v>
      </c>
      <c r="O955" s="50" t="s">
        <v>144</v>
      </c>
      <c r="P955" s="50" t="s">
        <v>144</v>
      </c>
      <c r="Q955" s="51" t="s">
        <v>144</v>
      </c>
      <c r="R955" s="51" t="s">
        <v>144</v>
      </c>
    </row>
    <row r="956" spans="2:18" ht="45" customHeight="1" x14ac:dyDescent="0.25">
      <c r="B956" s="43" t="s">
        <v>144</v>
      </c>
      <c r="C956" s="43" t="s">
        <v>144</v>
      </c>
      <c r="D956" s="44" t="s">
        <v>163</v>
      </c>
      <c r="E956" s="43" t="s">
        <v>144</v>
      </c>
      <c r="F956" s="44" t="s">
        <v>144</v>
      </c>
      <c r="G956" s="45" t="s">
        <v>144</v>
      </c>
      <c r="H956" s="46" t="s">
        <v>144</v>
      </c>
      <c r="I956" s="46" t="s">
        <v>144</v>
      </c>
      <c r="J956" s="47" t="s">
        <v>163</v>
      </c>
      <c r="K956" s="48" t="s">
        <v>144</v>
      </c>
      <c r="L956" s="49" t="s">
        <v>144</v>
      </c>
      <c r="M956" s="50" t="s">
        <v>144</v>
      </c>
      <c r="N956" s="50" t="s">
        <v>144</v>
      </c>
      <c r="O956" s="50" t="s">
        <v>144</v>
      </c>
      <c r="P956" s="50" t="s">
        <v>144</v>
      </c>
      <c r="Q956" s="51" t="s">
        <v>144</v>
      </c>
      <c r="R956" s="51" t="s">
        <v>144</v>
      </c>
    </row>
    <row r="957" spans="2:18" ht="45" customHeight="1" x14ac:dyDescent="0.25">
      <c r="B957" s="43" t="s">
        <v>144</v>
      </c>
      <c r="C957" s="43" t="s">
        <v>144</v>
      </c>
      <c r="D957" s="44" t="s">
        <v>163</v>
      </c>
      <c r="E957" s="43" t="s">
        <v>144</v>
      </c>
      <c r="F957" s="44" t="s">
        <v>144</v>
      </c>
      <c r="G957" s="45" t="s">
        <v>144</v>
      </c>
      <c r="H957" s="46" t="s">
        <v>144</v>
      </c>
      <c r="I957" s="46" t="s">
        <v>144</v>
      </c>
      <c r="J957" s="47" t="s">
        <v>163</v>
      </c>
      <c r="K957" s="48" t="s">
        <v>144</v>
      </c>
      <c r="L957" s="49" t="s">
        <v>144</v>
      </c>
      <c r="M957" s="50" t="s">
        <v>144</v>
      </c>
      <c r="N957" s="50" t="s">
        <v>144</v>
      </c>
      <c r="O957" s="50" t="s">
        <v>144</v>
      </c>
      <c r="P957" s="50" t="s">
        <v>144</v>
      </c>
      <c r="Q957" s="51" t="s">
        <v>144</v>
      </c>
      <c r="R957" s="51" t="s">
        <v>144</v>
      </c>
    </row>
    <row r="958" spans="2:18" ht="45" customHeight="1" x14ac:dyDescent="0.25">
      <c r="B958" s="43" t="s">
        <v>144</v>
      </c>
      <c r="C958" s="43" t="s">
        <v>144</v>
      </c>
      <c r="D958" s="44" t="s">
        <v>163</v>
      </c>
      <c r="E958" s="43" t="s">
        <v>144</v>
      </c>
      <c r="F958" s="44" t="s">
        <v>144</v>
      </c>
      <c r="G958" s="45" t="s">
        <v>144</v>
      </c>
      <c r="H958" s="46" t="s">
        <v>144</v>
      </c>
      <c r="I958" s="46" t="s">
        <v>144</v>
      </c>
      <c r="J958" s="47" t="s">
        <v>163</v>
      </c>
      <c r="K958" s="48" t="s">
        <v>144</v>
      </c>
      <c r="L958" s="49" t="s">
        <v>144</v>
      </c>
      <c r="M958" s="50" t="s">
        <v>144</v>
      </c>
      <c r="N958" s="50" t="s">
        <v>144</v>
      </c>
      <c r="O958" s="50" t="s">
        <v>144</v>
      </c>
      <c r="P958" s="50" t="s">
        <v>144</v>
      </c>
      <c r="Q958" s="51" t="s">
        <v>144</v>
      </c>
      <c r="R958" s="51" t="s">
        <v>144</v>
      </c>
    </row>
    <row r="959" spans="2:18" ht="45" customHeight="1" x14ac:dyDescent="0.25">
      <c r="B959" s="43" t="s">
        <v>144</v>
      </c>
      <c r="C959" s="43" t="s">
        <v>144</v>
      </c>
      <c r="D959" s="44" t="s">
        <v>163</v>
      </c>
      <c r="E959" s="43" t="s">
        <v>144</v>
      </c>
      <c r="F959" s="44" t="s">
        <v>144</v>
      </c>
      <c r="G959" s="45" t="s">
        <v>144</v>
      </c>
      <c r="H959" s="46" t="s">
        <v>144</v>
      </c>
      <c r="I959" s="46" t="s">
        <v>144</v>
      </c>
      <c r="J959" s="47" t="s">
        <v>163</v>
      </c>
      <c r="K959" s="48" t="s">
        <v>144</v>
      </c>
      <c r="L959" s="49" t="s">
        <v>144</v>
      </c>
      <c r="M959" s="50" t="s">
        <v>144</v>
      </c>
      <c r="N959" s="50" t="s">
        <v>144</v>
      </c>
      <c r="O959" s="50" t="s">
        <v>144</v>
      </c>
      <c r="P959" s="50" t="s">
        <v>144</v>
      </c>
      <c r="Q959" s="51" t="s">
        <v>144</v>
      </c>
      <c r="R959" s="51" t="s">
        <v>144</v>
      </c>
    </row>
    <row r="960" spans="2:18" ht="45" customHeight="1" x14ac:dyDescent="0.25">
      <c r="B960" s="43" t="s">
        <v>144</v>
      </c>
      <c r="C960" s="43" t="s">
        <v>144</v>
      </c>
      <c r="D960" s="44" t="s">
        <v>163</v>
      </c>
      <c r="E960" s="43" t="s">
        <v>144</v>
      </c>
      <c r="F960" s="44" t="s">
        <v>144</v>
      </c>
      <c r="G960" s="45" t="s">
        <v>144</v>
      </c>
      <c r="H960" s="46" t="s">
        <v>144</v>
      </c>
      <c r="I960" s="46" t="s">
        <v>144</v>
      </c>
      <c r="J960" s="47" t="s">
        <v>163</v>
      </c>
      <c r="K960" s="48" t="s">
        <v>144</v>
      </c>
      <c r="L960" s="49" t="s">
        <v>144</v>
      </c>
      <c r="M960" s="50" t="s">
        <v>144</v>
      </c>
      <c r="N960" s="50" t="s">
        <v>144</v>
      </c>
      <c r="O960" s="50" t="s">
        <v>144</v>
      </c>
      <c r="P960" s="50" t="s">
        <v>144</v>
      </c>
      <c r="Q960" s="51" t="s">
        <v>144</v>
      </c>
      <c r="R960" s="51" t="s">
        <v>144</v>
      </c>
    </row>
    <row r="961" spans="2:18" ht="45" customHeight="1" x14ac:dyDescent="0.25">
      <c r="B961" s="43" t="s">
        <v>144</v>
      </c>
      <c r="C961" s="43" t="s">
        <v>144</v>
      </c>
      <c r="D961" s="44" t="s">
        <v>163</v>
      </c>
      <c r="E961" s="43" t="s">
        <v>144</v>
      </c>
      <c r="F961" s="44" t="s">
        <v>144</v>
      </c>
      <c r="G961" s="45" t="s">
        <v>144</v>
      </c>
      <c r="H961" s="46" t="s">
        <v>144</v>
      </c>
      <c r="I961" s="46" t="s">
        <v>144</v>
      </c>
      <c r="J961" s="47" t="s">
        <v>163</v>
      </c>
      <c r="K961" s="48" t="s">
        <v>144</v>
      </c>
      <c r="L961" s="49" t="s">
        <v>144</v>
      </c>
      <c r="M961" s="50" t="s">
        <v>144</v>
      </c>
      <c r="N961" s="50" t="s">
        <v>144</v>
      </c>
      <c r="O961" s="50" t="s">
        <v>144</v>
      </c>
      <c r="P961" s="50" t="s">
        <v>144</v>
      </c>
      <c r="Q961" s="51" t="s">
        <v>144</v>
      </c>
      <c r="R961" s="51" t="s">
        <v>144</v>
      </c>
    </row>
    <row r="962" spans="2:18" ht="45" customHeight="1" x14ac:dyDescent="0.25">
      <c r="B962" s="43" t="s">
        <v>144</v>
      </c>
      <c r="C962" s="43" t="s">
        <v>144</v>
      </c>
      <c r="D962" s="44" t="s">
        <v>163</v>
      </c>
      <c r="E962" s="43" t="s">
        <v>144</v>
      </c>
      <c r="F962" s="44" t="s">
        <v>144</v>
      </c>
      <c r="G962" s="45" t="s">
        <v>144</v>
      </c>
      <c r="H962" s="46" t="s">
        <v>144</v>
      </c>
      <c r="I962" s="46" t="s">
        <v>144</v>
      </c>
      <c r="J962" s="47" t="s">
        <v>163</v>
      </c>
      <c r="K962" s="48" t="s">
        <v>144</v>
      </c>
      <c r="L962" s="49" t="s">
        <v>144</v>
      </c>
      <c r="M962" s="50" t="s">
        <v>144</v>
      </c>
      <c r="N962" s="50" t="s">
        <v>144</v>
      </c>
      <c r="O962" s="50" t="s">
        <v>144</v>
      </c>
      <c r="P962" s="50" t="s">
        <v>144</v>
      </c>
      <c r="Q962" s="51" t="s">
        <v>144</v>
      </c>
      <c r="R962" s="51" t="s">
        <v>144</v>
      </c>
    </row>
    <row r="963" spans="2:18" ht="45" customHeight="1" x14ac:dyDescent="0.25">
      <c r="B963" s="43" t="s">
        <v>144</v>
      </c>
      <c r="C963" s="43" t="s">
        <v>144</v>
      </c>
      <c r="D963" s="44" t="s">
        <v>163</v>
      </c>
      <c r="E963" s="43" t="s">
        <v>144</v>
      </c>
      <c r="F963" s="44" t="s">
        <v>144</v>
      </c>
      <c r="G963" s="45" t="s">
        <v>144</v>
      </c>
      <c r="H963" s="46" t="s">
        <v>144</v>
      </c>
      <c r="I963" s="46" t="s">
        <v>144</v>
      </c>
      <c r="J963" s="47" t="s">
        <v>163</v>
      </c>
      <c r="K963" s="48" t="s">
        <v>144</v>
      </c>
      <c r="L963" s="49" t="s">
        <v>144</v>
      </c>
      <c r="M963" s="50" t="s">
        <v>144</v>
      </c>
      <c r="N963" s="50" t="s">
        <v>144</v>
      </c>
      <c r="O963" s="50" t="s">
        <v>144</v>
      </c>
      <c r="P963" s="50" t="s">
        <v>144</v>
      </c>
      <c r="Q963" s="51" t="s">
        <v>144</v>
      </c>
      <c r="R963" s="51" t="s">
        <v>144</v>
      </c>
    </row>
    <row r="964" spans="2:18" ht="45" customHeight="1" x14ac:dyDescent="0.25">
      <c r="B964" s="43" t="s">
        <v>144</v>
      </c>
      <c r="C964" s="43" t="s">
        <v>144</v>
      </c>
      <c r="D964" s="44" t="s">
        <v>163</v>
      </c>
      <c r="E964" s="43" t="s">
        <v>144</v>
      </c>
      <c r="F964" s="44" t="s">
        <v>144</v>
      </c>
      <c r="G964" s="45" t="s">
        <v>144</v>
      </c>
      <c r="H964" s="46" t="s">
        <v>144</v>
      </c>
      <c r="I964" s="46" t="s">
        <v>144</v>
      </c>
      <c r="J964" s="47" t="s">
        <v>163</v>
      </c>
      <c r="K964" s="48" t="s">
        <v>144</v>
      </c>
      <c r="L964" s="49" t="s">
        <v>144</v>
      </c>
      <c r="M964" s="50" t="s">
        <v>144</v>
      </c>
      <c r="N964" s="50" t="s">
        <v>144</v>
      </c>
      <c r="O964" s="50" t="s">
        <v>144</v>
      </c>
      <c r="P964" s="50" t="s">
        <v>144</v>
      </c>
      <c r="Q964" s="51" t="s">
        <v>144</v>
      </c>
      <c r="R964" s="51" t="s">
        <v>144</v>
      </c>
    </row>
    <row r="965" spans="2:18" ht="45" customHeight="1" x14ac:dyDescent="0.25">
      <c r="B965" s="43" t="s">
        <v>144</v>
      </c>
      <c r="C965" s="43" t="s">
        <v>144</v>
      </c>
      <c r="D965" s="44" t="s">
        <v>163</v>
      </c>
      <c r="E965" s="43" t="s">
        <v>144</v>
      </c>
      <c r="F965" s="44" t="s">
        <v>144</v>
      </c>
      <c r="G965" s="45" t="s">
        <v>144</v>
      </c>
      <c r="H965" s="46" t="s">
        <v>144</v>
      </c>
      <c r="I965" s="46" t="s">
        <v>144</v>
      </c>
      <c r="J965" s="47" t="s">
        <v>163</v>
      </c>
      <c r="K965" s="48" t="s">
        <v>144</v>
      </c>
      <c r="L965" s="49" t="s">
        <v>144</v>
      </c>
      <c r="M965" s="50" t="s">
        <v>144</v>
      </c>
      <c r="N965" s="50" t="s">
        <v>144</v>
      </c>
      <c r="O965" s="50" t="s">
        <v>144</v>
      </c>
      <c r="P965" s="50" t="s">
        <v>144</v>
      </c>
      <c r="Q965" s="51" t="s">
        <v>144</v>
      </c>
      <c r="R965" s="51" t="s">
        <v>144</v>
      </c>
    </row>
    <row r="966" spans="2:18" ht="45" customHeight="1" x14ac:dyDescent="0.25">
      <c r="B966" s="43" t="s">
        <v>144</v>
      </c>
      <c r="C966" s="43" t="s">
        <v>144</v>
      </c>
      <c r="D966" s="44" t="s">
        <v>163</v>
      </c>
      <c r="E966" s="43" t="s">
        <v>144</v>
      </c>
      <c r="F966" s="44" t="s">
        <v>144</v>
      </c>
      <c r="G966" s="45" t="s">
        <v>144</v>
      </c>
      <c r="H966" s="46" t="s">
        <v>144</v>
      </c>
      <c r="I966" s="46" t="s">
        <v>144</v>
      </c>
      <c r="J966" s="47" t="s">
        <v>163</v>
      </c>
      <c r="K966" s="48" t="s">
        <v>144</v>
      </c>
      <c r="L966" s="49" t="s">
        <v>144</v>
      </c>
      <c r="M966" s="50" t="s">
        <v>144</v>
      </c>
      <c r="N966" s="50" t="s">
        <v>144</v>
      </c>
      <c r="O966" s="50" t="s">
        <v>144</v>
      </c>
      <c r="P966" s="50" t="s">
        <v>144</v>
      </c>
      <c r="Q966" s="51" t="s">
        <v>144</v>
      </c>
      <c r="R966" s="51" t="s">
        <v>144</v>
      </c>
    </row>
    <row r="967" spans="2:18" ht="45" customHeight="1" x14ac:dyDescent="0.25">
      <c r="B967" s="43" t="s">
        <v>144</v>
      </c>
      <c r="C967" s="43" t="s">
        <v>144</v>
      </c>
      <c r="D967" s="44" t="s">
        <v>163</v>
      </c>
      <c r="E967" s="43" t="s">
        <v>144</v>
      </c>
      <c r="F967" s="44" t="s">
        <v>144</v>
      </c>
      <c r="G967" s="45" t="s">
        <v>144</v>
      </c>
      <c r="H967" s="46" t="s">
        <v>144</v>
      </c>
      <c r="I967" s="46" t="s">
        <v>144</v>
      </c>
      <c r="J967" s="47" t="s">
        <v>163</v>
      </c>
      <c r="K967" s="48" t="s">
        <v>144</v>
      </c>
      <c r="L967" s="49" t="s">
        <v>144</v>
      </c>
      <c r="M967" s="50" t="s">
        <v>144</v>
      </c>
      <c r="N967" s="50" t="s">
        <v>144</v>
      </c>
      <c r="O967" s="50" t="s">
        <v>144</v>
      </c>
      <c r="P967" s="50" t="s">
        <v>144</v>
      </c>
      <c r="Q967" s="51" t="s">
        <v>144</v>
      </c>
      <c r="R967" s="51" t="s">
        <v>144</v>
      </c>
    </row>
    <row r="968" spans="2:18" ht="45" customHeight="1" x14ac:dyDescent="0.25">
      <c r="B968" s="43" t="s">
        <v>144</v>
      </c>
      <c r="C968" s="43" t="s">
        <v>144</v>
      </c>
      <c r="D968" s="44" t="s">
        <v>163</v>
      </c>
      <c r="E968" s="43" t="s">
        <v>144</v>
      </c>
      <c r="F968" s="44" t="s">
        <v>144</v>
      </c>
      <c r="G968" s="45" t="s">
        <v>144</v>
      </c>
      <c r="H968" s="46" t="s">
        <v>144</v>
      </c>
      <c r="I968" s="46" t="s">
        <v>144</v>
      </c>
      <c r="J968" s="47" t="s">
        <v>163</v>
      </c>
      <c r="K968" s="48" t="s">
        <v>144</v>
      </c>
      <c r="L968" s="49" t="s">
        <v>144</v>
      </c>
      <c r="M968" s="50" t="s">
        <v>144</v>
      </c>
      <c r="N968" s="50" t="s">
        <v>144</v>
      </c>
      <c r="O968" s="50" t="s">
        <v>144</v>
      </c>
      <c r="P968" s="50" t="s">
        <v>144</v>
      </c>
      <c r="Q968" s="51" t="s">
        <v>144</v>
      </c>
      <c r="R968" s="51" t="s">
        <v>144</v>
      </c>
    </row>
    <row r="969" spans="2:18" ht="45" customHeight="1" x14ac:dyDescent="0.25">
      <c r="B969" s="43" t="s">
        <v>144</v>
      </c>
      <c r="C969" s="43" t="s">
        <v>144</v>
      </c>
      <c r="D969" s="44" t="s">
        <v>163</v>
      </c>
      <c r="E969" s="43" t="s">
        <v>144</v>
      </c>
      <c r="F969" s="44" t="s">
        <v>144</v>
      </c>
      <c r="G969" s="45" t="s">
        <v>144</v>
      </c>
      <c r="H969" s="46" t="s">
        <v>144</v>
      </c>
      <c r="I969" s="46" t="s">
        <v>144</v>
      </c>
      <c r="J969" s="47" t="s">
        <v>163</v>
      </c>
      <c r="K969" s="48" t="s">
        <v>144</v>
      </c>
      <c r="L969" s="49" t="s">
        <v>144</v>
      </c>
      <c r="M969" s="50" t="s">
        <v>144</v>
      </c>
      <c r="N969" s="50" t="s">
        <v>144</v>
      </c>
      <c r="O969" s="50" t="s">
        <v>144</v>
      </c>
      <c r="P969" s="50" t="s">
        <v>144</v>
      </c>
      <c r="Q969" s="51" t="s">
        <v>144</v>
      </c>
      <c r="R969" s="51" t="s">
        <v>144</v>
      </c>
    </row>
    <row r="970" spans="2:18" ht="45" customHeight="1" x14ac:dyDescent="0.25">
      <c r="B970" s="43" t="s">
        <v>144</v>
      </c>
      <c r="C970" s="43" t="s">
        <v>144</v>
      </c>
      <c r="D970" s="44" t="s">
        <v>163</v>
      </c>
      <c r="E970" s="43" t="s">
        <v>144</v>
      </c>
      <c r="F970" s="44" t="s">
        <v>144</v>
      </c>
      <c r="G970" s="45" t="s">
        <v>144</v>
      </c>
      <c r="H970" s="46" t="s">
        <v>144</v>
      </c>
      <c r="I970" s="46" t="s">
        <v>144</v>
      </c>
      <c r="J970" s="47" t="s">
        <v>163</v>
      </c>
      <c r="K970" s="48" t="s">
        <v>144</v>
      </c>
      <c r="L970" s="49" t="s">
        <v>144</v>
      </c>
      <c r="M970" s="50" t="s">
        <v>144</v>
      </c>
      <c r="N970" s="50" t="s">
        <v>144</v>
      </c>
      <c r="O970" s="50" t="s">
        <v>144</v>
      </c>
      <c r="P970" s="50" t="s">
        <v>144</v>
      </c>
      <c r="Q970" s="51" t="s">
        <v>144</v>
      </c>
      <c r="R970" s="51" t="s">
        <v>144</v>
      </c>
    </row>
    <row r="971" spans="2:18" ht="45" customHeight="1" x14ac:dyDescent="0.25">
      <c r="B971" s="43" t="s">
        <v>144</v>
      </c>
      <c r="C971" s="43" t="s">
        <v>144</v>
      </c>
      <c r="D971" s="44" t="s">
        <v>163</v>
      </c>
      <c r="E971" s="43" t="s">
        <v>144</v>
      </c>
      <c r="F971" s="44" t="s">
        <v>144</v>
      </c>
      <c r="G971" s="45" t="s">
        <v>144</v>
      </c>
      <c r="H971" s="46" t="s">
        <v>144</v>
      </c>
      <c r="I971" s="46" t="s">
        <v>144</v>
      </c>
      <c r="J971" s="47" t="s">
        <v>163</v>
      </c>
      <c r="K971" s="48" t="s">
        <v>144</v>
      </c>
      <c r="L971" s="49" t="s">
        <v>144</v>
      </c>
      <c r="M971" s="50" t="s">
        <v>144</v>
      </c>
      <c r="N971" s="50" t="s">
        <v>144</v>
      </c>
      <c r="O971" s="50" t="s">
        <v>144</v>
      </c>
      <c r="P971" s="50" t="s">
        <v>144</v>
      </c>
      <c r="Q971" s="51" t="s">
        <v>144</v>
      </c>
      <c r="R971" s="51" t="s">
        <v>144</v>
      </c>
    </row>
    <row r="972" spans="2:18" ht="45" customHeight="1" x14ac:dyDescent="0.25">
      <c r="B972" s="43" t="s">
        <v>144</v>
      </c>
      <c r="C972" s="43" t="s">
        <v>144</v>
      </c>
      <c r="D972" s="44" t="s">
        <v>163</v>
      </c>
      <c r="E972" s="43" t="s">
        <v>144</v>
      </c>
      <c r="F972" s="44" t="s">
        <v>144</v>
      </c>
      <c r="G972" s="45" t="s">
        <v>144</v>
      </c>
      <c r="H972" s="46" t="s">
        <v>144</v>
      </c>
      <c r="I972" s="46" t="s">
        <v>144</v>
      </c>
      <c r="J972" s="47" t="s">
        <v>163</v>
      </c>
      <c r="K972" s="48" t="s">
        <v>144</v>
      </c>
      <c r="L972" s="49" t="s">
        <v>144</v>
      </c>
      <c r="M972" s="50" t="s">
        <v>144</v>
      </c>
      <c r="N972" s="50" t="s">
        <v>144</v>
      </c>
      <c r="O972" s="50" t="s">
        <v>144</v>
      </c>
      <c r="P972" s="50" t="s">
        <v>144</v>
      </c>
      <c r="Q972" s="51" t="s">
        <v>144</v>
      </c>
      <c r="R972" s="51" t="s">
        <v>144</v>
      </c>
    </row>
    <row r="973" spans="2:18" ht="45" customHeight="1" x14ac:dyDescent="0.25">
      <c r="B973" s="43" t="s">
        <v>144</v>
      </c>
      <c r="C973" s="43" t="s">
        <v>144</v>
      </c>
      <c r="D973" s="44" t="s">
        <v>163</v>
      </c>
      <c r="E973" s="43" t="s">
        <v>144</v>
      </c>
      <c r="F973" s="44" t="s">
        <v>144</v>
      </c>
      <c r="G973" s="45" t="s">
        <v>144</v>
      </c>
      <c r="H973" s="46" t="s">
        <v>144</v>
      </c>
      <c r="I973" s="46" t="s">
        <v>144</v>
      </c>
      <c r="J973" s="47" t="s">
        <v>163</v>
      </c>
      <c r="K973" s="48" t="s">
        <v>144</v>
      </c>
      <c r="L973" s="49" t="s">
        <v>144</v>
      </c>
      <c r="M973" s="50" t="s">
        <v>144</v>
      </c>
      <c r="N973" s="50" t="s">
        <v>144</v>
      </c>
      <c r="O973" s="50" t="s">
        <v>144</v>
      </c>
      <c r="P973" s="50" t="s">
        <v>144</v>
      </c>
      <c r="Q973" s="51" t="s">
        <v>144</v>
      </c>
      <c r="R973" s="51" t="s">
        <v>144</v>
      </c>
    </row>
    <row r="974" spans="2:18" ht="45" customHeight="1" x14ac:dyDescent="0.25">
      <c r="B974" s="43" t="s">
        <v>144</v>
      </c>
      <c r="C974" s="43" t="s">
        <v>144</v>
      </c>
      <c r="D974" s="44" t="s">
        <v>163</v>
      </c>
      <c r="E974" s="43" t="s">
        <v>144</v>
      </c>
      <c r="F974" s="44" t="s">
        <v>144</v>
      </c>
      <c r="G974" s="45" t="s">
        <v>144</v>
      </c>
      <c r="H974" s="46" t="s">
        <v>144</v>
      </c>
      <c r="I974" s="46" t="s">
        <v>144</v>
      </c>
      <c r="J974" s="47" t="s">
        <v>163</v>
      </c>
      <c r="K974" s="48" t="s">
        <v>144</v>
      </c>
      <c r="L974" s="49" t="s">
        <v>144</v>
      </c>
      <c r="M974" s="50" t="s">
        <v>144</v>
      </c>
      <c r="N974" s="50" t="s">
        <v>144</v>
      </c>
      <c r="O974" s="50" t="s">
        <v>144</v>
      </c>
      <c r="P974" s="50" t="s">
        <v>144</v>
      </c>
      <c r="Q974" s="51" t="s">
        <v>144</v>
      </c>
      <c r="R974" s="51" t="s">
        <v>144</v>
      </c>
    </row>
    <row r="975" spans="2:18" ht="45" customHeight="1" x14ac:dyDescent="0.25">
      <c r="B975" s="43" t="s">
        <v>144</v>
      </c>
      <c r="C975" s="43" t="s">
        <v>144</v>
      </c>
      <c r="D975" s="44" t="s">
        <v>163</v>
      </c>
      <c r="E975" s="43" t="s">
        <v>144</v>
      </c>
      <c r="F975" s="44" t="s">
        <v>144</v>
      </c>
      <c r="G975" s="45" t="s">
        <v>144</v>
      </c>
      <c r="H975" s="46" t="s">
        <v>144</v>
      </c>
      <c r="I975" s="46" t="s">
        <v>144</v>
      </c>
      <c r="J975" s="47" t="s">
        <v>163</v>
      </c>
      <c r="K975" s="48" t="s">
        <v>144</v>
      </c>
      <c r="L975" s="49" t="s">
        <v>144</v>
      </c>
      <c r="M975" s="50" t="s">
        <v>144</v>
      </c>
      <c r="N975" s="50" t="s">
        <v>144</v>
      </c>
      <c r="O975" s="50" t="s">
        <v>144</v>
      </c>
      <c r="P975" s="50" t="s">
        <v>144</v>
      </c>
      <c r="Q975" s="51" t="s">
        <v>144</v>
      </c>
      <c r="R975" s="51" t="s">
        <v>144</v>
      </c>
    </row>
    <row r="976" spans="2:18" ht="45" customHeight="1" x14ac:dyDescent="0.25">
      <c r="B976" s="43" t="s">
        <v>144</v>
      </c>
      <c r="C976" s="43" t="s">
        <v>144</v>
      </c>
      <c r="D976" s="44" t="s">
        <v>163</v>
      </c>
      <c r="E976" s="43" t="s">
        <v>144</v>
      </c>
      <c r="F976" s="44" t="s">
        <v>144</v>
      </c>
      <c r="G976" s="45" t="s">
        <v>144</v>
      </c>
      <c r="H976" s="46" t="s">
        <v>144</v>
      </c>
      <c r="I976" s="46" t="s">
        <v>144</v>
      </c>
      <c r="J976" s="47" t="s">
        <v>163</v>
      </c>
      <c r="K976" s="48" t="s">
        <v>144</v>
      </c>
      <c r="L976" s="49" t="s">
        <v>144</v>
      </c>
      <c r="M976" s="50" t="s">
        <v>144</v>
      </c>
      <c r="N976" s="50" t="s">
        <v>144</v>
      </c>
      <c r="O976" s="50" t="s">
        <v>144</v>
      </c>
      <c r="P976" s="50" t="s">
        <v>144</v>
      </c>
      <c r="Q976" s="51" t="s">
        <v>144</v>
      </c>
      <c r="R976" s="51" t="s">
        <v>144</v>
      </c>
    </row>
    <row r="977" spans="2:18" ht="45" customHeight="1" x14ac:dyDescent="0.25">
      <c r="B977" s="43" t="s">
        <v>144</v>
      </c>
      <c r="C977" s="43" t="s">
        <v>144</v>
      </c>
      <c r="D977" s="44" t="s">
        <v>163</v>
      </c>
      <c r="E977" s="43" t="s">
        <v>144</v>
      </c>
      <c r="F977" s="44" t="s">
        <v>144</v>
      </c>
      <c r="G977" s="45" t="s">
        <v>144</v>
      </c>
      <c r="H977" s="46" t="s">
        <v>144</v>
      </c>
      <c r="I977" s="46" t="s">
        <v>144</v>
      </c>
      <c r="J977" s="47" t="s">
        <v>163</v>
      </c>
      <c r="K977" s="48" t="s">
        <v>144</v>
      </c>
      <c r="L977" s="49" t="s">
        <v>144</v>
      </c>
      <c r="M977" s="50" t="s">
        <v>144</v>
      </c>
      <c r="N977" s="50" t="s">
        <v>144</v>
      </c>
      <c r="O977" s="50" t="s">
        <v>144</v>
      </c>
      <c r="P977" s="50" t="s">
        <v>144</v>
      </c>
      <c r="Q977" s="51" t="s">
        <v>144</v>
      </c>
      <c r="R977" s="51" t="s">
        <v>144</v>
      </c>
    </row>
    <row r="978" spans="2:18" ht="45" customHeight="1" x14ac:dyDescent="0.25">
      <c r="B978" s="43" t="s">
        <v>144</v>
      </c>
      <c r="C978" s="43" t="s">
        <v>144</v>
      </c>
      <c r="D978" s="44" t="s">
        <v>163</v>
      </c>
      <c r="E978" s="43" t="s">
        <v>144</v>
      </c>
      <c r="F978" s="44" t="s">
        <v>144</v>
      </c>
      <c r="G978" s="45" t="s">
        <v>144</v>
      </c>
      <c r="H978" s="46" t="s">
        <v>144</v>
      </c>
      <c r="I978" s="46" t="s">
        <v>144</v>
      </c>
      <c r="J978" s="47" t="s">
        <v>163</v>
      </c>
      <c r="K978" s="48" t="s">
        <v>144</v>
      </c>
      <c r="L978" s="49" t="s">
        <v>144</v>
      </c>
      <c r="M978" s="50" t="s">
        <v>144</v>
      </c>
      <c r="N978" s="50" t="s">
        <v>144</v>
      </c>
      <c r="O978" s="50" t="s">
        <v>144</v>
      </c>
      <c r="P978" s="50" t="s">
        <v>144</v>
      </c>
      <c r="Q978" s="51" t="s">
        <v>144</v>
      </c>
      <c r="R978" s="51" t="s">
        <v>144</v>
      </c>
    </row>
    <row r="979" spans="2:18" ht="45" customHeight="1" x14ac:dyDescent="0.25">
      <c r="B979" s="43" t="s">
        <v>144</v>
      </c>
      <c r="C979" s="43" t="s">
        <v>144</v>
      </c>
      <c r="D979" s="44" t="s">
        <v>163</v>
      </c>
      <c r="E979" s="43" t="s">
        <v>144</v>
      </c>
      <c r="F979" s="44" t="s">
        <v>144</v>
      </c>
      <c r="G979" s="45" t="s">
        <v>144</v>
      </c>
      <c r="H979" s="46" t="s">
        <v>144</v>
      </c>
      <c r="I979" s="46" t="s">
        <v>144</v>
      </c>
      <c r="J979" s="47" t="s">
        <v>163</v>
      </c>
      <c r="K979" s="48" t="s">
        <v>144</v>
      </c>
      <c r="L979" s="49" t="s">
        <v>144</v>
      </c>
      <c r="M979" s="50" t="s">
        <v>144</v>
      </c>
      <c r="N979" s="50" t="s">
        <v>144</v>
      </c>
      <c r="O979" s="50" t="s">
        <v>144</v>
      </c>
      <c r="P979" s="50" t="s">
        <v>144</v>
      </c>
      <c r="Q979" s="51" t="s">
        <v>144</v>
      </c>
      <c r="R979" s="51" t="s">
        <v>144</v>
      </c>
    </row>
    <row r="980" spans="2:18" ht="45" customHeight="1" x14ac:dyDescent="0.25">
      <c r="B980" s="43" t="s">
        <v>144</v>
      </c>
      <c r="C980" s="43" t="s">
        <v>144</v>
      </c>
      <c r="D980" s="44" t="s">
        <v>163</v>
      </c>
      <c r="E980" s="43" t="s">
        <v>144</v>
      </c>
      <c r="F980" s="44" t="s">
        <v>144</v>
      </c>
      <c r="G980" s="45" t="s">
        <v>144</v>
      </c>
      <c r="H980" s="46" t="s">
        <v>144</v>
      </c>
      <c r="I980" s="46" t="s">
        <v>144</v>
      </c>
      <c r="J980" s="47" t="s">
        <v>163</v>
      </c>
      <c r="K980" s="48" t="s">
        <v>144</v>
      </c>
      <c r="L980" s="49" t="s">
        <v>144</v>
      </c>
      <c r="M980" s="50" t="s">
        <v>144</v>
      </c>
      <c r="N980" s="50" t="s">
        <v>144</v>
      </c>
      <c r="O980" s="50" t="s">
        <v>144</v>
      </c>
      <c r="P980" s="50" t="s">
        <v>144</v>
      </c>
      <c r="Q980" s="51" t="s">
        <v>144</v>
      </c>
      <c r="R980" s="51" t="s">
        <v>144</v>
      </c>
    </row>
    <row r="981" spans="2:18" ht="45" customHeight="1" x14ac:dyDescent="0.25">
      <c r="B981" s="43" t="s">
        <v>144</v>
      </c>
      <c r="C981" s="43" t="s">
        <v>144</v>
      </c>
      <c r="D981" s="44" t="s">
        <v>163</v>
      </c>
      <c r="E981" s="43" t="s">
        <v>144</v>
      </c>
      <c r="F981" s="44" t="s">
        <v>144</v>
      </c>
      <c r="G981" s="45" t="s">
        <v>144</v>
      </c>
      <c r="H981" s="46" t="s">
        <v>144</v>
      </c>
      <c r="I981" s="46" t="s">
        <v>144</v>
      </c>
      <c r="J981" s="47" t="s">
        <v>163</v>
      </c>
      <c r="K981" s="48" t="s">
        <v>144</v>
      </c>
      <c r="L981" s="49" t="s">
        <v>144</v>
      </c>
      <c r="M981" s="50" t="s">
        <v>144</v>
      </c>
      <c r="N981" s="50" t="s">
        <v>144</v>
      </c>
      <c r="O981" s="50" t="s">
        <v>144</v>
      </c>
      <c r="P981" s="50" t="s">
        <v>144</v>
      </c>
      <c r="Q981" s="51" t="s">
        <v>144</v>
      </c>
      <c r="R981" s="51" t="s">
        <v>144</v>
      </c>
    </row>
    <row r="982" spans="2:18" ht="45" customHeight="1" x14ac:dyDescent="0.25">
      <c r="B982" s="43" t="s">
        <v>144</v>
      </c>
      <c r="C982" s="43" t="s">
        <v>144</v>
      </c>
      <c r="D982" s="44" t="s">
        <v>163</v>
      </c>
      <c r="E982" s="43" t="s">
        <v>144</v>
      </c>
      <c r="F982" s="44" t="s">
        <v>144</v>
      </c>
      <c r="G982" s="45" t="s">
        <v>144</v>
      </c>
      <c r="H982" s="46" t="s">
        <v>144</v>
      </c>
      <c r="I982" s="46" t="s">
        <v>144</v>
      </c>
      <c r="J982" s="47" t="s">
        <v>163</v>
      </c>
      <c r="K982" s="48" t="s">
        <v>144</v>
      </c>
      <c r="L982" s="49" t="s">
        <v>144</v>
      </c>
      <c r="M982" s="50" t="s">
        <v>144</v>
      </c>
      <c r="N982" s="50" t="s">
        <v>144</v>
      </c>
      <c r="O982" s="50" t="s">
        <v>144</v>
      </c>
      <c r="P982" s="50" t="s">
        <v>144</v>
      </c>
      <c r="Q982" s="51" t="s">
        <v>144</v>
      </c>
      <c r="R982" s="51" t="s">
        <v>144</v>
      </c>
    </row>
    <row r="983" spans="2:18" ht="45" customHeight="1" x14ac:dyDescent="0.25">
      <c r="B983" s="43" t="s">
        <v>144</v>
      </c>
      <c r="C983" s="43" t="s">
        <v>144</v>
      </c>
      <c r="D983" s="44" t="s">
        <v>163</v>
      </c>
      <c r="E983" s="43" t="s">
        <v>144</v>
      </c>
      <c r="F983" s="44" t="s">
        <v>144</v>
      </c>
      <c r="G983" s="45" t="s">
        <v>144</v>
      </c>
      <c r="H983" s="46" t="s">
        <v>144</v>
      </c>
      <c r="I983" s="46" t="s">
        <v>144</v>
      </c>
      <c r="J983" s="47" t="s">
        <v>163</v>
      </c>
      <c r="K983" s="48" t="s">
        <v>144</v>
      </c>
      <c r="L983" s="49" t="s">
        <v>144</v>
      </c>
      <c r="M983" s="50" t="s">
        <v>144</v>
      </c>
      <c r="N983" s="50" t="s">
        <v>144</v>
      </c>
      <c r="O983" s="50" t="s">
        <v>144</v>
      </c>
      <c r="P983" s="50" t="s">
        <v>144</v>
      </c>
      <c r="Q983" s="51" t="s">
        <v>144</v>
      </c>
      <c r="R983" s="51" t="s">
        <v>144</v>
      </c>
    </row>
    <row r="984" spans="2:18" ht="45" customHeight="1" x14ac:dyDescent="0.25">
      <c r="B984" s="43" t="s">
        <v>144</v>
      </c>
      <c r="C984" s="43" t="s">
        <v>144</v>
      </c>
      <c r="D984" s="44" t="s">
        <v>163</v>
      </c>
      <c r="E984" s="43" t="s">
        <v>144</v>
      </c>
      <c r="F984" s="44" t="s">
        <v>144</v>
      </c>
      <c r="G984" s="45" t="s">
        <v>144</v>
      </c>
      <c r="H984" s="46" t="s">
        <v>144</v>
      </c>
      <c r="I984" s="46" t="s">
        <v>144</v>
      </c>
      <c r="J984" s="47" t="s">
        <v>163</v>
      </c>
      <c r="K984" s="48" t="s">
        <v>144</v>
      </c>
      <c r="L984" s="49" t="s">
        <v>144</v>
      </c>
      <c r="M984" s="50" t="s">
        <v>144</v>
      </c>
      <c r="N984" s="50" t="s">
        <v>144</v>
      </c>
      <c r="O984" s="50" t="s">
        <v>144</v>
      </c>
      <c r="P984" s="50" t="s">
        <v>144</v>
      </c>
      <c r="Q984" s="51" t="s">
        <v>144</v>
      </c>
      <c r="R984" s="51" t="s">
        <v>144</v>
      </c>
    </row>
    <row r="985" spans="2:18" ht="45" customHeight="1" x14ac:dyDescent="0.25">
      <c r="B985" s="43" t="s">
        <v>144</v>
      </c>
      <c r="C985" s="43" t="s">
        <v>144</v>
      </c>
      <c r="D985" s="44" t="s">
        <v>163</v>
      </c>
      <c r="E985" s="43" t="s">
        <v>144</v>
      </c>
      <c r="F985" s="44" t="s">
        <v>144</v>
      </c>
      <c r="G985" s="45" t="s">
        <v>144</v>
      </c>
      <c r="H985" s="46" t="s">
        <v>144</v>
      </c>
      <c r="I985" s="46" t="s">
        <v>144</v>
      </c>
      <c r="J985" s="47" t="s">
        <v>163</v>
      </c>
      <c r="K985" s="48" t="s">
        <v>144</v>
      </c>
      <c r="L985" s="49" t="s">
        <v>144</v>
      </c>
      <c r="M985" s="50" t="s">
        <v>144</v>
      </c>
      <c r="N985" s="50" t="s">
        <v>144</v>
      </c>
      <c r="O985" s="50" t="s">
        <v>144</v>
      </c>
      <c r="P985" s="50" t="s">
        <v>144</v>
      </c>
      <c r="Q985" s="51" t="s">
        <v>144</v>
      </c>
      <c r="R985" s="51" t="s">
        <v>144</v>
      </c>
    </row>
    <row r="986" spans="2:18" ht="45" customHeight="1" x14ac:dyDescent="0.25">
      <c r="B986" s="43" t="s">
        <v>144</v>
      </c>
      <c r="C986" s="43" t="s">
        <v>144</v>
      </c>
      <c r="D986" s="44" t="s">
        <v>163</v>
      </c>
      <c r="E986" s="43" t="s">
        <v>144</v>
      </c>
      <c r="F986" s="44" t="s">
        <v>144</v>
      </c>
      <c r="G986" s="45" t="s">
        <v>144</v>
      </c>
      <c r="H986" s="46" t="s">
        <v>144</v>
      </c>
      <c r="I986" s="46" t="s">
        <v>144</v>
      </c>
      <c r="J986" s="47" t="s">
        <v>163</v>
      </c>
      <c r="K986" s="48" t="s">
        <v>144</v>
      </c>
      <c r="L986" s="49" t="s">
        <v>144</v>
      </c>
      <c r="M986" s="50" t="s">
        <v>144</v>
      </c>
      <c r="N986" s="50" t="s">
        <v>144</v>
      </c>
      <c r="O986" s="50" t="s">
        <v>144</v>
      </c>
      <c r="P986" s="50" t="s">
        <v>144</v>
      </c>
      <c r="Q986" s="51" t="s">
        <v>144</v>
      </c>
      <c r="R986" s="51" t="s">
        <v>144</v>
      </c>
    </row>
    <row r="987" spans="2:18" ht="45" customHeight="1" x14ac:dyDescent="0.25">
      <c r="B987" s="43" t="s">
        <v>144</v>
      </c>
      <c r="C987" s="43" t="s">
        <v>144</v>
      </c>
      <c r="D987" s="44" t="s">
        <v>163</v>
      </c>
      <c r="E987" s="43" t="s">
        <v>144</v>
      </c>
      <c r="F987" s="44" t="s">
        <v>144</v>
      </c>
      <c r="G987" s="45" t="s">
        <v>144</v>
      </c>
      <c r="H987" s="46" t="s">
        <v>144</v>
      </c>
      <c r="I987" s="46" t="s">
        <v>144</v>
      </c>
      <c r="J987" s="47" t="s">
        <v>163</v>
      </c>
      <c r="K987" s="48" t="s">
        <v>144</v>
      </c>
      <c r="L987" s="49" t="s">
        <v>144</v>
      </c>
      <c r="M987" s="50" t="s">
        <v>144</v>
      </c>
      <c r="N987" s="50" t="s">
        <v>144</v>
      </c>
      <c r="O987" s="50" t="s">
        <v>144</v>
      </c>
      <c r="P987" s="50" t="s">
        <v>144</v>
      </c>
      <c r="Q987" s="51" t="s">
        <v>144</v>
      </c>
      <c r="R987" s="51" t="s">
        <v>144</v>
      </c>
    </row>
    <row r="988" spans="2:18" ht="45" customHeight="1" x14ac:dyDescent="0.25">
      <c r="B988" s="43" t="s">
        <v>144</v>
      </c>
      <c r="C988" s="43" t="s">
        <v>144</v>
      </c>
      <c r="D988" s="44" t="s">
        <v>163</v>
      </c>
      <c r="E988" s="43" t="s">
        <v>144</v>
      </c>
      <c r="F988" s="44" t="s">
        <v>144</v>
      </c>
      <c r="G988" s="45" t="s">
        <v>144</v>
      </c>
      <c r="H988" s="46" t="s">
        <v>144</v>
      </c>
      <c r="I988" s="46" t="s">
        <v>144</v>
      </c>
      <c r="J988" s="47" t="s">
        <v>163</v>
      </c>
      <c r="K988" s="48" t="s">
        <v>144</v>
      </c>
      <c r="L988" s="49" t="s">
        <v>144</v>
      </c>
      <c r="M988" s="50" t="s">
        <v>144</v>
      </c>
      <c r="N988" s="50" t="s">
        <v>144</v>
      </c>
      <c r="O988" s="50" t="s">
        <v>144</v>
      </c>
      <c r="P988" s="50" t="s">
        <v>144</v>
      </c>
      <c r="Q988" s="51" t="s">
        <v>144</v>
      </c>
      <c r="R988" s="51" t="s">
        <v>144</v>
      </c>
    </row>
    <row r="989" spans="2:18" ht="45" customHeight="1" x14ac:dyDescent="0.25">
      <c r="B989" s="43" t="s">
        <v>144</v>
      </c>
      <c r="C989" s="43" t="s">
        <v>144</v>
      </c>
      <c r="D989" s="44" t="s">
        <v>163</v>
      </c>
      <c r="E989" s="43" t="s">
        <v>144</v>
      </c>
      <c r="F989" s="44" t="s">
        <v>144</v>
      </c>
      <c r="G989" s="45" t="s">
        <v>144</v>
      </c>
      <c r="H989" s="46" t="s">
        <v>144</v>
      </c>
      <c r="I989" s="46" t="s">
        <v>144</v>
      </c>
      <c r="J989" s="47" t="s">
        <v>163</v>
      </c>
      <c r="K989" s="48" t="s">
        <v>144</v>
      </c>
      <c r="L989" s="49" t="s">
        <v>144</v>
      </c>
      <c r="M989" s="50" t="s">
        <v>144</v>
      </c>
      <c r="N989" s="50" t="s">
        <v>144</v>
      </c>
      <c r="O989" s="50" t="s">
        <v>144</v>
      </c>
      <c r="P989" s="50" t="s">
        <v>144</v>
      </c>
      <c r="Q989" s="51" t="s">
        <v>144</v>
      </c>
      <c r="R989" s="51" t="s">
        <v>144</v>
      </c>
    </row>
    <row r="990" spans="2:18" ht="45" customHeight="1" x14ac:dyDescent="0.25">
      <c r="B990" s="43" t="s">
        <v>144</v>
      </c>
      <c r="C990" s="43" t="s">
        <v>144</v>
      </c>
      <c r="D990" s="44" t="s">
        <v>163</v>
      </c>
      <c r="E990" s="43" t="s">
        <v>144</v>
      </c>
      <c r="F990" s="44" t="s">
        <v>144</v>
      </c>
      <c r="G990" s="45" t="s">
        <v>144</v>
      </c>
      <c r="H990" s="46" t="s">
        <v>144</v>
      </c>
      <c r="I990" s="46" t="s">
        <v>144</v>
      </c>
      <c r="J990" s="47" t="s">
        <v>163</v>
      </c>
      <c r="K990" s="48" t="s">
        <v>144</v>
      </c>
      <c r="L990" s="49" t="s">
        <v>144</v>
      </c>
      <c r="M990" s="50" t="s">
        <v>144</v>
      </c>
      <c r="N990" s="50" t="s">
        <v>144</v>
      </c>
      <c r="O990" s="50" t="s">
        <v>144</v>
      </c>
      <c r="P990" s="50" t="s">
        <v>144</v>
      </c>
      <c r="Q990" s="51" t="s">
        <v>144</v>
      </c>
      <c r="R990" s="51" t="s">
        <v>144</v>
      </c>
    </row>
    <row r="991" spans="2:18" ht="45" customHeight="1" x14ac:dyDescent="0.25">
      <c r="B991" s="43" t="s">
        <v>144</v>
      </c>
      <c r="C991" s="43" t="s">
        <v>144</v>
      </c>
      <c r="D991" s="44" t="s">
        <v>163</v>
      </c>
      <c r="E991" s="43" t="s">
        <v>144</v>
      </c>
      <c r="F991" s="44" t="s">
        <v>144</v>
      </c>
      <c r="G991" s="45" t="s">
        <v>144</v>
      </c>
      <c r="H991" s="46" t="s">
        <v>144</v>
      </c>
      <c r="I991" s="46" t="s">
        <v>144</v>
      </c>
      <c r="J991" s="47" t="s">
        <v>163</v>
      </c>
      <c r="K991" s="48" t="s">
        <v>144</v>
      </c>
      <c r="L991" s="49" t="s">
        <v>144</v>
      </c>
      <c r="M991" s="50" t="s">
        <v>144</v>
      </c>
      <c r="N991" s="50" t="s">
        <v>144</v>
      </c>
      <c r="O991" s="50" t="s">
        <v>144</v>
      </c>
      <c r="P991" s="50" t="s">
        <v>144</v>
      </c>
      <c r="Q991" s="51" t="s">
        <v>144</v>
      </c>
      <c r="R991" s="51" t="s">
        <v>144</v>
      </c>
    </row>
    <row r="992" spans="2:18" ht="45" customHeight="1" x14ac:dyDescent="0.25">
      <c r="B992" s="43" t="s">
        <v>144</v>
      </c>
      <c r="C992" s="43" t="s">
        <v>144</v>
      </c>
      <c r="D992" s="44" t="s">
        <v>163</v>
      </c>
      <c r="E992" s="43" t="s">
        <v>144</v>
      </c>
      <c r="F992" s="44" t="s">
        <v>144</v>
      </c>
      <c r="G992" s="45" t="s">
        <v>144</v>
      </c>
      <c r="H992" s="46" t="s">
        <v>144</v>
      </c>
      <c r="I992" s="46" t="s">
        <v>144</v>
      </c>
      <c r="J992" s="47" t="s">
        <v>163</v>
      </c>
      <c r="K992" s="48" t="s">
        <v>144</v>
      </c>
      <c r="L992" s="49" t="s">
        <v>144</v>
      </c>
      <c r="M992" s="50" t="s">
        <v>144</v>
      </c>
      <c r="N992" s="50" t="s">
        <v>144</v>
      </c>
      <c r="O992" s="50" t="s">
        <v>144</v>
      </c>
      <c r="P992" s="50" t="s">
        <v>144</v>
      </c>
      <c r="Q992" s="51" t="s">
        <v>144</v>
      </c>
      <c r="R992" s="51" t="s">
        <v>144</v>
      </c>
    </row>
    <row r="993" spans="2:18" ht="45" customHeight="1" x14ac:dyDescent="0.25">
      <c r="B993" s="43" t="s">
        <v>144</v>
      </c>
      <c r="C993" s="43" t="s">
        <v>144</v>
      </c>
      <c r="D993" s="44" t="s">
        <v>163</v>
      </c>
      <c r="E993" s="43" t="s">
        <v>144</v>
      </c>
      <c r="F993" s="44" t="s">
        <v>144</v>
      </c>
      <c r="G993" s="45" t="s">
        <v>144</v>
      </c>
      <c r="H993" s="46" t="s">
        <v>144</v>
      </c>
      <c r="I993" s="46" t="s">
        <v>144</v>
      </c>
      <c r="J993" s="47" t="s">
        <v>163</v>
      </c>
      <c r="K993" s="48" t="s">
        <v>144</v>
      </c>
      <c r="L993" s="49" t="s">
        <v>144</v>
      </c>
      <c r="M993" s="50" t="s">
        <v>144</v>
      </c>
      <c r="N993" s="50" t="s">
        <v>144</v>
      </c>
      <c r="O993" s="50" t="s">
        <v>144</v>
      </c>
      <c r="P993" s="50" t="s">
        <v>144</v>
      </c>
      <c r="Q993" s="51" t="s">
        <v>144</v>
      </c>
      <c r="R993" s="51" t="s">
        <v>144</v>
      </c>
    </row>
    <row r="994" spans="2:18" ht="45" customHeight="1" x14ac:dyDescent="0.25">
      <c r="B994" s="43" t="s">
        <v>144</v>
      </c>
      <c r="C994" s="43" t="s">
        <v>144</v>
      </c>
      <c r="D994" s="44" t="s">
        <v>163</v>
      </c>
      <c r="E994" s="43" t="s">
        <v>144</v>
      </c>
      <c r="F994" s="44" t="s">
        <v>144</v>
      </c>
      <c r="G994" s="45" t="s">
        <v>144</v>
      </c>
      <c r="H994" s="46" t="s">
        <v>144</v>
      </c>
      <c r="I994" s="46" t="s">
        <v>144</v>
      </c>
      <c r="J994" s="47" t="s">
        <v>163</v>
      </c>
      <c r="K994" s="48" t="s">
        <v>144</v>
      </c>
      <c r="L994" s="49" t="s">
        <v>144</v>
      </c>
      <c r="M994" s="50" t="s">
        <v>144</v>
      </c>
      <c r="N994" s="50" t="s">
        <v>144</v>
      </c>
      <c r="O994" s="50" t="s">
        <v>144</v>
      </c>
      <c r="P994" s="50" t="s">
        <v>144</v>
      </c>
      <c r="Q994" s="51" t="s">
        <v>144</v>
      </c>
      <c r="R994" s="51" t="s">
        <v>144</v>
      </c>
    </row>
    <row r="995" spans="2:18" ht="45" customHeight="1" x14ac:dyDescent="0.25">
      <c r="B995" s="43" t="s">
        <v>144</v>
      </c>
      <c r="C995" s="43" t="s">
        <v>144</v>
      </c>
      <c r="D995" s="44" t="s">
        <v>163</v>
      </c>
      <c r="E995" s="43" t="s">
        <v>144</v>
      </c>
      <c r="F995" s="44" t="s">
        <v>144</v>
      </c>
      <c r="G995" s="45" t="s">
        <v>144</v>
      </c>
      <c r="H995" s="46" t="s">
        <v>144</v>
      </c>
      <c r="I995" s="46" t="s">
        <v>144</v>
      </c>
      <c r="J995" s="47" t="s">
        <v>163</v>
      </c>
      <c r="K995" s="48" t="s">
        <v>144</v>
      </c>
      <c r="L995" s="49" t="s">
        <v>144</v>
      </c>
      <c r="M995" s="50" t="s">
        <v>144</v>
      </c>
      <c r="N995" s="50" t="s">
        <v>144</v>
      </c>
      <c r="O995" s="50" t="s">
        <v>144</v>
      </c>
      <c r="P995" s="50" t="s">
        <v>144</v>
      </c>
      <c r="Q995" s="51" t="s">
        <v>144</v>
      </c>
      <c r="R995" s="51" t="s">
        <v>144</v>
      </c>
    </row>
    <row r="996" spans="2:18" ht="45" customHeight="1" x14ac:dyDescent="0.25">
      <c r="B996" s="43" t="s">
        <v>144</v>
      </c>
      <c r="C996" s="43" t="s">
        <v>144</v>
      </c>
      <c r="D996" s="44" t="s">
        <v>163</v>
      </c>
      <c r="E996" s="43" t="s">
        <v>144</v>
      </c>
      <c r="F996" s="44" t="s">
        <v>144</v>
      </c>
      <c r="G996" s="45" t="s">
        <v>144</v>
      </c>
      <c r="H996" s="46" t="s">
        <v>144</v>
      </c>
      <c r="I996" s="46" t="s">
        <v>144</v>
      </c>
      <c r="J996" s="47" t="s">
        <v>163</v>
      </c>
      <c r="K996" s="48" t="s">
        <v>144</v>
      </c>
      <c r="L996" s="49" t="s">
        <v>144</v>
      </c>
      <c r="M996" s="50" t="s">
        <v>144</v>
      </c>
      <c r="N996" s="50" t="s">
        <v>144</v>
      </c>
      <c r="O996" s="50" t="s">
        <v>144</v>
      </c>
      <c r="P996" s="50" t="s">
        <v>144</v>
      </c>
      <c r="Q996" s="51" t="s">
        <v>144</v>
      </c>
      <c r="R996" s="51" t="s">
        <v>144</v>
      </c>
    </row>
    <row r="997" spans="2:18" ht="45" customHeight="1" x14ac:dyDescent="0.25">
      <c r="B997" s="43" t="s">
        <v>144</v>
      </c>
      <c r="C997" s="43" t="s">
        <v>144</v>
      </c>
      <c r="D997" s="44" t="s">
        <v>163</v>
      </c>
      <c r="E997" s="43" t="s">
        <v>144</v>
      </c>
      <c r="F997" s="44" t="s">
        <v>144</v>
      </c>
      <c r="G997" s="45" t="s">
        <v>144</v>
      </c>
      <c r="H997" s="46" t="s">
        <v>144</v>
      </c>
      <c r="I997" s="46" t="s">
        <v>144</v>
      </c>
      <c r="J997" s="47" t="s">
        <v>163</v>
      </c>
      <c r="K997" s="48" t="s">
        <v>144</v>
      </c>
      <c r="L997" s="49" t="s">
        <v>144</v>
      </c>
      <c r="M997" s="50" t="s">
        <v>144</v>
      </c>
      <c r="N997" s="50" t="s">
        <v>144</v>
      </c>
      <c r="O997" s="50" t="s">
        <v>144</v>
      </c>
      <c r="P997" s="50" t="s">
        <v>144</v>
      </c>
      <c r="Q997" s="51" t="s">
        <v>144</v>
      </c>
      <c r="R997" s="51" t="s">
        <v>144</v>
      </c>
    </row>
    <row r="998" spans="2:18" ht="45" customHeight="1" x14ac:dyDescent="0.25">
      <c r="B998" s="43" t="s">
        <v>144</v>
      </c>
      <c r="C998" s="43" t="s">
        <v>144</v>
      </c>
      <c r="D998" s="44" t="s">
        <v>163</v>
      </c>
      <c r="E998" s="43" t="s">
        <v>144</v>
      </c>
      <c r="F998" s="44" t="s">
        <v>144</v>
      </c>
      <c r="G998" s="45" t="s">
        <v>144</v>
      </c>
      <c r="H998" s="46" t="s">
        <v>144</v>
      </c>
      <c r="I998" s="46" t="s">
        <v>144</v>
      </c>
      <c r="J998" s="47" t="s">
        <v>163</v>
      </c>
      <c r="K998" s="48" t="s">
        <v>144</v>
      </c>
      <c r="L998" s="49" t="s">
        <v>144</v>
      </c>
      <c r="M998" s="50" t="s">
        <v>144</v>
      </c>
      <c r="N998" s="50" t="s">
        <v>144</v>
      </c>
      <c r="O998" s="50" t="s">
        <v>144</v>
      </c>
      <c r="P998" s="50" t="s">
        <v>144</v>
      </c>
      <c r="Q998" s="51" t="s">
        <v>144</v>
      </c>
      <c r="R998" s="51" t="s">
        <v>144</v>
      </c>
    </row>
    <row r="999" spans="2:18" ht="45" customHeight="1" x14ac:dyDescent="0.25">
      <c r="B999" s="43" t="s">
        <v>144</v>
      </c>
      <c r="C999" s="43" t="s">
        <v>144</v>
      </c>
      <c r="D999" s="44" t="s">
        <v>163</v>
      </c>
      <c r="E999" s="43" t="s">
        <v>144</v>
      </c>
      <c r="F999" s="44" t="s">
        <v>144</v>
      </c>
      <c r="G999" s="45" t="s">
        <v>144</v>
      </c>
      <c r="H999" s="46" t="s">
        <v>144</v>
      </c>
      <c r="I999" s="46" t="s">
        <v>144</v>
      </c>
      <c r="J999" s="47" t="s">
        <v>163</v>
      </c>
      <c r="K999" s="48" t="s">
        <v>144</v>
      </c>
      <c r="L999" s="49" t="s">
        <v>144</v>
      </c>
      <c r="M999" s="50" t="s">
        <v>144</v>
      </c>
      <c r="N999" s="50" t="s">
        <v>144</v>
      </c>
      <c r="O999" s="50" t="s">
        <v>144</v>
      </c>
      <c r="P999" s="50" t="s">
        <v>144</v>
      </c>
      <c r="Q999" s="51" t="s">
        <v>144</v>
      </c>
      <c r="R999" s="51" t="s">
        <v>144</v>
      </c>
    </row>
    <row r="1000" spans="2:18" ht="45" customHeight="1" x14ac:dyDescent="0.25">
      <c r="B1000" s="43" t="s">
        <v>144</v>
      </c>
      <c r="C1000" s="43" t="s">
        <v>144</v>
      </c>
      <c r="D1000" s="44" t="s">
        <v>163</v>
      </c>
      <c r="E1000" s="43" t="s">
        <v>144</v>
      </c>
      <c r="F1000" s="44" t="s">
        <v>144</v>
      </c>
      <c r="G1000" s="45" t="s">
        <v>144</v>
      </c>
      <c r="H1000" s="46" t="s">
        <v>144</v>
      </c>
      <c r="I1000" s="46" t="s">
        <v>144</v>
      </c>
      <c r="J1000" s="47" t="s">
        <v>163</v>
      </c>
      <c r="K1000" s="48" t="s">
        <v>144</v>
      </c>
      <c r="L1000" s="49" t="s">
        <v>144</v>
      </c>
      <c r="M1000" s="50" t="s">
        <v>144</v>
      </c>
      <c r="N1000" s="50" t="s">
        <v>144</v>
      </c>
      <c r="O1000" s="50" t="s">
        <v>144</v>
      </c>
      <c r="P1000" s="50" t="s">
        <v>144</v>
      </c>
      <c r="Q1000" s="51" t="s">
        <v>144</v>
      </c>
      <c r="R1000" s="51" t="s">
        <v>144</v>
      </c>
    </row>
    <row r="1001" spans="2:18" ht="45" customHeight="1" x14ac:dyDescent="0.25">
      <c r="B1001" s="43" t="s">
        <v>144</v>
      </c>
      <c r="C1001" s="43" t="s">
        <v>144</v>
      </c>
      <c r="D1001" s="44" t="s">
        <v>163</v>
      </c>
      <c r="E1001" s="43" t="s">
        <v>144</v>
      </c>
      <c r="F1001" s="44" t="s">
        <v>144</v>
      </c>
      <c r="G1001" s="45" t="s">
        <v>144</v>
      </c>
      <c r="H1001" s="46" t="s">
        <v>144</v>
      </c>
      <c r="I1001" s="46" t="s">
        <v>144</v>
      </c>
      <c r="J1001" s="47" t="s">
        <v>163</v>
      </c>
      <c r="K1001" s="48" t="s">
        <v>144</v>
      </c>
      <c r="L1001" s="49" t="s">
        <v>144</v>
      </c>
      <c r="M1001" s="50" t="s">
        <v>144</v>
      </c>
      <c r="N1001" s="50" t="s">
        <v>144</v>
      </c>
      <c r="O1001" s="50" t="s">
        <v>144</v>
      </c>
      <c r="P1001" s="50" t="s">
        <v>144</v>
      </c>
      <c r="Q1001" s="51" t="s">
        <v>144</v>
      </c>
      <c r="R1001" s="51" t="s">
        <v>144</v>
      </c>
    </row>
    <row r="1002" spans="2:18" ht="45" customHeight="1" x14ac:dyDescent="0.25">
      <c r="B1002" s="43" t="s">
        <v>144</v>
      </c>
      <c r="C1002" s="43" t="s">
        <v>144</v>
      </c>
      <c r="D1002" s="44" t="s">
        <v>163</v>
      </c>
      <c r="E1002" s="43" t="s">
        <v>144</v>
      </c>
      <c r="F1002" s="44" t="s">
        <v>144</v>
      </c>
      <c r="G1002" s="45" t="s">
        <v>144</v>
      </c>
      <c r="H1002" s="46" t="s">
        <v>144</v>
      </c>
      <c r="I1002" s="46" t="s">
        <v>144</v>
      </c>
      <c r="J1002" s="47" t="s">
        <v>163</v>
      </c>
      <c r="K1002" s="48" t="s">
        <v>144</v>
      </c>
      <c r="L1002" s="49" t="s">
        <v>144</v>
      </c>
      <c r="M1002" s="50" t="s">
        <v>144</v>
      </c>
      <c r="N1002" s="50" t="s">
        <v>144</v>
      </c>
      <c r="O1002" s="50" t="s">
        <v>144</v>
      </c>
      <c r="P1002" s="50" t="s">
        <v>144</v>
      </c>
      <c r="Q1002" s="51" t="s">
        <v>144</v>
      </c>
      <c r="R1002" s="51" t="s">
        <v>144</v>
      </c>
    </row>
    <row r="1003" spans="2:18" ht="45" customHeight="1" x14ac:dyDescent="0.25">
      <c r="B1003" s="43" t="s">
        <v>144</v>
      </c>
      <c r="C1003" s="43" t="s">
        <v>144</v>
      </c>
      <c r="D1003" s="44" t="s">
        <v>163</v>
      </c>
      <c r="E1003" s="43" t="s">
        <v>144</v>
      </c>
      <c r="F1003" s="44" t="s">
        <v>144</v>
      </c>
      <c r="G1003" s="45" t="s">
        <v>144</v>
      </c>
      <c r="H1003" s="46" t="s">
        <v>144</v>
      </c>
      <c r="I1003" s="46" t="s">
        <v>144</v>
      </c>
      <c r="J1003" s="47" t="s">
        <v>163</v>
      </c>
      <c r="K1003" s="48" t="s">
        <v>144</v>
      </c>
      <c r="L1003" s="49" t="s">
        <v>144</v>
      </c>
      <c r="M1003" s="50" t="s">
        <v>144</v>
      </c>
      <c r="N1003" s="50" t="s">
        <v>144</v>
      </c>
      <c r="O1003" s="50" t="s">
        <v>144</v>
      </c>
      <c r="P1003" s="50" t="s">
        <v>144</v>
      </c>
      <c r="Q1003" s="51" t="s">
        <v>144</v>
      </c>
      <c r="R1003" s="51" t="s">
        <v>144</v>
      </c>
    </row>
    <row r="1004" spans="2:18" ht="45" customHeight="1" x14ac:dyDescent="0.25">
      <c r="B1004" s="43" t="s">
        <v>144</v>
      </c>
      <c r="C1004" s="43" t="s">
        <v>144</v>
      </c>
      <c r="D1004" s="44" t="s">
        <v>163</v>
      </c>
      <c r="E1004" s="43" t="s">
        <v>144</v>
      </c>
      <c r="F1004" s="44" t="s">
        <v>144</v>
      </c>
      <c r="G1004" s="45" t="s">
        <v>144</v>
      </c>
      <c r="H1004" s="46" t="s">
        <v>144</v>
      </c>
      <c r="I1004" s="46" t="s">
        <v>144</v>
      </c>
      <c r="J1004" s="47" t="s">
        <v>163</v>
      </c>
      <c r="K1004" s="48" t="s">
        <v>144</v>
      </c>
      <c r="L1004" s="49" t="s">
        <v>144</v>
      </c>
      <c r="M1004" s="50" t="s">
        <v>144</v>
      </c>
      <c r="N1004" s="50" t="s">
        <v>144</v>
      </c>
      <c r="O1004" s="50" t="s">
        <v>144</v>
      </c>
      <c r="P1004" s="50" t="s">
        <v>144</v>
      </c>
      <c r="Q1004" s="51" t="s">
        <v>144</v>
      </c>
      <c r="R1004" s="51" t="s">
        <v>144</v>
      </c>
    </row>
    <row r="1005" spans="2:18" ht="45" customHeight="1" x14ac:dyDescent="0.25">
      <c r="B1005" s="43" t="s">
        <v>144</v>
      </c>
      <c r="C1005" s="43" t="s">
        <v>144</v>
      </c>
      <c r="D1005" s="44" t="s">
        <v>163</v>
      </c>
      <c r="E1005" s="43" t="s">
        <v>144</v>
      </c>
      <c r="F1005" s="44" t="s">
        <v>144</v>
      </c>
      <c r="G1005" s="45" t="s">
        <v>144</v>
      </c>
      <c r="H1005" s="46" t="s">
        <v>144</v>
      </c>
      <c r="I1005" s="46" t="s">
        <v>144</v>
      </c>
      <c r="J1005" s="47" t="s">
        <v>163</v>
      </c>
      <c r="K1005" s="48" t="s">
        <v>144</v>
      </c>
      <c r="L1005" s="49" t="s">
        <v>144</v>
      </c>
      <c r="M1005" s="50" t="s">
        <v>144</v>
      </c>
      <c r="N1005" s="50" t="s">
        <v>144</v>
      </c>
      <c r="O1005" s="50" t="s">
        <v>144</v>
      </c>
      <c r="P1005" s="50" t="s">
        <v>144</v>
      </c>
      <c r="Q1005" s="51" t="s">
        <v>144</v>
      </c>
      <c r="R1005" s="51" t="s">
        <v>144</v>
      </c>
    </row>
    <row r="1006" spans="2:18" ht="45" customHeight="1" x14ac:dyDescent="0.25">
      <c r="B1006" s="43" t="s">
        <v>144</v>
      </c>
      <c r="C1006" s="43" t="s">
        <v>144</v>
      </c>
      <c r="D1006" s="44" t="s">
        <v>163</v>
      </c>
      <c r="E1006" s="43" t="s">
        <v>144</v>
      </c>
      <c r="F1006" s="44" t="s">
        <v>144</v>
      </c>
      <c r="G1006" s="45" t="s">
        <v>144</v>
      </c>
      <c r="H1006" s="46" t="s">
        <v>144</v>
      </c>
      <c r="I1006" s="46" t="s">
        <v>144</v>
      </c>
      <c r="J1006" s="47" t="s">
        <v>163</v>
      </c>
      <c r="K1006" s="48" t="s">
        <v>144</v>
      </c>
      <c r="L1006" s="49" t="s">
        <v>144</v>
      </c>
      <c r="M1006" s="50" t="s">
        <v>144</v>
      </c>
      <c r="N1006" s="50" t="s">
        <v>144</v>
      </c>
      <c r="O1006" s="50" t="s">
        <v>144</v>
      </c>
      <c r="P1006" s="50" t="s">
        <v>144</v>
      </c>
      <c r="Q1006" s="51" t="s">
        <v>144</v>
      </c>
      <c r="R1006" s="51" t="s">
        <v>144</v>
      </c>
    </row>
    <row r="1007" spans="2:18" ht="45" customHeight="1" x14ac:dyDescent="0.25">
      <c r="B1007" s="43" t="s">
        <v>144</v>
      </c>
      <c r="C1007" s="43" t="s">
        <v>144</v>
      </c>
      <c r="D1007" s="44" t="s">
        <v>163</v>
      </c>
      <c r="E1007" s="43" t="s">
        <v>144</v>
      </c>
      <c r="F1007" s="44" t="s">
        <v>144</v>
      </c>
      <c r="G1007" s="45" t="s">
        <v>144</v>
      </c>
      <c r="H1007" s="46" t="s">
        <v>144</v>
      </c>
      <c r="I1007" s="46" t="s">
        <v>144</v>
      </c>
      <c r="J1007" s="47" t="s">
        <v>163</v>
      </c>
      <c r="K1007" s="48" t="s">
        <v>144</v>
      </c>
      <c r="L1007" s="49" t="s">
        <v>144</v>
      </c>
      <c r="M1007" s="50" t="s">
        <v>144</v>
      </c>
      <c r="N1007" s="50" t="s">
        <v>144</v>
      </c>
      <c r="O1007" s="50" t="s">
        <v>144</v>
      </c>
      <c r="P1007" s="50" t="s">
        <v>144</v>
      </c>
      <c r="Q1007" s="51" t="s">
        <v>144</v>
      </c>
      <c r="R1007" s="51" t="s">
        <v>144</v>
      </c>
    </row>
    <row r="1008" spans="2:18" ht="45" customHeight="1" x14ac:dyDescent="0.25">
      <c r="B1008" s="43" t="s">
        <v>144</v>
      </c>
      <c r="C1008" s="43" t="s">
        <v>144</v>
      </c>
      <c r="D1008" s="44" t="s">
        <v>163</v>
      </c>
      <c r="E1008" s="43" t="s">
        <v>144</v>
      </c>
      <c r="F1008" s="44" t="s">
        <v>144</v>
      </c>
      <c r="G1008" s="45" t="s">
        <v>144</v>
      </c>
      <c r="H1008" s="46" t="s">
        <v>144</v>
      </c>
      <c r="I1008" s="46" t="s">
        <v>144</v>
      </c>
      <c r="J1008" s="47" t="s">
        <v>163</v>
      </c>
      <c r="K1008" s="48" t="s">
        <v>144</v>
      </c>
      <c r="L1008" s="49" t="s">
        <v>144</v>
      </c>
      <c r="M1008" s="50" t="s">
        <v>144</v>
      </c>
      <c r="N1008" s="50" t="s">
        <v>144</v>
      </c>
      <c r="O1008" s="50" t="s">
        <v>144</v>
      </c>
      <c r="P1008" s="50" t="s">
        <v>144</v>
      </c>
      <c r="Q1008" s="51" t="s">
        <v>144</v>
      </c>
      <c r="R1008" s="51" t="s">
        <v>144</v>
      </c>
    </row>
    <row r="1009" spans="2:18" ht="45" customHeight="1" x14ac:dyDescent="0.25">
      <c r="B1009" s="43" t="s">
        <v>144</v>
      </c>
      <c r="C1009" s="43" t="s">
        <v>144</v>
      </c>
      <c r="D1009" s="44" t="s">
        <v>163</v>
      </c>
      <c r="E1009" s="43" t="s">
        <v>144</v>
      </c>
      <c r="F1009" s="44" t="s">
        <v>144</v>
      </c>
      <c r="G1009" s="45" t="s">
        <v>144</v>
      </c>
      <c r="H1009" s="46" t="s">
        <v>144</v>
      </c>
      <c r="I1009" s="46" t="s">
        <v>144</v>
      </c>
      <c r="J1009" s="47" t="s">
        <v>163</v>
      </c>
      <c r="K1009" s="48" t="s">
        <v>144</v>
      </c>
      <c r="L1009" s="49" t="s">
        <v>144</v>
      </c>
      <c r="M1009" s="50" t="s">
        <v>144</v>
      </c>
      <c r="N1009" s="50" t="s">
        <v>144</v>
      </c>
      <c r="O1009" s="50" t="s">
        <v>144</v>
      </c>
      <c r="P1009" s="50" t="s">
        <v>144</v>
      </c>
      <c r="Q1009" s="51" t="s">
        <v>144</v>
      </c>
      <c r="R1009" s="51" t="s">
        <v>144</v>
      </c>
    </row>
    <row r="1010" spans="2:18" ht="45" customHeight="1" x14ac:dyDescent="0.25">
      <c r="B1010" s="43" t="s">
        <v>144</v>
      </c>
      <c r="C1010" s="43" t="s">
        <v>144</v>
      </c>
      <c r="D1010" s="44" t="s">
        <v>163</v>
      </c>
      <c r="E1010" s="43" t="s">
        <v>144</v>
      </c>
      <c r="F1010" s="44" t="s">
        <v>144</v>
      </c>
      <c r="G1010" s="45" t="s">
        <v>144</v>
      </c>
      <c r="H1010" s="46" t="s">
        <v>144</v>
      </c>
      <c r="I1010" s="46" t="s">
        <v>144</v>
      </c>
      <c r="J1010" s="47" t="s">
        <v>163</v>
      </c>
      <c r="K1010" s="48" t="s">
        <v>144</v>
      </c>
      <c r="L1010" s="49" t="s">
        <v>144</v>
      </c>
      <c r="M1010" s="50" t="s">
        <v>144</v>
      </c>
      <c r="N1010" s="50" t="s">
        <v>144</v>
      </c>
      <c r="O1010" s="50" t="s">
        <v>144</v>
      </c>
      <c r="P1010" s="50" t="s">
        <v>144</v>
      </c>
      <c r="Q1010" s="51" t="s">
        <v>144</v>
      </c>
      <c r="R1010" s="51" t="s">
        <v>144</v>
      </c>
    </row>
    <row r="1011" spans="2:18" ht="45" customHeight="1" x14ac:dyDescent="0.25">
      <c r="B1011" s="43" t="s">
        <v>144</v>
      </c>
      <c r="C1011" s="43" t="s">
        <v>144</v>
      </c>
      <c r="D1011" s="44" t="s">
        <v>163</v>
      </c>
      <c r="E1011" s="43" t="s">
        <v>144</v>
      </c>
      <c r="F1011" s="44" t="s">
        <v>144</v>
      </c>
      <c r="G1011" s="45" t="s">
        <v>144</v>
      </c>
      <c r="H1011" s="46" t="s">
        <v>144</v>
      </c>
      <c r="I1011" s="46" t="s">
        <v>144</v>
      </c>
      <c r="J1011" s="47" t="s">
        <v>163</v>
      </c>
      <c r="K1011" s="48" t="s">
        <v>144</v>
      </c>
      <c r="L1011" s="49" t="s">
        <v>144</v>
      </c>
      <c r="M1011" s="50" t="s">
        <v>144</v>
      </c>
      <c r="N1011" s="50" t="s">
        <v>144</v>
      </c>
      <c r="O1011" s="50" t="s">
        <v>144</v>
      </c>
      <c r="P1011" s="50" t="s">
        <v>144</v>
      </c>
      <c r="Q1011" s="51" t="s">
        <v>144</v>
      </c>
      <c r="R1011" s="51" t="s">
        <v>144</v>
      </c>
    </row>
    <row r="1012" spans="2:18" ht="45" customHeight="1" x14ac:dyDescent="0.25">
      <c r="B1012" s="43" t="s">
        <v>144</v>
      </c>
      <c r="C1012" s="43" t="s">
        <v>144</v>
      </c>
      <c r="D1012" s="44" t="s">
        <v>163</v>
      </c>
      <c r="E1012" s="43" t="s">
        <v>144</v>
      </c>
      <c r="F1012" s="44" t="s">
        <v>144</v>
      </c>
      <c r="G1012" s="45" t="s">
        <v>144</v>
      </c>
      <c r="H1012" s="46" t="s">
        <v>144</v>
      </c>
      <c r="I1012" s="46" t="s">
        <v>144</v>
      </c>
      <c r="J1012" s="47" t="s">
        <v>163</v>
      </c>
      <c r="K1012" s="48" t="s">
        <v>144</v>
      </c>
      <c r="L1012" s="49" t="s">
        <v>144</v>
      </c>
      <c r="M1012" s="50" t="s">
        <v>144</v>
      </c>
      <c r="N1012" s="50" t="s">
        <v>144</v>
      </c>
      <c r="O1012" s="50" t="s">
        <v>144</v>
      </c>
      <c r="P1012" s="50" t="s">
        <v>144</v>
      </c>
      <c r="Q1012" s="51" t="s">
        <v>144</v>
      </c>
      <c r="R1012" s="51" t="s">
        <v>144</v>
      </c>
    </row>
    <row r="1013" spans="2:18" ht="45" customHeight="1" x14ac:dyDescent="0.25">
      <c r="B1013" s="43" t="s">
        <v>144</v>
      </c>
      <c r="C1013" s="43" t="s">
        <v>144</v>
      </c>
      <c r="D1013" s="44" t="s">
        <v>163</v>
      </c>
      <c r="E1013" s="43" t="s">
        <v>144</v>
      </c>
      <c r="F1013" s="44" t="s">
        <v>144</v>
      </c>
      <c r="G1013" s="45" t="s">
        <v>144</v>
      </c>
      <c r="H1013" s="46" t="s">
        <v>144</v>
      </c>
      <c r="I1013" s="46" t="s">
        <v>144</v>
      </c>
      <c r="J1013" s="47" t="s">
        <v>163</v>
      </c>
      <c r="K1013" s="48" t="s">
        <v>144</v>
      </c>
      <c r="L1013" s="49" t="s">
        <v>144</v>
      </c>
      <c r="M1013" s="50" t="s">
        <v>144</v>
      </c>
      <c r="N1013" s="50" t="s">
        <v>144</v>
      </c>
      <c r="O1013" s="50" t="s">
        <v>144</v>
      </c>
      <c r="P1013" s="50" t="s">
        <v>144</v>
      </c>
      <c r="Q1013" s="51" t="s">
        <v>144</v>
      </c>
      <c r="R1013" s="51" t="s">
        <v>144</v>
      </c>
    </row>
    <row r="1014" spans="2:18" ht="45" customHeight="1" x14ac:dyDescent="0.25">
      <c r="B1014" s="43" t="s">
        <v>144</v>
      </c>
      <c r="C1014" s="43" t="s">
        <v>144</v>
      </c>
      <c r="D1014" s="44" t="s">
        <v>163</v>
      </c>
      <c r="E1014" s="43" t="s">
        <v>144</v>
      </c>
      <c r="F1014" s="44" t="s">
        <v>144</v>
      </c>
      <c r="G1014" s="45" t="s">
        <v>144</v>
      </c>
      <c r="H1014" s="46" t="s">
        <v>144</v>
      </c>
      <c r="I1014" s="46" t="s">
        <v>144</v>
      </c>
      <c r="J1014" s="47" t="s">
        <v>163</v>
      </c>
      <c r="K1014" s="48" t="s">
        <v>144</v>
      </c>
      <c r="L1014" s="49" t="s">
        <v>144</v>
      </c>
      <c r="M1014" s="50" t="s">
        <v>144</v>
      </c>
      <c r="N1014" s="50" t="s">
        <v>144</v>
      </c>
      <c r="O1014" s="50" t="s">
        <v>144</v>
      </c>
      <c r="P1014" s="50" t="s">
        <v>144</v>
      </c>
      <c r="Q1014" s="51" t="s">
        <v>144</v>
      </c>
      <c r="R1014" s="51" t="s">
        <v>144</v>
      </c>
    </row>
    <row r="1015" spans="2:18" ht="45" customHeight="1" x14ac:dyDescent="0.25">
      <c r="B1015" s="43" t="s">
        <v>144</v>
      </c>
      <c r="C1015" s="43" t="s">
        <v>144</v>
      </c>
      <c r="D1015" s="44" t="s">
        <v>163</v>
      </c>
      <c r="E1015" s="43" t="s">
        <v>144</v>
      </c>
      <c r="F1015" s="44" t="s">
        <v>144</v>
      </c>
      <c r="G1015" s="45" t="s">
        <v>144</v>
      </c>
      <c r="H1015" s="46" t="s">
        <v>144</v>
      </c>
      <c r="I1015" s="46" t="s">
        <v>144</v>
      </c>
      <c r="J1015" s="47" t="s">
        <v>163</v>
      </c>
      <c r="K1015" s="48" t="s">
        <v>144</v>
      </c>
      <c r="L1015" s="49" t="s">
        <v>144</v>
      </c>
      <c r="M1015" s="50" t="s">
        <v>144</v>
      </c>
      <c r="N1015" s="50" t="s">
        <v>144</v>
      </c>
      <c r="O1015" s="50" t="s">
        <v>144</v>
      </c>
      <c r="P1015" s="50" t="s">
        <v>144</v>
      </c>
      <c r="Q1015" s="51" t="s">
        <v>144</v>
      </c>
      <c r="R1015" s="51" t="s">
        <v>144</v>
      </c>
    </row>
    <row r="1016" spans="2:18" ht="45" customHeight="1" x14ac:dyDescent="0.25">
      <c r="B1016" s="43" t="s">
        <v>144</v>
      </c>
      <c r="C1016" s="43" t="s">
        <v>144</v>
      </c>
      <c r="D1016" s="44" t="s">
        <v>163</v>
      </c>
      <c r="E1016" s="43" t="s">
        <v>144</v>
      </c>
      <c r="F1016" s="44" t="s">
        <v>144</v>
      </c>
      <c r="G1016" s="45" t="s">
        <v>144</v>
      </c>
      <c r="H1016" s="46" t="s">
        <v>144</v>
      </c>
      <c r="I1016" s="46" t="s">
        <v>144</v>
      </c>
      <c r="J1016" s="47" t="s">
        <v>163</v>
      </c>
      <c r="K1016" s="48" t="s">
        <v>144</v>
      </c>
      <c r="L1016" s="49" t="s">
        <v>144</v>
      </c>
      <c r="M1016" s="50" t="s">
        <v>144</v>
      </c>
      <c r="N1016" s="50" t="s">
        <v>144</v>
      </c>
      <c r="O1016" s="50" t="s">
        <v>144</v>
      </c>
      <c r="P1016" s="50" t="s">
        <v>144</v>
      </c>
      <c r="Q1016" s="51" t="s">
        <v>144</v>
      </c>
      <c r="R1016" s="51" t="s">
        <v>144</v>
      </c>
    </row>
    <row r="1017" spans="2:18" ht="45" customHeight="1" x14ac:dyDescent="0.25">
      <c r="B1017" s="43" t="s">
        <v>144</v>
      </c>
      <c r="C1017" s="43" t="s">
        <v>144</v>
      </c>
      <c r="D1017" s="44" t="s">
        <v>163</v>
      </c>
      <c r="E1017" s="43" t="s">
        <v>144</v>
      </c>
      <c r="F1017" s="44" t="s">
        <v>144</v>
      </c>
      <c r="G1017" s="45" t="s">
        <v>144</v>
      </c>
      <c r="H1017" s="46" t="s">
        <v>144</v>
      </c>
      <c r="I1017" s="46" t="s">
        <v>144</v>
      </c>
      <c r="J1017" s="47" t="s">
        <v>163</v>
      </c>
      <c r="K1017" s="48" t="s">
        <v>144</v>
      </c>
      <c r="L1017" s="49" t="s">
        <v>144</v>
      </c>
      <c r="M1017" s="50" t="s">
        <v>144</v>
      </c>
      <c r="N1017" s="50" t="s">
        <v>144</v>
      </c>
      <c r="O1017" s="50" t="s">
        <v>144</v>
      </c>
      <c r="P1017" s="50" t="s">
        <v>144</v>
      </c>
      <c r="Q1017" s="51" t="s">
        <v>144</v>
      </c>
      <c r="R1017" s="51" t="s">
        <v>144</v>
      </c>
    </row>
    <row r="1018" spans="2:18" ht="45" customHeight="1" x14ac:dyDescent="0.25">
      <c r="B1018" s="43" t="s">
        <v>144</v>
      </c>
      <c r="C1018" s="43" t="s">
        <v>144</v>
      </c>
      <c r="D1018" s="44" t="s">
        <v>163</v>
      </c>
      <c r="E1018" s="43" t="s">
        <v>144</v>
      </c>
      <c r="F1018" s="44" t="s">
        <v>144</v>
      </c>
      <c r="G1018" s="45" t="s">
        <v>144</v>
      </c>
      <c r="H1018" s="46" t="s">
        <v>144</v>
      </c>
      <c r="I1018" s="46" t="s">
        <v>144</v>
      </c>
      <c r="J1018" s="47" t="s">
        <v>163</v>
      </c>
      <c r="K1018" s="48" t="s">
        <v>144</v>
      </c>
      <c r="L1018" s="49" t="s">
        <v>144</v>
      </c>
      <c r="M1018" s="50" t="s">
        <v>144</v>
      </c>
      <c r="N1018" s="50" t="s">
        <v>144</v>
      </c>
      <c r="O1018" s="50" t="s">
        <v>144</v>
      </c>
      <c r="P1018" s="50" t="s">
        <v>144</v>
      </c>
      <c r="Q1018" s="51" t="s">
        <v>144</v>
      </c>
      <c r="R1018" s="51" t="s">
        <v>144</v>
      </c>
    </row>
    <row r="1019" spans="2:18" ht="45" customHeight="1" x14ac:dyDescent="0.25">
      <c r="B1019" s="43" t="s">
        <v>144</v>
      </c>
      <c r="C1019" s="43" t="s">
        <v>144</v>
      </c>
      <c r="D1019" s="44" t="s">
        <v>163</v>
      </c>
      <c r="E1019" s="43" t="s">
        <v>144</v>
      </c>
      <c r="F1019" s="44" t="s">
        <v>144</v>
      </c>
      <c r="G1019" s="45" t="s">
        <v>144</v>
      </c>
      <c r="H1019" s="46" t="s">
        <v>144</v>
      </c>
      <c r="I1019" s="46" t="s">
        <v>144</v>
      </c>
      <c r="J1019" s="47" t="s">
        <v>163</v>
      </c>
      <c r="K1019" s="48" t="s">
        <v>144</v>
      </c>
      <c r="L1019" s="49" t="s">
        <v>144</v>
      </c>
      <c r="M1019" s="50" t="s">
        <v>144</v>
      </c>
      <c r="N1019" s="50" t="s">
        <v>144</v>
      </c>
      <c r="O1019" s="50" t="s">
        <v>144</v>
      </c>
      <c r="P1019" s="50" t="s">
        <v>144</v>
      </c>
      <c r="Q1019" s="51" t="s">
        <v>144</v>
      </c>
      <c r="R1019" s="51" t="s">
        <v>144</v>
      </c>
    </row>
    <row r="1020" spans="2:18" ht="45" customHeight="1" x14ac:dyDescent="0.25">
      <c r="B1020" s="43" t="s">
        <v>144</v>
      </c>
      <c r="C1020" s="43" t="s">
        <v>144</v>
      </c>
      <c r="D1020" s="44" t="s">
        <v>163</v>
      </c>
      <c r="E1020" s="43" t="s">
        <v>144</v>
      </c>
      <c r="F1020" s="44" t="s">
        <v>144</v>
      </c>
      <c r="G1020" s="45" t="s">
        <v>144</v>
      </c>
      <c r="H1020" s="46" t="s">
        <v>144</v>
      </c>
      <c r="I1020" s="46" t="s">
        <v>144</v>
      </c>
      <c r="J1020" s="47" t="s">
        <v>163</v>
      </c>
      <c r="K1020" s="48" t="s">
        <v>144</v>
      </c>
      <c r="L1020" s="49" t="s">
        <v>144</v>
      </c>
      <c r="M1020" s="50" t="s">
        <v>144</v>
      </c>
      <c r="N1020" s="50" t="s">
        <v>144</v>
      </c>
      <c r="O1020" s="50" t="s">
        <v>144</v>
      </c>
      <c r="P1020" s="50" t="s">
        <v>144</v>
      </c>
      <c r="Q1020" s="51" t="s">
        <v>144</v>
      </c>
      <c r="R1020" s="51" t="s">
        <v>144</v>
      </c>
    </row>
    <row r="1021" spans="2:18" ht="45" customHeight="1" x14ac:dyDescent="0.25">
      <c r="B1021" s="43" t="s">
        <v>144</v>
      </c>
      <c r="C1021" s="43" t="s">
        <v>144</v>
      </c>
      <c r="D1021" s="44" t="s">
        <v>163</v>
      </c>
      <c r="E1021" s="43" t="s">
        <v>144</v>
      </c>
      <c r="F1021" s="44" t="s">
        <v>144</v>
      </c>
      <c r="G1021" s="45" t="s">
        <v>144</v>
      </c>
      <c r="H1021" s="46" t="s">
        <v>144</v>
      </c>
      <c r="I1021" s="46" t="s">
        <v>144</v>
      </c>
      <c r="J1021" s="47" t="s">
        <v>163</v>
      </c>
      <c r="K1021" s="48" t="s">
        <v>144</v>
      </c>
      <c r="L1021" s="49" t="s">
        <v>144</v>
      </c>
      <c r="M1021" s="50" t="s">
        <v>144</v>
      </c>
      <c r="N1021" s="50" t="s">
        <v>144</v>
      </c>
      <c r="O1021" s="50" t="s">
        <v>144</v>
      </c>
      <c r="P1021" s="50" t="s">
        <v>144</v>
      </c>
      <c r="Q1021" s="51" t="s">
        <v>144</v>
      </c>
      <c r="R1021" s="51" t="s">
        <v>144</v>
      </c>
    </row>
    <row r="1022" spans="2:18" ht="45" customHeight="1" x14ac:dyDescent="0.25">
      <c r="B1022" s="43" t="s">
        <v>144</v>
      </c>
      <c r="C1022" s="43" t="s">
        <v>144</v>
      </c>
      <c r="D1022" s="44" t="s">
        <v>163</v>
      </c>
      <c r="E1022" s="43" t="s">
        <v>144</v>
      </c>
      <c r="F1022" s="44" t="s">
        <v>144</v>
      </c>
      <c r="G1022" s="45" t="s">
        <v>144</v>
      </c>
      <c r="H1022" s="46" t="s">
        <v>144</v>
      </c>
      <c r="I1022" s="46" t="s">
        <v>144</v>
      </c>
      <c r="J1022" s="47" t="s">
        <v>163</v>
      </c>
      <c r="K1022" s="48" t="s">
        <v>144</v>
      </c>
      <c r="L1022" s="49" t="s">
        <v>144</v>
      </c>
      <c r="M1022" s="50" t="s">
        <v>144</v>
      </c>
      <c r="N1022" s="50" t="s">
        <v>144</v>
      </c>
      <c r="O1022" s="50" t="s">
        <v>144</v>
      </c>
      <c r="P1022" s="50" t="s">
        <v>144</v>
      </c>
      <c r="Q1022" s="51" t="s">
        <v>144</v>
      </c>
      <c r="R1022" s="51" t="s">
        <v>144</v>
      </c>
    </row>
    <row r="1023" spans="2:18" ht="45" customHeight="1" x14ac:dyDescent="0.25">
      <c r="B1023" s="43" t="s">
        <v>144</v>
      </c>
      <c r="C1023" s="43" t="s">
        <v>144</v>
      </c>
      <c r="D1023" s="44" t="s">
        <v>163</v>
      </c>
      <c r="E1023" s="43" t="s">
        <v>144</v>
      </c>
      <c r="F1023" s="44" t="s">
        <v>144</v>
      </c>
      <c r="G1023" s="45" t="s">
        <v>144</v>
      </c>
      <c r="H1023" s="46" t="s">
        <v>144</v>
      </c>
      <c r="I1023" s="46" t="s">
        <v>144</v>
      </c>
      <c r="J1023" s="47" t="s">
        <v>163</v>
      </c>
      <c r="K1023" s="48" t="s">
        <v>144</v>
      </c>
      <c r="L1023" s="49" t="s">
        <v>144</v>
      </c>
      <c r="M1023" s="50" t="s">
        <v>144</v>
      </c>
      <c r="N1023" s="50" t="s">
        <v>144</v>
      </c>
      <c r="O1023" s="50" t="s">
        <v>144</v>
      </c>
      <c r="P1023" s="50" t="s">
        <v>144</v>
      </c>
      <c r="Q1023" s="51" t="s">
        <v>144</v>
      </c>
      <c r="R1023" s="51" t="s">
        <v>144</v>
      </c>
    </row>
    <row r="1024" spans="2:18" ht="45" customHeight="1" x14ac:dyDescent="0.25">
      <c r="B1024" s="43" t="s">
        <v>144</v>
      </c>
      <c r="C1024" s="43" t="s">
        <v>144</v>
      </c>
      <c r="D1024" s="44" t="s">
        <v>163</v>
      </c>
      <c r="E1024" s="43" t="s">
        <v>144</v>
      </c>
      <c r="F1024" s="44" t="s">
        <v>144</v>
      </c>
      <c r="G1024" s="45" t="s">
        <v>144</v>
      </c>
      <c r="H1024" s="46" t="s">
        <v>144</v>
      </c>
      <c r="I1024" s="46" t="s">
        <v>144</v>
      </c>
      <c r="J1024" s="47" t="s">
        <v>163</v>
      </c>
      <c r="K1024" s="48" t="s">
        <v>144</v>
      </c>
      <c r="L1024" s="49" t="s">
        <v>144</v>
      </c>
      <c r="M1024" s="50" t="s">
        <v>144</v>
      </c>
      <c r="N1024" s="50" t="s">
        <v>144</v>
      </c>
      <c r="O1024" s="50" t="s">
        <v>144</v>
      </c>
      <c r="P1024" s="50" t="s">
        <v>144</v>
      </c>
      <c r="Q1024" s="51" t="s">
        <v>144</v>
      </c>
      <c r="R1024" s="51" t="s">
        <v>144</v>
      </c>
    </row>
    <row r="1025" spans="2:18" ht="45" customHeight="1" x14ac:dyDescent="0.25">
      <c r="B1025" s="43" t="s">
        <v>144</v>
      </c>
      <c r="C1025" s="43" t="s">
        <v>144</v>
      </c>
      <c r="D1025" s="44" t="s">
        <v>163</v>
      </c>
      <c r="E1025" s="43" t="s">
        <v>144</v>
      </c>
      <c r="F1025" s="44" t="s">
        <v>144</v>
      </c>
      <c r="G1025" s="45" t="s">
        <v>144</v>
      </c>
      <c r="H1025" s="46" t="s">
        <v>144</v>
      </c>
      <c r="I1025" s="46" t="s">
        <v>144</v>
      </c>
      <c r="J1025" s="47" t="s">
        <v>163</v>
      </c>
      <c r="K1025" s="48" t="s">
        <v>144</v>
      </c>
      <c r="L1025" s="49" t="s">
        <v>144</v>
      </c>
      <c r="M1025" s="50" t="s">
        <v>144</v>
      </c>
      <c r="N1025" s="50" t="s">
        <v>144</v>
      </c>
      <c r="O1025" s="50" t="s">
        <v>144</v>
      </c>
      <c r="P1025" s="50" t="s">
        <v>144</v>
      </c>
      <c r="Q1025" s="51" t="s">
        <v>144</v>
      </c>
      <c r="R1025" s="51" t="s">
        <v>144</v>
      </c>
    </row>
    <row r="1026" spans="2:18" ht="45" customHeight="1" x14ac:dyDescent="0.25">
      <c r="B1026" s="43" t="s">
        <v>144</v>
      </c>
      <c r="C1026" s="43" t="s">
        <v>144</v>
      </c>
      <c r="D1026" s="44" t="s">
        <v>163</v>
      </c>
      <c r="E1026" s="43" t="s">
        <v>144</v>
      </c>
      <c r="F1026" s="44" t="s">
        <v>144</v>
      </c>
      <c r="G1026" s="45" t="s">
        <v>144</v>
      </c>
      <c r="H1026" s="46" t="s">
        <v>144</v>
      </c>
      <c r="I1026" s="46" t="s">
        <v>144</v>
      </c>
      <c r="J1026" s="47" t="s">
        <v>163</v>
      </c>
      <c r="K1026" s="48" t="s">
        <v>144</v>
      </c>
      <c r="L1026" s="49" t="s">
        <v>144</v>
      </c>
      <c r="M1026" s="50" t="s">
        <v>144</v>
      </c>
      <c r="N1026" s="50" t="s">
        <v>144</v>
      </c>
      <c r="O1026" s="50" t="s">
        <v>144</v>
      </c>
      <c r="P1026" s="50" t="s">
        <v>144</v>
      </c>
      <c r="Q1026" s="51" t="s">
        <v>144</v>
      </c>
      <c r="R1026" s="51" t="s">
        <v>144</v>
      </c>
    </row>
    <row r="1027" spans="2:18" ht="45" customHeight="1" x14ac:dyDescent="0.25">
      <c r="B1027" s="43" t="s">
        <v>144</v>
      </c>
      <c r="C1027" s="43" t="s">
        <v>144</v>
      </c>
      <c r="D1027" s="44" t="s">
        <v>163</v>
      </c>
      <c r="E1027" s="43" t="s">
        <v>144</v>
      </c>
      <c r="F1027" s="44" t="s">
        <v>144</v>
      </c>
      <c r="G1027" s="45" t="s">
        <v>144</v>
      </c>
      <c r="H1027" s="46" t="s">
        <v>144</v>
      </c>
      <c r="I1027" s="46" t="s">
        <v>144</v>
      </c>
      <c r="J1027" s="47" t="s">
        <v>163</v>
      </c>
      <c r="K1027" s="48" t="s">
        <v>144</v>
      </c>
      <c r="L1027" s="49" t="s">
        <v>144</v>
      </c>
      <c r="M1027" s="50" t="s">
        <v>144</v>
      </c>
      <c r="N1027" s="50" t="s">
        <v>144</v>
      </c>
      <c r="O1027" s="50" t="s">
        <v>144</v>
      </c>
      <c r="P1027" s="50" t="s">
        <v>144</v>
      </c>
      <c r="Q1027" s="51" t="s">
        <v>144</v>
      </c>
      <c r="R1027" s="51" t="s">
        <v>144</v>
      </c>
    </row>
    <row r="1028" spans="2:18" ht="45" customHeight="1" x14ac:dyDescent="0.25">
      <c r="B1028" s="43" t="s">
        <v>144</v>
      </c>
      <c r="C1028" s="43" t="s">
        <v>144</v>
      </c>
      <c r="D1028" s="44" t="s">
        <v>163</v>
      </c>
      <c r="E1028" s="43" t="s">
        <v>144</v>
      </c>
      <c r="F1028" s="44" t="s">
        <v>144</v>
      </c>
      <c r="G1028" s="45" t="s">
        <v>144</v>
      </c>
      <c r="H1028" s="46" t="s">
        <v>144</v>
      </c>
      <c r="I1028" s="46" t="s">
        <v>144</v>
      </c>
      <c r="J1028" s="47" t="s">
        <v>163</v>
      </c>
      <c r="K1028" s="48" t="s">
        <v>144</v>
      </c>
      <c r="L1028" s="49" t="s">
        <v>144</v>
      </c>
      <c r="M1028" s="50" t="s">
        <v>144</v>
      </c>
      <c r="N1028" s="50" t="s">
        <v>144</v>
      </c>
      <c r="O1028" s="50" t="s">
        <v>144</v>
      </c>
      <c r="P1028" s="50" t="s">
        <v>144</v>
      </c>
      <c r="Q1028" s="51" t="s">
        <v>144</v>
      </c>
      <c r="R1028" s="51" t="s">
        <v>144</v>
      </c>
    </row>
    <row r="1029" spans="2:18" ht="45" customHeight="1" x14ac:dyDescent="0.25">
      <c r="B1029" s="43" t="s">
        <v>144</v>
      </c>
      <c r="C1029" s="43" t="s">
        <v>144</v>
      </c>
      <c r="D1029" s="44" t="s">
        <v>163</v>
      </c>
      <c r="E1029" s="43" t="s">
        <v>144</v>
      </c>
      <c r="F1029" s="44" t="s">
        <v>144</v>
      </c>
      <c r="G1029" s="45" t="s">
        <v>144</v>
      </c>
      <c r="H1029" s="46" t="s">
        <v>144</v>
      </c>
      <c r="I1029" s="46" t="s">
        <v>144</v>
      </c>
      <c r="J1029" s="47" t="s">
        <v>163</v>
      </c>
      <c r="K1029" s="48" t="s">
        <v>144</v>
      </c>
      <c r="L1029" s="49" t="s">
        <v>144</v>
      </c>
      <c r="M1029" s="50" t="s">
        <v>144</v>
      </c>
      <c r="N1029" s="50" t="s">
        <v>144</v>
      </c>
      <c r="O1029" s="50" t="s">
        <v>144</v>
      </c>
      <c r="P1029" s="50" t="s">
        <v>144</v>
      </c>
      <c r="Q1029" s="51" t="s">
        <v>144</v>
      </c>
      <c r="R1029" s="51" t="s">
        <v>144</v>
      </c>
    </row>
    <row r="1030" spans="2:18" ht="45" customHeight="1" x14ac:dyDescent="0.25">
      <c r="B1030" s="43" t="s">
        <v>144</v>
      </c>
      <c r="C1030" s="43" t="s">
        <v>144</v>
      </c>
      <c r="D1030" s="44" t="s">
        <v>163</v>
      </c>
      <c r="E1030" s="43" t="s">
        <v>144</v>
      </c>
      <c r="F1030" s="44" t="s">
        <v>144</v>
      </c>
      <c r="G1030" s="45" t="s">
        <v>144</v>
      </c>
      <c r="H1030" s="46" t="s">
        <v>144</v>
      </c>
      <c r="I1030" s="46" t="s">
        <v>144</v>
      </c>
      <c r="J1030" s="47" t="s">
        <v>163</v>
      </c>
      <c r="K1030" s="48" t="s">
        <v>144</v>
      </c>
      <c r="L1030" s="49" t="s">
        <v>144</v>
      </c>
      <c r="M1030" s="50" t="s">
        <v>144</v>
      </c>
      <c r="N1030" s="50" t="s">
        <v>144</v>
      </c>
      <c r="O1030" s="50" t="s">
        <v>144</v>
      </c>
      <c r="P1030" s="50" t="s">
        <v>144</v>
      </c>
      <c r="Q1030" s="51" t="s">
        <v>144</v>
      </c>
      <c r="R1030" s="51" t="s">
        <v>144</v>
      </c>
    </row>
    <row r="1031" spans="2:18" ht="45" customHeight="1" x14ac:dyDescent="0.25">
      <c r="B1031" s="43" t="s">
        <v>144</v>
      </c>
      <c r="C1031" s="43" t="s">
        <v>144</v>
      </c>
      <c r="D1031" s="44" t="s">
        <v>163</v>
      </c>
      <c r="E1031" s="43" t="s">
        <v>144</v>
      </c>
      <c r="F1031" s="44" t="s">
        <v>144</v>
      </c>
      <c r="G1031" s="45" t="s">
        <v>144</v>
      </c>
      <c r="H1031" s="46" t="s">
        <v>144</v>
      </c>
      <c r="I1031" s="46" t="s">
        <v>144</v>
      </c>
      <c r="J1031" s="47" t="s">
        <v>163</v>
      </c>
      <c r="K1031" s="48" t="s">
        <v>144</v>
      </c>
      <c r="L1031" s="49" t="s">
        <v>144</v>
      </c>
      <c r="M1031" s="50" t="s">
        <v>144</v>
      </c>
      <c r="N1031" s="50" t="s">
        <v>144</v>
      </c>
      <c r="O1031" s="50" t="s">
        <v>144</v>
      </c>
      <c r="P1031" s="50" t="s">
        <v>144</v>
      </c>
      <c r="Q1031" s="51" t="s">
        <v>144</v>
      </c>
      <c r="R1031" s="51" t="s">
        <v>144</v>
      </c>
    </row>
    <row r="1032" spans="2:18" ht="45" customHeight="1" x14ac:dyDescent="0.25">
      <c r="B1032" s="43" t="s">
        <v>144</v>
      </c>
      <c r="C1032" s="43" t="s">
        <v>144</v>
      </c>
      <c r="D1032" s="44" t="s">
        <v>163</v>
      </c>
      <c r="E1032" s="43" t="s">
        <v>144</v>
      </c>
      <c r="F1032" s="44" t="s">
        <v>144</v>
      </c>
      <c r="G1032" s="45" t="s">
        <v>144</v>
      </c>
      <c r="H1032" s="46" t="s">
        <v>144</v>
      </c>
      <c r="I1032" s="46" t="s">
        <v>144</v>
      </c>
      <c r="J1032" s="47" t="s">
        <v>163</v>
      </c>
      <c r="K1032" s="48" t="s">
        <v>144</v>
      </c>
      <c r="L1032" s="49" t="s">
        <v>144</v>
      </c>
      <c r="M1032" s="50" t="s">
        <v>144</v>
      </c>
      <c r="N1032" s="50" t="s">
        <v>144</v>
      </c>
      <c r="O1032" s="50" t="s">
        <v>144</v>
      </c>
      <c r="P1032" s="50" t="s">
        <v>144</v>
      </c>
      <c r="Q1032" s="51" t="s">
        <v>144</v>
      </c>
      <c r="R1032" s="51" t="s">
        <v>144</v>
      </c>
    </row>
    <row r="1033" spans="2:18" ht="45" customHeight="1" x14ac:dyDescent="0.25">
      <c r="B1033" s="43" t="s">
        <v>144</v>
      </c>
      <c r="C1033" s="43" t="s">
        <v>144</v>
      </c>
      <c r="D1033" s="44" t="s">
        <v>163</v>
      </c>
      <c r="E1033" s="43" t="s">
        <v>144</v>
      </c>
      <c r="F1033" s="44" t="s">
        <v>144</v>
      </c>
      <c r="G1033" s="45" t="s">
        <v>144</v>
      </c>
      <c r="H1033" s="46" t="s">
        <v>144</v>
      </c>
      <c r="I1033" s="46" t="s">
        <v>144</v>
      </c>
      <c r="J1033" s="47" t="s">
        <v>163</v>
      </c>
      <c r="K1033" s="48" t="s">
        <v>144</v>
      </c>
      <c r="L1033" s="49" t="s">
        <v>144</v>
      </c>
      <c r="M1033" s="50" t="s">
        <v>144</v>
      </c>
      <c r="N1033" s="50" t="s">
        <v>144</v>
      </c>
      <c r="O1033" s="50" t="s">
        <v>144</v>
      </c>
      <c r="P1033" s="50" t="s">
        <v>144</v>
      </c>
      <c r="Q1033" s="51" t="s">
        <v>144</v>
      </c>
      <c r="R1033" s="51" t="s">
        <v>144</v>
      </c>
    </row>
    <row r="1034" spans="2:18" ht="45" customHeight="1" x14ac:dyDescent="0.25">
      <c r="B1034" s="43" t="s">
        <v>144</v>
      </c>
      <c r="C1034" s="43" t="s">
        <v>144</v>
      </c>
      <c r="D1034" s="44" t="s">
        <v>163</v>
      </c>
      <c r="E1034" s="43" t="s">
        <v>144</v>
      </c>
      <c r="F1034" s="44" t="s">
        <v>144</v>
      </c>
      <c r="G1034" s="45" t="s">
        <v>144</v>
      </c>
      <c r="H1034" s="46" t="s">
        <v>144</v>
      </c>
      <c r="I1034" s="46" t="s">
        <v>144</v>
      </c>
      <c r="J1034" s="47" t="s">
        <v>163</v>
      </c>
      <c r="K1034" s="48" t="s">
        <v>144</v>
      </c>
      <c r="L1034" s="49" t="s">
        <v>144</v>
      </c>
      <c r="M1034" s="50" t="s">
        <v>144</v>
      </c>
      <c r="N1034" s="50" t="s">
        <v>144</v>
      </c>
      <c r="O1034" s="50" t="s">
        <v>144</v>
      </c>
      <c r="P1034" s="50" t="s">
        <v>144</v>
      </c>
      <c r="Q1034" s="51" t="s">
        <v>144</v>
      </c>
      <c r="R1034" s="51" t="s">
        <v>144</v>
      </c>
    </row>
    <row r="1035" spans="2:18" ht="45" customHeight="1" x14ac:dyDescent="0.25">
      <c r="B1035" s="43" t="s">
        <v>144</v>
      </c>
      <c r="C1035" s="43" t="s">
        <v>144</v>
      </c>
      <c r="D1035" s="44" t="s">
        <v>163</v>
      </c>
      <c r="E1035" s="43" t="s">
        <v>144</v>
      </c>
      <c r="F1035" s="44" t="s">
        <v>144</v>
      </c>
      <c r="G1035" s="45" t="s">
        <v>144</v>
      </c>
      <c r="H1035" s="46" t="s">
        <v>144</v>
      </c>
      <c r="I1035" s="46" t="s">
        <v>144</v>
      </c>
      <c r="J1035" s="47" t="s">
        <v>163</v>
      </c>
      <c r="K1035" s="48" t="s">
        <v>144</v>
      </c>
      <c r="L1035" s="49" t="s">
        <v>144</v>
      </c>
      <c r="M1035" s="50" t="s">
        <v>144</v>
      </c>
      <c r="N1035" s="50" t="s">
        <v>144</v>
      </c>
      <c r="O1035" s="50" t="s">
        <v>144</v>
      </c>
      <c r="P1035" s="50" t="s">
        <v>144</v>
      </c>
      <c r="Q1035" s="51" t="s">
        <v>144</v>
      </c>
      <c r="R1035" s="51" t="s">
        <v>144</v>
      </c>
    </row>
    <row r="1036" spans="2:18" ht="45" customHeight="1" x14ac:dyDescent="0.25">
      <c r="B1036" s="43" t="s">
        <v>144</v>
      </c>
      <c r="C1036" s="43" t="s">
        <v>144</v>
      </c>
      <c r="D1036" s="44" t="s">
        <v>163</v>
      </c>
      <c r="E1036" s="43" t="s">
        <v>144</v>
      </c>
      <c r="F1036" s="44" t="s">
        <v>144</v>
      </c>
      <c r="G1036" s="45" t="s">
        <v>144</v>
      </c>
      <c r="H1036" s="46" t="s">
        <v>144</v>
      </c>
      <c r="I1036" s="46" t="s">
        <v>144</v>
      </c>
      <c r="J1036" s="47" t="s">
        <v>163</v>
      </c>
      <c r="K1036" s="48" t="s">
        <v>144</v>
      </c>
      <c r="L1036" s="49" t="s">
        <v>144</v>
      </c>
      <c r="M1036" s="50" t="s">
        <v>144</v>
      </c>
      <c r="N1036" s="50" t="s">
        <v>144</v>
      </c>
      <c r="O1036" s="50" t="s">
        <v>144</v>
      </c>
      <c r="P1036" s="50" t="s">
        <v>144</v>
      </c>
      <c r="Q1036" s="51" t="s">
        <v>144</v>
      </c>
      <c r="R1036" s="51" t="s">
        <v>144</v>
      </c>
    </row>
    <row r="1037" spans="2:18" ht="45" customHeight="1" x14ac:dyDescent="0.25">
      <c r="B1037" s="43" t="s">
        <v>144</v>
      </c>
      <c r="C1037" s="43" t="s">
        <v>144</v>
      </c>
      <c r="D1037" s="44" t="s">
        <v>163</v>
      </c>
      <c r="E1037" s="43" t="s">
        <v>144</v>
      </c>
      <c r="F1037" s="44" t="s">
        <v>144</v>
      </c>
      <c r="G1037" s="45" t="s">
        <v>144</v>
      </c>
      <c r="H1037" s="46" t="s">
        <v>144</v>
      </c>
      <c r="I1037" s="46" t="s">
        <v>144</v>
      </c>
      <c r="J1037" s="47" t="s">
        <v>163</v>
      </c>
      <c r="K1037" s="48" t="s">
        <v>144</v>
      </c>
      <c r="L1037" s="49" t="s">
        <v>144</v>
      </c>
      <c r="M1037" s="50" t="s">
        <v>144</v>
      </c>
      <c r="N1037" s="50" t="s">
        <v>144</v>
      </c>
      <c r="O1037" s="50" t="s">
        <v>144</v>
      </c>
      <c r="P1037" s="50" t="s">
        <v>144</v>
      </c>
      <c r="Q1037" s="51" t="s">
        <v>144</v>
      </c>
      <c r="R1037" s="51" t="s">
        <v>144</v>
      </c>
    </row>
    <row r="1038" spans="2:18" ht="45" customHeight="1" x14ac:dyDescent="0.25">
      <c r="B1038" s="43" t="s">
        <v>144</v>
      </c>
      <c r="C1038" s="43" t="s">
        <v>144</v>
      </c>
      <c r="D1038" s="44" t="s">
        <v>163</v>
      </c>
      <c r="E1038" s="43" t="s">
        <v>144</v>
      </c>
      <c r="F1038" s="44" t="s">
        <v>144</v>
      </c>
      <c r="G1038" s="45" t="s">
        <v>144</v>
      </c>
      <c r="H1038" s="46" t="s">
        <v>144</v>
      </c>
      <c r="I1038" s="46" t="s">
        <v>144</v>
      </c>
      <c r="J1038" s="47" t="s">
        <v>163</v>
      </c>
      <c r="K1038" s="48" t="s">
        <v>144</v>
      </c>
      <c r="L1038" s="49" t="s">
        <v>144</v>
      </c>
      <c r="M1038" s="50" t="s">
        <v>144</v>
      </c>
      <c r="N1038" s="50" t="s">
        <v>144</v>
      </c>
      <c r="O1038" s="50" t="s">
        <v>144</v>
      </c>
      <c r="P1038" s="50" t="s">
        <v>144</v>
      </c>
      <c r="Q1038" s="51" t="s">
        <v>144</v>
      </c>
      <c r="R1038" s="51" t="s">
        <v>144</v>
      </c>
    </row>
    <row r="1039" spans="2:18" ht="45" customHeight="1" x14ac:dyDescent="0.25">
      <c r="B1039" s="43" t="s">
        <v>144</v>
      </c>
      <c r="C1039" s="43" t="s">
        <v>144</v>
      </c>
      <c r="D1039" s="44" t="s">
        <v>163</v>
      </c>
      <c r="E1039" s="43" t="s">
        <v>144</v>
      </c>
      <c r="F1039" s="44" t="s">
        <v>144</v>
      </c>
      <c r="G1039" s="45" t="s">
        <v>144</v>
      </c>
      <c r="H1039" s="46" t="s">
        <v>144</v>
      </c>
      <c r="I1039" s="46" t="s">
        <v>144</v>
      </c>
      <c r="J1039" s="47" t="s">
        <v>163</v>
      </c>
      <c r="K1039" s="48" t="s">
        <v>144</v>
      </c>
      <c r="L1039" s="49" t="s">
        <v>144</v>
      </c>
      <c r="M1039" s="50" t="s">
        <v>144</v>
      </c>
      <c r="N1039" s="50" t="s">
        <v>144</v>
      </c>
      <c r="O1039" s="50" t="s">
        <v>144</v>
      </c>
      <c r="P1039" s="50" t="s">
        <v>144</v>
      </c>
      <c r="Q1039" s="51" t="s">
        <v>144</v>
      </c>
      <c r="R1039" s="51" t="s">
        <v>144</v>
      </c>
    </row>
    <row r="1040" spans="2:18" ht="45" customHeight="1" x14ac:dyDescent="0.25">
      <c r="B1040" s="43" t="s">
        <v>144</v>
      </c>
      <c r="C1040" s="43" t="s">
        <v>144</v>
      </c>
      <c r="D1040" s="44" t="s">
        <v>163</v>
      </c>
      <c r="E1040" s="43" t="s">
        <v>144</v>
      </c>
      <c r="F1040" s="44" t="s">
        <v>144</v>
      </c>
      <c r="G1040" s="45" t="s">
        <v>144</v>
      </c>
      <c r="H1040" s="46" t="s">
        <v>144</v>
      </c>
      <c r="I1040" s="46" t="s">
        <v>144</v>
      </c>
      <c r="J1040" s="47" t="s">
        <v>163</v>
      </c>
      <c r="K1040" s="48" t="s">
        <v>144</v>
      </c>
      <c r="L1040" s="49" t="s">
        <v>144</v>
      </c>
      <c r="M1040" s="50" t="s">
        <v>144</v>
      </c>
      <c r="N1040" s="50" t="s">
        <v>144</v>
      </c>
      <c r="O1040" s="50" t="s">
        <v>144</v>
      </c>
      <c r="P1040" s="50" t="s">
        <v>144</v>
      </c>
      <c r="Q1040" s="51" t="s">
        <v>144</v>
      </c>
      <c r="R1040" s="51" t="s">
        <v>144</v>
      </c>
    </row>
    <row r="1041" spans="2:18" ht="45" customHeight="1" x14ac:dyDescent="0.25">
      <c r="B1041" s="43" t="s">
        <v>144</v>
      </c>
      <c r="C1041" s="43" t="s">
        <v>144</v>
      </c>
      <c r="D1041" s="44" t="s">
        <v>163</v>
      </c>
      <c r="E1041" s="43" t="s">
        <v>144</v>
      </c>
      <c r="F1041" s="44" t="s">
        <v>144</v>
      </c>
      <c r="G1041" s="45" t="s">
        <v>144</v>
      </c>
      <c r="H1041" s="46" t="s">
        <v>144</v>
      </c>
      <c r="I1041" s="46" t="s">
        <v>144</v>
      </c>
      <c r="J1041" s="47" t="s">
        <v>163</v>
      </c>
      <c r="K1041" s="48" t="s">
        <v>144</v>
      </c>
      <c r="L1041" s="49" t="s">
        <v>144</v>
      </c>
      <c r="M1041" s="50" t="s">
        <v>144</v>
      </c>
      <c r="N1041" s="50" t="s">
        <v>144</v>
      </c>
      <c r="O1041" s="50" t="s">
        <v>144</v>
      </c>
      <c r="P1041" s="50" t="s">
        <v>144</v>
      </c>
      <c r="Q1041" s="51" t="s">
        <v>144</v>
      </c>
      <c r="R1041" s="51" t="s">
        <v>144</v>
      </c>
    </row>
    <row r="1042" spans="2:18" ht="45" customHeight="1" x14ac:dyDescent="0.25">
      <c r="B1042" s="43" t="s">
        <v>144</v>
      </c>
      <c r="C1042" s="43" t="s">
        <v>144</v>
      </c>
      <c r="D1042" s="44" t="s">
        <v>163</v>
      </c>
      <c r="E1042" s="43" t="s">
        <v>144</v>
      </c>
      <c r="F1042" s="44" t="s">
        <v>144</v>
      </c>
      <c r="G1042" s="45" t="s">
        <v>144</v>
      </c>
      <c r="H1042" s="46" t="s">
        <v>144</v>
      </c>
      <c r="I1042" s="46" t="s">
        <v>144</v>
      </c>
      <c r="J1042" s="47" t="s">
        <v>163</v>
      </c>
      <c r="K1042" s="48" t="s">
        <v>144</v>
      </c>
      <c r="L1042" s="49" t="s">
        <v>144</v>
      </c>
      <c r="M1042" s="50" t="s">
        <v>144</v>
      </c>
      <c r="N1042" s="50" t="s">
        <v>144</v>
      </c>
      <c r="O1042" s="50" t="s">
        <v>144</v>
      </c>
      <c r="P1042" s="50" t="s">
        <v>144</v>
      </c>
      <c r="Q1042" s="51" t="s">
        <v>144</v>
      </c>
      <c r="R1042" s="51" t="s">
        <v>144</v>
      </c>
    </row>
    <row r="1043" spans="2:18" ht="45" customHeight="1" x14ac:dyDescent="0.25">
      <c r="B1043" s="43" t="s">
        <v>144</v>
      </c>
      <c r="C1043" s="43" t="s">
        <v>144</v>
      </c>
      <c r="D1043" s="44" t="s">
        <v>163</v>
      </c>
      <c r="E1043" s="43" t="s">
        <v>144</v>
      </c>
      <c r="F1043" s="44" t="s">
        <v>144</v>
      </c>
      <c r="G1043" s="45" t="s">
        <v>144</v>
      </c>
      <c r="H1043" s="46" t="s">
        <v>144</v>
      </c>
      <c r="I1043" s="46" t="s">
        <v>144</v>
      </c>
      <c r="J1043" s="47" t="s">
        <v>163</v>
      </c>
      <c r="K1043" s="48" t="s">
        <v>144</v>
      </c>
      <c r="L1043" s="49" t="s">
        <v>144</v>
      </c>
      <c r="M1043" s="50" t="s">
        <v>144</v>
      </c>
      <c r="N1043" s="50" t="s">
        <v>144</v>
      </c>
      <c r="O1043" s="50" t="s">
        <v>144</v>
      </c>
      <c r="P1043" s="50" t="s">
        <v>144</v>
      </c>
      <c r="Q1043" s="51" t="s">
        <v>144</v>
      </c>
      <c r="R1043" s="51" t="s">
        <v>144</v>
      </c>
    </row>
    <row r="1044" spans="2:18" ht="45" customHeight="1" x14ac:dyDescent="0.25">
      <c r="B1044" s="43" t="s">
        <v>144</v>
      </c>
      <c r="C1044" s="43" t="s">
        <v>144</v>
      </c>
      <c r="D1044" s="44" t="s">
        <v>163</v>
      </c>
      <c r="E1044" s="43" t="s">
        <v>144</v>
      </c>
      <c r="F1044" s="44" t="s">
        <v>144</v>
      </c>
      <c r="G1044" s="45" t="s">
        <v>144</v>
      </c>
      <c r="H1044" s="46" t="s">
        <v>144</v>
      </c>
      <c r="I1044" s="46" t="s">
        <v>144</v>
      </c>
      <c r="J1044" s="47" t="s">
        <v>163</v>
      </c>
      <c r="K1044" s="48" t="s">
        <v>144</v>
      </c>
      <c r="L1044" s="49" t="s">
        <v>144</v>
      </c>
      <c r="M1044" s="50" t="s">
        <v>144</v>
      </c>
      <c r="N1044" s="50" t="s">
        <v>144</v>
      </c>
      <c r="O1044" s="50" t="s">
        <v>144</v>
      </c>
      <c r="P1044" s="50" t="s">
        <v>144</v>
      </c>
      <c r="Q1044" s="51" t="s">
        <v>144</v>
      </c>
      <c r="R1044" s="51" t="s">
        <v>144</v>
      </c>
    </row>
    <row r="1045" spans="2:18" ht="45" customHeight="1" x14ac:dyDescent="0.25">
      <c r="B1045" s="43" t="s">
        <v>144</v>
      </c>
      <c r="C1045" s="43" t="s">
        <v>144</v>
      </c>
      <c r="D1045" s="44" t="s">
        <v>163</v>
      </c>
      <c r="E1045" s="43" t="s">
        <v>144</v>
      </c>
      <c r="F1045" s="44" t="s">
        <v>144</v>
      </c>
      <c r="G1045" s="45" t="s">
        <v>144</v>
      </c>
      <c r="H1045" s="46" t="s">
        <v>144</v>
      </c>
      <c r="I1045" s="46" t="s">
        <v>144</v>
      </c>
      <c r="J1045" s="47" t="s">
        <v>163</v>
      </c>
      <c r="K1045" s="48" t="s">
        <v>144</v>
      </c>
      <c r="L1045" s="49" t="s">
        <v>144</v>
      </c>
      <c r="M1045" s="50" t="s">
        <v>144</v>
      </c>
      <c r="N1045" s="50" t="s">
        <v>144</v>
      </c>
      <c r="O1045" s="50" t="s">
        <v>144</v>
      </c>
      <c r="P1045" s="50" t="s">
        <v>144</v>
      </c>
      <c r="Q1045" s="51" t="s">
        <v>144</v>
      </c>
      <c r="R1045" s="51" t="s">
        <v>144</v>
      </c>
    </row>
    <row r="1046" spans="2:18" ht="45" customHeight="1" x14ac:dyDescent="0.25">
      <c r="B1046" s="43" t="s">
        <v>144</v>
      </c>
      <c r="C1046" s="43" t="s">
        <v>144</v>
      </c>
      <c r="D1046" s="44" t="s">
        <v>163</v>
      </c>
      <c r="E1046" s="43" t="s">
        <v>144</v>
      </c>
      <c r="F1046" s="44" t="s">
        <v>144</v>
      </c>
      <c r="G1046" s="45" t="s">
        <v>144</v>
      </c>
      <c r="H1046" s="46" t="s">
        <v>144</v>
      </c>
      <c r="I1046" s="46" t="s">
        <v>144</v>
      </c>
      <c r="J1046" s="47" t="s">
        <v>163</v>
      </c>
      <c r="K1046" s="48" t="s">
        <v>144</v>
      </c>
      <c r="L1046" s="49" t="s">
        <v>144</v>
      </c>
      <c r="M1046" s="50" t="s">
        <v>144</v>
      </c>
      <c r="N1046" s="50" t="s">
        <v>144</v>
      </c>
      <c r="O1046" s="50" t="s">
        <v>144</v>
      </c>
      <c r="P1046" s="50" t="s">
        <v>144</v>
      </c>
      <c r="Q1046" s="51" t="s">
        <v>144</v>
      </c>
      <c r="R1046" s="51" t="s">
        <v>144</v>
      </c>
    </row>
    <row r="1047" spans="2:18" ht="45" customHeight="1" x14ac:dyDescent="0.25">
      <c r="B1047" s="43" t="s">
        <v>144</v>
      </c>
      <c r="C1047" s="43" t="s">
        <v>144</v>
      </c>
      <c r="D1047" s="44" t="s">
        <v>163</v>
      </c>
      <c r="E1047" s="43" t="s">
        <v>144</v>
      </c>
      <c r="F1047" s="44" t="s">
        <v>144</v>
      </c>
      <c r="G1047" s="45" t="s">
        <v>144</v>
      </c>
      <c r="H1047" s="46" t="s">
        <v>144</v>
      </c>
      <c r="I1047" s="46" t="s">
        <v>144</v>
      </c>
      <c r="J1047" s="47" t="s">
        <v>163</v>
      </c>
      <c r="K1047" s="48" t="s">
        <v>144</v>
      </c>
      <c r="L1047" s="49" t="s">
        <v>144</v>
      </c>
      <c r="M1047" s="50" t="s">
        <v>144</v>
      </c>
      <c r="N1047" s="50" t="s">
        <v>144</v>
      </c>
      <c r="O1047" s="50" t="s">
        <v>144</v>
      </c>
      <c r="P1047" s="50" t="s">
        <v>144</v>
      </c>
      <c r="Q1047" s="51" t="s">
        <v>144</v>
      </c>
      <c r="R1047" s="51" t="s">
        <v>144</v>
      </c>
    </row>
    <row r="1048" spans="2:18" ht="45" customHeight="1" x14ac:dyDescent="0.25">
      <c r="B1048" s="43" t="s">
        <v>144</v>
      </c>
      <c r="C1048" s="43" t="s">
        <v>144</v>
      </c>
      <c r="D1048" s="44" t="s">
        <v>163</v>
      </c>
      <c r="E1048" s="43" t="s">
        <v>144</v>
      </c>
      <c r="F1048" s="44" t="s">
        <v>144</v>
      </c>
      <c r="G1048" s="45" t="s">
        <v>144</v>
      </c>
      <c r="H1048" s="46" t="s">
        <v>144</v>
      </c>
      <c r="I1048" s="46" t="s">
        <v>144</v>
      </c>
      <c r="J1048" s="47" t="s">
        <v>163</v>
      </c>
      <c r="K1048" s="48" t="s">
        <v>144</v>
      </c>
      <c r="L1048" s="49" t="s">
        <v>144</v>
      </c>
      <c r="M1048" s="50" t="s">
        <v>144</v>
      </c>
      <c r="N1048" s="50" t="s">
        <v>144</v>
      </c>
      <c r="O1048" s="50" t="s">
        <v>144</v>
      </c>
      <c r="P1048" s="50" t="s">
        <v>144</v>
      </c>
      <c r="Q1048" s="51" t="s">
        <v>144</v>
      </c>
      <c r="R1048" s="51" t="s">
        <v>144</v>
      </c>
    </row>
    <row r="1049" spans="2:18" ht="45" customHeight="1" x14ac:dyDescent="0.25">
      <c r="B1049" s="43" t="s">
        <v>144</v>
      </c>
      <c r="C1049" s="43" t="s">
        <v>144</v>
      </c>
      <c r="D1049" s="44" t="s">
        <v>163</v>
      </c>
      <c r="E1049" s="43" t="s">
        <v>144</v>
      </c>
      <c r="F1049" s="44" t="s">
        <v>144</v>
      </c>
      <c r="G1049" s="45" t="s">
        <v>144</v>
      </c>
      <c r="H1049" s="46" t="s">
        <v>144</v>
      </c>
      <c r="I1049" s="46" t="s">
        <v>144</v>
      </c>
      <c r="J1049" s="47" t="s">
        <v>163</v>
      </c>
      <c r="K1049" s="48" t="s">
        <v>144</v>
      </c>
      <c r="L1049" s="49" t="s">
        <v>144</v>
      </c>
      <c r="M1049" s="50" t="s">
        <v>144</v>
      </c>
      <c r="N1049" s="50" t="s">
        <v>144</v>
      </c>
      <c r="O1049" s="50" t="s">
        <v>144</v>
      </c>
      <c r="P1049" s="50" t="s">
        <v>144</v>
      </c>
      <c r="Q1049" s="51" t="s">
        <v>144</v>
      </c>
      <c r="R1049" s="51" t="s">
        <v>144</v>
      </c>
    </row>
    <row r="1050" spans="2:18" ht="45" customHeight="1" x14ac:dyDescent="0.25">
      <c r="B1050" s="43" t="s">
        <v>144</v>
      </c>
      <c r="C1050" s="43" t="s">
        <v>144</v>
      </c>
      <c r="D1050" s="44" t="s">
        <v>163</v>
      </c>
      <c r="E1050" s="43" t="s">
        <v>144</v>
      </c>
      <c r="F1050" s="44" t="s">
        <v>144</v>
      </c>
      <c r="G1050" s="45" t="s">
        <v>144</v>
      </c>
      <c r="H1050" s="46" t="s">
        <v>144</v>
      </c>
      <c r="I1050" s="46" t="s">
        <v>144</v>
      </c>
      <c r="J1050" s="47" t="s">
        <v>163</v>
      </c>
      <c r="K1050" s="48" t="s">
        <v>144</v>
      </c>
      <c r="L1050" s="49" t="s">
        <v>144</v>
      </c>
      <c r="M1050" s="50" t="s">
        <v>144</v>
      </c>
      <c r="N1050" s="50" t="s">
        <v>144</v>
      </c>
      <c r="O1050" s="50" t="s">
        <v>144</v>
      </c>
      <c r="P1050" s="50" t="s">
        <v>144</v>
      </c>
      <c r="Q1050" s="51" t="s">
        <v>144</v>
      </c>
      <c r="R1050" s="51" t="s">
        <v>144</v>
      </c>
    </row>
    <row r="1051" spans="2:18" ht="45" customHeight="1" x14ac:dyDescent="0.25">
      <c r="B1051" s="43" t="s">
        <v>144</v>
      </c>
      <c r="C1051" s="43" t="s">
        <v>144</v>
      </c>
      <c r="D1051" s="44" t="s">
        <v>163</v>
      </c>
      <c r="E1051" s="43" t="s">
        <v>144</v>
      </c>
      <c r="F1051" s="44" t="s">
        <v>144</v>
      </c>
      <c r="G1051" s="45" t="s">
        <v>144</v>
      </c>
      <c r="H1051" s="46" t="s">
        <v>144</v>
      </c>
      <c r="I1051" s="46" t="s">
        <v>144</v>
      </c>
      <c r="J1051" s="47" t="s">
        <v>163</v>
      </c>
      <c r="K1051" s="48" t="s">
        <v>144</v>
      </c>
      <c r="L1051" s="49" t="s">
        <v>144</v>
      </c>
      <c r="M1051" s="50" t="s">
        <v>144</v>
      </c>
      <c r="N1051" s="50" t="s">
        <v>144</v>
      </c>
      <c r="O1051" s="50" t="s">
        <v>144</v>
      </c>
      <c r="P1051" s="50" t="s">
        <v>144</v>
      </c>
      <c r="Q1051" s="51" t="s">
        <v>144</v>
      </c>
      <c r="R1051" s="51" t="s">
        <v>144</v>
      </c>
    </row>
    <row r="1052" spans="2:18" ht="45" customHeight="1" x14ac:dyDescent="0.25">
      <c r="B1052" s="43" t="s">
        <v>144</v>
      </c>
      <c r="C1052" s="43" t="s">
        <v>144</v>
      </c>
      <c r="D1052" s="44" t="s">
        <v>163</v>
      </c>
      <c r="E1052" s="43" t="s">
        <v>144</v>
      </c>
      <c r="F1052" s="44" t="s">
        <v>144</v>
      </c>
      <c r="G1052" s="45" t="s">
        <v>144</v>
      </c>
      <c r="H1052" s="46" t="s">
        <v>144</v>
      </c>
      <c r="I1052" s="46" t="s">
        <v>144</v>
      </c>
      <c r="J1052" s="47" t="s">
        <v>163</v>
      </c>
      <c r="K1052" s="48" t="s">
        <v>144</v>
      </c>
      <c r="L1052" s="49" t="s">
        <v>144</v>
      </c>
      <c r="M1052" s="50" t="s">
        <v>144</v>
      </c>
      <c r="N1052" s="50" t="s">
        <v>144</v>
      </c>
      <c r="O1052" s="50" t="s">
        <v>144</v>
      </c>
      <c r="P1052" s="50" t="s">
        <v>144</v>
      </c>
      <c r="Q1052" s="51" t="s">
        <v>144</v>
      </c>
      <c r="R1052" s="51" t="s">
        <v>144</v>
      </c>
    </row>
    <row r="1053" spans="2:18" ht="45" customHeight="1" x14ac:dyDescent="0.25">
      <c r="B1053" s="43" t="s">
        <v>144</v>
      </c>
      <c r="C1053" s="43" t="s">
        <v>144</v>
      </c>
      <c r="D1053" s="44" t="s">
        <v>163</v>
      </c>
      <c r="E1053" s="43" t="s">
        <v>144</v>
      </c>
      <c r="F1053" s="44" t="s">
        <v>144</v>
      </c>
      <c r="G1053" s="45" t="s">
        <v>144</v>
      </c>
      <c r="H1053" s="46" t="s">
        <v>144</v>
      </c>
      <c r="I1053" s="46" t="s">
        <v>144</v>
      </c>
      <c r="J1053" s="47" t="s">
        <v>163</v>
      </c>
      <c r="K1053" s="48" t="s">
        <v>144</v>
      </c>
      <c r="L1053" s="49" t="s">
        <v>144</v>
      </c>
      <c r="M1053" s="50" t="s">
        <v>144</v>
      </c>
      <c r="N1053" s="50" t="s">
        <v>144</v>
      </c>
      <c r="O1053" s="50" t="s">
        <v>144</v>
      </c>
      <c r="P1053" s="50" t="s">
        <v>144</v>
      </c>
      <c r="Q1053" s="51" t="s">
        <v>144</v>
      </c>
      <c r="R1053" s="51" t="s">
        <v>144</v>
      </c>
    </row>
    <row r="1054" spans="2:18" ht="45" customHeight="1" x14ac:dyDescent="0.25">
      <c r="B1054" s="43" t="s">
        <v>144</v>
      </c>
      <c r="C1054" s="43" t="s">
        <v>144</v>
      </c>
      <c r="D1054" s="44" t="s">
        <v>163</v>
      </c>
      <c r="E1054" s="43" t="s">
        <v>144</v>
      </c>
      <c r="F1054" s="44" t="s">
        <v>144</v>
      </c>
      <c r="G1054" s="45" t="s">
        <v>144</v>
      </c>
      <c r="H1054" s="46" t="s">
        <v>144</v>
      </c>
      <c r="I1054" s="46" t="s">
        <v>144</v>
      </c>
      <c r="J1054" s="47" t="s">
        <v>163</v>
      </c>
      <c r="K1054" s="48" t="s">
        <v>144</v>
      </c>
      <c r="L1054" s="49" t="s">
        <v>144</v>
      </c>
      <c r="M1054" s="50" t="s">
        <v>144</v>
      </c>
      <c r="N1054" s="50" t="s">
        <v>144</v>
      </c>
      <c r="O1054" s="50" t="s">
        <v>144</v>
      </c>
      <c r="P1054" s="50" t="s">
        <v>144</v>
      </c>
      <c r="Q1054" s="51" t="s">
        <v>144</v>
      </c>
      <c r="R1054" s="51" t="s">
        <v>144</v>
      </c>
    </row>
    <row r="1055" spans="2:18" ht="45" customHeight="1" x14ac:dyDescent="0.25">
      <c r="B1055" s="43" t="s">
        <v>144</v>
      </c>
      <c r="C1055" s="43" t="s">
        <v>144</v>
      </c>
      <c r="D1055" s="44" t="s">
        <v>163</v>
      </c>
      <c r="E1055" s="43" t="s">
        <v>144</v>
      </c>
      <c r="F1055" s="44" t="s">
        <v>144</v>
      </c>
      <c r="G1055" s="45" t="s">
        <v>144</v>
      </c>
      <c r="H1055" s="46" t="s">
        <v>144</v>
      </c>
      <c r="I1055" s="46" t="s">
        <v>144</v>
      </c>
      <c r="J1055" s="47" t="s">
        <v>163</v>
      </c>
      <c r="K1055" s="48" t="s">
        <v>144</v>
      </c>
      <c r="L1055" s="49" t="s">
        <v>144</v>
      </c>
      <c r="M1055" s="50" t="s">
        <v>144</v>
      </c>
      <c r="N1055" s="50" t="s">
        <v>144</v>
      </c>
      <c r="O1055" s="50" t="s">
        <v>144</v>
      </c>
      <c r="P1055" s="50" t="s">
        <v>144</v>
      </c>
      <c r="Q1055" s="51" t="s">
        <v>144</v>
      </c>
      <c r="R1055" s="51" t="s">
        <v>144</v>
      </c>
    </row>
    <row r="1056" spans="2:18" ht="45" customHeight="1" x14ac:dyDescent="0.25">
      <c r="B1056" s="43" t="s">
        <v>144</v>
      </c>
      <c r="C1056" s="43" t="s">
        <v>144</v>
      </c>
      <c r="D1056" s="44" t="s">
        <v>163</v>
      </c>
      <c r="E1056" s="43" t="s">
        <v>144</v>
      </c>
      <c r="F1056" s="44" t="s">
        <v>144</v>
      </c>
      <c r="G1056" s="45" t="s">
        <v>144</v>
      </c>
      <c r="H1056" s="46" t="s">
        <v>144</v>
      </c>
      <c r="I1056" s="46" t="s">
        <v>144</v>
      </c>
      <c r="J1056" s="47" t="s">
        <v>163</v>
      </c>
      <c r="K1056" s="48" t="s">
        <v>144</v>
      </c>
      <c r="L1056" s="49" t="s">
        <v>144</v>
      </c>
      <c r="M1056" s="50" t="s">
        <v>144</v>
      </c>
      <c r="N1056" s="50" t="s">
        <v>144</v>
      </c>
      <c r="O1056" s="50" t="s">
        <v>144</v>
      </c>
      <c r="P1056" s="50" t="s">
        <v>144</v>
      </c>
      <c r="Q1056" s="51" t="s">
        <v>144</v>
      </c>
      <c r="R1056" s="51" t="s">
        <v>144</v>
      </c>
    </row>
    <row r="1057" spans="2:18" ht="45" customHeight="1" x14ac:dyDescent="0.25">
      <c r="B1057" s="43" t="s">
        <v>144</v>
      </c>
      <c r="C1057" s="43" t="s">
        <v>144</v>
      </c>
      <c r="D1057" s="44" t="s">
        <v>163</v>
      </c>
      <c r="E1057" s="43" t="s">
        <v>144</v>
      </c>
      <c r="F1057" s="44" t="s">
        <v>144</v>
      </c>
      <c r="G1057" s="45" t="s">
        <v>144</v>
      </c>
      <c r="H1057" s="46" t="s">
        <v>144</v>
      </c>
      <c r="I1057" s="46" t="s">
        <v>144</v>
      </c>
      <c r="J1057" s="47" t="s">
        <v>163</v>
      </c>
      <c r="K1057" s="48" t="s">
        <v>144</v>
      </c>
      <c r="L1057" s="49" t="s">
        <v>144</v>
      </c>
      <c r="M1057" s="50" t="s">
        <v>144</v>
      </c>
      <c r="N1057" s="50" t="s">
        <v>144</v>
      </c>
      <c r="O1057" s="50" t="s">
        <v>144</v>
      </c>
      <c r="P1057" s="50" t="s">
        <v>144</v>
      </c>
      <c r="Q1057" s="51" t="s">
        <v>144</v>
      </c>
      <c r="R1057" s="51" t="s">
        <v>144</v>
      </c>
    </row>
    <row r="1058" spans="2:18" ht="45" customHeight="1" x14ac:dyDescent="0.25">
      <c r="B1058" s="43" t="s">
        <v>144</v>
      </c>
      <c r="C1058" s="43" t="s">
        <v>144</v>
      </c>
      <c r="D1058" s="44" t="s">
        <v>163</v>
      </c>
      <c r="E1058" s="43" t="s">
        <v>144</v>
      </c>
      <c r="F1058" s="44" t="s">
        <v>144</v>
      </c>
      <c r="G1058" s="45" t="s">
        <v>144</v>
      </c>
      <c r="H1058" s="46" t="s">
        <v>144</v>
      </c>
      <c r="I1058" s="46" t="s">
        <v>144</v>
      </c>
      <c r="J1058" s="47" t="s">
        <v>163</v>
      </c>
      <c r="K1058" s="48" t="s">
        <v>144</v>
      </c>
      <c r="L1058" s="49" t="s">
        <v>144</v>
      </c>
      <c r="M1058" s="50" t="s">
        <v>144</v>
      </c>
      <c r="N1058" s="50" t="s">
        <v>144</v>
      </c>
      <c r="O1058" s="50" t="s">
        <v>144</v>
      </c>
      <c r="P1058" s="50" t="s">
        <v>144</v>
      </c>
      <c r="Q1058" s="51" t="s">
        <v>144</v>
      </c>
      <c r="R1058" s="51" t="s">
        <v>144</v>
      </c>
    </row>
    <row r="1059" spans="2:18" ht="45" customHeight="1" x14ac:dyDescent="0.25">
      <c r="B1059" s="43" t="s">
        <v>144</v>
      </c>
      <c r="C1059" s="43" t="s">
        <v>144</v>
      </c>
      <c r="D1059" s="44" t="s">
        <v>163</v>
      </c>
      <c r="E1059" s="43" t="s">
        <v>144</v>
      </c>
      <c r="F1059" s="44" t="s">
        <v>144</v>
      </c>
      <c r="G1059" s="45" t="s">
        <v>144</v>
      </c>
      <c r="H1059" s="46" t="s">
        <v>144</v>
      </c>
      <c r="I1059" s="46" t="s">
        <v>144</v>
      </c>
      <c r="J1059" s="47" t="s">
        <v>163</v>
      </c>
      <c r="K1059" s="48" t="s">
        <v>144</v>
      </c>
      <c r="L1059" s="49" t="s">
        <v>144</v>
      </c>
      <c r="M1059" s="50" t="s">
        <v>144</v>
      </c>
      <c r="N1059" s="50" t="s">
        <v>144</v>
      </c>
      <c r="O1059" s="50" t="s">
        <v>144</v>
      </c>
      <c r="P1059" s="50" t="s">
        <v>144</v>
      </c>
      <c r="Q1059" s="51" t="s">
        <v>144</v>
      </c>
      <c r="R1059" s="51" t="s">
        <v>144</v>
      </c>
    </row>
    <row r="1060" spans="2:18" ht="45" customHeight="1" x14ac:dyDescent="0.25">
      <c r="B1060" s="43" t="s">
        <v>144</v>
      </c>
      <c r="C1060" s="43" t="s">
        <v>144</v>
      </c>
      <c r="D1060" s="44" t="s">
        <v>163</v>
      </c>
      <c r="E1060" s="43" t="s">
        <v>144</v>
      </c>
      <c r="F1060" s="44" t="s">
        <v>144</v>
      </c>
      <c r="G1060" s="45" t="s">
        <v>144</v>
      </c>
      <c r="H1060" s="46" t="s">
        <v>144</v>
      </c>
      <c r="I1060" s="46" t="s">
        <v>144</v>
      </c>
      <c r="J1060" s="47" t="s">
        <v>163</v>
      </c>
      <c r="K1060" s="48" t="s">
        <v>144</v>
      </c>
      <c r="L1060" s="49" t="s">
        <v>144</v>
      </c>
      <c r="M1060" s="50" t="s">
        <v>144</v>
      </c>
      <c r="N1060" s="50" t="s">
        <v>144</v>
      </c>
      <c r="O1060" s="50" t="s">
        <v>144</v>
      </c>
      <c r="P1060" s="50" t="s">
        <v>144</v>
      </c>
      <c r="Q1060" s="51" t="s">
        <v>144</v>
      </c>
      <c r="R1060" s="51" t="s">
        <v>144</v>
      </c>
    </row>
    <row r="1061" spans="2:18" ht="45" customHeight="1" x14ac:dyDescent="0.25">
      <c r="B1061" s="43" t="s">
        <v>144</v>
      </c>
      <c r="C1061" s="43" t="s">
        <v>144</v>
      </c>
      <c r="D1061" s="44" t="s">
        <v>163</v>
      </c>
      <c r="E1061" s="43" t="s">
        <v>144</v>
      </c>
      <c r="F1061" s="44" t="s">
        <v>144</v>
      </c>
      <c r="G1061" s="45" t="s">
        <v>144</v>
      </c>
      <c r="H1061" s="46" t="s">
        <v>144</v>
      </c>
      <c r="I1061" s="46" t="s">
        <v>144</v>
      </c>
      <c r="J1061" s="47" t="s">
        <v>163</v>
      </c>
      <c r="K1061" s="48" t="s">
        <v>144</v>
      </c>
      <c r="L1061" s="49" t="s">
        <v>144</v>
      </c>
      <c r="M1061" s="50" t="s">
        <v>144</v>
      </c>
      <c r="N1061" s="50" t="s">
        <v>144</v>
      </c>
      <c r="O1061" s="50" t="s">
        <v>144</v>
      </c>
      <c r="P1061" s="50" t="s">
        <v>144</v>
      </c>
      <c r="Q1061" s="51" t="s">
        <v>144</v>
      </c>
      <c r="R1061" s="51" t="s">
        <v>144</v>
      </c>
    </row>
    <row r="1062" spans="2:18" ht="45" customHeight="1" x14ac:dyDescent="0.25">
      <c r="B1062" s="43" t="s">
        <v>144</v>
      </c>
      <c r="C1062" s="43" t="s">
        <v>144</v>
      </c>
      <c r="D1062" s="44" t="s">
        <v>163</v>
      </c>
      <c r="E1062" s="43" t="s">
        <v>144</v>
      </c>
      <c r="F1062" s="44" t="s">
        <v>144</v>
      </c>
      <c r="G1062" s="45" t="s">
        <v>144</v>
      </c>
      <c r="H1062" s="46" t="s">
        <v>144</v>
      </c>
      <c r="I1062" s="46" t="s">
        <v>144</v>
      </c>
      <c r="J1062" s="47" t="s">
        <v>163</v>
      </c>
      <c r="K1062" s="48" t="s">
        <v>144</v>
      </c>
      <c r="L1062" s="49" t="s">
        <v>144</v>
      </c>
      <c r="M1062" s="50" t="s">
        <v>144</v>
      </c>
      <c r="N1062" s="50" t="s">
        <v>144</v>
      </c>
      <c r="O1062" s="50" t="s">
        <v>144</v>
      </c>
      <c r="P1062" s="50" t="s">
        <v>144</v>
      </c>
      <c r="Q1062" s="51" t="s">
        <v>144</v>
      </c>
      <c r="R1062" s="51" t="s">
        <v>144</v>
      </c>
    </row>
    <row r="1063" spans="2:18" ht="45" customHeight="1" x14ac:dyDescent="0.25">
      <c r="B1063" s="43" t="s">
        <v>144</v>
      </c>
      <c r="C1063" s="43" t="s">
        <v>144</v>
      </c>
      <c r="D1063" s="44" t="s">
        <v>163</v>
      </c>
      <c r="E1063" s="43" t="s">
        <v>144</v>
      </c>
      <c r="F1063" s="44" t="s">
        <v>144</v>
      </c>
      <c r="G1063" s="45" t="s">
        <v>144</v>
      </c>
      <c r="H1063" s="46" t="s">
        <v>144</v>
      </c>
      <c r="I1063" s="46" t="s">
        <v>144</v>
      </c>
      <c r="J1063" s="47" t="s">
        <v>163</v>
      </c>
      <c r="K1063" s="48" t="s">
        <v>144</v>
      </c>
      <c r="L1063" s="49" t="s">
        <v>144</v>
      </c>
      <c r="M1063" s="50" t="s">
        <v>144</v>
      </c>
      <c r="N1063" s="50" t="s">
        <v>144</v>
      </c>
      <c r="O1063" s="50" t="s">
        <v>144</v>
      </c>
      <c r="P1063" s="50" t="s">
        <v>144</v>
      </c>
      <c r="Q1063" s="51" t="s">
        <v>144</v>
      </c>
      <c r="R1063" s="51" t="s">
        <v>144</v>
      </c>
    </row>
    <row r="1064" spans="2:18" ht="45" customHeight="1" x14ac:dyDescent="0.25">
      <c r="B1064" s="43" t="s">
        <v>144</v>
      </c>
      <c r="C1064" s="43" t="s">
        <v>144</v>
      </c>
      <c r="D1064" s="44" t="s">
        <v>163</v>
      </c>
      <c r="E1064" s="43" t="s">
        <v>144</v>
      </c>
      <c r="F1064" s="44" t="s">
        <v>144</v>
      </c>
      <c r="G1064" s="45" t="s">
        <v>144</v>
      </c>
      <c r="H1064" s="46" t="s">
        <v>144</v>
      </c>
      <c r="I1064" s="46" t="s">
        <v>144</v>
      </c>
      <c r="J1064" s="47" t="s">
        <v>163</v>
      </c>
      <c r="K1064" s="48" t="s">
        <v>144</v>
      </c>
      <c r="L1064" s="49" t="s">
        <v>144</v>
      </c>
      <c r="M1064" s="50" t="s">
        <v>144</v>
      </c>
      <c r="N1064" s="50" t="s">
        <v>144</v>
      </c>
      <c r="O1064" s="50" t="s">
        <v>144</v>
      </c>
      <c r="P1064" s="50" t="s">
        <v>144</v>
      </c>
      <c r="Q1064" s="51" t="s">
        <v>144</v>
      </c>
      <c r="R1064" s="51" t="s">
        <v>144</v>
      </c>
    </row>
    <row r="1065" spans="2:18" ht="45" customHeight="1" x14ac:dyDescent="0.25">
      <c r="B1065" s="43" t="s">
        <v>144</v>
      </c>
      <c r="C1065" s="43" t="s">
        <v>144</v>
      </c>
      <c r="D1065" s="44" t="s">
        <v>163</v>
      </c>
      <c r="E1065" s="43" t="s">
        <v>144</v>
      </c>
      <c r="F1065" s="44" t="s">
        <v>144</v>
      </c>
      <c r="G1065" s="45" t="s">
        <v>144</v>
      </c>
      <c r="H1065" s="46" t="s">
        <v>144</v>
      </c>
      <c r="I1065" s="46" t="s">
        <v>144</v>
      </c>
      <c r="J1065" s="47" t="s">
        <v>163</v>
      </c>
      <c r="K1065" s="48" t="s">
        <v>144</v>
      </c>
      <c r="L1065" s="49" t="s">
        <v>144</v>
      </c>
      <c r="M1065" s="50" t="s">
        <v>144</v>
      </c>
      <c r="N1065" s="50" t="s">
        <v>144</v>
      </c>
      <c r="O1065" s="50" t="s">
        <v>144</v>
      </c>
      <c r="P1065" s="50" t="s">
        <v>144</v>
      </c>
      <c r="Q1065" s="51" t="s">
        <v>144</v>
      </c>
      <c r="R1065" s="51" t="s">
        <v>144</v>
      </c>
    </row>
    <row r="1066" spans="2:18" ht="45" customHeight="1" x14ac:dyDescent="0.25">
      <c r="B1066" s="43" t="s">
        <v>144</v>
      </c>
      <c r="C1066" s="43" t="s">
        <v>144</v>
      </c>
      <c r="D1066" s="44" t="s">
        <v>163</v>
      </c>
      <c r="E1066" s="43" t="s">
        <v>144</v>
      </c>
      <c r="F1066" s="44" t="s">
        <v>144</v>
      </c>
      <c r="G1066" s="45" t="s">
        <v>144</v>
      </c>
      <c r="H1066" s="46" t="s">
        <v>144</v>
      </c>
      <c r="I1066" s="46" t="s">
        <v>144</v>
      </c>
      <c r="J1066" s="47" t="s">
        <v>163</v>
      </c>
      <c r="K1066" s="48" t="s">
        <v>144</v>
      </c>
      <c r="L1066" s="49" t="s">
        <v>144</v>
      </c>
      <c r="M1066" s="50" t="s">
        <v>144</v>
      </c>
      <c r="N1066" s="50" t="s">
        <v>144</v>
      </c>
      <c r="O1066" s="50" t="s">
        <v>144</v>
      </c>
      <c r="P1066" s="50" t="s">
        <v>144</v>
      </c>
      <c r="Q1066" s="51" t="s">
        <v>144</v>
      </c>
      <c r="R1066" s="51" t="s">
        <v>144</v>
      </c>
    </row>
    <row r="1067" spans="2:18" ht="45" customHeight="1" x14ac:dyDescent="0.25">
      <c r="B1067" s="43" t="s">
        <v>144</v>
      </c>
      <c r="C1067" s="43" t="s">
        <v>144</v>
      </c>
      <c r="D1067" s="44" t="s">
        <v>163</v>
      </c>
      <c r="E1067" s="43" t="s">
        <v>144</v>
      </c>
      <c r="F1067" s="44" t="s">
        <v>144</v>
      </c>
      <c r="G1067" s="45" t="s">
        <v>144</v>
      </c>
      <c r="H1067" s="46" t="s">
        <v>144</v>
      </c>
      <c r="I1067" s="46" t="s">
        <v>144</v>
      </c>
      <c r="J1067" s="47" t="s">
        <v>163</v>
      </c>
      <c r="K1067" s="48" t="s">
        <v>144</v>
      </c>
      <c r="L1067" s="49" t="s">
        <v>144</v>
      </c>
      <c r="M1067" s="50" t="s">
        <v>144</v>
      </c>
      <c r="N1067" s="50" t="s">
        <v>144</v>
      </c>
      <c r="O1067" s="50" t="s">
        <v>144</v>
      </c>
      <c r="P1067" s="50" t="s">
        <v>144</v>
      </c>
      <c r="Q1067" s="51" t="s">
        <v>144</v>
      </c>
      <c r="R1067" s="51" t="s">
        <v>144</v>
      </c>
    </row>
    <row r="1068" spans="2:18" ht="45" customHeight="1" x14ac:dyDescent="0.25">
      <c r="B1068" s="43" t="s">
        <v>144</v>
      </c>
      <c r="C1068" s="43" t="s">
        <v>144</v>
      </c>
      <c r="D1068" s="44" t="s">
        <v>163</v>
      </c>
      <c r="E1068" s="43" t="s">
        <v>144</v>
      </c>
      <c r="F1068" s="44" t="s">
        <v>144</v>
      </c>
      <c r="G1068" s="45" t="s">
        <v>144</v>
      </c>
      <c r="H1068" s="46" t="s">
        <v>144</v>
      </c>
      <c r="I1068" s="46" t="s">
        <v>144</v>
      </c>
      <c r="J1068" s="47" t="s">
        <v>163</v>
      </c>
      <c r="K1068" s="48" t="s">
        <v>144</v>
      </c>
      <c r="L1068" s="49" t="s">
        <v>144</v>
      </c>
      <c r="M1068" s="50" t="s">
        <v>144</v>
      </c>
      <c r="N1068" s="50" t="s">
        <v>144</v>
      </c>
      <c r="O1068" s="50" t="s">
        <v>144</v>
      </c>
      <c r="P1068" s="50" t="s">
        <v>144</v>
      </c>
      <c r="Q1068" s="51" t="s">
        <v>144</v>
      </c>
      <c r="R1068" s="51" t="s">
        <v>144</v>
      </c>
    </row>
    <row r="1069" spans="2:18" ht="45" customHeight="1" x14ac:dyDescent="0.25">
      <c r="B1069" s="43" t="s">
        <v>144</v>
      </c>
      <c r="C1069" s="43" t="s">
        <v>144</v>
      </c>
      <c r="D1069" s="44" t="s">
        <v>163</v>
      </c>
      <c r="E1069" s="43" t="s">
        <v>144</v>
      </c>
      <c r="F1069" s="44" t="s">
        <v>144</v>
      </c>
      <c r="G1069" s="45" t="s">
        <v>144</v>
      </c>
      <c r="H1069" s="46" t="s">
        <v>144</v>
      </c>
      <c r="I1069" s="46" t="s">
        <v>144</v>
      </c>
      <c r="J1069" s="47" t="s">
        <v>163</v>
      </c>
      <c r="K1069" s="48" t="s">
        <v>144</v>
      </c>
      <c r="L1069" s="49" t="s">
        <v>144</v>
      </c>
      <c r="M1069" s="50" t="s">
        <v>144</v>
      </c>
      <c r="N1069" s="50" t="s">
        <v>144</v>
      </c>
      <c r="O1069" s="50" t="s">
        <v>144</v>
      </c>
      <c r="P1069" s="50" t="s">
        <v>144</v>
      </c>
      <c r="Q1069" s="51" t="s">
        <v>144</v>
      </c>
      <c r="R1069" s="51" t="s">
        <v>144</v>
      </c>
    </row>
    <row r="1070" spans="2:18" ht="45" customHeight="1" x14ac:dyDescent="0.25">
      <c r="B1070" s="43" t="s">
        <v>144</v>
      </c>
      <c r="C1070" s="43" t="s">
        <v>144</v>
      </c>
      <c r="D1070" s="44" t="s">
        <v>163</v>
      </c>
      <c r="E1070" s="43" t="s">
        <v>144</v>
      </c>
      <c r="F1070" s="44" t="s">
        <v>144</v>
      </c>
      <c r="G1070" s="45" t="s">
        <v>144</v>
      </c>
      <c r="H1070" s="46" t="s">
        <v>144</v>
      </c>
      <c r="I1070" s="46" t="s">
        <v>144</v>
      </c>
      <c r="J1070" s="47" t="s">
        <v>163</v>
      </c>
      <c r="K1070" s="48" t="s">
        <v>144</v>
      </c>
      <c r="L1070" s="49" t="s">
        <v>144</v>
      </c>
      <c r="M1070" s="50" t="s">
        <v>144</v>
      </c>
      <c r="N1070" s="50" t="s">
        <v>144</v>
      </c>
      <c r="O1070" s="50" t="s">
        <v>144</v>
      </c>
      <c r="P1070" s="50" t="s">
        <v>144</v>
      </c>
      <c r="Q1070" s="51" t="s">
        <v>144</v>
      </c>
      <c r="R1070" s="51" t="s">
        <v>144</v>
      </c>
    </row>
    <row r="1071" spans="2:18" ht="45" customHeight="1" x14ac:dyDescent="0.25">
      <c r="B1071" s="43" t="s">
        <v>144</v>
      </c>
      <c r="C1071" s="43" t="s">
        <v>144</v>
      </c>
      <c r="D1071" s="44" t="s">
        <v>163</v>
      </c>
      <c r="E1071" s="43" t="s">
        <v>144</v>
      </c>
      <c r="F1071" s="44" t="s">
        <v>144</v>
      </c>
      <c r="G1071" s="45" t="s">
        <v>144</v>
      </c>
      <c r="H1071" s="46" t="s">
        <v>144</v>
      </c>
      <c r="I1071" s="46" t="s">
        <v>144</v>
      </c>
      <c r="J1071" s="47" t="s">
        <v>163</v>
      </c>
      <c r="K1071" s="48" t="s">
        <v>144</v>
      </c>
      <c r="L1071" s="49" t="s">
        <v>144</v>
      </c>
      <c r="M1071" s="50" t="s">
        <v>144</v>
      </c>
      <c r="N1071" s="50" t="s">
        <v>144</v>
      </c>
      <c r="O1071" s="50" t="s">
        <v>144</v>
      </c>
      <c r="P1071" s="50" t="s">
        <v>144</v>
      </c>
      <c r="Q1071" s="51" t="s">
        <v>144</v>
      </c>
      <c r="R1071" s="51" t="s">
        <v>144</v>
      </c>
    </row>
    <row r="1072" spans="2:18" ht="45" customHeight="1" x14ac:dyDescent="0.25">
      <c r="B1072" s="43" t="s">
        <v>144</v>
      </c>
      <c r="C1072" s="43" t="s">
        <v>144</v>
      </c>
      <c r="D1072" s="44" t="s">
        <v>163</v>
      </c>
      <c r="E1072" s="43" t="s">
        <v>144</v>
      </c>
      <c r="F1072" s="44" t="s">
        <v>144</v>
      </c>
      <c r="G1072" s="45" t="s">
        <v>144</v>
      </c>
      <c r="H1072" s="46" t="s">
        <v>144</v>
      </c>
      <c r="I1072" s="46" t="s">
        <v>144</v>
      </c>
      <c r="J1072" s="47" t="s">
        <v>163</v>
      </c>
      <c r="K1072" s="48" t="s">
        <v>144</v>
      </c>
      <c r="L1072" s="49" t="s">
        <v>144</v>
      </c>
      <c r="M1072" s="50" t="s">
        <v>144</v>
      </c>
      <c r="N1072" s="50" t="s">
        <v>144</v>
      </c>
      <c r="O1072" s="50" t="s">
        <v>144</v>
      </c>
      <c r="P1072" s="50" t="s">
        <v>144</v>
      </c>
      <c r="Q1072" s="51" t="s">
        <v>144</v>
      </c>
      <c r="R1072" s="51" t="s">
        <v>144</v>
      </c>
    </row>
    <row r="1073" spans="2:18" ht="45" customHeight="1" x14ac:dyDescent="0.25">
      <c r="B1073" s="43" t="s">
        <v>144</v>
      </c>
      <c r="C1073" s="43" t="s">
        <v>144</v>
      </c>
      <c r="D1073" s="44" t="s">
        <v>163</v>
      </c>
      <c r="E1073" s="43" t="s">
        <v>144</v>
      </c>
      <c r="F1073" s="44" t="s">
        <v>144</v>
      </c>
      <c r="G1073" s="45" t="s">
        <v>144</v>
      </c>
      <c r="H1073" s="46" t="s">
        <v>144</v>
      </c>
      <c r="I1073" s="46" t="s">
        <v>144</v>
      </c>
      <c r="J1073" s="47" t="s">
        <v>163</v>
      </c>
      <c r="K1073" s="48" t="s">
        <v>144</v>
      </c>
      <c r="L1073" s="49" t="s">
        <v>144</v>
      </c>
      <c r="M1073" s="50" t="s">
        <v>144</v>
      </c>
      <c r="N1073" s="50" t="s">
        <v>144</v>
      </c>
      <c r="O1073" s="50" t="s">
        <v>144</v>
      </c>
      <c r="P1073" s="50" t="s">
        <v>144</v>
      </c>
      <c r="Q1073" s="51" t="s">
        <v>144</v>
      </c>
      <c r="R1073" s="51" t="s">
        <v>144</v>
      </c>
    </row>
    <row r="1074" spans="2:18" ht="45" customHeight="1" x14ac:dyDescent="0.25">
      <c r="B1074" s="43" t="s">
        <v>144</v>
      </c>
      <c r="C1074" s="43" t="s">
        <v>144</v>
      </c>
      <c r="D1074" s="44" t="s">
        <v>163</v>
      </c>
      <c r="E1074" s="43" t="s">
        <v>144</v>
      </c>
      <c r="F1074" s="44" t="s">
        <v>144</v>
      </c>
      <c r="G1074" s="45" t="s">
        <v>144</v>
      </c>
      <c r="H1074" s="46" t="s">
        <v>144</v>
      </c>
      <c r="I1074" s="46" t="s">
        <v>144</v>
      </c>
      <c r="J1074" s="47" t="s">
        <v>163</v>
      </c>
      <c r="K1074" s="48" t="s">
        <v>144</v>
      </c>
      <c r="L1074" s="49" t="s">
        <v>144</v>
      </c>
      <c r="M1074" s="50" t="s">
        <v>144</v>
      </c>
      <c r="N1074" s="50" t="s">
        <v>144</v>
      </c>
      <c r="O1074" s="50" t="s">
        <v>144</v>
      </c>
      <c r="P1074" s="50" t="s">
        <v>144</v>
      </c>
      <c r="Q1074" s="51" t="s">
        <v>144</v>
      </c>
      <c r="R1074" s="51" t="s">
        <v>144</v>
      </c>
    </row>
    <row r="1075" spans="2:18" ht="45" customHeight="1" x14ac:dyDescent="0.25">
      <c r="B1075" s="43" t="s">
        <v>144</v>
      </c>
      <c r="C1075" s="43" t="s">
        <v>144</v>
      </c>
      <c r="D1075" s="44" t="s">
        <v>163</v>
      </c>
      <c r="E1075" s="43" t="s">
        <v>144</v>
      </c>
      <c r="F1075" s="44" t="s">
        <v>144</v>
      </c>
      <c r="G1075" s="45" t="s">
        <v>144</v>
      </c>
      <c r="H1075" s="46" t="s">
        <v>144</v>
      </c>
      <c r="I1075" s="46" t="s">
        <v>144</v>
      </c>
      <c r="J1075" s="47" t="s">
        <v>163</v>
      </c>
      <c r="K1075" s="48" t="s">
        <v>144</v>
      </c>
      <c r="L1075" s="49" t="s">
        <v>144</v>
      </c>
      <c r="M1075" s="50" t="s">
        <v>144</v>
      </c>
      <c r="N1075" s="50" t="s">
        <v>144</v>
      </c>
      <c r="O1075" s="50" t="s">
        <v>144</v>
      </c>
      <c r="P1075" s="50" t="s">
        <v>144</v>
      </c>
      <c r="Q1075" s="51" t="s">
        <v>144</v>
      </c>
      <c r="R1075" s="51" t="s">
        <v>144</v>
      </c>
    </row>
    <row r="1076" spans="2:18" ht="45" customHeight="1" x14ac:dyDescent="0.25">
      <c r="B1076" s="43" t="s">
        <v>144</v>
      </c>
      <c r="C1076" s="43" t="s">
        <v>144</v>
      </c>
      <c r="D1076" s="44" t="s">
        <v>163</v>
      </c>
      <c r="E1076" s="43" t="s">
        <v>144</v>
      </c>
      <c r="F1076" s="44" t="s">
        <v>144</v>
      </c>
      <c r="G1076" s="45" t="s">
        <v>144</v>
      </c>
      <c r="H1076" s="46" t="s">
        <v>144</v>
      </c>
      <c r="I1076" s="46" t="s">
        <v>144</v>
      </c>
      <c r="J1076" s="47" t="s">
        <v>163</v>
      </c>
      <c r="K1076" s="48" t="s">
        <v>144</v>
      </c>
      <c r="L1076" s="49" t="s">
        <v>144</v>
      </c>
      <c r="M1076" s="50" t="s">
        <v>144</v>
      </c>
      <c r="N1076" s="50" t="s">
        <v>144</v>
      </c>
      <c r="O1076" s="50" t="s">
        <v>144</v>
      </c>
      <c r="P1076" s="50" t="s">
        <v>144</v>
      </c>
      <c r="Q1076" s="51" t="s">
        <v>144</v>
      </c>
      <c r="R1076" s="51" t="s">
        <v>144</v>
      </c>
    </row>
    <row r="1077" spans="2:18" ht="45" customHeight="1" x14ac:dyDescent="0.25">
      <c r="B1077" s="43" t="s">
        <v>144</v>
      </c>
      <c r="C1077" s="43" t="s">
        <v>144</v>
      </c>
      <c r="D1077" s="44" t="s">
        <v>163</v>
      </c>
      <c r="E1077" s="43" t="s">
        <v>144</v>
      </c>
      <c r="F1077" s="44" t="s">
        <v>144</v>
      </c>
      <c r="G1077" s="45" t="s">
        <v>144</v>
      </c>
      <c r="H1077" s="46" t="s">
        <v>144</v>
      </c>
      <c r="I1077" s="46" t="s">
        <v>144</v>
      </c>
      <c r="J1077" s="47" t="s">
        <v>163</v>
      </c>
      <c r="K1077" s="48" t="s">
        <v>144</v>
      </c>
      <c r="L1077" s="49" t="s">
        <v>144</v>
      </c>
      <c r="M1077" s="50" t="s">
        <v>144</v>
      </c>
      <c r="N1077" s="50" t="s">
        <v>144</v>
      </c>
      <c r="O1077" s="50" t="s">
        <v>144</v>
      </c>
      <c r="P1077" s="50" t="s">
        <v>144</v>
      </c>
      <c r="Q1077" s="51" t="s">
        <v>144</v>
      </c>
      <c r="R1077" s="51" t="s">
        <v>144</v>
      </c>
    </row>
    <row r="1078" spans="2:18" ht="45" customHeight="1" x14ac:dyDescent="0.25">
      <c r="B1078" s="43" t="s">
        <v>144</v>
      </c>
      <c r="C1078" s="43" t="s">
        <v>144</v>
      </c>
      <c r="D1078" s="44" t="s">
        <v>163</v>
      </c>
      <c r="E1078" s="43" t="s">
        <v>144</v>
      </c>
      <c r="F1078" s="44" t="s">
        <v>144</v>
      </c>
      <c r="G1078" s="45" t="s">
        <v>144</v>
      </c>
      <c r="H1078" s="46" t="s">
        <v>144</v>
      </c>
      <c r="I1078" s="46" t="s">
        <v>144</v>
      </c>
      <c r="J1078" s="47" t="s">
        <v>163</v>
      </c>
      <c r="K1078" s="48" t="s">
        <v>144</v>
      </c>
      <c r="L1078" s="49" t="s">
        <v>144</v>
      </c>
      <c r="M1078" s="50" t="s">
        <v>144</v>
      </c>
      <c r="N1078" s="50" t="s">
        <v>144</v>
      </c>
      <c r="O1078" s="50" t="s">
        <v>144</v>
      </c>
      <c r="P1078" s="50" t="s">
        <v>144</v>
      </c>
      <c r="Q1078" s="51" t="s">
        <v>144</v>
      </c>
      <c r="R1078" s="51" t="s">
        <v>144</v>
      </c>
    </row>
    <row r="1079" spans="2:18" ht="45" customHeight="1" x14ac:dyDescent="0.25">
      <c r="B1079" s="43" t="s">
        <v>144</v>
      </c>
      <c r="C1079" s="43" t="s">
        <v>144</v>
      </c>
      <c r="D1079" s="44" t="s">
        <v>163</v>
      </c>
      <c r="E1079" s="43" t="s">
        <v>144</v>
      </c>
      <c r="F1079" s="44" t="s">
        <v>144</v>
      </c>
      <c r="G1079" s="45" t="s">
        <v>144</v>
      </c>
      <c r="H1079" s="46" t="s">
        <v>144</v>
      </c>
      <c r="I1079" s="46" t="s">
        <v>144</v>
      </c>
      <c r="J1079" s="47" t="s">
        <v>163</v>
      </c>
      <c r="K1079" s="48" t="s">
        <v>144</v>
      </c>
      <c r="L1079" s="49" t="s">
        <v>144</v>
      </c>
      <c r="M1079" s="50" t="s">
        <v>144</v>
      </c>
      <c r="N1079" s="50" t="s">
        <v>144</v>
      </c>
      <c r="O1079" s="50" t="s">
        <v>144</v>
      </c>
      <c r="P1079" s="50" t="s">
        <v>144</v>
      </c>
      <c r="Q1079" s="51" t="s">
        <v>144</v>
      </c>
      <c r="R1079" s="51" t="s">
        <v>144</v>
      </c>
    </row>
    <row r="1080" spans="2:18" ht="45" customHeight="1" x14ac:dyDescent="0.25">
      <c r="B1080" s="43" t="s">
        <v>144</v>
      </c>
      <c r="C1080" s="43" t="s">
        <v>144</v>
      </c>
      <c r="D1080" s="44" t="s">
        <v>163</v>
      </c>
      <c r="E1080" s="43" t="s">
        <v>144</v>
      </c>
      <c r="F1080" s="44" t="s">
        <v>144</v>
      </c>
      <c r="G1080" s="45" t="s">
        <v>144</v>
      </c>
      <c r="H1080" s="46" t="s">
        <v>144</v>
      </c>
      <c r="I1080" s="46" t="s">
        <v>144</v>
      </c>
      <c r="J1080" s="47" t="s">
        <v>163</v>
      </c>
      <c r="K1080" s="48" t="s">
        <v>144</v>
      </c>
      <c r="L1080" s="49" t="s">
        <v>144</v>
      </c>
      <c r="M1080" s="50" t="s">
        <v>144</v>
      </c>
      <c r="N1080" s="50" t="s">
        <v>144</v>
      </c>
      <c r="O1080" s="50" t="s">
        <v>144</v>
      </c>
      <c r="P1080" s="50" t="s">
        <v>144</v>
      </c>
      <c r="Q1080" s="51" t="s">
        <v>144</v>
      </c>
      <c r="R1080" s="51" t="s">
        <v>144</v>
      </c>
    </row>
    <row r="1081" spans="2:18" ht="45" customHeight="1" x14ac:dyDescent="0.25">
      <c r="B1081" s="43" t="s">
        <v>144</v>
      </c>
      <c r="C1081" s="43" t="s">
        <v>144</v>
      </c>
      <c r="D1081" s="44" t="s">
        <v>163</v>
      </c>
      <c r="E1081" s="43" t="s">
        <v>144</v>
      </c>
      <c r="F1081" s="44" t="s">
        <v>144</v>
      </c>
      <c r="G1081" s="45" t="s">
        <v>144</v>
      </c>
      <c r="H1081" s="46" t="s">
        <v>144</v>
      </c>
      <c r="I1081" s="46" t="s">
        <v>144</v>
      </c>
      <c r="J1081" s="47" t="s">
        <v>163</v>
      </c>
      <c r="K1081" s="48" t="s">
        <v>144</v>
      </c>
      <c r="L1081" s="49" t="s">
        <v>144</v>
      </c>
      <c r="M1081" s="50" t="s">
        <v>144</v>
      </c>
      <c r="N1081" s="50" t="s">
        <v>144</v>
      </c>
      <c r="O1081" s="50" t="s">
        <v>144</v>
      </c>
      <c r="P1081" s="50" t="s">
        <v>144</v>
      </c>
      <c r="Q1081" s="51" t="s">
        <v>144</v>
      </c>
      <c r="R1081" s="51" t="s">
        <v>144</v>
      </c>
    </row>
    <row r="1082" spans="2:18" ht="45" customHeight="1" x14ac:dyDescent="0.25">
      <c r="B1082" s="43" t="s">
        <v>144</v>
      </c>
      <c r="C1082" s="43" t="s">
        <v>144</v>
      </c>
      <c r="D1082" s="44" t="s">
        <v>163</v>
      </c>
      <c r="E1082" s="43" t="s">
        <v>144</v>
      </c>
      <c r="F1082" s="44" t="s">
        <v>144</v>
      </c>
      <c r="G1082" s="45" t="s">
        <v>144</v>
      </c>
      <c r="H1082" s="46" t="s">
        <v>144</v>
      </c>
      <c r="I1082" s="46" t="s">
        <v>144</v>
      </c>
      <c r="J1082" s="47" t="s">
        <v>163</v>
      </c>
      <c r="K1082" s="48" t="s">
        <v>144</v>
      </c>
      <c r="L1082" s="49" t="s">
        <v>144</v>
      </c>
      <c r="M1082" s="50" t="s">
        <v>144</v>
      </c>
      <c r="N1082" s="50" t="s">
        <v>144</v>
      </c>
      <c r="O1082" s="50" t="s">
        <v>144</v>
      </c>
      <c r="P1082" s="50" t="s">
        <v>144</v>
      </c>
      <c r="Q1082" s="51" t="s">
        <v>144</v>
      </c>
      <c r="R1082" s="51" t="s">
        <v>144</v>
      </c>
    </row>
    <row r="1083" spans="2:18" ht="45" customHeight="1" x14ac:dyDescent="0.25">
      <c r="B1083" s="43" t="s">
        <v>144</v>
      </c>
      <c r="C1083" s="43" t="s">
        <v>144</v>
      </c>
      <c r="D1083" s="44" t="s">
        <v>163</v>
      </c>
      <c r="E1083" s="43" t="s">
        <v>144</v>
      </c>
      <c r="F1083" s="44" t="s">
        <v>144</v>
      </c>
      <c r="G1083" s="45" t="s">
        <v>144</v>
      </c>
      <c r="H1083" s="46" t="s">
        <v>144</v>
      </c>
      <c r="I1083" s="46" t="s">
        <v>144</v>
      </c>
      <c r="J1083" s="47" t="s">
        <v>163</v>
      </c>
      <c r="K1083" s="48" t="s">
        <v>144</v>
      </c>
      <c r="L1083" s="49" t="s">
        <v>144</v>
      </c>
      <c r="M1083" s="50" t="s">
        <v>144</v>
      </c>
      <c r="N1083" s="50" t="s">
        <v>144</v>
      </c>
      <c r="O1083" s="50" t="s">
        <v>144</v>
      </c>
      <c r="P1083" s="50" t="s">
        <v>144</v>
      </c>
      <c r="Q1083" s="51" t="s">
        <v>144</v>
      </c>
      <c r="R1083" s="51" t="s">
        <v>144</v>
      </c>
    </row>
    <row r="1084" spans="2:18" ht="45" customHeight="1" x14ac:dyDescent="0.25">
      <c r="B1084" s="43" t="s">
        <v>144</v>
      </c>
      <c r="C1084" s="43" t="s">
        <v>144</v>
      </c>
      <c r="D1084" s="44" t="s">
        <v>163</v>
      </c>
      <c r="E1084" s="43" t="s">
        <v>144</v>
      </c>
      <c r="F1084" s="44" t="s">
        <v>144</v>
      </c>
      <c r="G1084" s="45" t="s">
        <v>144</v>
      </c>
      <c r="H1084" s="46" t="s">
        <v>144</v>
      </c>
      <c r="I1084" s="46" t="s">
        <v>144</v>
      </c>
      <c r="J1084" s="47" t="s">
        <v>163</v>
      </c>
      <c r="K1084" s="48" t="s">
        <v>144</v>
      </c>
      <c r="L1084" s="49" t="s">
        <v>144</v>
      </c>
      <c r="M1084" s="50" t="s">
        <v>144</v>
      </c>
      <c r="N1084" s="50" t="s">
        <v>144</v>
      </c>
      <c r="O1084" s="50" t="s">
        <v>144</v>
      </c>
      <c r="P1084" s="50" t="s">
        <v>144</v>
      </c>
      <c r="Q1084" s="51" t="s">
        <v>144</v>
      </c>
      <c r="R1084" s="51" t="s">
        <v>144</v>
      </c>
    </row>
    <row r="1085" spans="2:18" ht="45" customHeight="1" x14ac:dyDescent="0.25">
      <c r="B1085" s="43" t="s">
        <v>144</v>
      </c>
      <c r="C1085" s="43" t="s">
        <v>144</v>
      </c>
      <c r="D1085" s="44" t="s">
        <v>163</v>
      </c>
      <c r="E1085" s="43" t="s">
        <v>144</v>
      </c>
      <c r="F1085" s="44" t="s">
        <v>144</v>
      </c>
      <c r="G1085" s="45" t="s">
        <v>144</v>
      </c>
      <c r="H1085" s="46" t="s">
        <v>144</v>
      </c>
      <c r="I1085" s="46" t="s">
        <v>144</v>
      </c>
      <c r="J1085" s="47" t="s">
        <v>163</v>
      </c>
      <c r="K1085" s="48" t="s">
        <v>144</v>
      </c>
      <c r="L1085" s="49" t="s">
        <v>144</v>
      </c>
      <c r="M1085" s="50" t="s">
        <v>144</v>
      </c>
      <c r="N1085" s="50" t="s">
        <v>144</v>
      </c>
      <c r="O1085" s="50" t="s">
        <v>144</v>
      </c>
      <c r="P1085" s="50" t="s">
        <v>144</v>
      </c>
      <c r="Q1085" s="51" t="s">
        <v>144</v>
      </c>
      <c r="R1085" s="51" t="s">
        <v>144</v>
      </c>
    </row>
    <row r="1086" spans="2:18" ht="45" customHeight="1" x14ac:dyDescent="0.25">
      <c r="B1086" s="43" t="s">
        <v>144</v>
      </c>
      <c r="C1086" s="43" t="s">
        <v>144</v>
      </c>
      <c r="D1086" s="44" t="s">
        <v>163</v>
      </c>
      <c r="E1086" s="43" t="s">
        <v>144</v>
      </c>
      <c r="F1086" s="44" t="s">
        <v>144</v>
      </c>
      <c r="G1086" s="45" t="s">
        <v>144</v>
      </c>
      <c r="H1086" s="46" t="s">
        <v>144</v>
      </c>
      <c r="I1086" s="46" t="s">
        <v>144</v>
      </c>
      <c r="J1086" s="47" t="s">
        <v>163</v>
      </c>
      <c r="K1086" s="48" t="s">
        <v>144</v>
      </c>
      <c r="L1086" s="49" t="s">
        <v>144</v>
      </c>
      <c r="M1086" s="50" t="s">
        <v>144</v>
      </c>
      <c r="N1086" s="50" t="s">
        <v>144</v>
      </c>
      <c r="O1086" s="50" t="s">
        <v>144</v>
      </c>
      <c r="P1086" s="50" t="s">
        <v>144</v>
      </c>
      <c r="Q1086" s="51" t="s">
        <v>144</v>
      </c>
      <c r="R1086" s="51" t="s">
        <v>144</v>
      </c>
    </row>
    <row r="1087" spans="2:18" ht="45" customHeight="1" x14ac:dyDescent="0.25">
      <c r="B1087" s="43" t="s">
        <v>144</v>
      </c>
      <c r="C1087" s="43" t="s">
        <v>144</v>
      </c>
      <c r="D1087" s="44" t="s">
        <v>163</v>
      </c>
      <c r="E1087" s="43" t="s">
        <v>144</v>
      </c>
      <c r="F1087" s="44" t="s">
        <v>144</v>
      </c>
      <c r="G1087" s="45" t="s">
        <v>144</v>
      </c>
      <c r="H1087" s="46" t="s">
        <v>144</v>
      </c>
      <c r="I1087" s="46" t="s">
        <v>144</v>
      </c>
      <c r="J1087" s="47" t="s">
        <v>163</v>
      </c>
      <c r="K1087" s="48" t="s">
        <v>144</v>
      </c>
      <c r="L1087" s="49" t="s">
        <v>144</v>
      </c>
      <c r="M1087" s="50" t="s">
        <v>144</v>
      </c>
      <c r="N1087" s="50" t="s">
        <v>144</v>
      </c>
      <c r="O1087" s="50" t="s">
        <v>144</v>
      </c>
      <c r="P1087" s="50" t="s">
        <v>144</v>
      </c>
      <c r="Q1087" s="51" t="s">
        <v>144</v>
      </c>
      <c r="R1087" s="51" t="s">
        <v>144</v>
      </c>
    </row>
    <row r="1088" spans="2:18" ht="45" customHeight="1" x14ac:dyDescent="0.25">
      <c r="B1088" s="43" t="s">
        <v>144</v>
      </c>
      <c r="C1088" s="43" t="s">
        <v>144</v>
      </c>
      <c r="D1088" s="44" t="s">
        <v>163</v>
      </c>
      <c r="E1088" s="43" t="s">
        <v>144</v>
      </c>
      <c r="F1088" s="44" t="s">
        <v>144</v>
      </c>
      <c r="G1088" s="45" t="s">
        <v>144</v>
      </c>
      <c r="H1088" s="46" t="s">
        <v>144</v>
      </c>
      <c r="I1088" s="46" t="s">
        <v>144</v>
      </c>
      <c r="J1088" s="47" t="s">
        <v>163</v>
      </c>
      <c r="K1088" s="48" t="s">
        <v>144</v>
      </c>
      <c r="L1088" s="49" t="s">
        <v>144</v>
      </c>
      <c r="M1088" s="50" t="s">
        <v>144</v>
      </c>
      <c r="N1088" s="50" t="s">
        <v>144</v>
      </c>
      <c r="O1088" s="50" t="s">
        <v>144</v>
      </c>
      <c r="P1088" s="50" t="s">
        <v>144</v>
      </c>
      <c r="Q1088" s="51" t="s">
        <v>144</v>
      </c>
      <c r="R1088" s="51" t="s">
        <v>144</v>
      </c>
    </row>
    <row r="1089" spans="2:18" ht="45" customHeight="1" x14ac:dyDescent="0.25">
      <c r="B1089" s="43" t="s">
        <v>144</v>
      </c>
      <c r="C1089" s="43" t="s">
        <v>144</v>
      </c>
      <c r="D1089" s="44" t="s">
        <v>163</v>
      </c>
      <c r="E1089" s="43" t="s">
        <v>144</v>
      </c>
      <c r="F1089" s="44" t="s">
        <v>144</v>
      </c>
      <c r="G1089" s="45" t="s">
        <v>144</v>
      </c>
      <c r="H1089" s="46" t="s">
        <v>144</v>
      </c>
      <c r="I1089" s="46" t="s">
        <v>144</v>
      </c>
      <c r="J1089" s="47" t="s">
        <v>163</v>
      </c>
      <c r="K1089" s="48" t="s">
        <v>144</v>
      </c>
      <c r="L1089" s="49" t="s">
        <v>144</v>
      </c>
      <c r="M1089" s="50" t="s">
        <v>144</v>
      </c>
      <c r="N1089" s="50" t="s">
        <v>144</v>
      </c>
      <c r="O1089" s="50" t="s">
        <v>144</v>
      </c>
      <c r="P1089" s="50" t="s">
        <v>144</v>
      </c>
      <c r="Q1089" s="51" t="s">
        <v>144</v>
      </c>
      <c r="R1089" s="51" t="s">
        <v>144</v>
      </c>
    </row>
    <row r="1090" spans="2:18" ht="45" customHeight="1" x14ac:dyDescent="0.25">
      <c r="B1090" s="43" t="s">
        <v>144</v>
      </c>
      <c r="C1090" s="43" t="s">
        <v>144</v>
      </c>
      <c r="D1090" s="44" t="s">
        <v>163</v>
      </c>
      <c r="E1090" s="43" t="s">
        <v>144</v>
      </c>
      <c r="F1090" s="44" t="s">
        <v>144</v>
      </c>
      <c r="G1090" s="45" t="s">
        <v>144</v>
      </c>
      <c r="H1090" s="46" t="s">
        <v>144</v>
      </c>
      <c r="I1090" s="46" t="s">
        <v>144</v>
      </c>
      <c r="J1090" s="47" t="s">
        <v>163</v>
      </c>
      <c r="K1090" s="48" t="s">
        <v>144</v>
      </c>
      <c r="L1090" s="49" t="s">
        <v>144</v>
      </c>
      <c r="M1090" s="50" t="s">
        <v>144</v>
      </c>
      <c r="N1090" s="50" t="s">
        <v>144</v>
      </c>
      <c r="O1090" s="50" t="s">
        <v>144</v>
      </c>
      <c r="P1090" s="50" t="s">
        <v>144</v>
      </c>
      <c r="Q1090" s="51" t="s">
        <v>144</v>
      </c>
      <c r="R1090" s="51" t="s">
        <v>144</v>
      </c>
    </row>
    <row r="1091" spans="2:18" ht="45" customHeight="1" x14ac:dyDescent="0.25">
      <c r="B1091" s="43" t="s">
        <v>144</v>
      </c>
      <c r="C1091" s="43" t="s">
        <v>144</v>
      </c>
      <c r="D1091" s="44" t="s">
        <v>163</v>
      </c>
      <c r="E1091" s="43" t="s">
        <v>144</v>
      </c>
      <c r="F1091" s="44" t="s">
        <v>144</v>
      </c>
      <c r="G1091" s="45" t="s">
        <v>144</v>
      </c>
      <c r="H1091" s="46" t="s">
        <v>144</v>
      </c>
      <c r="I1091" s="46" t="s">
        <v>144</v>
      </c>
      <c r="J1091" s="47" t="s">
        <v>163</v>
      </c>
      <c r="K1091" s="48" t="s">
        <v>144</v>
      </c>
      <c r="L1091" s="49" t="s">
        <v>144</v>
      </c>
      <c r="M1091" s="50" t="s">
        <v>144</v>
      </c>
      <c r="N1091" s="50" t="s">
        <v>144</v>
      </c>
      <c r="O1091" s="50" t="s">
        <v>144</v>
      </c>
      <c r="P1091" s="50" t="s">
        <v>144</v>
      </c>
      <c r="Q1091" s="51" t="s">
        <v>144</v>
      </c>
      <c r="R1091" s="51" t="s">
        <v>144</v>
      </c>
    </row>
    <row r="1092" spans="2:18" ht="45" customHeight="1" x14ac:dyDescent="0.25">
      <c r="B1092" s="43" t="s">
        <v>144</v>
      </c>
      <c r="C1092" s="43" t="s">
        <v>144</v>
      </c>
      <c r="D1092" s="44" t="s">
        <v>163</v>
      </c>
      <c r="E1092" s="43" t="s">
        <v>144</v>
      </c>
      <c r="F1092" s="44" t="s">
        <v>144</v>
      </c>
      <c r="G1092" s="45" t="s">
        <v>144</v>
      </c>
      <c r="H1092" s="46" t="s">
        <v>144</v>
      </c>
      <c r="I1092" s="46" t="s">
        <v>144</v>
      </c>
      <c r="J1092" s="47" t="s">
        <v>163</v>
      </c>
      <c r="K1092" s="48" t="s">
        <v>144</v>
      </c>
      <c r="L1092" s="49" t="s">
        <v>144</v>
      </c>
      <c r="M1092" s="50" t="s">
        <v>144</v>
      </c>
      <c r="N1092" s="50" t="s">
        <v>144</v>
      </c>
      <c r="O1092" s="50" t="s">
        <v>144</v>
      </c>
      <c r="P1092" s="50" t="s">
        <v>144</v>
      </c>
      <c r="Q1092" s="51" t="s">
        <v>144</v>
      </c>
      <c r="R1092" s="51" t="s">
        <v>144</v>
      </c>
    </row>
    <row r="1093" spans="2:18" ht="45" customHeight="1" x14ac:dyDescent="0.25">
      <c r="B1093" s="43" t="s">
        <v>144</v>
      </c>
      <c r="C1093" s="43" t="s">
        <v>144</v>
      </c>
      <c r="D1093" s="44" t="s">
        <v>163</v>
      </c>
      <c r="E1093" s="43" t="s">
        <v>144</v>
      </c>
      <c r="F1093" s="44" t="s">
        <v>144</v>
      </c>
      <c r="G1093" s="45" t="s">
        <v>144</v>
      </c>
      <c r="H1093" s="46" t="s">
        <v>144</v>
      </c>
      <c r="I1093" s="46" t="s">
        <v>144</v>
      </c>
      <c r="J1093" s="47" t="s">
        <v>163</v>
      </c>
      <c r="K1093" s="48" t="s">
        <v>144</v>
      </c>
      <c r="L1093" s="49" t="s">
        <v>144</v>
      </c>
      <c r="M1093" s="50" t="s">
        <v>144</v>
      </c>
      <c r="N1093" s="50" t="s">
        <v>144</v>
      </c>
      <c r="O1093" s="50" t="s">
        <v>144</v>
      </c>
      <c r="P1093" s="50" t="s">
        <v>144</v>
      </c>
      <c r="Q1093" s="51" t="s">
        <v>144</v>
      </c>
      <c r="R1093" s="51" t="s">
        <v>144</v>
      </c>
    </row>
    <row r="1094" spans="2:18" ht="45" customHeight="1" x14ac:dyDescent="0.25">
      <c r="B1094" s="43" t="s">
        <v>144</v>
      </c>
      <c r="C1094" s="43" t="s">
        <v>144</v>
      </c>
      <c r="D1094" s="44" t="s">
        <v>163</v>
      </c>
      <c r="E1094" s="43" t="s">
        <v>144</v>
      </c>
      <c r="F1094" s="44" t="s">
        <v>144</v>
      </c>
      <c r="G1094" s="45" t="s">
        <v>144</v>
      </c>
      <c r="H1094" s="46" t="s">
        <v>144</v>
      </c>
      <c r="I1094" s="46" t="s">
        <v>144</v>
      </c>
      <c r="J1094" s="47" t="s">
        <v>163</v>
      </c>
      <c r="K1094" s="48" t="s">
        <v>144</v>
      </c>
      <c r="L1094" s="49" t="s">
        <v>144</v>
      </c>
      <c r="M1094" s="50" t="s">
        <v>144</v>
      </c>
      <c r="N1094" s="50" t="s">
        <v>144</v>
      </c>
      <c r="O1094" s="50" t="s">
        <v>144</v>
      </c>
      <c r="P1094" s="50" t="s">
        <v>144</v>
      </c>
      <c r="Q1094" s="51" t="s">
        <v>144</v>
      </c>
      <c r="R1094" s="51" t="s">
        <v>144</v>
      </c>
    </row>
    <row r="1095" spans="2:18" ht="45" customHeight="1" x14ac:dyDescent="0.25">
      <c r="B1095" s="43" t="s">
        <v>144</v>
      </c>
      <c r="C1095" s="43" t="s">
        <v>144</v>
      </c>
      <c r="D1095" s="44" t="s">
        <v>163</v>
      </c>
      <c r="E1095" s="43" t="s">
        <v>144</v>
      </c>
      <c r="F1095" s="44" t="s">
        <v>144</v>
      </c>
      <c r="G1095" s="45" t="s">
        <v>144</v>
      </c>
      <c r="H1095" s="46" t="s">
        <v>144</v>
      </c>
      <c r="I1095" s="46" t="s">
        <v>144</v>
      </c>
      <c r="J1095" s="47" t="s">
        <v>163</v>
      </c>
      <c r="K1095" s="48" t="s">
        <v>144</v>
      </c>
      <c r="L1095" s="49" t="s">
        <v>144</v>
      </c>
      <c r="M1095" s="50" t="s">
        <v>144</v>
      </c>
      <c r="N1095" s="50" t="s">
        <v>144</v>
      </c>
      <c r="O1095" s="50" t="s">
        <v>144</v>
      </c>
      <c r="P1095" s="50" t="s">
        <v>144</v>
      </c>
      <c r="Q1095" s="51" t="s">
        <v>144</v>
      </c>
      <c r="R1095" s="51" t="s">
        <v>144</v>
      </c>
    </row>
    <row r="1096" spans="2:18" ht="45" customHeight="1" x14ac:dyDescent="0.25">
      <c r="B1096" s="43" t="s">
        <v>144</v>
      </c>
      <c r="C1096" s="43" t="s">
        <v>144</v>
      </c>
      <c r="D1096" s="44" t="s">
        <v>163</v>
      </c>
      <c r="E1096" s="43" t="s">
        <v>144</v>
      </c>
      <c r="F1096" s="44" t="s">
        <v>144</v>
      </c>
      <c r="G1096" s="45" t="s">
        <v>144</v>
      </c>
      <c r="H1096" s="46" t="s">
        <v>144</v>
      </c>
      <c r="I1096" s="46" t="s">
        <v>144</v>
      </c>
      <c r="J1096" s="47" t="s">
        <v>163</v>
      </c>
      <c r="K1096" s="48" t="s">
        <v>144</v>
      </c>
      <c r="L1096" s="49" t="s">
        <v>144</v>
      </c>
      <c r="M1096" s="50" t="s">
        <v>144</v>
      </c>
      <c r="N1096" s="50" t="s">
        <v>144</v>
      </c>
      <c r="O1096" s="50" t="s">
        <v>144</v>
      </c>
      <c r="P1096" s="50" t="s">
        <v>144</v>
      </c>
      <c r="Q1096" s="51" t="s">
        <v>144</v>
      </c>
      <c r="R1096" s="51" t="s">
        <v>144</v>
      </c>
    </row>
    <row r="1097" spans="2:18" ht="45" customHeight="1" x14ac:dyDescent="0.25">
      <c r="B1097" s="43" t="s">
        <v>144</v>
      </c>
      <c r="C1097" s="43" t="s">
        <v>144</v>
      </c>
      <c r="D1097" s="44" t="s">
        <v>163</v>
      </c>
      <c r="E1097" s="43" t="s">
        <v>144</v>
      </c>
      <c r="F1097" s="44" t="s">
        <v>144</v>
      </c>
      <c r="G1097" s="45" t="s">
        <v>144</v>
      </c>
      <c r="H1097" s="46" t="s">
        <v>144</v>
      </c>
      <c r="I1097" s="46" t="s">
        <v>144</v>
      </c>
      <c r="J1097" s="47" t="s">
        <v>163</v>
      </c>
      <c r="K1097" s="48" t="s">
        <v>144</v>
      </c>
      <c r="L1097" s="49" t="s">
        <v>144</v>
      </c>
      <c r="M1097" s="50" t="s">
        <v>144</v>
      </c>
      <c r="N1097" s="50" t="s">
        <v>144</v>
      </c>
      <c r="O1097" s="50" t="s">
        <v>144</v>
      </c>
      <c r="P1097" s="50" t="s">
        <v>144</v>
      </c>
      <c r="Q1097" s="51" t="s">
        <v>144</v>
      </c>
      <c r="R1097" s="51" t="s">
        <v>144</v>
      </c>
    </row>
    <row r="1098" spans="2:18" ht="45" customHeight="1" x14ac:dyDescent="0.25">
      <c r="B1098" s="43" t="s">
        <v>144</v>
      </c>
      <c r="C1098" s="43" t="s">
        <v>144</v>
      </c>
      <c r="D1098" s="44" t="s">
        <v>163</v>
      </c>
      <c r="E1098" s="43" t="s">
        <v>144</v>
      </c>
      <c r="F1098" s="44" t="s">
        <v>144</v>
      </c>
      <c r="G1098" s="45" t="s">
        <v>144</v>
      </c>
      <c r="H1098" s="46" t="s">
        <v>144</v>
      </c>
      <c r="I1098" s="46" t="s">
        <v>144</v>
      </c>
      <c r="J1098" s="47" t="s">
        <v>163</v>
      </c>
      <c r="K1098" s="48" t="s">
        <v>144</v>
      </c>
      <c r="L1098" s="49" t="s">
        <v>144</v>
      </c>
      <c r="M1098" s="50" t="s">
        <v>144</v>
      </c>
      <c r="N1098" s="50" t="s">
        <v>144</v>
      </c>
      <c r="O1098" s="50" t="s">
        <v>144</v>
      </c>
      <c r="P1098" s="50" t="s">
        <v>144</v>
      </c>
      <c r="Q1098" s="51" t="s">
        <v>144</v>
      </c>
      <c r="R1098" s="51" t="s">
        <v>144</v>
      </c>
    </row>
    <row r="1099" spans="2:18" ht="45" customHeight="1" x14ac:dyDescent="0.25">
      <c r="B1099" s="43" t="s">
        <v>144</v>
      </c>
      <c r="C1099" s="43" t="s">
        <v>144</v>
      </c>
      <c r="D1099" s="44" t="s">
        <v>163</v>
      </c>
      <c r="E1099" s="43" t="s">
        <v>144</v>
      </c>
      <c r="F1099" s="44" t="s">
        <v>144</v>
      </c>
      <c r="G1099" s="45" t="s">
        <v>144</v>
      </c>
      <c r="H1099" s="46" t="s">
        <v>144</v>
      </c>
      <c r="I1099" s="46" t="s">
        <v>144</v>
      </c>
      <c r="J1099" s="47" t="s">
        <v>163</v>
      </c>
      <c r="K1099" s="48" t="s">
        <v>144</v>
      </c>
      <c r="L1099" s="49" t="s">
        <v>144</v>
      </c>
      <c r="M1099" s="50" t="s">
        <v>144</v>
      </c>
      <c r="N1099" s="50" t="s">
        <v>144</v>
      </c>
      <c r="O1099" s="50" t="s">
        <v>144</v>
      </c>
      <c r="P1099" s="50" t="s">
        <v>144</v>
      </c>
      <c r="Q1099" s="51" t="s">
        <v>144</v>
      </c>
      <c r="R1099" s="51" t="s">
        <v>144</v>
      </c>
    </row>
    <row r="1100" spans="2:18" ht="45" customHeight="1" x14ac:dyDescent="0.25">
      <c r="B1100" s="43" t="s">
        <v>144</v>
      </c>
      <c r="C1100" s="43" t="s">
        <v>144</v>
      </c>
      <c r="D1100" s="44" t="s">
        <v>163</v>
      </c>
      <c r="E1100" s="43" t="s">
        <v>144</v>
      </c>
      <c r="F1100" s="44" t="s">
        <v>144</v>
      </c>
      <c r="G1100" s="45" t="s">
        <v>144</v>
      </c>
      <c r="H1100" s="46" t="s">
        <v>144</v>
      </c>
      <c r="I1100" s="46" t="s">
        <v>144</v>
      </c>
      <c r="J1100" s="47" t="s">
        <v>163</v>
      </c>
      <c r="K1100" s="48" t="s">
        <v>144</v>
      </c>
      <c r="L1100" s="49" t="s">
        <v>144</v>
      </c>
      <c r="M1100" s="50" t="s">
        <v>144</v>
      </c>
      <c r="N1100" s="50" t="s">
        <v>144</v>
      </c>
      <c r="O1100" s="50" t="s">
        <v>144</v>
      </c>
      <c r="P1100" s="50" t="s">
        <v>144</v>
      </c>
      <c r="Q1100" s="51" t="s">
        <v>144</v>
      </c>
      <c r="R1100" s="51" t="s">
        <v>144</v>
      </c>
    </row>
    <row r="1101" spans="2:18" ht="45" customHeight="1" x14ac:dyDescent="0.25">
      <c r="B1101" s="43" t="s">
        <v>144</v>
      </c>
      <c r="C1101" s="43" t="s">
        <v>144</v>
      </c>
      <c r="D1101" s="44" t="s">
        <v>163</v>
      </c>
      <c r="E1101" s="43" t="s">
        <v>144</v>
      </c>
      <c r="F1101" s="44" t="s">
        <v>144</v>
      </c>
      <c r="G1101" s="45" t="s">
        <v>144</v>
      </c>
      <c r="H1101" s="46" t="s">
        <v>144</v>
      </c>
      <c r="I1101" s="46" t="s">
        <v>144</v>
      </c>
      <c r="J1101" s="47" t="s">
        <v>163</v>
      </c>
      <c r="K1101" s="48" t="s">
        <v>144</v>
      </c>
      <c r="L1101" s="49" t="s">
        <v>144</v>
      </c>
      <c r="M1101" s="50" t="s">
        <v>144</v>
      </c>
      <c r="N1101" s="50" t="s">
        <v>144</v>
      </c>
      <c r="O1101" s="50" t="s">
        <v>144</v>
      </c>
      <c r="P1101" s="50" t="s">
        <v>144</v>
      </c>
      <c r="Q1101" s="51" t="s">
        <v>144</v>
      </c>
      <c r="R1101" s="51" t="s">
        <v>144</v>
      </c>
    </row>
    <row r="1102" spans="2:18" ht="45" customHeight="1" x14ac:dyDescent="0.25">
      <c r="B1102" s="43" t="s">
        <v>144</v>
      </c>
      <c r="C1102" s="43" t="s">
        <v>144</v>
      </c>
      <c r="D1102" s="44" t="s">
        <v>163</v>
      </c>
      <c r="E1102" s="43" t="s">
        <v>144</v>
      </c>
      <c r="F1102" s="44" t="s">
        <v>144</v>
      </c>
      <c r="G1102" s="45" t="s">
        <v>144</v>
      </c>
      <c r="H1102" s="46" t="s">
        <v>144</v>
      </c>
      <c r="I1102" s="46" t="s">
        <v>144</v>
      </c>
      <c r="J1102" s="47" t="s">
        <v>163</v>
      </c>
      <c r="K1102" s="48" t="s">
        <v>144</v>
      </c>
      <c r="L1102" s="49" t="s">
        <v>144</v>
      </c>
      <c r="M1102" s="50" t="s">
        <v>144</v>
      </c>
      <c r="N1102" s="50" t="s">
        <v>144</v>
      </c>
      <c r="O1102" s="50" t="s">
        <v>144</v>
      </c>
      <c r="P1102" s="50" t="s">
        <v>144</v>
      </c>
      <c r="Q1102" s="51" t="s">
        <v>144</v>
      </c>
      <c r="R1102" s="51" t="s">
        <v>144</v>
      </c>
    </row>
    <row r="1103" spans="2:18" ht="45" customHeight="1" x14ac:dyDescent="0.25">
      <c r="B1103" s="43" t="s">
        <v>144</v>
      </c>
      <c r="C1103" s="43" t="s">
        <v>144</v>
      </c>
      <c r="D1103" s="44" t="s">
        <v>163</v>
      </c>
      <c r="E1103" s="43" t="s">
        <v>144</v>
      </c>
      <c r="F1103" s="44" t="s">
        <v>144</v>
      </c>
      <c r="G1103" s="45" t="s">
        <v>144</v>
      </c>
      <c r="H1103" s="46" t="s">
        <v>144</v>
      </c>
      <c r="I1103" s="46" t="s">
        <v>144</v>
      </c>
      <c r="J1103" s="47" t="s">
        <v>163</v>
      </c>
      <c r="K1103" s="48" t="s">
        <v>144</v>
      </c>
      <c r="L1103" s="49" t="s">
        <v>144</v>
      </c>
      <c r="M1103" s="50" t="s">
        <v>144</v>
      </c>
      <c r="N1103" s="50" t="s">
        <v>144</v>
      </c>
      <c r="O1103" s="50" t="s">
        <v>144</v>
      </c>
      <c r="P1103" s="50" t="s">
        <v>144</v>
      </c>
      <c r="Q1103" s="51" t="s">
        <v>144</v>
      </c>
      <c r="R1103" s="51" t="s">
        <v>144</v>
      </c>
    </row>
    <row r="1104" spans="2:18" ht="45" customHeight="1" x14ac:dyDescent="0.25">
      <c r="B1104" s="43" t="s">
        <v>144</v>
      </c>
      <c r="C1104" s="43" t="s">
        <v>144</v>
      </c>
      <c r="D1104" s="44" t="s">
        <v>163</v>
      </c>
      <c r="E1104" s="43" t="s">
        <v>144</v>
      </c>
      <c r="F1104" s="44" t="s">
        <v>144</v>
      </c>
      <c r="G1104" s="45" t="s">
        <v>144</v>
      </c>
      <c r="H1104" s="46" t="s">
        <v>144</v>
      </c>
      <c r="I1104" s="46" t="s">
        <v>144</v>
      </c>
      <c r="J1104" s="47" t="s">
        <v>163</v>
      </c>
      <c r="K1104" s="48" t="s">
        <v>144</v>
      </c>
      <c r="L1104" s="49" t="s">
        <v>144</v>
      </c>
      <c r="M1104" s="50" t="s">
        <v>144</v>
      </c>
      <c r="N1104" s="50" t="s">
        <v>144</v>
      </c>
      <c r="O1104" s="50" t="s">
        <v>144</v>
      </c>
      <c r="P1104" s="50" t="s">
        <v>144</v>
      </c>
      <c r="Q1104" s="51" t="s">
        <v>144</v>
      </c>
      <c r="R1104" s="51" t="s">
        <v>144</v>
      </c>
    </row>
    <row r="1105" spans="2:18" ht="45" customHeight="1" x14ac:dyDescent="0.25">
      <c r="B1105" s="43" t="s">
        <v>144</v>
      </c>
      <c r="C1105" s="43" t="s">
        <v>144</v>
      </c>
      <c r="D1105" s="44" t="s">
        <v>163</v>
      </c>
      <c r="E1105" s="43" t="s">
        <v>144</v>
      </c>
      <c r="F1105" s="44" t="s">
        <v>144</v>
      </c>
      <c r="G1105" s="45" t="s">
        <v>144</v>
      </c>
      <c r="H1105" s="46" t="s">
        <v>144</v>
      </c>
      <c r="I1105" s="46" t="s">
        <v>144</v>
      </c>
      <c r="J1105" s="47" t="s">
        <v>163</v>
      </c>
      <c r="K1105" s="48" t="s">
        <v>144</v>
      </c>
      <c r="L1105" s="49" t="s">
        <v>144</v>
      </c>
      <c r="M1105" s="50" t="s">
        <v>144</v>
      </c>
      <c r="N1105" s="50" t="s">
        <v>144</v>
      </c>
      <c r="O1105" s="50" t="s">
        <v>144</v>
      </c>
      <c r="P1105" s="50" t="s">
        <v>144</v>
      </c>
      <c r="Q1105" s="51" t="s">
        <v>144</v>
      </c>
      <c r="R1105" s="51" t="s">
        <v>144</v>
      </c>
    </row>
    <row r="1106" spans="2:18" ht="45" customHeight="1" x14ac:dyDescent="0.25">
      <c r="B1106" s="43" t="s">
        <v>144</v>
      </c>
      <c r="C1106" s="43" t="s">
        <v>144</v>
      </c>
      <c r="D1106" s="44" t="s">
        <v>163</v>
      </c>
      <c r="E1106" s="43" t="s">
        <v>144</v>
      </c>
      <c r="F1106" s="44" t="s">
        <v>144</v>
      </c>
      <c r="G1106" s="45" t="s">
        <v>144</v>
      </c>
      <c r="H1106" s="46" t="s">
        <v>144</v>
      </c>
      <c r="I1106" s="46" t="s">
        <v>144</v>
      </c>
      <c r="J1106" s="47" t="s">
        <v>163</v>
      </c>
      <c r="K1106" s="48" t="s">
        <v>144</v>
      </c>
      <c r="L1106" s="49" t="s">
        <v>144</v>
      </c>
      <c r="M1106" s="50" t="s">
        <v>144</v>
      </c>
      <c r="N1106" s="50" t="s">
        <v>144</v>
      </c>
      <c r="O1106" s="50" t="s">
        <v>144</v>
      </c>
      <c r="P1106" s="50" t="s">
        <v>144</v>
      </c>
      <c r="Q1106" s="51" t="s">
        <v>144</v>
      </c>
      <c r="R1106" s="51" t="s">
        <v>144</v>
      </c>
    </row>
    <row r="1107" spans="2:18" ht="45" customHeight="1" x14ac:dyDescent="0.25">
      <c r="B1107" s="43" t="s">
        <v>144</v>
      </c>
      <c r="C1107" s="43" t="s">
        <v>144</v>
      </c>
      <c r="D1107" s="44" t="s">
        <v>163</v>
      </c>
      <c r="E1107" s="43" t="s">
        <v>144</v>
      </c>
      <c r="F1107" s="44" t="s">
        <v>144</v>
      </c>
      <c r="G1107" s="45" t="s">
        <v>144</v>
      </c>
      <c r="H1107" s="46" t="s">
        <v>144</v>
      </c>
      <c r="I1107" s="46" t="s">
        <v>144</v>
      </c>
      <c r="J1107" s="47" t="s">
        <v>163</v>
      </c>
      <c r="K1107" s="48" t="s">
        <v>144</v>
      </c>
      <c r="L1107" s="49" t="s">
        <v>144</v>
      </c>
      <c r="M1107" s="50" t="s">
        <v>144</v>
      </c>
      <c r="N1107" s="50" t="s">
        <v>144</v>
      </c>
      <c r="O1107" s="50" t="s">
        <v>144</v>
      </c>
      <c r="P1107" s="50" t="s">
        <v>144</v>
      </c>
      <c r="Q1107" s="51" t="s">
        <v>144</v>
      </c>
      <c r="R1107" s="51" t="s">
        <v>144</v>
      </c>
    </row>
    <row r="1108" spans="2:18" ht="45" customHeight="1" x14ac:dyDescent="0.25">
      <c r="B1108" s="43" t="s">
        <v>144</v>
      </c>
      <c r="C1108" s="43" t="s">
        <v>144</v>
      </c>
      <c r="D1108" s="44" t="s">
        <v>163</v>
      </c>
      <c r="E1108" s="43" t="s">
        <v>144</v>
      </c>
      <c r="F1108" s="44" t="s">
        <v>144</v>
      </c>
      <c r="G1108" s="45" t="s">
        <v>144</v>
      </c>
      <c r="H1108" s="46" t="s">
        <v>144</v>
      </c>
      <c r="I1108" s="46" t="s">
        <v>144</v>
      </c>
      <c r="J1108" s="47" t="s">
        <v>163</v>
      </c>
      <c r="K1108" s="48" t="s">
        <v>144</v>
      </c>
      <c r="L1108" s="49" t="s">
        <v>144</v>
      </c>
      <c r="M1108" s="50" t="s">
        <v>144</v>
      </c>
      <c r="N1108" s="50" t="s">
        <v>144</v>
      </c>
      <c r="O1108" s="50" t="s">
        <v>144</v>
      </c>
      <c r="P1108" s="50" t="s">
        <v>144</v>
      </c>
      <c r="Q1108" s="51" t="s">
        <v>144</v>
      </c>
      <c r="R1108" s="51" t="s">
        <v>144</v>
      </c>
    </row>
    <row r="1109" spans="2:18" ht="45" customHeight="1" x14ac:dyDescent="0.25">
      <c r="B1109" s="43" t="s">
        <v>144</v>
      </c>
      <c r="C1109" s="43" t="s">
        <v>144</v>
      </c>
      <c r="D1109" s="44" t="s">
        <v>163</v>
      </c>
      <c r="E1109" s="43" t="s">
        <v>144</v>
      </c>
      <c r="F1109" s="44" t="s">
        <v>144</v>
      </c>
      <c r="G1109" s="45" t="s">
        <v>144</v>
      </c>
      <c r="H1109" s="46" t="s">
        <v>144</v>
      </c>
      <c r="I1109" s="46" t="s">
        <v>144</v>
      </c>
      <c r="J1109" s="47" t="s">
        <v>163</v>
      </c>
      <c r="K1109" s="48" t="s">
        <v>144</v>
      </c>
      <c r="L1109" s="49" t="s">
        <v>144</v>
      </c>
      <c r="M1109" s="50" t="s">
        <v>144</v>
      </c>
      <c r="N1109" s="50" t="s">
        <v>144</v>
      </c>
      <c r="O1109" s="50" t="s">
        <v>144</v>
      </c>
      <c r="P1109" s="50" t="s">
        <v>144</v>
      </c>
      <c r="Q1109" s="51" t="s">
        <v>144</v>
      </c>
      <c r="R1109" s="51" t="s">
        <v>144</v>
      </c>
    </row>
    <row r="1110" spans="2:18" ht="45" customHeight="1" x14ac:dyDescent="0.25">
      <c r="B1110" s="43" t="s">
        <v>144</v>
      </c>
      <c r="C1110" s="43" t="s">
        <v>144</v>
      </c>
      <c r="D1110" s="44" t="s">
        <v>163</v>
      </c>
      <c r="E1110" s="43" t="s">
        <v>144</v>
      </c>
      <c r="F1110" s="44" t="s">
        <v>144</v>
      </c>
      <c r="G1110" s="45" t="s">
        <v>144</v>
      </c>
      <c r="H1110" s="46" t="s">
        <v>144</v>
      </c>
      <c r="I1110" s="46" t="s">
        <v>144</v>
      </c>
      <c r="J1110" s="47" t="s">
        <v>163</v>
      </c>
      <c r="K1110" s="48" t="s">
        <v>144</v>
      </c>
      <c r="L1110" s="49" t="s">
        <v>144</v>
      </c>
      <c r="M1110" s="50" t="s">
        <v>144</v>
      </c>
      <c r="N1110" s="50" t="s">
        <v>144</v>
      </c>
      <c r="O1110" s="50" t="s">
        <v>144</v>
      </c>
      <c r="P1110" s="50" t="s">
        <v>144</v>
      </c>
      <c r="Q1110" s="51" t="s">
        <v>144</v>
      </c>
      <c r="R1110" s="51" t="s">
        <v>144</v>
      </c>
    </row>
    <row r="1111" spans="2:18" ht="45" customHeight="1" x14ac:dyDescent="0.25">
      <c r="B1111" s="43" t="s">
        <v>144</v>
      </c>
      <c r="C1111" s="43" t="s">
        <v>144</v>
      </c>
      <c r="D1111" s="44" t="s">
        <v>163</v>
      </c>
      <c r="E1111" s="43" t="s">
        <v>144</v>
      </c>
      <c r="F1111" s="44" t="s">
        <v>144</v>
      </c>
      <c r="G1111" s="45" t="s">
        <v>144</v>
      </c>
      <c r="H1111" s="46" t="s">
        <v>144</v>
      </c>
      <c r="I1111" s="46" t="s">
        <v>144</v>
      </c>
      <c r="J1111" s="47" t="s">
        <v>163</v>
      </c>
      <c r="K1111" s="48" t="s">
        <v>144</v>
      </c>
      <c r="L1111" s="49" t="s">
        <v>144</v>
      </c>
      <c r="M1111" s="50" t="s">
        <v>144</v>
      </c>
      <c r="N1111" s="50" t="s">
        <v>144</v>
      </c>
      <c r="O1111" s="50" t="s">
        <v>144</v>
      </c>
      <c r="P1111" s="50" t="s">
        <v>144</v>
      </c>
      <c r="Q1111" s="51" t="s">
        <v>144</v>
      </c>
      <c r="R1111" s="51" t="s">
        <v>144</v>
      </c>
    </row>
    <row r="1112" spans="2:18" ht="45" customHeight="1" x14ac:dyDescent="0.25">
      <c r="B1112" s="43" t="s">
        <v>144</v>
      </c>
      <c r="C1112" s="43" t="s">
        <v>144</v>
      </c>
      <c r="D1112" s="44" t="s">
        <v>163</v>
      </c>
      <c r="E1112" s="43" t="s">
        <v>144</v>
      </c>
      <c r="F1112" s="44" t="s">
        <v>144</v>
      </c>
      <c r="G1112" s="45" t="s">
        <v>144</v>
      </c>
      <c r="H1112" s="46" t="s">
        <v>144</v>
      </c>
      <c r="I1112" s="46" t="s">
        <v>144</v>
      </c>
      <c r="J1112" s="47" t="s">
        <v>163</v>
      </c>
      <c r="K1112" s="48" t="s">
        <v>144</v>
      </c>
      <c r="L1112" s="49" t="s">
        <v>144</v>
      </c>
      <c r="M1112" s="50" t="s">
        <v>144</v>
      </c>
      <c r="N1112" s="50" t="s">
        <v>144</v>
      </c>
      <c r="O1112" s="50" t="s">
        <v>144</v>
      </c>
      <c r="P1112" s="50" t="s">
        <v>144</v>
      </c>
      <c r="Q1112" s="51" t="s">
        <v>144</v>
      </c>
      <c r="R1112" s="51" t="s">
        <v>144</v>
      </c>
    </row>
    <row r="1113" spans="2:18" ht="45" customHeight="1" x14ac:dyDescent="0.25">
      <c r="B1113" s="43" t="s">
        <v>144</v>
      </c>
      <c r="C1113" s="43" t="s">
        <v>144</v>
      </c>
      <c r="D1113" s="44" t="s">
        <v>163</v>
      </c>
      <c r="E1113" s="43" t="s">
        <v>144</v>
      </c>
      <c r="F1113" s="44" t="s">
        <v>144</v>
      </c>
      <c r="G1113" s="45" t="s">
        <v>144</v>
      </c>
      <c r="H1113" s="46" t="s">
        <v>144</v>
      </c>
      <c r="I1113" s="46" t="s">
        <v>144</v>
      </c>
      <c r="J1113" s="47" t="s">
        <v>163</v>
      </c>
      <c r="K1113" s="48" t="s">
        <v>144</v>
      </c>
      <c r="L1113" s="49" t="s">
        <v>144</v>
      </c>
      <c r="M1113" s="50" t="s">
        <v>144</v>
      </c>
      <c r="N1113" s="50" t="s">
        <v>144</v>
      </c>
      <c r="O1113" s="50" t="s">
        <v>144</v>
      </c>
      <c r="P1113" s="50" t="s">
        <v>144</v>
      </c>
      <c r="Q1113" s="51" t="s">
        <v>144</v>
      </c>
      <c r="R1113" s="51" t="s">
        <v>144</v>
      </c>
    </row>
    <row r="1114" spans="2:18" ht="45" customHeight="1" x14ac:dyDescent="0.25">
      <c r="B1114" s="43" t="s">
        <v>144</v>
      </c>
      <c r="C1114" s="43" t="s">
        <v>144</v>
      </c>
      <c r="D1114" s="44" t="s">
        <v>163</v>
      </c>
      <c r="E1114" s="43" t="s">
        <v>144</v>
      </c>
      <c r="F1114" s="44" t="s">
        <v>144</v>
      </c>
      <c r="G1114" s="45" t="s">
        <v>144</v>
      </c>
      <c r="H1114" s="46" t="s">
        <v>144</v>
      </c>
      <c r="I1114" s="46" t="s">
        <v>144</v>
      </c>
      <c r="J1114" s="47" t="s">
        <v>163</v>
      </c>
      <c r="K1114" s="48" t="s">
        <v>144</v>
      </c>
      <c r="L1114" s="49" t="s">
        <v>144</v>
      </c>
      <c r="M1114" s="50" t="s">
        <v>144</v>
      </c>
      <c r="N1114" s="50" t="s">
        <v>144</v>
      </c>
      <c r="O1114" s="50" t="s">
        <v>144</v>
      </c>
      <c r="P1114" s="50" t="s">
        <v>144</v>
      </c>
      <c r="Q1114" s="51" t="s">
        <v>144</v>
      </c>
      <c r="R1114" s="51" t="s">
        <v>144</v>
      </c>
    </row>
    <row r="1115" spans="2:18" ht="45" customHeight="1" x14ac:dyDescent="0.25">
      <c r="B1115" s="43" t="s">
        <v>144</v>
      </c>
      <c r="C1115" s="43" t="s">
        <v>144</v>
      </c>
      <c r="D1115" s="44" t="s">
        <v>163</v>
      </c>
      <c r="E1115" s="43" t="s">
        <v>144</v>
      </c>
      <c r="F1115" s="44" t="s">
        <v>144</v>
      </c>
      <c r="G1115" s="45" t="s">
        <v>144</v>
      </c>
      <c r="H1115" s="46" t="s">
        <v>144</v>
      </c>
      <c r="I1115" s="46" t="s">
        <v>144</v>
      </c>
      <c r="J1115" s="47" t="s">
        <v>163</v>
      </c>
      <c r="K1115" s="48" t="s">
        <v>144</v>
      </c>
      <c r="L1115" s="49" t="s">
        <v>144</v>
      </c>
      <c r="M1115" s="50" t="s">
        <v>144</v>
      </c>
      <c r="N1115" s="50" t="s">
        <v>144</v>
      </c>
      <c r="O1115" s="50" t="s">
        <v>144</v>
      </c>
      <c r="P1115" s="50" t="s">
        <v>144</v>
      </c>
      <c r="Q1115" s="51" t="s">
        <v>144</v>
      </c>
      <c r="R1115" s="51" t="s">
        <v>144</v>
      </c>
    </row>
    <row r="1116" spans="2:18" ht="45" customHeight="1" x14ac:dyDescent="0.25">
      <c r="B1116" s="43" t="s">
        <v>144</v>
      </c>
      <c r="C1116" s="43" t="s">
        <v>144</v>
      </c>
      <c r="D1116" s="44" t="s">
        <v>163</v>
      </c>
      <c r="E1116" s="43" t="s">
        <v>144</v>
      </c>
      <c r="F1116" s="44" t="s">
        <v>144</v>
      </c>
      <c r="G1116" s="45" t="s">
        <v>144</v>
      </c>
      <c r="H1116" s="46" t="s">
        <v>144</v>
      </c>
      <c r="I1116" s="46" t="s">
        <v>144</v>
      </c>
      <c r="J1116" s="47" t="s">
        <v>163</v>
      </c>
      <c r="K1116" s="48" t="s">
        <v>144</v>
      </c>
      <c r="L1116" s="49" t="s">
        <v>144</v>
      </c>
      <c r="M1116" s="50" t="s">
        <v>144</v>
      </c>
      <c r="N1116" s="50" t="s">
        <v>144</v>
      </c>
      <c r="O1116" s="50" t="s">
        <v>144</v>
      </c>
      <c r="P1116" s="50" t="s">
        <v>144</v>
      </c>
      <c r="Q1116" s="51" t="s">
        <v>144</v>
      </c>
      <c r="R1116" s="51" t="s">
        <v>144</v>
      </c>
    </row>
    <row r="1117" spans="2:18" ht="45" customHeight="1" x14ac:dyDescent="0.25">
      <c r="B1117" s="43" t="s">
        <v>144</v>
      </c>
      <c r="C1117" s="43" t="s">
        <v>144</v>
      </c>
      <c r="D1117" s="44" t="s">
        <v>163</v>
      </c>
      <c r="E1117" s="43" t="s">
        <v>144</v>
      </c>
      <c r="F1117" s="44" t="s">
        <v>144</v>
      </c>
      <c r="G1117" s="45" t="s">
        <v>144</v>
      </c>
      <c r="H1117" s="46" t="s">
        <v>144</v>
      </c>
      <c r="I1117" s="46" t="s">
        <v>144</v>
      </c>
      <c r="J1117" s="47" t="s">
        <v>163</v>
      </c>
      <c r="K1117" s="48" t="s">
        <v>144</v>
      </c>
      <c r="L1117" s="49" t="s">
        <v>144</v>
      </c>
      <c r="M1117" s="50" t="s">
        <v>144</v>
      </c>
      <c r="N1117" s="50" t="s">
        <v>144</v>
      </c>
      <c r="O1117" s="50" t="s">
        <v>144</v>
      </c>
      <c r="P1117" s="50" t="s">
        <v>144</v>
      </c>
      <c r="Q1117" s="51" t="s">
        <v>144</v>
      </c>
      <c r="R1117" s="51" t="s">
        <v>144</v>
      </c>
    </row>
    <row r="1118" spans="2:18" ht="45" customHeight="1" x14ac:dyDescent="0.25">
      <c r="B1118" s="43" t="s">
        <v>144</v>
      </c>
      <c r="C1118" s="43" t="s">
        <v>144</v>
      </c>
      <c r="D1118" s="44" t="s">
        <v>163</v>
      </c>
      <c r="E1118" s="43" t="s">
        <v>144</v>
      </c>
      <c r="F1118" s="44" t="s">
        <v>144</v>
      </c>
      <c r="G1118" s="45" t="s">
        <v>144</v>
      </c>
      <c r="H1118" s="46" t="s">
        <v>144</v>
      </c>
      <c r="I1118" s="46" t="s">
        <v>144</v>
      </c>
      <c r="J1118" s="47" t="s">
        <v>163</v>
      </c>
      <c r="K1118" s="48" t="s">
        <v>144</v>
      </c>
      <c r="L1118" s="49" t="s">
        <v>144</v>
      </c>
      <c r="M1118" s="50" t="s">
        <v>144</v>
      </c>
      <c r="N1118" s="50" t="s">
        <v>144</v>
      </c>
      <c r="O1118" s="50" t="s">
        <v>144</v>
      </c>
      <c r="P1118" s="50" t="s">
        <v>144</v>
      </c>
      <c r="Q1118" s="51" t="s">
        <v>144</v>
      </c>
      <c r="R1118" s="51" t="s">
        <v>144</v>
      </c>
    </row>
    <row r="1119" spans="2:18" ht="45" customHeight="1" x14ac:dyDescent="0.25">
      <c r="B1119" s="43" t="s">
        <v>144</v>
      </c>
      <c r="C1119" s="43" t="s">
        <v>144</v>
      </c>
      <c r="D1119" s="44" t="s">
        <v>163</v>
      </c>
      <c r="E1119" s="43" t="s">
        <v>144</v>
      </c>
      <c r="F1119" s="44" t="s">
        <v>144</v>
      </c>
      <c r="G1119" s="45" t="s">
        <v>144</v>
      </c>
      <c r="H1119" s="46" t="s">
        <v>144</v>
      </c>
      <c r="I1119" s="46" t="s">
        <v>144</v>
      </c>
      <c r="J1119" s="47" t="s">
        <v>163</v>
      </c>
      <c r="K1119" s="48" t="s">
        <v>144</v>
      </c>
      <c r="L1119" s="49" t="s">
        <v>144</v>
      </c>
      <c r="M1119" s="50" t="s">
        <v>144</v>
      </c>
      <c r="N1119" s="50" t="s">
        <v>144</v>
      </c>
      <c r="O1119" s="50" t="s">
        <v>144</v>
      </c>
      <c r="P1119" s="50" t="s">
        <v>144</v>
      </c>
      <c r="Q1119" s="51" t="s">
        <v>144</v>
      </c>
      <c r="R1119" s="51" t="s">
        <v>144</v>
      </c>
    </row>
    <row r="1120" spans="2:18" ht="45" customHeight="1" x14ac:dyDescent="0.25">
      <c r="B1120" s="43" t="s">
        <v>144</v>
      </c>
      <c r="C1120" s="43" t="s">
        <v>144</v>
      </c>
      <c r="D1120" s="44" t="s">
        <v>163</v>
      </c>
      <c r="E1120" s="43" t="s">
        <v>144</v>
      </c>
      <c r="F1120" s="44" t="s">
        <v>144</v>
      </c>
      <c r="G1120" s="45" t="s">
        <v>144</v>
      </c>
      <c r="H1120" s="46" t="s">
        <v>144</v>
      </c>
      <c r="I1120" s="46" t="s">
        <v>144</v>
      </c>
      <c r="J1120" s="47" t="s">
        <v>163</v>
      </c>
      <c r="K1120" s="48" t="s">
        <v>144</v>
      </c>
      <c r="L1120" s="49" t="s">
        <v>144</v>
      </c>
      <c r="M1120" s="50" t="s">
        <v>144</v>
      </c>
      <c r="N1120" s="50" t="s">
        <v>144</v>
      </c>
      <c r="O1120" s="50" t="s">
        <v>144</v>
      </c>
      <c r="P1120" s="50" t="s">
        <v>144</v>
      </c>
      <c r="Q1120" s="51" t="s">
        <v>144</v>
      </c>
      <c r="R1120" s="51" t="s">
        <v>144</v>
      </c>
    </row>
    <row r="1121" spans="2:18" ht="45" customHeight="1" x14ac:dyDescent="0.25">
      <c r="B1121" s="43" t="s">
        <v>144</v>
      </c>
      <c r="C1121" s="43" t="s">
        <v>144</v>
      </c>
      <c r="D1121" s="44" t="s">
        <v>163</v>
      </c>
      <c r="E1121" s="43" t="s">
        <v>144</v>
      </c>
      <c r="F1121" s="44" t="s">
        <v>144</v>
      </c>
      <c r="G1121" s="45" t="s">
        <v>144</v>
      </c>
      <c r="H1121" s="46" t="s">
        <v>144</v>
      </c>
      <c r="I1121" s="46" t="s">
        <v>144</v>
      </c>
      <c r="J1121" s="47" t="s">
        <v>163</v>
      </c>
      <c r="K1121" s="48" t="s">
        <v>144</v>
      </c>
      <c r="L1121" s="49" t="s">
        <v>144</v>
      </c>
      <c r="M1121" s="50" t="s">
        <v>144</v>
      </c>
      <c r="N1121" s="50" t="s">
        <v>144</v>
      </c>
      <c r="O1121" s="50" t="s">
        <v>144</v>
      </c>
      <c r="P1121" s="50" t="s">
        <v>144</v>
      </c>
      <c r="Q1121" s="51" t="s">
        <v>144</v>
      </c>
      <c r="R1121" s="51" t="s">
        <v>144</v>
      </c>
    </row>
    <row r="1122" spans="2:18" ht="45" customHeight="1" x14ac:dyDescent="0.25">
      <c r="B1122" s="43" t="s">
        <v>144</v>
      </c>
      <c r="C1122" s="43" t="s">
        <v>144</v>
      </c>
      <c r="D1122" s="44" t="s">
        <v>163</v>
      </c>
      <c r="E1122" s="43" t="s">
        <v>144</v>
      </c>
      <c r="F1122" s="44" t="s">
        <v>144</v>
      </c>
      <c r="G1122" s="45" t="s">
        <v>144</v>
      </c>
      <c r="H1122" s="46" t="s">
        <v>144</v>
      </c>
      <c r="I1122" s="46" t="s">
        <v>144</v>
      </c>
      <c r="J1122" s="47" t="s">
        <v>163</v>
      </c>
      <c r="K1122" s="48" t="s">
        <v>144</v>
      </c>
      <c r="L1122" s="49" t="s">
        <v>144</v>
      </c>
      <c r="M1122" s="50" t="s">
        <v>144</v>
      </c>
      <c r="N1122" s="50" t="s">
        <v>144</v>
      </c>
      <c r="O1122" s="50" t="s">
        <v>144</v>
      </c>
      <c r="P1122" s="50" t="s">
        <v>144</v>
      </c>
      <c r="Q1122" s="51" t="s">
        <v>144</v>
      </c>
      <c r="R1122" s="51" t="s">
        <v>144</v>
      </c>
    </row>
    <row r="1123" spans="2:18" ht="45" customHeight="1" x14ac:dyDescent="0.25">
      <c r="B1123" s="43" t="s">
        <v>144</v>
      </c>
      <c r="C1123" s="43" t="s">
        <v>144</v>
      </c>
      <c r="D1123" s="44" t="s">
        <v>163</v>
      </c>
      <c r="E1123" s="43" t="s">
        <v>144</v>
      </c>
      <c r="F1123" s="44" t="s">
        <v>144</v>
      </c>
      <c r="G1123" s="45" t="s">
        <v>144</v>
      </c>
      <c r="H1123" s="46" t="s">
        <v>144</v>
      </c>
      <c r="I1123" s="46" t="s">
        <v>144</v>
      </c>
      <c r="J1123" s="47" t="s">
        <v>163</v>
      </c>
      <c r="K1123" s="48" t="s">
        <v>144</v>
      </c>
      <c r="L1123" s="49" t="s">
        <v>144</v>
      </c>
      <c r="M1123" s="50" t="s">
        <v>144</v>
      </c>
      <c r="N1123" s="50" t="s">
        <v>144</v>
      </c>
      <c r="O1123" s="50" t="s">
        <v>144</v>
      </c>
      <c r="P1123" s="50" t="s">
        <v>144</v>
      </c>
      <c r="Q1123" s="51" t="s">
        <v>144</v>
      </c>
      <c r="R1123" s="51" t="s">
        <v>144</v>
      </c>
    </row>
    <row r="1124" spans="2:18" ht="45" customHeight="1" x14ac:dyDescent="0.25">
      <c r="B1124" s="43" t="s">
        <v>144</v>
      </c>
      <c r="C1124" s="43" t="s">
        <v>144</v>
      </c>
      <c r="D1124" s="44" t="s">
        <v>163</v>
      </c>
      <c r="E1124" s="43" t="s">
        <v>144</v>
      </c>
      <c r="F1124" s="44" t="s">
        <v>144</v>
      </c>
      <c r="G1124" s="45" t="s">
        <v>144</v>
      </c>
      <c r="H1124" s="46" t="s">
        <v>144</v>
      </c>
      <c r="I1124" s="46" t="s">
        <v>144</v>
      </c>
      <c r="J1124" s="47" t="s">
        <v>163</v>
      </c>
      <c r="K1124" s="48" t="s">
        <v>144</v>
      </c>
      <c r="L1124" s="49" t="s">
        <v>144</v>
      </c>
      <c r="M1124" s="50" t="s">
        <v>144</v>
      </c>
      <c r="N1124" s="50" t="s">
        <v>144</v>
      </c>
      <c r="O1124" s="50" t="s">
        <v>144</v>
      </c>
      <c r="P1124" s="50" t="s">
        <v>144</v>
      </c>
      <c r="Q1124" s="51" t="s">
        <v>144</v>
      </c>
      <c r="R1124" s="51" t="s">
        <v>144</v>
      </c>
    </row>
    <row r="1125" spans="2:18" ht="45" customHeight="1" x14ac:dyDescent="0.25">
      <c r="B1125" s="43" t="s">
        <v>144</v>
      </c>
      <c r="C1125" s="43" t="s">
        <v>144</v>
      </c>
      <c r="D1125" s="44" t="s">
        <v>163</v>
      </c>
      <c r="E1125" s="43" t="s">
        <v>144</v>
      </c>
      <c r="F1125" s="44" t="s">
        <v>144</v>
      </c>
      <c r="G1125" s="45" t="s">
        <v>144</v>
      </c>
      <c r="H1125" s="46" t="s">
        <v>144</v>
      </c>
      <c r="I1125" s="46" t="s">
        <v>144</v>
      </c>
      <c r="J1125" s="47" t="s">
        <v>163</v>
      </c>
      <c r="K1125" s="48" t="s">
        <v>144</v>
      </c>
      <c r="L1125" s="49" t="s">
        <v>144</v>
      </c>
      <c r="M1125" s="50" t="s">
        <v>144</v>
      </c>
      <c r="N1125" s="50" t="s">
        <v>144</v>
      </c>
      <c r="O1125" s="50" t="s">
        <v>144</v>
      </c>
      <c r="P1125" s="50" t="s">
        <v>144</v>
      </c>
      <c r="Q1125" s="51" t="s">
        <v>144</v>
      </c>
      <c r="R1125" s="51" t="s">
        <v>144</v>
      </c>
    </row>
    <row r="1126" spans="2:18" ht="45" customHeight="1" x14ac:dyDescent="0.25">
      <c r="B1126" s="43" t="s">
        <v>144</v>
      </c>
      <c r="C1126" s="43" t="s">
        <v>144</v>
      </c>
      <c r="D1126" s="44" t="s">
        <v>163</v>
      </c>
      <c r="E1126" s="43" t="s">
        <v>144</v>
      </c>
      <c r="F1126" s="44" t="s">
        <v>144</v>
      </c>
      <c r="G1126" s="45" t="s">
        <v>144</v>
      </c>
      <c r="H1126" s="46" t="s">
        <v>144</v>
      </c>
      <c r="I1126" s="46" t="s">
        <v>144</v>
      </c>
      <c r="J1126" s="47" t="s">
        <v>163</v>
      </c>
      <c r="K1126" s="48" t="s">
        <v>144</v>
      </c>
      <c r="L1126" s="49" t="s">
        <v>144</v>
      </c>
      <c r="M1126" s="50" t="s">
        <v>144</v>
      </c>
      <c r="N1126" s="50" t="s">
        <v>144</v>
      </c>
      <c r="O1126" s="50" t="s">
        <v>144</v>
      </c>
      <c r="P1126" s="50" t="s">
        <v>144</v>
      </c>
      <c r="Q1126" s="51" t="s">
        <v>144</v>
      </c>
      <c r="R1126" s="51" t="s">
        <v>144</v>
      </c>
    </row>
    <row r="1127" spans="2:18" ht="45" customHeight="1" x14ac:dyDescent="0.25">
      <c r="B1127" s="43" t="s">
        <v>144</v>
      </c>
      <c r="C1127" s="43" t="s">
        <v>144</v>
      </c>
      <c r="D1127" s="44" t="s">
        <v>163</v>
      </c>
      <c r="E1127" s="43" t="s">
        <v>144</v>
      </c>
      <c r="F1127" s="44" t="s">
        <v>144</v>
      </c>
      <c r="G1127" s="45" t="s">
        <v>144</v>
      </c>
      <c r="H1127" s="46" t="s">
        <v>144</v>
      </c>
      <c r="I1127" s="46" t="s">
        <v>144</v>
      </c>
      <c r="J1127" s="47" t="s">
        <v>163</v>
      </c>
      <c r="K1127" s="48" t="s">
        <v>144</v>
      </c>
      <c r="L1127" s="49" t="s">
        <v>144</v>
      </c>
      <c r="M1127" s="50" t="s">
        <v>144</v>
      </c>
      <c r="N1127" s="50" t="s">
        <v>144</v>
      </c>
      <c r="O1127" s="50" t="s">
        <v>144</v>
      </c>
      <c r="P1127" s="50" t="s">
        <v>144</v>
      </c>
      <c r="Q1127" s="51" t="s">
        <v>144</v>
      </c>
      <c r="R1127" s="51" t="s">
        <v>144</v>
      </c>
    </row>
    <row r="1128" spans="2:18" ht="45" customHeight="1" x14ac:dyDescent="0.25">
      <c r="B1128" s="43" t="s">
        <v>144</v>
      </c>
      <c r="C1128" s="43" t="s">
        <v>144</v>
      </c>
      <c r="D1128" s="44" t="s">
        <v>163</v>
      </c>
      <c r="E1128" s="43" t="s">
        <v>144</v>
      </c>
      <c r="F1128" s="44" t="s">
        <v>144</v>
      </c>
      <c r="G1128" s="45" t="s">
        <v>144</v>
      </c>
      <c r="H1128" s="46" t="s">
        <v>144</v>
      </c>
      <c r="I1128" s="46" t="s">
        <v>144</v>
      </c>
      <c r="J1128" s="47" t="s">
        <v>163</v>
      </c>
      <c r="K1128" s="48" t="s">
        <v>144</v>
      </c>
      <c r="L1128" s="49" t="s">
        <v>144</v>
      </c>
      <c r="M1128" s="50" t="s">
        <v>144</v>
      </c>
      <c r="N1128" s="50" t="s">
        <v>144</v>
      </c>
      <c r="O1128" s="50" t="s">
        <v>144</v>
      </c>
      <c r="P1128" s="50" t="s">
        <v>144</v>
      </c>
      <c r="Q1128" s="51" t="s">
        <v>144</v>
      </c>
      <c r="R1128" s="51" t="s">
        <v>144</v>
      </c>
    </row>
    <row r="1129" spans="2:18" ht="45" customHeight="1" x14ac:dyDescent="0.25">
      <c r="B1129" s="43" t="s">
        <v>144</v>
      </c>
      <c r="C1129" s="43" t="s">
        <v>144</v>
      </c>
      <c r="D1129" s="44" t="s">
        <v>163</v>
      </c>
      <c r="E1129" s="43" t="s">
        <v>144</v>
      </c>
      <c r="F1129" s="44" t="s">
        <v>144</v>
      </c>
      <c r="G1129" s="45" t="s">
        <v>144</v>
      </c>
      <c r="H1129" s="46" t="s">
        <v>144</v>
      </c>
      <c r="I1129" s="46" t="s">
        <v>144</v>
      </c>
      <c r="J1129" s="47" t="s">
        <v>163</v>
      </c>
      <c r="K1129" s="48" t="s">
        <v>144</v>
      </c>
      <c r="L1129" s="49" t="s">
        <v>144</v>
      </c>
      <c r="M1129" s="50" t="s">
        <v>144</v>
      </c>
      <c r="N1129" s="50" t="s">
        <v>144</v>
      </c>
      <c r="O1129" s="50" t="s">
        <v>144</v>
      </c>
      <c r="P1129" s="50" t="s">
        <v>144</v>
      </c>
      <c r="Q1129" s="51" t="s">
        <v>144</v>
      </c>
      <c r="R1129" s="51" t="s">
        <v>144</v>
      </c>
    </row>
    <row r="1130" spans="2:18" ht="45" customHeight="1" x14ac:dyDescent="0.25">
      <c r="B1130" s="43" t="s">
        <v>144</v>
      </c>
      <c r="C1130" s="43" t="s">
        <v>144</v>
      </c>
      <c r="D1130" s="44" t="s">
        <v>163</v>
      </c>
      <c r="E1130" s="43" t="s">
        <v>144</v>
      </c>
      <c r="F1130" s="44" t="s">
        <v>144</v>
      </c>
      <c r="G1130" s="45" t="s">
        <v>144</v>
      </c>
      <c r="H1130" s="46" t="s">
        <v>144</v>
      </c>
      <c r="I1130" s="46" t="s">
        <v>144</v>
      </c>
      <c r="J1130" s="47" t="s">
        <v>163</v>
      </c>
      <c r="K1130" s="48" t="s">
        <v>144</v>
      </c>
      <c r="L1130" s="49" t="s">
        <v>144</v>
      </c>
      <c r="M1130" s="50" t="s">
        <v>144</v>
      </c>
      <c r="N1130" s="50" t="s">
        <v>144</v>
      </c>
      <c r="O1130" s="50" t="s">
        <v>144</v>
      </c>
      <c r="P1130" s="50" t="s">
        <v>144</v>
      </c>
      <c r="Q1130" s="51" t="s">
        <v>144</v>
      </c>
      <c r="R1130" s="51" t="s">
        <v>144</v>
      </c>
    </row>
    <row r="1131" spans="2:18" ht="45" customHeight="1" x14ac:dyDescent="0.25">
      <c r="B1131" s="43" t="s">
        <v>144</v>
      </c>
      <c r="C1131" s="43" t="s">
        <v>144</v>
      </c>
      <c r="D1131" s="44" t="s">
        <v>163</v>
      </c>
      <c r="E1131" s="43" t="s">
        <v>144</v>
      </c>
      <c r="F1131" s="44" t="s">
        <v>144</v>
      </c>
      <c r="G1131" s="45" t="s">
        <v>144</v>
      </c>
      <c r="H1131" s="46" t="s">
        <v>144</v>
      </c>
      <c r="I1131" s="46" t="s">
        <v>144</v>
      </c>
      <c r="J1131" s="47" t="s">
        <v>163</v>
      </c>
      <c r="K1131" s="48" t="s">
        <v>144</v>
      </c>
      <c r="L1131" s="49" t="s">
        <v>144</v>
      </c>
      <c r="M1131" s="50" t="s">
        <v>144</v>
      </c>
      <c r="N1131" s="50" t="s">
        <v>144</v>
      </c>
      <c r="O1131" s="50" t="s">
        <v>144</v>
      </c>
      <c r="P1131" s="50" t="s">
        <v>144</v>
      </c>
      <c r="Q1131" s="51" t="s">
        <v>144</v>
      </c>
      <c r="R1131" s="51" t="s">
        <v>144</v>
      </c>
    </row>
    <row r="1132" spans="2:18" ht="45" customHeight="1" x14ac:dyDescent="0.25">
      <c r="B1132" s="43" t="s">
        <v>144</v>
      </c>
      <c r="C1132" s="43" t="s">
        <v>144</v>
      </c>
      <c r="D1132" s="44" t="s">
        <v>163</v>
      </c>
      <c r="E1132" s="43" t="s">
        <v>144</v>
      </c>
      <c r="F1132" s="44" t="s">
        <v>144</v>
      </c>
      <c r="G1132" s="45" t="s">
        <v>144</v>
      </c>
      <c r="H1132" s="46" t="s">
        <v>144</v>
      </c>
      <c r="I1132" s="46" t="s">
        <v>144</v>
      </c>
      <c r="J1132" s="47" t="s">
        <v>163</v>
      </c>
      <c r="K1132" s="48" t="s">
        <v>144</v>
      </c>
      <c r="L1132" s="49" t="s">
        <v>144</v>
      </c>
      <c r="M1132" s="50" t="s">
        <v>144</v>
      </c>
      <c r="N1132" s="50" t="s">
        <v>144</v>
      </c>
      <c r="O1132" s="50" t="s">
        <v>144</v>
      </c>
      <c r="P1132" s="50" t="s">
        <v>144</v>
      </c>
      <c r="Q1132" s="51" t="s">
        <v>144</v>
      </c>
      <c r="R1132" s="51" t="s">
        <v>144</v>
      </c>
    </row>
    <row r="1133" spans="2:18" ht="45" customHeight="1" x14ac:dyDescent="0.25"/>
    <row r="1134" spans="2:18" ht="45" customHeight="1" x14ac:dyDescent="0.25"/>
    <row r="1135" spans="2:18" ht="45" customHeight="1" x14ac:dyDescent="0.25"/>
    <row r="1136" spans="2:18" ht="45" customHeight="1" x14ac:dyDescent="0.25"/>
    <row r="1137" ht="45" customHeight="1" x14ac:dyDescent="0.25"/>
    <row r="1138" ht="45" customHeight="1" x14ac:dyDescent="0.25"/>
    <row r="1139" ht="45" customHeight="1" x14ac:dyDescent="0.25"/>
    <row r="1140" ht="45" customHeight="1" x14ac:dyDescent="0.25"/>
    <row r="1141" ht="45" customHeight="1" x14ac:dyDescent="0.25"/>
    <row r="1142" ht="45" customHeight="1" x14ac:dyDescent="0.25"/>
    <row r="1143" ht="45" customHeight="1" x14ac:dyDescent="0.25"/>
    <row r="1144" ht="45" customHeight="1" x14ac:dyDescent="0.25"/>
    <row r="1145" ht="45" customHeight="1" x14ac:dyDescent="0.25"/>
    <row r="1146" ht="45" customHeight="1" x14ac:dyDescent="0.25"/>
    <row r="1147" ht="45" customHeight="1" x14ac:dyDescent="0.25"/>
    <row r="1148" ht="45" customHeight="1" x14ac:dyDescent="0.25"/>
    <row r="1149" ht="45" customHeight="1" x14ac:dyDescent="0.25"/>
    <row r="1150" ht="45" customHeight="1" x14ac:dyDescent="0.25"/>
    <row r="1151" ht="45" customHeight="1" x14ac:dyDescent="0.25"/>
    <row r="1152" ht="45" customHeight="1" x14ac:dyDescent="0.25"/>
    <row r="1153" ht="45" customHeight="1" x14ac:dyDescent="0.25"/>
    <row r="1154" ht="45" customHeight="1" x14ac:dyDescent="0.25"/>
    <row r="1155" ht="45" customHeight="1" x14ac:dyDescent="0.25"/>
    <row r="1156" ht="45" customHeight="1" x14ac:dyDescent="0.25"/>
    <row r="1157" ht="45" customHeight="1" x14ac:dyDescent="0.25"/>
    <row r="1158" ht="45" customHeight="1" x14ac:dyDescent="0.25"/>
    <row r="1159" ht="45" customHeight="1" x14ac:dyDescent="0.25"/>
    <row r="1160" ht="45" customHeight="1" x14ac:dyDescent="0.25"/>
    <row r="1161" ht="45" customHeight="1" x14ac:dyDescent="0.25"/>
    <row r="1162" ht="45" customHeight="1" x14ac:dyDescent="0.25"/>
    <row r="1163" ht="45" customHeight="1" x14ac:dyDescent="0.25"/>
    <row r="1164" ht="45" customHeight="1" x14ac:dyDescent="0.25"/>
    <row r="1165" ht="45" customHeight="1" x14ac:dyDescent="0.25"/>
    <row r="1166" ht="45" customHeight="1" x14ac:dyDescent="0.25"/>
    <row r="1167" ht="45" customHeight="1" x14ac:dyDescent="0.25"/>
    <row r="1168" ht="45" customHeight="1" x14ac:dyDescent="0.25"/>
    <row r="1169" ht="45" customHeight="1" x14ac:dyDescent="0.25"/>
    <row r="1170" ht="45" customHeight="1" x14ac:dyDescent="0.25"/>
    <row r="1171" ht="45" customHeight="1" x14ac:dyDescent="0.25"/>
    <row r="1172" ht="45" customHeight="1" x14ac:dyDescent="0.25"/>
    <row r="1173" ht="45" customHeight="1" x14ac:dyDescent="0.25"/>
    <row r="1174" ht="45" customHeight="1" x14ac:dyDescent="0.25"/>
    <row r="1175" ht="45" customHeight="1" x14ac:dyDescent="0.25"/>
    <row r="1176" ht="45" customHeight="1" x14ac:dyDescent="0.25"/>
    <row r="1177" ht="45" customHeight="1" x14ac:dyDescent="0.25"/>
    <row r="1178" ht="45" customHeight="1" x14ac:dyDescent="0.25"/>
    <row r="1179" ht="45" customHeight="1" x14ac:dyDescent="0.25"/>
    <row r="1180" ht="45" customHeight="1" x14ac:dyDescent="0.25"/>
    <row r="1181" ht="45" customHeight="1" x14ac:dyDescent="0.25"/>
    <row r="1182" ht="45" customHeight="1" x14ac:dyDescent="0.25"/>
    <row r="1183" ht="45" customHeight="1" x14ac:dyDescent="0.25"/>
    <row r="1184" ht="45" customHeight="1" x14ac:dyDescent="0.25"/>
    <row r="1185" ht="45" customHeight="1" x14ac:dyDescent="0.25"/>
    <row r="1186" ht="45" customHeight="1" x14ac:dyDescent="0.25"/>
    <row r="1187" ht="45" customHeight="1" x14ac:dyDescent="0.25"/>
    <row r="1188" ht="45" customHeight="1" x14ac:dyDescent="0.25"/>
    <row r="1189" ht="45" customHeight="1" x14ac:dyDescent="0.25"/>
    <row r="1190" ht="45" customHeight="1" x14ac:dyDescent="0.25"/>
    <row r="1191" ht="45" customHeight="1" x14ac:dyDescent="0.25"/>
    <row r="1192" ht="45" customHeight="1" x14ac:dyDescent="0.25"/>
    <row r="1193" ht="45" customHeight="1" x14ac:dyDescent="0.25"/>
    <row r="1194" ht="45" customHeight="1" x14ac:dyDescent="0.25"/>
    <row r="1195" ht="45" customHeight="1" x14ac:dyDescent="0.25"/>
    <row r="1196" ht="45" customHeight="1" x14ac:dyDescent="0.25"/>
    <row r="1197" ht="45" customHeight="1" x14ac:dyDescent="0.25"/>
    <row r="1198" ht="45" customHeight="1" x14ac:dyDescent="0.25"/>
    <row r="1199" ht="45" customHeight="1" x14ac:dyDescent="0.25"/>
    <row r="1200" ht="45" customHeight="1" x14ac:dyDescent="0.25"/>
    <row r="1201" ht="45" customHeight="1" x14ac:dyDescent="0.25"/>
    <row r="1202" ht="45" customHeight="1" x14ac:dyDescent="0.25"/>
    <row r="1203" ht="45" customHeight="1" x14ac:dyDescent="0.25"/>
    <row r="1204" ht="45" customHeight="1" x14ac:dyDescent="0.25"/>
    <row r="1205" ht="45" customHeight="1" x14ac:dyDescent="0.25"/>
    <row r="1206" ht="45" customHeight="1" x14ac:dyDescent="0.25"/>
    <row r="1207" ht="45" customHeight="1" x14ac:dyDescent="0.25"/>
    <row r="1208" ht="45" customHeight="1" x14ac:dyDescent="0.25"/>
    <row r="1209" ht="45" customHeight="1" x14ac:dyDescent="0.25"/>
    <row r="1210" ht="45" customHeight="1" x14ac:dyDescent="0.25"/>
    <row r="1211" ht="45" customHeight="1" x14ac:dyDescent="0.25"/>
    <row r="1212" ht="45" customHeight="1" x14ac:dyDescent="0.25"/>
    <row r="1213" ht="45" customHeight="1" x14ac:dyDescent="0.25"/>
    <row r="1214" ht="45" customHeight="1" x14ac:dyDescent="0.25"/>
    <row r="1215" ht="45" customHeight="1" x14ac:dyDescent="0.25"/>
    <row r="1216" ht="45" customHeight="1" x14ac:dyDescent="0.25"/>
    <row r="1217" ht="45" customHeight="1" x14ac:dyDescent="0.25"/>
    <row r="1218" ht="45" customHeight="1" x14ac:dyDescent="0.25"/>
    <row r="1219" ht="45" customHeight="1" x14ac:dyDescent="0.25"/>
    <row r="1220" ht="45" customHeight="1" x14ac:dyDescent="0.25"/>
    <row r="1221" ht="45" customHeight="1" x14ac:dyDescent="0.25"/>
    <row r="1222" ht="45" customHeight="1" x14ac:dyDescent="0.25"/>
    <row r="1223" ht="45" customHeight="1" x14ac:dyDescent="0.25"/>
    <row r="1224" ht="45" customHeight="1" x14ac:dyDescent="0.25"/>
    <row r="1225" ht="45" customHeight="1" x14ac:dyDescent="0.25"/>
    <row r="1226" ht="45" customHeight="1" x14ac:dyDescent="0.25"/>
    <row r="1227" ht="45" customHeight="1" x14ac:dyDescent="0.25"/>
    <row r="1228" ht="45" customHeight="1" x14ac:dyDescent="0.25"/>
    <row r="1229" ht="45" customHeight="1" x14ac:dyDescent="0.25"/>
    <row r="1230" ht="45" customHeight="1" x14ac:dyDescent="0.25"/>
    <row r="1231" ht="45" customHeight="1" x14ac:dyDescent="0.25"/>
    <row r="1232" ht="45" customHeight="1" x14ac:dyDescent="0.25"/>
    <row r="1233" ht="45" customHeight="1" x14ac:dyDescent="0.25"/>
    <row r="1234" ht="45" customHeight="1" x14ac:dyDescent="0.25"/>
    <row r="1235" ht="45" customHeight="1" x14ac:dyDescent="0.25"/>
    <row r="1236" ht="45" customHeight="1" x14ac:dyDescent="0.25"/>
    <row r="1237" ht="45" customHeight="1" x14ac:dyDescent="0.25"/>
    <row r="1238" ht="45" customHeight="1" x14ac:dyDescent="0.25"/>
    <row r="1239" ht="45" customHeight="1" x14ac:dyDescent="0.25"/>
    <row r="1240" ht="45" customHeight="1" x14ac:dyDescent="0.25"/>
    <row r="1241" ht="45" customHeight="1" x14ac:dyDescent="0.25"/>
    <row r="1242" ht="45" customHeight="1" x14ac:dyDescent="0.25"/>
    <row r="1243" ht="45" customHeight="1" x14ac:dyDescent="0.25"/>
    <row r="1244" ht="45" customHeight="1" x14ac:dyDescent="0.25"/>
    <row r="1245" ht="45" customHeight="1" x14ac:dyDescent="0.25"/>
    <row r="1246" ht="45" customHeight="1" x14ac:dyDescent="0.25"/>
    <row r="1247" ht="45" customHeight="1" x14ac:dyDescent="0.25"/>
    <row r="1248" ht="45" customHeight="1" x14ac:dyDescent="0.25"/>
    <row r="1249" ht="45" customHeight="1" x14ac:dyDescent="0.25"/>
    <row r="1250" ht="45" customHeight="1" x14ac:dyDescent="0.25"/>
    <row r="1251" ht="45" customHeight="1" x14ac:dyDescent="0.25"/>
    <row r="1252" ht="45" customHeight="1" x14ac:dyDescent="0.25"/>
    <row r="1253" ht="45" customHeight="1" x14ac:dyDescent="0.25"/>
    <row r="1254" ht="45" customHeight="1" x14ac:dyDescent="0.25"/>
    <row r="1255" ht="45" customHeight="1" x14ac:dyDescent="0.25"/>
    <row r="1256" ht="45" customHeight="1" x14ac:dyDescent="0.25"/>
    <row r="1257" ht="45" customHeight="1" x14ac:dyDescent="0.25"/>
    <row r="1258" ht="45" customHeight="1" x14ac:dyDescent="0.25"/>
    <row r="1259" ht="45" customHeight="1" x14ac:dyDescent="0.25"/>
    <row r="1260" ht="45" customHeight="1" x14ac:dyDescent="0.25"/>
    <row r="1261" ht="45" customHeight="1" x14ac:dyDescent="0.25"/>
    <row r="1262" ht="45" customHeight="1" x14ac:dyDescent="0.25"/>
    <row r="1263" ht="45" customHeight="1" x14ac:dyDescent="0.25"/>
    <row r="1264" ht="45" customHeight="1" x14ac:dyDescent="0.25"/>
    <row r="1265" ht="45" customHeight="1" x14ac:dyDescent="0.25"/>
    <row r="1266" ht="45" customHeight="1" x14ac:dyDescent="0.25"/>
    <row r="1267" ht="45" customHeight="1" x14ac:dyDescent="0.25"/>
    <row r="1268" ht="45" customHeight="1" x14ac:dyDescent="0.25"/>
    <row r="1269" ht="45" customHeight="1" x14ac:dyDescent="0.25"/>
    <row r="1270" ht="45" customHeight="1" x14ac:dyDescent="0.25"/>
    <row r="1271" ht="45" customHeight="1" x14ac:dyDescent="0.25"/>
    <row r="1272" ht="45" customHeight="1" x14ac:dyDescent="0.25"/>
    <row r="1273" ht="45" customHeight="1" x14ac:dyDescent="0.25"/>
    <row r="1274" ht="45" customHeight="1" x14ac:dyDescent="0.25"/>
    <row r="1275" ht="45" customHeight="1" x14ac:dyDescent="0.25"/>
    <row r="1276" ht="45" customHeight="1" x14ac:dyDescent="0.25"/>
    <row r="1277" ht="45" customHeight="1" x14ac:dyDescent="0.25"/>
    <row r="1278" ht="45" customHeight="1" x14ac:dyDescent="0.25"/>
    <row r="1279" ht="45" customHeight="1" x14ac:dyDescent="0.25"/>
    <row r="1280" ht="45" customHeight="1" x14ac:dyDescent="0.25"/>
    <row r="1281" ht="45" customHeight="1" x14ac:dyDescent="0.25"/>
    <row r="1282" ht="45" customHeight="1" x14ac:dyDescent="0.25"/>
    <row r="1283" ht="45" customHeight="1" x14ac:dyDescent="0.25"/>
    <row r="1284" ht="45" customHeight="1" x14ac:dyDescent="0.25"/>
    <row r="1285" ht="45" customHeight="1" x14ac:dyDescent="0.25"/>
    <row r="1286" ht="45" customHeight="1" x14ac:dyDescent="0.25"/>
    <row r="1287" ht="45" customHeight="1" x14ac:dyDescent="0.25"/>
    <row r="1288" ht="45" customHeight="1" x14ac:dyDescent="0.25"/>
    <row r="1289" ht="45" customHeight="1" x14ac:dyDescent="0.25"/>
    <row r="1290" ht="45" customHeight="1" x14ac:dyDescent="0.25"/>
    <row r="1291" ht="45" customHeight="1" x14ac:dyDescent="0.25"/>
    <row r="1292" ht="45" customHeight="1" x14ac:dyDescent="0.25"/>
    <row r="1293" ht="45" customHeight="1" x14ac:dyDescent="0.25"/>
    <row r="1294" ht="45" customHeight="1" x14ac:dyDescent="0.25"/>
    <row r="1295" ht="45" customHeight="1" x14ac:dyDescent="0.25"/>
    <row r="1296" ht="45" customHeight="1" x14ac:dyDescent="0.25"/>
    <row r="1297" ht="45" customHeight="1" x14ac:dyDescent="0.25"/>
    <row r="1298" ht="45" customHeight="1" x14ac:dyDescent="0.25"/>
    <row r="1299" ht="45" customHeight="1" x14ac:dyDescent="0.25"/>
    <row r="1300" ht="45" customHeight="1" x14ac:dyDescent="0.25"/>
    <row r="1301" ht="45" customHeight="1" x14ac:dyDescent="0.25"/>
    <row r="1302" ht="45" customHeight="1" x14ac:dyDescent="0.25"/>
    <row r="1303" ht="45" customHeight="1" x14ac:dyDescent="0.25"/>
    <row r="1304" ht="45" customHeight="1" x14ac:dyDescent="0.25"/>
    <row r="1305" ht="45" customHeight="1" x14ac:dyDescent="0.25"/>
    <row r="1306" ht="45" customHeight="1" x14ac:dyDescent="0.25"/>
    <row r="1307" ht="45" customHeight="1" x14ac:dyDescent="0.25"/>
    <row r="1308" ht="45" customHeight="1" x14ac:dyDescent="0.25"/>
    <row r="1309" ht="45" customHeight="1" x14ac:dyDescent="0.25"/>
    <row r="1310" ht="45" customHeight="1" x14ac:dyDescent="0.25"/>
    <row r="1311" ht="45" customHeight="1" x14ac:dyDescent="0.25"/>
    <row r="1312" ht="45" customHeight="1" x14ac:dyDescent="0.25"/>
    <row r="1313" ht="45" customHeight="1" x14ac:dyDescent="0.25"/>
    <row r="1314" ht="45" customHeight="1" x14ac:dyDescent="0.25"/>
    <row r="1315" ht="45" customHeight="1" x14ac:dyDescent="0.25"/>
    <row r="1316" ht="45" customHeight="1" x14ac:dyDescent="0.25"/>
    <row r="1317" ht="45" customHeight="1" x14ac:dyDescent="0.25"/>
    <row r="1318" ht="45" customHeight="1" x14ac:dyDescent="0.25"/>
    <row r="1319" ht="45" customHeight="1" x14ac:dyDescent="0.25"/>
    <row r="1320" ht="45" customHeight="1" x14ac:dyDescent="0.25"/>
    <row r="1321" ht="45" customHeight="1" x14ac:dyDescent="0.25"/>
    <row r="1322" ht="45" customHeight="1" x14ac:dyDescent="0.25"/>
    <row r="1323" ht="45" customHeight="1" x14ac:dyDescent="0.25"/>
    <row r="1324" ht="45" customHeight="1" x14ac:dyDescent="0.25"/>
    <row r="1325" ht="45" customHeight="1" x14ac:dyDescent="0.25"/>
    <row r="1326" ht="45" customHeight="1" x14ac:dyDescent="0.25"/>
    <row r="1327" ht="45" customHeight="1" x14ac:dyDescent="0.25"/>
    <row r="1328" ht="45" customHeight="1" x14ac:dyDescent="0.25"/>
    <row r="1329" ht="45" customHeight="1" x14ac:dyDescent="0.25"/>
    <row r="1330" ht="45" customHeight="1" x14ac:dyDescent="0.25"/>
    <row r="1331" ht="45" customHeight="1" x14ac:dyDescent="0.25"/>
    <row r="1332" ht="45" customHeight="1" x14ac:dyDescent="0.25"/>
    <row r="1333" ht="45" customHeight="1" x14ac:dyDescent="0.25"/>
    <row r="1334" ht="45" customHeight="1" x14ac:dyDescent="0.25"/>
    <row r="1335" ht="45" customHeight="1" x14ac:dyDescent="0.25"/>
    <row r="1336" ht="45" customHeight="1" x14ac:dyDescent="0.25"/>
    <row r="1337" ht="45" customHeight="1" x14ac:dyDescent="0.25"/>
    <row r="1338" ht="45" customHeight="1" x14ac:dyDescent="0.25"/>
    <row r="1339" ht="45" customHeight="1" x14ac:dyDescent="0.25"/>
    <row r="1340" ht="45" customHeight="1" x14ac:dyDescent="0.25"/>
    <row r="1341" ht="45" customHeight="1" x14ac:dyDescent="0.25"/>
    <row r="1342" ht="45" customHeight="1" x14ac:dyDescent="0.25"/>
    <row r="1343" ht="45" customHeight="1" x14ac:dyDescent="0.25"/>
    <row r="1344" ht="45" customHeight="1" x14ac:dyDescent="0.25"/>
    <row r="1345" ht="45" customHeight="1" x14ac:dyDescent="0.25"/>
    <row r="1346" ht="45" customHeight="1" x14ac:dyDescent="0.25"/>
    <row r="1347" ht="45" customHeight="1" x14ac:dyDescent="0.25"/>
    <row r="1348" ht="45" customHeight="1" x14ac:dyDescent="0.25"/>
    <row r="1349" ht="45" customHeight="1" x14ac:dyDescent="0.25"/>
    <row r="1350" ht="45" customHeight="1" x14ac:dyDescent="0.25"/>
    <row r="1351" ht="45" customHeight="1" x14ac:dyDescent="0.25"/>
    <row r="1352" ht="45" customHeight="1" x14ac:dyDescent="0.25"/>
    <row r="1353" ht="45" customHeight="1" x14ac:dyDescent="0.25"/>
    <row r="1354" ht="45" customHeight="1" x14ac:dyDescent="0.25"/>
    <row r="1355" ht="45" customHeight="1" x14ac:dyDescent="0.25"/>
    <row r="1356" ht="45" customHeight="1" x14ac:dyDescent="0.25"/>
    <row r="1357" ht="45" customHeight="1" x14ac:dyDescent="0.25"/>
    <row r="1358" ht="45" customHeight="1" x14ac:dyDescent="0.25"/>
    <row r="1359" ht="45" customHeight="1" x14ac:dyDescent="0.25"/>
    <row r="1360" ht="45" customHeight="1" x14ac:dyDescent="0.25"/>
    <row r="1361" ht="45" customHeight="1" x14ac:dyDescent="0.25"/>
    <row r="1362" ht="45" customHeight="1" x14ac:dyDescent="0.25"/>
    <row r="1363" ht="45" customHeight="1" x14ac:dyDescent="0.25"/>
    <row r="1364" ht="45" customHeight="1" x14ac:dyDescent="0.25"/>
    <row r="1365" ht="45" customHeight="1" x14ac:dyDescent="0.25"/>
    <row r="1366" ht="45" customHeight="1" x14ac:dyDescent="0.25"/>
    <row r="1367" ht="45" customHeight="1" x14ac:dyDescent="0.25"/>
    <row r="1368" ht="45" customHeight="1" x14ac:dyDescent="0.25"/>
    <row r="1369" ht="45" customHeight="1" x14ac:dyDescent="0.25"/>
    <row r="1370" ht="45" customHeight="1" x14ac:dyDescent="0.25"/>
    <row r="1371" ht="45" customHeight="1" x14ac:dyDescent="0.25"/>
    <row r="1372" ht="45" customHeight="1" x14ac:dyDescent="0.25"/>
    <row r="1373" ht="45" customHeight="1" x14ac:dyDescent="0.25"/>
    <row r="1374" ht="45" customHeight="1" x14ac:dyDescent="0.25"/>
    <row r="1375" ht="45" customHeight="1" x14ac:dyDescent="0.25"/>
    <row r="1376" ht="45" customHeight="1" x14ac:dyDescent="0.25"/>
    <row r="1377" ht="45" customHeight="1" x14ac:dyDescent="0.25"/>
    <row r="1378" ht="45" customHeight="1" x14ac:dyDescent="0.25"/>
    <row r="1379" ht="45" customHeight="1" x14ac:dyDescent="0.25"/>
    <row r="1380" ht="45" customHeight="1" x14ac:dyDescent="0.25"/>
    <row r="1381" ht="45" customHeight="1" x14ac:dyDescent="0.25"/>
    <row r="1382" ht="45" customHeight="1" x14ac:dyDescent="0.25"/>
    <row r="1383" ht="45" customHeight="1" x14ac:dyDescent="0.25"/>
    <row r="1384" ht="45" customHeight="1" x14ac:dyDescent="0.25"/>
    <row r="1385" ht="45" customHeight="1" x14ac:dyDescent="0.25"/>
    <row r="1386" ht="45" customHeight="1" x14ac:dyDescent="0.25"/>
    <row r="1387" ht="45" customHeight="1" x14ac:dyDescent="0.25"/>
    <row r="1388" ht="45" customHeight="1" x14ac:dyDescent="0.25"/>
    <row r="1389" ht="45" customHeight="1" x14ac:dyDescent="0.25"/>
    <row r="1390" ht="45" customHeight="1" x14ac:dyDescent="0.25"/>
    <row r="1391" ht="45" customHeight="1" x14ac:dyDescent="0.25"/>
    <row r="1392" ht="45" customHeight="1" x14ac:dyDescent="0.25"/>
    <row r="1393" ht="45" customHeight="1" x14ac:dyDescent="0.25"/>
    <row r="1394" ht="45" customHeight="1" x14ac:dyDescent="0.25"/>
    <row r="1395" ht="45" customHeight="1" x14ac:dyDescent="0.25"/>
    <row r="1396" ht="45" customHeight="1" x14ac:dyDescent="0.25"/>
    <row r="1397" ht="45" customHeight="1" x14ac:dyDescent="0.25"/>
    <row r="1398" ht="45" customHeight="1" x14ac:dyDescent="0.25"/>
    <row r="1399" ht="45" customHeight="1" x14ac:dyDescent="0.25"/>
    <row r="1400" ht="45" customHeight="1" x14ac:dyDescent="0.25"/>
    <row r="1401" ht="45" customHeight="1" x14ac:dyDescent="0.25"/>
    <row r="1402" ht="45" customHeight="1" x14ac:dyDescent="0.25"/>
    <row r="1403" ht="45" customHeight="1" x14ac:dyDescent="0.25"/>
    <row r="1404" ht="45" customHeight="1" x14ac:dyDescent="0.25"/>
    <row r="1405" ht="45" customHeight="1" x14ac:dyDescent="0.25"/>
    <row r="1406" ht="45" customHeight="1" x14ac:dyDescent="0.25"/>
    <row r="1407" ht="45" customHeight="1" x14ac:dyDescent="0.25"/>
    <row r="1408" ht="45" customHeight="1" x14ac:dyDescent="0.25"/>
    <row r="1409" ht="45" customHeight="1" x14ac:dyDescent="0.25"/>
    <row r="1410" ht="45" customHeight="1" x14ac:dyDescent="0.25"/>
    <row r="1411" ht="45" customHeight="1" x14ac:dyDescent="0.25"/>
    <row r="1412" ht="45" customHeight="1" x14ac:dyDescent="0.25"/>
    <row r="1413" ht="45" customHeight="1" x14ac:dyDescent="0.25"/>
    <row r="1414" ht="45" customHeight="1" x14ac:dyDescent="0.25"/>
    <row r="1415" ht="45" customHeight="1" x14ac:dyDescent="0.25"/>
    <row r="1416" ht="45" customHeight="1" x14ac:dyDescent="0.25"/>
    <row r="1417" ht="45" customHeight="1" x14ac:dyDescent="0.25"/>
    <row r="1418" ht="45" customHeight="1" x14ac:dyDescent="0.25"/>
    <row r="1419" ht="45" customHeight="1" x14ac:dyDescent="0.25"/>
    <row r="1420" ht="45" customHeight="1" x14ac:dyDescent="0.25"/>
    <row r="1421" ht="45" customHeight="1" x14ac:dyDescent="0.25"/>
    <row r="1422" ht="45" customHeight="1" x14ac:dyDescent="0.25"/>
    <row r="1423" ht="45" customHeight="1" x14ac:dyDescent="0.25"/>
    <row r="1424" ht="45" customHeight="1" x14ac:dyDescent="0.25"/>
    <row r="1425" ht="45" customHeight="1" x14ac:dyDescent="0.25"/>
    <row r="1426" ht="45" customHeight="1" x14ac:dyDescent="0.25"/>
    <row r="1427" ht="45" customHeight="1" x14ac:dyDescent="0.25"/>
    <row r="1428" ht="45" customHeight="1" x14ac:dyDescent="0.25"/>
    <row r="1429" ht="45" customHeight="1" x14ac:dyDescent="0.25"/>
    <row r="1430" ht="45" customHeight="1" x14ac:dyDescent="0.25"/>
    <row r="1431" ht="45" customHeight="1" x14ac:dyDescent="0.25"/>
    <row r="1432" ht="45" customHeight="1" x14ac:dyDescent="0.25"/>
    <row r="1433" ht="45" customHeight="1" x14ac:dyDescent="0.25"/>
    <row r="1434" ht="45" customHeight="1" x14ac:dyDescent="0.25"/>
    <row r="1435" ht="45" customHeight="1" x14ac:dyDescent="0.25"/>
    <row r="1436" ht="45" customHeight="1" x14ac:dyDescent="0.25"/>
    <row r="1437" ht="45" customHeight="1" x14ac:dyDescent="0.25"/>
    <row r="1438" ht="45" customHeight="1" x14ac:dyDescent="0.25"/>
    <row r="1439" ht="45" customHeight="1" x14ac:dyDescent="0.25"/>
    <row r="1440" ht="45" customHeight="1" x14ac:dyDescent="0.25"/>
    <row r="1441" ht="45" customHeight="1" x14ac:dyDescent="0.25"/>
    <row r="1442" ht="45" customHeight="1" x14ac:dyDescent="0.25"/>
    <row r="1443" ht="45" customHeight="1" x14ac:dyDescent="0.25"/>
    <row r="1444" ht="45" customHeight="1" x14ac:dyDescent="0.25"/>
    <row r="1445" ht="45" customHeight="1" x14ac:dyDescent="0.25"/>
    <row r="1446" ht="45" customHeight="1" x14ac:dyDescent="0.25"/>
    <row r="1447" ht="45" customHeight="1" x14ac:dyDescent="0.25"/>
    <row r="1448" ht="45" customHeight="1" x14ac:dyDescent="0.25"/>
    <row r="1449" ht="45" customHeight="1" x14ac:dyDescent="0.25"/>
    <row r="1450" ht="45" customHeight="1" x14ac:dyDescent="0.25"/>
    <row r="1451" ht="45" customHeight="1" x14ac:dyDescent="0.25"/>
    <row r="1452" ht="45" customHeight="1" x14ac:dyDescent="0.25"/>
    <row r="1453" ht="45" customHeight="1" x14ac:dyDescent="0.25"/>
    <row r="1454" ht="45" customHeight="1" x14ac:dyDescent="0.25"/>
    <row r="1455" ht="45" customHeight="1" x14ac:dyDescent="0.25"/>
    <row r="1456" ht="45" customHeight="1" x14ac:dyDescent="0.25"/>
    <row r="1457" ht="45" customHeight="1" x14ac:dyDescent="0.25"/>
    <row r="1458" ht="45" customHeight="1" x14ac:dyDescent="0.25"/>
    <row r="1459" ht="45" customHeight="1" x14ac:dyDescent="0.25"/>
    <row r="1460" ht="45" customHeight="1" x14ac:dyDescent="0.25"/>
    <row r="1461" ht="45" customHeight="1" x14ac:dyDescent="0.25"/>
    <row r="1462" ht="45" customHeight="1" x14ac:dyDescent="0.25"/>
    <row r="1463" ht="45" customHeight="1" x14ac:dyDescent="0.25"/>
    <row r="1464" ht="45" customHeight="1" x14ac:dyDescent="0.25"/>
    <row r="1465" ht="45" customHeight="1" x14ac:dyDescent="0.25"/>
    <row r="1466" ht="45" customHeight="1" x14ac:dyDescent="0.25"/>
    <row r="1467" ht="45" customHeight="1" x14ac:dyDescent="0.25"/>
    <row r="1468" ht="45" customHeight="1" x14ac:dyDescent="0.25"/>
    <row r="1469" ht="45" customHeight="1" x14ac:dyDescent="0.25"/>
    <row r="1470" ht="45" customHeight="1" x14ac:dyDescent="0.25"/>
    <row r="1471" ht="45" customHeight="1" x14ac:dyDescent="0.25"/>
    <row r="1472" ht="45" customHeight="1" x14ac:dyDescent="0.25"/>
    <row r="1473" ht="45" customHeight="1" x14ac:dyDescent="0.25"/>
    <row r="1474" ht="45" customHeight="1" x14ac:dyDescent="0.25"/>
    <row r="1475" ht="45" customHeight="1" x14ac:dyDescent="0.25"/>
    <row r="1476" ht="45" customHeight="1" x14ac:dyDescent="0.25"/>
    <row r="1477" ht="45" customHeight="1" x14ac:dyDescent="0.25"/>
    <row r="1478" ht="45" customHeight="1" x14ac:dyDescent="0.25"/>
    <row r="1479" ht="45" customHeight="1" x14ac:dyDescent="0.25"/>
    <row r="1480" ht="45" customHeight="1" x14ac:dyDescent="0.25"/>
    <row r="1481" ht="45" customHeight="1" x14ac:dyDescent="0.25"/>
    <row r="1482" ht="45" customHeight="1" x14ac:dyDescent="0.25"/>
    <row r="1483" ht="45" customHeight="1" x14ac:dyDescent="0.25"/>
    <row r="1484" ht="45" customHeight="1" x14ac:dyDescent="0.25"/>
    <row r="1485" ht="45" customHeight="1" x14ac:dyDescent="0.25"/>
    <row r="1486" ht="45" customHeight="1" x14ac:dyDescent="0.25"/>
    <row r="1487" ht="45" customHeight="1" x14ac:dyDescent="0.25"/>
    <row r="1488" ht="45" customHeight="1" x14ac:dyDescent="0.25"/>
    <row r="1489" ht="45" customHeight="1" x14ac:dyDescent="0.25"/>
    <row r="1490" ht="45" customHeight="1" x14ac:dyDescent="0.25"/>
    <row r="1491" ht="45" customHeight="1" x14ac:dyDescent="0.25"/>
    <row r="1492" ht="45" customHeight="1" x14ac:dyDescent="0.25"/>
    <row r="1493" ht="45" customHeight="1" x14ac:dyDescent="0.25"/>
    <row r="1494" ht="45" customHeight="1" x14ac:dyDescent="0.25"/>
    <row r="1495" ht="45" customHeight="1" x14ac:dyDescent="0.25"/>
    <row r="1496" ht="45" customHeight="1" x14ac:dyDescent="0.25"/>
    <row r="1497" ht="45" customHeight="1" x14ac:dyDescent="0.25"/>
    <row r="1498" ht="45" customHeight="1" x14ac:dyDescent="0.25"/>
    <row r="1499" ht="45" customHeight="1" x14ac:dyDescent="0.25"/>
    <row r="1500" ht="45" customHeight="1" x14ac:dyDescent="0.25"/>
    <row r="1501" ht="45" customHeight="1" x14ac:dyDescent="0.25"/>
    <row r="1502" ht="45" customHeight="1" x14ac:dyDescent="0.25"/>
    <row r="1503" ht="45" customHeight="1" x14ac:dyDescent="0.25"/>
    <row r="1504" ht="45" customHeight="1" x14ac:dyDescent="0.25"/>
    <row r="1505" ht="45" customHeight="1" x14ac:dyDescent="0.25"/>
    <row r="1506" ht="45" customHeight="1" x14ac:dyDescent="0.25"/>
    <row r="1507" ht="45" customHeight="1" x14ac:dyDescent="0.25"/>
    <row r="1508" ht="45" customHeight="1" x14ac:dyDescent="0.25"/>
    <row r="1509" ht="45" customHeight="1" x14ac:dyDescent="0.25"/>
    <row r="1510" ht="45" customHeight="1" x14ac:dyDescent="0.25"/>
    <row r="1511" ht="45" customHeight="1" x14ac:dyDescent="0.25"/>
    <row r="1512" ht="45" customHeight="1" x14ac:dyDescent="0.25"/>
    <row r="1513" ht="45" customHeight="1" x14ac:dyDescent="0.25"/>
    <row r="1514" ht="45" customHeight="1" x14ac:dyDescent="0.25"/>
    <row r="1515" ht="45" customHeight="1" x14ac:dyDescent="0.25"/>
    <row r="1516" ht="45" customHeight="1" x14ac:dyDescent="0.25"/>
    <row r="1517" ht="45" customHeight="1" x14ac:dyDescent="0.25"/>
    <row r="1518" ht="45" customHeight="1" x14ac:dyDescent="0.25"/>
    <row r="1519" ht="45" customHeight="1" x14ac:dyDescent="0.25"/>
    <row r="1520" ht="45" customHeight="1" x14ac:dyDescent="0.25"/>
    <row r="1521" ht="45" customHeight="1" x14ac:dyDescent="0.25"/>
    <row r="1522" ht="45" customHeight="1" x14ac:dyDescent="0.25"/>
    <row r="1523" ht="45" customHeight="1" x14ac:dyDescent="0.25"/>
    <row r="1524" ht="45" customHeight="1" x14ac:dyDescent="0.25"/>
    <row r="1525" ht="45" customHeight="1" x14ac:dyDescent="0.25"/>
    <row r="1526" ht="45" customHeight="1" x14ac:dyDescent="0.25"/>
    <row r="1527" ht="45" customHeight="1" x14ac:dyDescent="0.25"/>
    <row r="1528" ht="45" customHeight="1" x14ac:dyDescent="0.25"/>
    <row r="1529" ht="45" customHeight="1" x14ac:dyDescent="0.25"/>
    <row r="1530" ht="45" customHeight="1" x14ac:dyDescent="0.25"/>
    <row r="1531" ht="45" customHeight="1" x14ac:dyDescent="0.25"/>
    <row r="1532" ht="45" customHeight="1" x14ac:dyDescent="0.25"/>
    <row r="1533" ht="45" customHeight="1" x14ac:dyDescent="0.25"/>
    <row r="1534" ht="45" customHeight="1" x14ac:dyDescent="0.25"/>
    <row r="1535" ht="45" customHeight="1" x14ac:dyDescent="0.25"/>
    <row r="1536" ht="45" customHeight="1" x14ac:dyDescent="0.25"/>
    <row r="1537" ht="45" customHeight="1" x14ac:dyDescent="0.25"/>
    <row r="1538" ht="45" customHeight="1" x14ac:dyDescent="0.25"/>
    <row r="1539" ht="45" customHeight="1" x14ac:dyDescent="0.25"/>
    <row r="1540" ht="45" customHeight="1" x14ac:dyDescent="0.25"/>
    <row r="1541" ht="45" customHeight="1" x14ac:dyDescent="0.25"/>
    <row r="1542" ht="45" customHeight="1" x14ac:dyDescent="0.25"/>
    <row r="1543" ht="45" customHeight="1" x14ac:dyDescent="0.25"/>
    <row r="1544" ht="45" customHeight="1" x14ac:dyDescent="0.25"/>
    <row r="1545" ht="45" customHeight="1" x14ac:dyDescent="0.25"/>
    <row r="1546" ht="45" customHeight="1" x14ac:dyDescent="0.25"/>
    <row r="1547" ht="45" customHeight="1" x14ac:dyDescent="0.25"/>
    <row r="1548" ht="45" customHeight="1" x14ac:dyDescent="0.25"/>
    <row r="1549" ht="45" customHeight="1" x14ac:dyDescent="0.25"/>
    <row r="1550" ht="45" customHeight="1" x14ac:dyDescent="0.25"/>
    <row r="1551" ht="45" customHeight="1" x14ac:dyDescent="0.25"/>
    <row r="1552" ht="45" customHeight="1" x14ac:dyDescent="0.25"/>
    <row r="1553" ht="45" customHeight="1" x14ac:dyDescent="0.25"/>
    <row r="1554" ht="45" customHeight="1" x14ac:dyDescent="0.25"/>
    <row r="1555" ht="45" customHeight="1" x14ac:dyDescent="0.25"/>
    <row r="1556" ht="45" customHeight="1" x14ac:dyDescent="0.25"/>
    <row r="1557" ht="45" customHeight="1" x14ac:dyDescent="0.25"/>
    <row r="1558" ht="45" customHeight="1" x14ac:dyDescent="0.25"/>
    <row r="1559" ht="45" customHeight="1" x14ac:dyDescent="0.25"/>
    <row r="1560" ht="45" customHeight="1" x14ac:dyDescent="0.25"/>
    <row r="1561" ht="45" customHeight="1" x14ac:dyDescent="0.25"/>
    <row r="1562" ht="45" customHeight="1" x14ac:dyDescent="0.25"/>
    <row r="1563" ht="45" customHeight="1" x14ac:dyDescent="0.25"/>
    <row r="1564" ht="45" customHeight="1" x14ac:dyDescent="0.25"/>
    <row r="1565" ht="45" customHeight="1" x14ac:dyDescent="0.25"/>
    <row r="1566" ht="45" customHeight="1" x14ac:dyDescent="0.25"/>
    <row r="1567" ht="45" customHeight="1" x14ac:dyDescent="0.25"/>
    <row r="1568" ht="45" customHeight="1" x14ac:dyDescent="0.25"/>
    <row r="1569" ht="45" customHeight="1" x14ac:dyDescent="0.25"/>
    <row r="1570" ht="45" customHeight="1" x14ac:dyDescent="0.25"/>
    <row r="1571" ht="45" customHeight="1" x14ac:dyDescent="0.25"/>
    <row r="1572" ht="45" customHeight="1" x14ac:dyDescent="0.25"/>
    <row r="1573" ht="45" customHeight="1" x14ac:dyDescent="0.25"/>
    <row r="1574" ht="45" customHeight="1" x14ac:dyDescent="0.25"/>
    <row r="1575" ht="45" customHeight="1" x14ac:dyDescent="0.25"/>
    <row r="1576" ht="45" customHeight="1" x14ac:dyDescent="0.25"/>
    <row r="1577" ht="45" customHeight="1" x14ac:dyDescent="0.25"/>
    <row r="1578" ht="45" customHeight="1" x14ac:dyDescent="0.25"/>
    <row r="1579" ht="45" customHeight="1" x14ac:dyDescent="0.25"/>
    <row r="1580" ht="45" customHeight="1" x14ac:dyDescent="0.25"/>
    <row r="1581" ht="45" customHeight="1" x14ac:dyDescent="0.25"/>
    <row r="1582" ht="45" customHeight="1" x14ac:dyDescent="0.25"/>
    <row r="1583" ht="45" customHeight="1" x14ac:dyDescent="0.25"/>
    <row r="1584" ht="45" customHeight="1" x14ac:dyDescent="0.25"/>
    <row r="1585" ht="45" customHeight="1" x14ac:dyDescent="0.25"/>
    <row r="1586" ht="45" customHeight="1" x14ac:dyDescent="0.25"/>
    <row r="1587" ht="45" customHeight="1" x14ac:dyDescent="0.25"/>
    <row r="1588" ht="45" customHeight="1" x14ac:dyDescent="0.25"/>
    <row r="1589" ht="45" customHeight="1" x14ac:dyDescent="0.25"/>
    <row r="1590" ht="45" customHeight="1" x14ac:dyDescent="0.25"/>
    <row r="1591" ht="45" customHeight="1" x14ac:dyDescent="0.25"/>
    <row r="1592" ht="45" customHeight="1" x14ac:dyDescent="0.25"/>
    <row r="1593" ht="45" customHeight="1" x14ac:dyDescent="0.25"/>
    <row r="1594" ht="45" customHeight="1" x14ac:dyDescent="0.25"/>
    <row r="1595" ht="45" customHeight="1" x14ac:dyDescent="0.25"/>
    <row r="1596" ht="45" customHeight="1" x14ac:dyDescent="0.25"/>
    <row r="1597" ht="45" customHeight="1" x14ac:dyDescent="0.25"/>
    <row r="1598" ht="45" customHeight="1" x14ac:dyDescent="0.25"/>
    <row r="1599" ht="45" customHeight="1" x14ac:dyDescent="0.25"/>
    <row r="1600" ht="45" customHeight="1" x14ac:dyDescent="0.25"/>
    <row r="1601" ht="45" customHeight="1" x14ac:dyDescent="0.25"/>
    <row r="1602" ht="45" customHeight="1" x14ac:dyDescent="0.25"/>
    <row r="1603" ht="45" customHeight="1" x14ac:dyDescent="0.25"/>
    <row r="1604" ht="45" customHeight="1" x14ac:dyDescent="0.25"/>
    <row r="1605" ht="45" customHeight="1" x14ac:dyDescent="0.25"/>
    <row r="1606" ht="45" customHeight="1" x14ac:dyDescent="0.25"/>
    <row r="1607" ht="45" customHeight="1" x14ac:dyDescent="0.25"/>
    <row r="1608" ht="45" customHeight="1" x14ac:dyDescent="0.25"/>
    <row r="1609" ht="45" customHeight="1" x14ac:dyDescent="0.25"/>
    <row r="1610" ht="45" customHeight="1" x14ac:dyDescent="0.25"/>
    <row r="1611" ht="45" customHeight="1" x14ac:dyDescent="0.25"/>
    <row r="1612" ht="45" customHeight="1" x14ac:dyDescent="0.25"/>
    <row r="1613" ht="45" customHeight="1" x14ac:dyDescent="0.25"/>
    <row r="1614" ht="45" customHeight="1" x14ac:dyDescent="0.25"/>
    <row r="1615" ht="45" customHeight="1" x14ac:dyDescent="0.25"/>
    <row r="1616" ht="45" customHeight="1" x14ac:dyDescent="0.25"/>
    <row r="1617" ht="45" customHeight="1" x14ac:dyDescent="0.25"/>
    <row r="1618" ht="45" customHeight="1" x14ac:dyDescent="0.25"/>
    <row r="1619" ht="45" customHeight="1" x14ac:dyDescent="0.25"/>
    <row r="1620" ht="45" customHeight="1" x14ac:dyDescent="0.25"/>
    <row r="1621" ht="45" customHeight="1" x14ac:dyDescent="0.25"/>
    <row r="1622" ht="45" customHeight="1" x14ac:dyDescent="0.25"/>
    <row r="1623" ht="45" customHeight="1" x14ac:dyDescent="0.25"/>
    <row r="1624" ht="45" customHeight="1" x14ac:dyDescent="0.25"/>
    <row r="1625" ht="45" customHeight="1" x14ac:dyDescent="0.25"/>
    <row r="1626" ht="45" customHeight="1" x14ac:dyDescent="0.25"/>
    <row r="1627" ht="45" customHeight="1" x14ac:dyDescent="0.25"/>
    <row r="1628" ht="45" customHeight="1" x14ac:dyDescent="0.25"/>
    <row r="1629" ht="45" customHeight="1" x14ac:dyDescent="0.25"/>
    <row r="1630" ht="45" customHeight="1" x14ac:dyDescent="0.25"/>
    <row r="1631" ht="45" customHeight="1" x14ac:dyDescent="0.25"/>
    <row r="1632" ht="45" customHeight="1" x14ac:dyDescent="0.25"/>
    <row r="1633" ht="45" customHeight="1" x14ac:dyDescent="0.25"/>
    <row r="1634" ht="45" customHeight="1" x14ac:dyDescent="0.25"/>
    <row r="1635" ht="45" customHeight="1" x14ac:dyDescent="0.25"/>
    <row r="1636" ht="45" customHeight="1" x14ac:dyDescent="0.25"/>
    <row r="1637" ht="45" customHeight="1" x14ac:dyDescent="0.25"/>
    <row r="1638" ht="45" customHeight="1" x14ac:dyDescent="0.25"/>
    <row r="1639" ht="45" customHeight="1" x14ac:dyDescent="0.25"/>
    <row r="1640" ht="45" customHeight="1" x14ac:dyDescent="0.25"/>
    <row r="1641" ht="45" customHeight="1" x14ac:dyDescent="0.25"/>
    <row r="1642" ht="45" customHeight="1" x14ac:dyDescent="0.25"/>
    <row r="1643" ht="45" customHeight="1" x14ac:dyDescent="0.25"/>
    <row r="1644" ht="45" customHeight="1" x14ac:dyDescent="0.25"/>
    <row r="1645" ht="45" customHeight="1" x14ac:dyDescent="0.25"/>
    <row r="1646" ht="45" customHeight="1" x14ac:dyDescent="0.25"/>
    <row r="1647" ht="45" customHeight="1" x14ac:dyDescent="0.25"/>
    <row r="1648" ht="45" customHeight="1" x14ac:dyDescent="0.25"/>
    <row r="1649" ht="45" customHeight="1" x14ac:dyDescent="0.25"/>
    <row r="1650" ht="45" customHeight="1" x14ac:dyDescent="0.25"/>
    <row r="1651" ht="45" customHeight="1" x14ac:dyDescent="0.25"/>
    <row r="1652" ht="45" customHeight="1" x14ac:dyDescent="0.25"/>
    <row r="1653" ht="45" customHeight="1" x14ac:dyDescent="0.25"/>
    <row r="1654" ht="45" customHeight="1" x14ac:dyDescent="0.25"/>
    <row r="1655" ht="45" customHeight="1" x14ac:dyDescent="0.25"/>
    <row r="1656" ht="45" customHeight="1" x14ac:dyDescent="0.25"/>
    <row r="1657" ht="45" customHeight="1" x14ac:dyDescent="0.25"/>
    <row r="1658" ht="45" customHeight="1" x14ac:dyDescent="0.25"/>
    <row r="1659" ht="45" customHeight="1" x14ac:dyDescent="0.25"/>
    <row r="1660" ht="45" customHeight="1" x14ac:dyDescent="0.25"/>
    <row r="1661" ht="45" customHeight="1" x14ac:dyDescent="0.25"/>
    <row r="1662" ht="45" customHeight="1" x14ac:dyDescent="0.25"/>
    <row r="1663" ht="45" customHeight="1" x14ac:dyDescent="0.25"/>
    <row r="1664" ht="45" customHeight="1" x14ac:dyDescent="0.25"/>
    <row r="1665" ht="45" customHeight="1" x14ac:dyDescent="0.25"/>
    <row r="1666" ht="45" customHeight="1" x14ac:dyDescent="0.25"/>
    <row r="1667" ht="45" customHeight="1" x14ac:dyDescent="0.25"/>
    <row r="1668" ht="45" customHeight="1" x14ac:dyDescent="0.25"/>
    <row r="1669" ht="45" customHeight="1" x14ac:dyDescent="0.25"/>
    <row r="1670" ht="45" customHeight="1" x14ac:dyDescent="0.25"/>
    <row r="1671" ht="45" customHeight="1" x14ac:dyDescent="0.25"/>
    <row r="1672" ht="45" customHeight="1" x14ac:dyDescent="0.25"/>
    <row r="1673" ht="45" customHeight="1" x14ac:dyDescent="0.25"/>
    <row r="1674" ht="45" customHeight="1" x14ac:dyDescent="0.25"/>
    <row r="1675" ht="45" customHeight="1" x14ac:dyDescent="0.25"/>
    <row r="1676" ht="45" customHeight="1" x14ac:dyDescent="0.25"/>
    <row r="1677" ht="45" customHeight="1" x14ac:dyDescent="0.25"/>
    <row r="1678" ht="45" customHeight="1" x14ac:dyDescent="0.25"/>
    <row r="1679" ht="45" customHeight="1" x14ac:dyDescent="0.25"/>
    <row r="1680" ht="45" customHeight="1" x14ac:dyDescent="0.25"/>
    <row r="1681" ht="45" customHeight="1" x14ac:dyDescent="0.25"/>
    <row r="1682" ht="45" customHeight="1" x14ac:dyDescent="0.25"/>
    <row r="1683" ht="45" customHeight="1" x14ac:dyDescent="0.25"/>
    <row r="1684" ht="45" customHeight="1" x14ac:dyDescent="0.25"/>
    <row r="1685" ht="45" customHeight="1" x14ac:dyDescent="0.25"/>
    <row r="1686" ht="45" customHeight="1" x14ac:dyDescent="0.25"/>
    <row r="1687" ht="45" customHeight="1" x14ac:dyDescent="0.25"/>
    <row r="1688" ht="45" customHeight="1" x14ac:dyDescent="0.25"/>
    <row r="1689" ht="45" customHeight="1" x14ac:dyDescent="0.25"/>
    <row r="1690" ht="45" customHeight="1" x14ac:dyDescent="0.25"/>
    <row r="1691" ht="45" customHeight="1" x14ac:dyDescent="0.25"/>
    <row r="1692" ht="45" customHeight="1" x14ac:dyDescent="0.25"/>
    <row r="1693" ht="45" customHeight="1" x14ac:dyDescent="0.25"/>
    <row r="1694" ht="45" customHeight="1" x14ac:dyDescent="0.25"/>
    <row r="1695" ht="45" customHeight="1" x14ac:dyDescent="0.25"/>
    <row r="1696" ht="45" customHeight="1" x14ac:dyDescent="0.25"/>
    <row r="1697" ht="45" customHeight="1" x14ac:dyDescent="0.25"/>
    <row r="1698" ht="45" customHeight="1" x14ac:dyDescent="0.25"/>
    <row r="1699" ht="45" customHeight="1" x14ac:dyDescent="0.25"/>
    <row r="1700" ht="45" customHeight="1" x14ac:dyDescent="0.25"/>
    <row r="1701" ht="45" customHeight="1" x14ac:dyDescent="0.25"/>
    <row r="1702" ht="45" customHeight="1" x14ac:dyDescent="0.25"/>
    <row r="1703" ht="45" customHeight="1" x14ac:dyDescent="0.25"/>
    <row r="1704" ht="45" customHeight="1" x14ac:dyDescent="0.25"/>
    <row r="1705" ht="45" customHeight="1" x14ac:dyDescent="0.25"/>
    <row r="1706" ht="45" customHeight="1" x14ac:dyDescent="0.25"/>
    <row r="1707" ht="45" customHeight="1" x14ac:dyDescent="0.25"/>
    <row r="1708" ht="45" customHeight="1" x14ac:dyDescent="0.25"/>
    <row r="1709" ht="45" customHeight="1" x14ac:dyDescent="0.25"/>
    <row r="1710" ht="45" customHeight="1" x14ac:dyDescent="0.25"/>
    <row r="1711" ht="45" customHeight="1" x14ac:dyDescent="0.25"/>
    <row r="1712" ht="45" customHeight="1" x14ac:dyDescent="0.25"/>
    <row r="1713" ht="45" customHeight="1" x14ac:dyDescent="0.25"/>
    <row r="1714" ht="45" customHeight="1" x14ac:dyDescent="0.25"/>
    <row r="1715" ht="45" customHeight="1" x14ac:dyDescent="0.25"/>
    <row r="1716" ht="45" customHeight="1" x14ac:dyDescent="0.25"/>
    <row r="1717" ht="45" customHeight="1" x14ac:dyDescent="0.25"/>
    <row r="1718" ht="45" customHeight="1" x14ac:dyDescent="0.25"/>
    <row r="1719" ht="45" customHeight="1" x14ac:dyDescent="0.25"/>
    <row r="1720" ht="45" customHeight="1" x14ac:dyDescent="0.25"/>
    <row r="1721" ht="45" customHeight="1" x14ac:dyDescent="0.25"/>
    <row r="1722" ht="45" customHeight="1" x14ac:dyDescent="0.25"/>
    <row r="1723" ht="45" customHeight="1" x14ac:dyDescent="0.25"/>
    <row r="1724" ht="45" customHeight="1" x14ac:dyDescent="0.25"/>
    <row r="1725" ht="45" customHeight="1" x14ac:dyDescent="0.25"/>
    <row r="1726" ht="45" customHeight="1" x14ac:dyDescent="0.25"/>
    <row r="1727" ht="45" customHeight="1" x14ac:dyDescent="0.25"/>
    <row r="1728" ht="45" customHeight="1" x14ac:dyDescent="0.25"/>
    <row r="1729" ht="45" customHeight="1" x14ac:dyDescent="0.25"/>
    <row r="1730" ht="45" customHeight="1" x14ac:dyDescent="0.25"/>
    <row r="1731" ht="45" customHeight="1" x14ac:dyDescent="0.25"/>
    <row r="1732" ht="45" customHeight="1" x14ac:dyDescent="0.25"/>
    <row r="1733" ht="45" customHeight="1" x14ac:dyDescent="0.25"/>
    <row r="1734" ht="45" customHeight="1" x14ac:dyDescent="0.25"/>
    <row r="1735" ht="45" customHeight="1" x14ac:dyDescent="0.25"/>
    <row r="1736" ht="45" customHeight="1" x14ac:dyDescent="0.25"/>
    <row r="1737" ht="45" customHeight="1" x14ac:dyDescent="0.25"/>
    <row r="1738" ht="45" customHeight="1" x14ac:dyDescent="0.25"/>
    <row r="1739" ht="45" customHeight="1" x14ac:dyDescent="0.25"/>
    <row r="1740" ht="45" customHeight="1" x14ac:dyDescent="0.25"/>
    <row r="1741" ht="45" customHeight="1" x14ac:dyDescent="0.25"/>
    <row r="1742" ht="45" customHeight="1" x14ac:dyDescent="0.25"/>
    <row r="1743" ht="45" customHeight="1" x14ac:dyDescent="0.25"/>
    <row r="1744" ht="45" customHeight="1" x14ac:dyDescent="0.25"/>
    <row r="1745" ht="45" customHeight="1" x14ac:dyDescent="0.25"/>
    <row r="1746" ht="45" customHeight="1" x14ac:dyDescent="0.25"/>
    <row r="1747" ht="45" customHeight="1" x14ac:dyDescent="0.25"/>
    <row r="1748" ht="45" customHeight="1" x14ac:dyDescent="0.25"/>
    <row r="1749" ht="45" customHeight="1" x14ac:dyDescent="0.25"/>
    <row r="1750" ht="45" customHeight="1" x14ac:dyDescent="0.25"/>
    <row r="1751" ht="45" customHeight="1" x14ac:dyDescent="0.25"/>
    <row r="1752" ht="45" customHeight="1" x14ac:dyDescent="0.25"/>
    <row r="1753" ht="45" customHeight="1" x14ac:dyDescent="0.25"/>
    <row r="1754" ht="45" customHeight="1" x14ac:dyDescent="0.25"/>
    <row r="1755" ht="45" customHeight="1" x14ac:dyDescent="0.25"/>
    <row r="1756" ht="45" customHeight="1" x14ac:dyDescent="0.25"/>
    <row r="1757" ht="45" customHeight="1" x14ac:dyDescent="0.25"/>
    <row r="1758" ht="45" customHeight="1" x14ac:dyDescent="0.25"/>
    <row r="1759" ht="45" customHeight="1" x14ac:dyDescent="0.25"/>
    <row r="1760" ht="45" customHeight="1" x14ac:dyDescent="0.25"/>
    <row r="1761" ht="45" customHeight="1" x14ac:dyDescent="0.25"/>
    <row r="1762" ht="45" customHeight="1" x14ac:dyDescent="0.25"/>
    <row r="1763" ht="45" customHeight="1" x14ac:dyDescent="0.25"/>
    <row r="1764" ht="45" customHeight="1" x14ac:dyDescent="0.25"/>
    <row r="1765" ht="45" customHeight="1" x14ac:dyDescent="0.25"/>
    <row r="1766" ht="45" customHeight="1" x14ac:dyDescent="0.25"/>
    <row r="1767" ht="45" customHeight="1" x14ac:dyDescent="0.25"/>
    <row r="1768" ht="45" customHeight="1" x14ac:dyDescent="0.25"/>
    <row r="1769" ht="45" customHeight="1" x14ac:dyDescent="0.25"/>
    <row r="1770" ht="45" customHeight="1" x14ac:dyDescent="0.25"/>
    <row r="1771" ht="45" customHeight="1" x14ac:dyDescent="0.25"/>
    <row r="1772" ht="45" customHeight="1" x14ac:dyDescent="0.25"/>
    <row r="1773" ht="45" customHeight="1" x14ac:dyDescent="0.25"/>
    <row r="1774" ht="45" customHeight="1" x14ac:dyDescent="0.25"/>
    <row r="1775" ht="45" customHeight="1" x14ac:dyDescent="0.25"/>
    <row r="1776" ht="45" customHeight="1" x14ac:dyDescent="0.25"/>
    <row r="1777" ht="45" customHeight="1" x14ac:dyDescent="0.25"/>
    <row r="1778" ht="45" customHeight="1" x14ac:dyDescent="0.25"/>
    <row r="1779" ht="45" customHeight="1" x14ac:dyDescent="0.25"/>
    <row r="1780" ht="45" customHeight="1" x14ac:dyDescent="0.25"/>
    <row r="1781" ht="45" customHeight="1" x14ac:dyDescent="0.25"/>
    <row r="1782" ht="45" customHeight="1" x14ac:dyDescent="0.25"/>
    <row r="1783" ht="45" customHeight="1" x14ac:dyDescent="0.25"/>
    <row r="1784" ht="45" customHeight="1" x14ac:dyDescent="0.25"/>
    <row r="1785" ht="45" customHeight="1" x14ac:dyDescent="0.25"/>
    <row r="1786" ht="45" customHeight="1" x14ac:dyDescent="0.25"/>
    <row r="1787" ht="45" customHeight="1" x14ac:dyDescent="0.25"/>
    <row r="1788" ht="45" customHeight="1" x14ac:dyDescent="0.25"/>
    <row r="1789" ht="45" customHeight="1" x14ac:dyDescent="0.25"/>
    <row r="1790" ht="45" customHeight="1" x14ac:dyDescent="0.25"/>
    <row r="1791" ht="45" customHeight="1" x14ac:dyDescent="0.25"/>
    <row r="1792" ht="45" customHeight="1" x14ac:dyDescent="0.25"/>
    <row r="1793" ht="45" customHeight="1" x14ac:dyDescent="0.25"/>
    <row r="1794" ht="45" customHeight="1" x14ac:dyDescent="0.25"/>
    <row r="1795" ht="45" customHeight="1" x14ac:dyDescent="0.25"/>
    <row r="1796" ht="45" customHeight="1" x14ac:dyDescent="0.25"/>
    <row r="1797" ht="45" customHeight="1" x14ac:dyDescent="0.25"/>
    <row r="1798" ht="45" customHeight="1" x14ac:dyDescent="0.25"/>
    <row r="1799" ht="45" customHeight="1" x14ac:dyDescent="0.25"/>
    <row r="1800" ht="45" customHeight="1" x14ac:dyDescent="0.25"/>
    <row r="1801" ht="45" customHeight="1" x14ac:dyDescent="0.25"/>
    <row r="1802" ht="45" customHeight="1" x14ac:dyDescent="0.25"/>
    <row r="1803" ht="45" customHeight="1" x14ac:dyDescent="0.25"/>
    <row r="1804" ht="45" customHeight="1" x14ac:dyDescent="0.25"/>
    <row r="1805" ht="45" customHeight="1" x14ac:dyDescent="0.25"/>
    <row r="1806" ht="45" customHeight="1" x14ac:dyDescent="0.25"/>
    <row r="1807" ht="45" customHeight="1" x14ac:dyDescent="0.25"/>
    <row r="1808" ht="45" customHeight="1" x14ac:dyDescent="0.25"/>
    <row r="1809" ht="45" customHeight="1" x14ac:dyDescent="0.25"/>
    <row r="1810" ht="45" customHeight="1" x14ac:dyDescent="0.25"/>
    <row r="1811" ht="45" customHeight="1" x14ac:dyDescent="0.25"/>
    <row r="1812" ht="45" customHeight="1" x14ac:dyDescent="0.25"/>
    <row r="1813" ht="45" customHeight="1" x14ac:dyDescent="0.25"/>
    <row r="1814" ht="45" customHeight="1" x14ac:dyDescent="0.25"/>
    <row r="1815" ht="45" customHeight="1" x14ac:dyDescent="0.25"/>
    <row r="1816" ht="45" customHeight="1" x14ac:dyDescent="0.25"/>
    <row r="1817" ht="45" customHeight="1" x14ac:dyDescent="0.25"/>
    <row r="1818" ht="45" customHeight="1" x14ac:dyDescent="0.25"/>
    <row r="1819" ht="45" customHeight="1" x14ac:dyDescent="0.25"/>
    <row r="1820" ht="45" customHeight="1" x14ac:dyDescent="0.25"/>
    <row r="1821" ht="45" customHeight="1" x14ac:dyDescent="0.25"/>
    <row r="1822" ht="45" customHeight="1" x14ac:dyDescent="0.25"/>
    <row r="1823" ht="45" customHeight="1" x14ac:dyDescent="0.25"/>
    <row r="1824" ht="45" customHeight="1" x14ac:dyDescent="0.25"/>
    <row r="1825" ht="45" customHeight="1" x14ac:dyDescent="0.25"/>
    <row r="1826" ht="45" customHeight="1" x14ac:dyDescent="0.25"/>
    <row r="1827" ht="45" customHeight="1" x14ac:dyDescent="0.25"/>
    <row r="1828" ht="45" customHeight="1" x14ac:dyDescent="0.25"/>
    <row r="1829" ht="45" customHeight="1" x14ac:dyDescent="0.25"/>
    <row r="1830" ht="45" customHeight="1" x14ac:dyDescent="0.25"/>
    <row r="1831" ht="45" customHeight="1" x14ac:dyDescent="0.25"/>
    <row r="1832" ht="45" customHeight="1" x14ac:dyDescent="0.25"/>
    <row r="1833" ht="45" customHeight="1" x14ac:dyDescent="0.25"/>
    <row r="1834" ht="45" customHeight="1" x14ac:dyDescent="0.25"/>
    <row r="1835" ht="45" customHeight="1" x14ac:dyDescent="0.25"/>
    <row r="1836" ht="45" customHeight="1" x14ac:dyDescent="0.25"/>
    <row r="1837" ht="45" customHeight="1" x14ac:dyDescent="0.25"/>
    <row r="1838" ht="45" customHeight="1" x14ac:dyDescent="0.25"/>
    <row r="1839" ht="45" customHeight="1" x14ac:dyDescent="0.25"/>
    <row r="1840" ht="45" customHeight="1" x14ac:dyDescent="0.25"/>
    <row r="1841" ht="45" customHeight="1" x14ac:dyDescent="0.25"/>
    <row r="1842" ht="45" customHeight="1" x14ac:dyDescent="0.25"/>
    <row r="1843" ht="45" customHeight="1" x14ac:dyDescent="0.25"/>
    <row r="1844" ht="45" customHeight="1" x14ac:dyDescent="0.25"/>
    <row r="1845" ht="45" customHeight="1" x14ac:dyDescent="0.25"/>
    <row r="1846" ht="45" customHeight="1" x14ac:dyDescent="0.25"/>
    <row r="1847" ht="45" customHeight="1" x14ac:dyDescent="0.25"/>
    <row r="1848" ht="45" customHeight="1" x14ac:dyDescent="0.25"/>
    <row r="1849" ht="45" customHeight="1" x14ac:dyDescent="0.25"/>
    <row r="1850" ht="45" customHeight="1" x14ac:dyDescent="0.25"/>
    <row r="1851" ht="45" customHeight="1" x14ac:dyDescent="0.25"/>
    <row r="1852" ht="45" customHeight="1" x14ac:dyDescent="0.25"/>
    <row r="1853" ht="45" customHeight="1" x14ac:dyDescent="0.25"/>
    <row r="1854" ht="45" customHeight="1" x14ac:dyDescent="0.25"/>
    <row r="1855" ht="45" customHeight="1" x14ac:dyDescent="0.25"/>
    <row r="1856" ht="45" customHeight="1" x14ac:dyDescent="0.25"/>
    <row r="1857" ht="45" customHeight="1" x14ac:dyDescent="0.25"/>
    <row r="1858" ht="45" customHeight="1" x14ac:dyDescent="0.25"/>
    <row r="1859" ht="45" customHeight="1" x14ac:dyDescent="0.25"/>
    <row r="1860" ht="45" customHeight="1" x14ac:dyDescent="0.25"/>
    <row r="1861" ht="45" customHeight="1" x14ac:dyDescent="0.25"/>
    <row r="1862" ht="45" customHeight="1" x14ac:dyDescent="0.25"/>
    <row r="1863" ht="45" customHeight="1" x14ac:dyDescent="0.25"/>
    <row r="1864" ht="45" customHeight="1" x14ac:dyDescent="0.25"/>
    <row r="1865" ht="45" customHeight="1" x14ac:dyDescent="0.25"/>
    <row r="1866" ht="45" customHeight="1" x14ac:dyDescent="0.25"/>
    <row r="1867" ht="45" customHeight="1" x14ac:dyDescent="0.25"/>
    <row r="1868" ht="45" customHeight="1" x14ac:dyDescent="0.25"/>
    <row r="1869" ht="45" customHeight="1" x14ac:dyDescent="0.25"/>
    <row r="1870" ht="45" customHeight="1" x14ac:dyDescent="0.25"/>
    <row r="1871" ht="45" customHeight="1" x14ac:dyDescent="0.25"/>
    <row r="1872" ht="45" customHeight="1" x14ac:dyDescent="0.25"/>
    <row r="1873" ht="45" customHeight="1" x14ac:dyDescent="0.25"/>
    <row r="1874" ht="45" customHeight="1" x14ac:dyDescent="0.25"/>
    <row r="1875" ht="45" customHeight="1" x14ac:dyDescent="0.25"/>
    <row r="1876" ht="45" customHeight="1" x14ac:dyDescent="0.25"/>
    <row r="1877" ht="45" customHeight="1" x14ac:dyDescent="0.25"/>
    <row r="1878" ht="45" customHeight="1" x14ac:dyDescent="0.25"/>
    <row r="1879" ht="45" customHeight="1" x14ac:dyDescent="0.25"/>
    <row r="1880" ht="45" customHeight="1" x14ac:dyDescent="0.25"/>
    <row r="1881" ht="45" customHeight="1" x14ac:dyDescent="0.25"/>
    <row r="1882" ht="45" customHeight="1" x14ac:dyDescent="0.25"/>
    <row r="1883" ht="45" customHeight="1" x14ac:dyDescent="0.25"/>
    <row r="1884" ht="45" customHeight="1" x14ac:dyDescent="0.25"/>
    <row r="1885" ht="45" customHeight="1" x14ac:dyDescent="0.25"/>
    <row r="1886" ht="45" customHeight="1" x14ac:dyDescent="0.25"/>
    <row r="1887" ht="45" customHeight="1" x14ac:dyDescent="0.25"/>
    <row r="1888" ht="45" customHeight="1" x14ac:dyDescent="0.25"/>
    <row r="1889" ht="45" customHeight="1" x14ac:dyDescent="0.25"/>
    <row r="1890" ht="45" customHeight="1" x14ac:dyDescent="0.25"/>
    <row r="1891" ht="45" customHeight="1" x14ac:dyDescent="0.25"/>
    <row r="1892" ht="45" customHeight="1" x14ac:dyDescent="0.25"/>
    <row r="1893" ht="45" customHeight="1" x14ac:dyDescent="0.25"/>
    <row r="1894" ht="45" customHeight="1" x14ac:dyDescent="0.25"/>
    <row r="1895" ht="45" customHeight="1" x14ac:dyDescent="0.25"/>
    <row r="1896" ht="45" customHeight="1" x14ac:dyDescent="0.25"/>
    <row r="1897" ht="45" customHeight="1" x14ac:dyDescent="0.25"/>
    <row r="1898" ht="45" customHeight="1" x14ac:dyDescent="0.25"/>
    <row r="1899" ht="45" customHeight="1" x14ac:dyDescent="0.25"/>
    <row r="1900" ht="45" customHeight="1" x14ac:dyDescent="0.25"/>
    <row r="1901" ht="45" customHeight="1" x14ac:dyDescent="0.25"/>
    <row r="1902" ht="45" customHeight="1" x14ac:dyDescent="0.25"/>
    <row r="1903" ht="45" customHeight="1" x14ac:dyDescent="0.25"/>
    <row r="1904" ht="45" customHeight="1" x14ac:dyDescent="0.25"/>
    <row r="1905" ht="45" customHeight="1" x14ac:dyDescent="0.25"/>
    <row r="1906" ht="45" customHeight="1" x14ac:dyDescent="0.25"/>
    <row r="1907" ht="45" customHeight="1" x14ac:dyDescent="0.25"/>
    <row r="1908" ht="45" customHeight="1" x14ac:dyDescent="0.25"/>
    <row r="1909" ht="45" customHeight="1" x14ac:dyDescent="0.25"/>
    <row r="1910" ht="45" customHeight="1" x14ac:dyDescent="0.25"/>
    <row r="1911" ht="45" customHeight="1" x14ac:dyDescent="0.25"/>
    <row r="1912" ht="45" customHeight="1" x14ac:dyDescent="0.25"/>
    <row r="1913" ht="45" customHeight="1" x14ac:dyDescent="0.25"/>
    <row r="1914" ht="45" customHeight="1" x14ac:dyDescent="0.25"/>
    <row r="1915" ht="45" customHeight="1" x14ac:dyDescent="0.25"/>
    <row r="1916" ht="45" customHeight="1" x14ac:dyDescent="0.25"/>
    <row r="1917" ht="45" customHeight="1" x14ac:dyDescent="0.25"/>
    <row r="1918" ht="45" customHeight="1" x14ac:dyDescent="0.25"/>
    <row r="1919" ht="45" customHeight="1" x14ac:dyDescent="0.25"/>
    <row r="1920" ht="45" customHeight="1" x14ac:dyDescent="0.25"/>
    <row r="1921" ht="45" customHeight="1" x14ac:dyDescent="0.25"/>
    <row r="1922" ht="45" customHeight="1" x14ac:dyDescent="0.25"/>
    <row r="1923" ht="45" customHeight="1" x14ac:dyDescent="0.25"/>
    <row r="1924" ht="45" customHeight="1" x14ac:dyDescent="0.25"/>
    <row r="1925" ht="45" customHeight="1" x14ac:dyDescent="0.25"/>
    <row r="1926" ht="45" customHeight="1" x14ac:dyDescent="0.25"/>
    <row r="1927" ht="45" customHeight="1" x14ac:dyDescent="0.25"/>
    <row r="1928" ht="45" customHeight="1" x14ac:dyDescent="0.25"/>
    <row r="1929" ht="45" customHeight="1" x14ac:dyDescent="0.25"/>
    <row r="1930" ht="45" customHeight="1" x14ac:dyDescent="0.25"/>
    <row r="1931" ht="45" customHeight="1" x14ac:dyDescent="0.25"/>
    <row r="1932" ht="45" customHeight="1" x14ac:dyDescent="0.25"/>
    <row r="1933" ht="45" customHeight="1" x14ac:dyDescent="0.25"/>
    <row r="1934" ht="45" customHeight="1" x14ac:dyDescent="0.25"/>
    <row r="1935" ht="45" customHeight="1" x14ac:dyDescent="0.25"/>
    <row r="1936" ht="45" customHeight="1" x14ac:dyDescent="0.25"/>
    <row r="1937" ht="45" customHeight="1" x14ac:dyDescent="0.25"/>
    <row r="1938" ht="45" customHeight="1" x14ac:dyDescent="0.25"/>
    <row r="1939" ht="45" customHeight="1" x14ac:dyDescent="0.25"/>
    <row r="1940" ht="45" customHeight="1" x14ac:dyDescent="0.25"/>
    <row r="1941" ht="45" customHeight="1" x14ac:dyDescent="0.25"/>
    <row r="1942" ht="45" customHeight="1" x14ac:dyDescent="0.25"/>
    <row r="1943" ht="45" customHeight="1" x14ac:dyDescent="0.25"/>
    <row r="1944" ht="45" customHeight="1" x14ac:dyDescent="0.25"/>
    <row r="1945" ht="45" customHeight="1" x14ac:dyDescent="0.25"/>
    <row r="1946" ht="45" customHeight="1" x14ac:dyDescent="0.25"/>
    <row r="1947" ht="45" customHeight="1" x14ac:dyDescent="0.25"/>
    <row r="1948" ht="45" customHeight="1" x14ac:dyDescent="0.25"/>
    <row r="1949" ht="45" customHeight="1" x14ac:dyDescent="0.25"/>
    <row r="1950" ht="45" customHeight="1" x14ac:dyDescent="0.25"/>
    <row r="1951" ht="45" customHeight="1" x14ac:dyDescent="0.25"/>
    <row r="1952" ht="45" customHeight="1" x14ac:dyDescent="0.25"/>
    <row r="1953" ht="45" customHeight="1" x14ac:dyDescent="0.25"/>
    <row r="1954" ht="45" customHeight="1" x14ac:dyDescent="0.25"/>
    <row r="1955" ht="45" customHeight="1" x14ac:dyDescent="0.25"/>
    <row r="1956" ht="45" customHeight="1" x14ac:dyDescent="0.25"/>
    <row r="1957" ht="45" customHeight="1" x14ac:dyDescent="0.25"/>
    <row r="1958" ht="45" customHeight="1" x14ac:dyDescent="0.25"/>
    <row r="1959" ht="45" customHeight="1" x14ac:dyDescent="0.25"/>
    <row r="1960" ht="45" customHeight="1" x14ac:dyDescent="0.25"/>
    <row r="1961" ht="45" customHeight="1" x14ac:dyDescent="0.25"/>
    <row r="1962" ht="45" customHeight="1" x14ac:dyDescent="0.25"/>
    <row r="1963" ht="45" customHeight="1" x14ac:dyDescent="0.25"/>
    <row r="1964" ht="45" customHeight="1" x14ac:dyDescent="0.25"/>
    <row r="1965" ht="45" customHeight="1" x14ac:dyDescent="0.25"/>
    <row r="1966" ht="45" customHeight="1" x14ac:dyDescent="0.25"/>
    <row r="1967" ht="45" customHeight="1" x14ac:dyDescent="0.25"/>
    <row r="1968" ht="45" customHeight="1" x14ac:dyDescent="0.25"/>
    <row r="1969" ht="45" customHeight="1" x14ac:dyDescent="0.25"/>
    <row r="1970" ht="45" customHeight="1" x14ac:dyDescent="0.25"/>
    <row r="1971" ht="45" customHeight="1" x14ac:dyDescent="0.25"/>
    <row r="1972" ht="45" customHeight="1" x14ac:dyDescent="0.25"/>
    <row r="1973" ht="45" customHeight="1" x14ac:dyDescent="0.25"/>
    <row r="1974" ht="45" customHeight="1" x14ac:dyDescent="0.25"/>
    <row r="1975" ht="45" customHeight="1" x14ac:dyDescent="0.25"/>
    <row r="1976" ht="45" customHeight="1" x14ac:dyDescent="0.25"/>
    <row r="1977" ht="45" customHeight="1" x14ac:dyDescent="0.25"/>
    <row r="1978" ht="45" customHeight="1" x14ac:dyDescent="0.25"/>
    <row r="1979" ht="45" customHeight="1" x14ac:dyDescent="0.25"/>
    <row r="1980" ht="45" customHeight="1" x14ac:dyDescent="0.25"/>
    <row r="1981" ht="45" customHeight="1" x14ac:dyDescent="0.25"/>
    <row r="1982" ht="45" customHeight="1" x14ac:dyDescent="0.25"/>
    <row r="1983" ht="45" customHeight="1" x14ac:dyDescent="0.25"/>
    <row r="1984" ht="45" customHeight="1" x14ac:dyDescent="0.25"/>
    <row r="1985" ht="45" customHeight="1" x14ac:dyDescent="0.25"/>
    <row r="1986" ht="45" customHeight="1" x14ac:dyDescent="0.25"/>
    <row r="1987" ht="45" customHeight="1" x14ac:dyDescent="0.25"/>
    <row r="1988" ht="45" customHeight="1" x14ac:dyDescent="0.25"/>
    <row r="1989" ht="45" customHeight="1" x14ac:dyDescent="0.25"/>
    <row r="1990" ht="45" customHeight="1" x14ac:dyDescent="0.25"/>
    <row r="1991" ht="45" customHeight="1" x14ac:dyDescent="0.25"/>
    <row r="1992" ht="45" customHeight="1" x14ac:dyDescent="0.25"/>
    <row r="1993" ht="45" customHeight="1" x14ac:dyDescent="0.25"/>
    <row r="1994" ht="45" customHeight="1" x14ac:dyDescent="0.25"/>
    <row r="1995" ht="45" customHeight="1" x14ac:dyDescent="0.25"/>
    <row r="1996" ht="45" customHeight="1" x14ac:dyDescent="0.25"/>
    <row r="1997" ht="45" customHeight="1" x14ac:dyDescent="0.25"/>
    <row r="1998" ht="45" customHeight="1" x14ac:dyDescent="0.25"/>
    <row r="1999" ht="45" customHeight="1" x14ac:dyDescent="0.25"/>
    <row r="2000" ht="45" customHeight="1" x14ac:dyDescent="0.25"/>
    <row r="2001" ht="45" customHeight="1" x14ac:dyDescent="0.25"/>
    <row r="2002" ht="45" customHeight="1" x14ac:dyDescent="0.25"/>
    <row r="2003" ht="45" customHeight="1" x14ac:dyDescent="0.25"/>
    <row r="2004" ht="45" customHeight="1" x14ac:dyDescent="0.25"/>
    <row r="2005" ht="45" customHeight="1" x14ac:dyDescent="0.25"/>
    <row r="2006" ht="45" customHeight="1" x14ac:dyDescent="0.25"/>
    <row r="2007" ht="45" customHeight="1" x14ac:dyDescent="0.25"/>
    <row r="2008" ht="45" customHeight="1" x14ac:dyDescent="0.25"/>
    <row r="2009" ht="45" customHeight="1" x14ac:dyDescent="0.25"/>
    <row r="2010" ht="45" customHeight="1" x14ac:dyDescent="0.25"/>
    <row r="2011" ht="45" customHeight="1" x14ac:dyDescent="0.25"/>
    <row r="2012" ht="45" customHeight="1" x14ac:dyDescent="0.25"/>
    <row r="2013" ht="45" customHeight="1" x14ac:dyDescent="0.25"/>
    <row r="2014" ht="45" customHeight="1" x14ac:dyDescent="0.25"/>
    <row r="2015" ht="45" customHeight="1" x14ac:dyDescent="0.25"/>
    <row r="2016" ht="45" customHeight="1" x14ac:dyDescent="0.25"/>
    <row r="2017" ht="45" customHeight="1" x14ac:dyDescent="0.25"/>
    <row r="2018" ht="45" customHeight="1" x14ac:dyDescent="0.25"/>
    <row r="2019" ht="45" customHeight="1" x14ac:dyDescent="0.25"/>
    <row r="2020" ht="45" customHeight="1" x14ac:dyDescent="0.25"/>
    <row r="2021" ht="45" customHeight="1" x14ac:dyDescent="0.25"/>
    <row r="2022" ht="45" customHeight="1" x14ac:dyDescent="0.25"/>
    <row r="2023" ht="45" customHeight="1" x14ac:dyDescent="0.25"/>
    <row r="2024" ht="45" customHeight="1" x14ac:dyDescent="0.25"/>
    <row r="2025" ht="45" customHeight="1" x14ac:dyDescent="0.25"/>
    <row r="2026" ht="45" customHeight="1" x14ac:dyDescent="0.25"/>
    <row r="2027" ht="45" customHeight="1" x14ac:dyDescent="0.25"/>
    <row r="2028" ht="45" customHeight="1" x14ac:dyDescent="0.25"/>
    <row r="2029" ht="45" customHeight="1" x14ac:dyDescent="0.25"/>
    <row r="2030" ht="45" customHeight="1" x14ac:dyDescent="0.25"/>
    <row r="2031" ht="45" customHeight="1" x14ac:dyDescent="0.25"/>
    <row r="2032" ht="45" customHeight="1" x14ac:dyDescent="0.25"/>
    <row r="2033" ht="45" customHeight="1" x14ac:dyDescent="0.25"/>
    <row r="2034" ht="45" customHeight="1" x14ac:dyDescent="0.25"/>
    <row r="2035" ht="45" customHeight="1" x14ac:dyDescent="0.25"/>
    <row r="2036" ht="45" customHeight="1" x14ac:dyDescent="0.25"/>
    <row r="2037" ht="45" customHeight="1" x14ac:dyDescent="0.25"/>
    <row r="2038" ht="45" customHeight="1" x14ac:dyDescent="0.25"/>
    <row r="2039" ht="45" customHeight="1" x14ac:dyDescent="0.25"/>
    <row r="2040" ht="45" customHeight="1" x14ac:dyDescent="0.25"/>
    <row r="2041" ht="45" customHeight="1" x14ac:dyDescent="0.25"/>
    <row r="2042" ht="45" customHeight="1" x14ac:dyDescent="0.25"/>
    <row r="2043" ht="45" customHeight="1" x14ac:dyDescent="0.25"/>
    <row r="2044" ht="45" customHeight="1" x14ac:dyDescent="0.25"/>
    <row r="2045" ht="45" customHeight="1" x14ac:dyDescent="0.25"/>
    <row r="2046" ht="45" customHeight="1" x14ac:dyDescent="0.25"/>
    <row r="2047" ht="45" customHeight="1" x14ac:dyDescent="0.25"/>
    <row r="2048" ht="45" customHeight="1" x14ac:dyDescent="0.25"/>
    <row r="2049" ht="45" customHeight="1" x14ac:dyDescent="0.25"/>
    <row r="2050" ht="45" customHeight="1" x14ac:dyDescent="0.25"/>
    <row r="2051" ht="45" customHeight="1" x14ac:dyDescent="0.25"/>
    <row r="2052" ht="45" customHeight="1" x14ac:dyDescent="0.25"/>
    <row r="2053" ht="45" customHeight="1" x14ac:dyDescent="0.25"/>
    <row r="2054" ht="45" customHeight="1" x14ac:dyDescent="0.25"/>
    <row r="2055" ht="45" customHeight="1" x14ac:dyDescent="0.25"/>
    <row r="2056" ht="45" customHeight="1" x14ac:dyDescent="0.25"/>
    <row r="2057" ht="45" customHeight="1" x14ac:dyDescent="0.25"/>
    <row r="2058" ht="45" customHeight="1" x14ac:dyDescent="0.25"/>
    <row r="2059" ht="45" customHeight="1" x14ac:dyDescent="0.25"/>
    <row r="2060" ht="45" customHeight="1" x14ac:dyDescent="0.25"/>
    <row r="2061" ht="45" customHeight="1" x14ac:dyDescent="0.25"/>
    <row r="2062" ht="45" customHeight="1" x14ac:dyDescent="0.25"/>
    <row r="2063" ht="45" customHeight="1" x14ac:dyDescent="0.25"/>
    <row r="2064" ht="45" customHeight="1" x14ac:dyDescent="0.25"/>
    <row r="2065" ht="45" customHeight="1" x14ac:dyDescent="0.25"/>
    <row r="2066" ht="45" customHeight="1" x14ac:dyDescent="0.25"/>
    <row r="2067" ht="45" customHeight="1" x14ac:dyDescent="0.25"/>
    <row r="2068" ht="45" customHeight="1" x14ac:dyDescent="0.25"/>
    <row r="2069" ht="45" customHeight="1" x14ac:dyDescent="0.25"/>
    <row r="2070" ht="45" customHeight="1" x14ac:dyDescent="0.25"/>
    <row r="2071" ht="45" customHeight="1" x14ac:dyDescent="0.25"/>
    <row r="2072" ht="45" customHeight="1" x14ac:dyDescent="0.25"/>
    <row r="2073" ht="45" customHeight="1" x14ac:dyDescent="0.25"/>
    <row r="2074" ht="45" customHeight="1" x14ac:dyDescent="0.25"/>
    <row r="2075" ht="45" customHeight="1" x14ac:dyDescent="0.25"/>
    <row r="2076" ht="45" customHeight="1" x14ac:dyDescent="0.25"/>
    <row r="2077" ht="45" customHeight="1" x14ac:dyDescent="0.25"/>
    <row r="2078" ht="45" customHeight="1" x14ac:dyDescent="0.25"/>
    <row r="2079" ht="45" customHeight="1" x14ac:dyDescent="0.25"/>
    <row r="2080" ht="45" customHeight="1" x14ac:dyDescent="0.25"/>
    <row r="2081" ht="45" customHeight="1" x14ac:dyDescent="0.25"/>
    <row r="2082" ht="45" customHeight="1" x14ac:dyDescent="0.25"/>
    <row r="2083" ht="45" customHeight="1" x14ac:dyDescent="0.25"/>
    <row r="2084" ht="45" customHeight="1" x14ac:dyDescent="0.25"/>
    <row r="2085" ht="45" customHeight="1" x14ac:dyDescent="0.25"/>
    <row r="2086" ht="45" customHeight="1" x14ac:dyDescent="0.25"/>
    <row r="2087" ht="45" customHeight="1" x14ac:dyDescent="0.25"/>
    <row r="2088" ht="45" customHeight="1" x14ac:dyDescent="0.25"/>
    <row r="2089" ht="45" customHeight="1" x14ac:dyDescent="0.25"/>
    <row r="2090" ht="45" customHeight="1" x14ac:dyDescent="0.25"/>
    <row r="2091" ht="45" customHeight="1" x14ac:dyDescent="0.25"/>
    <row r="2092" ht="45" customHeight="1" x14ac:dyDescent="0.25"/>
    <row r="2093" ht="45" customHeight="1" x14ac:dyDescent="0.25"/>
    <row r="2094" ht="45" customHeight="1" x14ac:dyDescent="0.25"/>
    <row r="2095" ht="45" customHeight="1" x14ac:dyDescent="0.25"/>
    <row r="2096" ht="45" customHeight="1" x14ac:dyDescent="0.25"/>
    <row r="2097" ht="45" customHeight="1" x14ac:dyDescent="0.25"/>
    <row r="2098" ht="45" customHeight="1" x14ac:dyDescent="0.25"/>
    <row r="2099" ht="45" customHeight="1" x14ac:dyDescent="0.25"/>
    <row r="2100" ht="45" customHeight="1" x14ac:dyDescent="0.25"/>
    <row r="2101" ht="45" customHeight="1" x14ac:dyDescent="0.25"/>
    <row r="2102" ht="45" customHeight="1" x14ac:dyDescent="0.25"/>
    <row r="2103" ht="45" customHeight="1" x14ac:dyDescent="0.25"/>
    <row r="2104" ht="45" customHeight="1" x14ac:dyDescent="0.25"/>
    <row r="2105" ht="45" customHeight="1" x14ac:dyDescent="0.25"/>
    <row r="2106" ht="45" customHeight="1" x14ac:dyDescent="0.25"/>
    <row r="2107" ht="45" customHeight="1" x14ac:dyDescent="0.25"/>
    <row r="2108" ht="45" customHeight="1" x14ac:dyDescent="0.25"/>
    <row r="2109" ht="45" customHeight="1" x14ac:dyDescent="0.25"/>
    <row r="2110" ht="45" customHeight="1" x14ac:dyDescent="0.25"/>
    <row r="2111" ht="45" customHeight="1" x14ac:dyDescent="0.25"/>
    <row r="2112" ht="45" customHeight="1" x14ac:dyDescent="0.25"/>
    <row r="2113" ht="45" customHeight="1" x14ac:dyDescent="0.25"/>
    <row r="2114" ht="45" customHeight="1" x14ac:dyDescent="0.25"/>
    <row r="2115" ht="45" customHeight="1" x14ac:dyDescent="0.25"/>
    <row r="2116" ht="45" customHeight="1" x14ac:dyDescent="0.25"/>
    <row r="2117" ht="45" customHeight="1" x14ac:dyDescent="0.25"/>
    <row r="2118" ht="45" customHeight="1" x14ac:dyDescent="0.25"/>
    <row r="2119" ht="45" customHeight="1" x14ac:dyDescent="0.25"/>
    <row r="2120" ht="45" customHeight="1" x14ac:dyDescent="0.25"/>
    <row r="2121" ht="45" customHeight="1" x14ac:dyDescent="0.25"/>
    <row r="2122" ht="45" customHeight="1" x14ac:dyDescent="0.25"/>
    <row r="2123" ht="45" customHeight="1" x14ac:dyDescent="0.25"/>
    <row r="2124" ht="45" customHeight="1" x14ac:dyDescent="0.25"/>
    <row r="2125" ht="45" customHeight="1" x14ac:dyDescent="0.25"/>
    <row r="2126" ht="45" customHeight="1" x14ac:dyDescent="0.25"/>
    <row r="2127" ht="45" customHeight="1" x14ac:dyDescent="0.25"/>
    <row r="2128" ht="45" customHeight="1" x14ac:dyDescent="0.25"/>
    <row r="2129" ht="45" customHeight="1" x14ac:dyDescent="0.25"/>
    <row r="2130" ht="45" customHeight="1" x14ac:dyDescent="0.25"/>
    <row r="2131" ht="45" customHeight="1" x14ac:dyDescent="0.25"/>
    <row r="2132" ht="45" customHeight="1" x14ac:dyDescent="0.25"/>
    <row r="2133" ht="45" customHeight="1" x14ac:dyDescent="0.25"/>
    <row r="2134" ht="45" customHeight="1" x14ac:dyDescent="0.25"/>
    <row r="2135" ht="45" customHeight="1" x14ac:dyDescent="0.25"/>
    <row r="2136" ht="45" customHeight="1" x14ac:dyDescent="0.25"/>
    <row r="2137" ht="45" customHeight="1" x14ac:dyDescent="0.25"/>
    <row r="2138" ht="45" customHeight="1" x14ac:dyDescent="0.25"/>
    <row r="2139" ht="45" customHeight="1" x14ac:dyDescent="0.25"/>
    <row r="2140" ht="45" customHeight="1" x14ac:dyDescent="0.25"/>
    <row r="2141" ht="45" customHeight="1" x14ac:dyDescent="0.25"/>
    <row r="2142" ht="45" customHeight="1" x14ac:dyDescent="0.25"/>
    <row r="2143" ht="45" customHeight="1" x14ac:dyDescent="0.25"/>
    <row r="2144" ht="45" customHeight="1" x14ac:dyDescent="0.25"/>
    <row r="2145" ht="45" customHeight="1" x14ac:dyDescent="0.25"/>
    <row r="2146" ht="45" customHeight="1" x14ac:dyDescent="0.25"/>
    <row r="2147" ht="45" customHeight="1" x14ac:dyDescent="0.25"/>
    <row r="2148" ht="45" customHeight="1" x14ac:dyDescent="0.25"/>
    <row r="2149" ht="45" customHeight="1" x14ac:dyDescent="0.25"/>
    <row r="2150" ht="45" customHeight="1" x14ac:dyDescent="0.25"/>
    <row r="2151" ht="45" customHeight="1" x14ac:dyDescent="0.25"/>
    <row r="2152" ht="45" customHeight="1" x14ac:dyDescent="0.25"/>
    <row r="2153" ht="45" customHeight="1" x14ac:dyDescent="0.25"/>
    <row r="2154" ht="45" customHeight="1" x14ac:dyDescent="0.25"/>
    <row r="2155" ht="45" customHeight="1" x14ac:dyDescent="0.25"/>
    <row r="2156" ht="45" customHeight="1" x14ac:dyDescent="0.25"/>
    <row r="2157" ht="45" customHeight="1" x14ac:dyDescent="0.25"/>
    <row r="2158" ht="45" customHeight="1" x14ac:dyDescent="0.25"/>
    <row r="2159" ht="45" customHeight="1" x14ac:dyDescent="0.25"/>
    <row r="2160" ht="45" customHeight="1" x14ac:dyDescent="0.25"/>
    <row r="2161" ht="45" customHeight="1" x14ac:dyDescent="0.25"/>
    <row r="2162" ht="45" customHeight="1" x14ac:dyDescent="0.25"/>
    <row r="2163" ht="45" customHeight="1" x14ac:dyDescent="0.25"/>
    <row r="2164" ht="45" customHeight="1" x14ac:dyDescent="0.25"/>
    <row r="2165" ht="45" customHeight="1" x14ac:dyDescent="0.25"/>
    <row r="2166" ht="45" customHeight="1" x14ac:dyDescent="0.25"/>
    <row r="2167" ht="45" customHeight="1" x14ac:dyDescent="0.25"/>
    <row r="2168" ht="45" customHeight="1" x14ac:dyDescent="0.25"/>
    <row r="2169" ht="45" customHeight="1" x14ac:dyDescent="0.25"/>
    <row r="2170" ht="45" customHeight="1" x14ac:dyDescent="0.25"/>
    <row r="2171" ht="45" customHeight="1" x14ac:dyDescent="0.25"/>
    <row r="2172" ht="45" customHeight="1" x14ac:dyDescent="0.25"/>
    <row r="2173" ht="45" customHeight="1" x14ac:dyDescent="0.25"/>
    <row r="2174" ht="45" customHeight="1" x14ac:dyDescent="0.25"/>
    <row r="2175" ht="45" customHeight="1" x14ac:dyDescent="0.25"/>
    <row r="2176" ht="45" customHeight="1" x14ac:dyDescent="0.25"/>
    <row r="2177" ht="45" customHeight="1" x14ac:dyDescent="0.25"/>
    <row r="2178" ht="45" customHeight="1" x14ac:dyDescent="0.25"/>
    <row r="2179" ht="45" customHeight="1" x14ac:dyDescent="0.25"/>
    <row r="2180" ht="45" customHeight="1" x14ac:dyDescent="0.25"/>
    <row r="2181" ht="45" customHeight="1" x14ac:dyDescent="0.25"/>
    <row r="2182" ht="45" customHeight="1" x14ac:dyDescent="0.25"/>
    <row r="2183" ht="45" customHeight="1" x14ac:dyDescent="0.25"/>
    <row r="2184" ht="45" customHeight="1" x14ac:dyDescent="0.25"/>
    <row r="2185" ht="45" customHeight="1" x14ac:dyDescent="0.25"/>
    <row r="2186" ht="45" customHeight="1" x14ac:dyDescent="0.25"/>
    <row r="2187" ht="45" customHeight="1" x14ac:dyDescent="0.25"/>
    <row r="2188" ht="45" customHeight="1" x14ac:dyDescent="0.25"/>
    <row r="2189" ht="45" customHeight="1" x14ac:dyDescent="0.25"/>
    <row r="2190" ht="45" customHeight="1" x14ac:dyDescent="0.25"/>
    <row r="2191" ht="45" customHeight="1" x14ac:dyDescent="0.25"/>
    <row r="2192" ht="45" customHeight="1" x14ac:dyDescent="0.25"/>
    <row r="2193" ht="45" customHeight="1" x14ac:dyDescent="0.25"/>
    <row r="2194" ht="45" customHeight="1" x14ac:dyDescent="0.25"/>
    <row r="2195" ht="45" customHeight="1" x14ac:dyDescent="0.25"/>
    <row r="2196" ht="45" customHeight="1" x14ac:dyDescent="0.25"/>
    <row r="2197" ht="45" customHeight="1" x14ac:dyDescent="0.25"/>
    <row r="2198" ht="45" customHeight="1" x14ac:dyDescent="0.25"/>
    <row r="2199" ht="45" customHeight="1" x14ac:dyDescent="0.25"/>
    <row r="2200" ht="45" customHeight="1" x14ac:dyDescent="0.25"/>
    <row r="2201" ht="45" customHeight="1" x14ac:dyDescent="0.25"/>
    <row r="2202" ht="45" customHeight="1" x14ac:dyDescent="0.25"/>
    <row r="2203" ht="45" customHeight="1" x14ac:dyDescent="0.25"/>
    <row r="2204" ht="45" customHeight="1" x14ac:dyDescent="0.25"/>
    <row r="2205" ht="45" customHeight="1" x14ac:dyDescent="0.25"/>
    <row r="2206" ht="45" customHeight="1" x14ac:dyDescent="0.25"/>
    <row r="2207" ht="45" customHeight="1" x14ac:dyDescent="0.25"/>
    <row r="2208" ht="45" customHeight="1" x14ac:dyDescent="0.25"/>
    <row r="2209" ht="45" customHeight="1" x14ac:dyDescent="0.25"/>
    <row r="2210" ht="45" customHeight="1" x14ac:dyDescent="0.25"/>
    <row r="2211" ht="45" customHeight="1" x14ac:dyDescent="0.25"/>
    <row r="2212" ht="45" customHeight="1" x14ac:dyDescent="0.25"/>
    <row r="2213" ht="45" customHeight="1" x14ac:dyDescent="0.25"/>
    <row r="2214" ht="45" customHeight="1" x14ac:dyDescent="0.25"/>
    <row r="2215" ht="45" customHeight="1" x14ac:dyDescent="0.25"/>
    <row r="2216" ht="45" customHeight="1" x14ac:dyDescent="0.25"/>
    <row r="2217" ht="45" customHeight="1" x14ac:dyDescent="0.25"/>
    <row r="2218" ht="45" customHeight="1" x14ac:dyDescent="0.25"/>
    <row r="2219" ht="45" customHeight="1" x14ac:dyDescent="0.25"/>
    <row r="2220" ht="45" customHeight="1" x14ac:dyDescent="0.25"/>
    <row r="2221" ht="45" customHeight="1" x14ac:dyDescent="0.25"/>
    <row r="2222" ht="45" customHeight="1" x14ac:dyDescent="0.25"/>
    <row r="2223" ht="45" customHeight="1" x14ac:dyDescent="0.25"/>
    <row r="2224" ht="45" customHeight="1" x14ac:dyDescent="0.25"/>
    <row r="2225" ht="45" customHeight="1" x14ac:dyDescent="0.25"/>
    <row r="2226" ht="45" customHeight="1" x14ac:dyDescent="0.25"/>
    <row r="2227" ht="45" customHeight="1" x14ac:dyDescent="0.25"/>
    <row r="2228" ht="45" customHeight="1" x14ac:dyDescent="0.25"/>
    <row r="2229" ht="45" customHeight="1" x14ac:dyDescent="0.25"/>
    <row r="2230" ht="45" customHeight="1" x14ac:dyDescent="0.25"/>
    <row r="2231" ht="45" customHeight="1" x14ac:dyDescent="0.25"/>
    <row r="2232" ht="45" customHeight="1" x14ac:dyDescent="0.25"/>
    <row r="2233" ht="45" customHeight="1" x14ac:dyDescent="0.25"/>
    <row r="2234" ht="45" customHeight="1" x14ac:dyDescent="0.25"/>
    <row r="2235" ht="45" customHeight="1" x14ac:dyDescent="0.25"/>
    <row r="2236" ht="45" customHeight="1" x14ac:dyDescent="0.25"/>
    <row r="2237" ht="45" customHeight="1" x14ac:dyDescent="0.25"/>
    <row r="2238" ht="45" customHeight="1" x14ac:dyDescent="0.25"/>
    <row r="2239" ht="45" customHeight="1" x14ac:dyDescent="0.25"/>
    <row r="2240" ht="45" customHeight="1" x14ac:dyDescent="0.25"/>
    <row r="2241" ht="45" customHeight="1" x14ac:dyDescent="0.25"/>
    <row r="2242" ht="45" customHeight="1" x14ac:dyDescent="0.25"/>
    <row r="2243" ht="45" customHeight="1" x14ac:dyDescent="0.25"/>
    <row r="2244" ht="45" customHeight="1" x14ac:dyDescent="0.25"/>
    <row r="2245" ht="45" customHeight="1" x14ac:dyDescent="0.25"/>
    <row r="2246" ht="45" customHeight="1" x14ac:dyDescent="0.25"/>
    <row r="2247" ht="45" customHeight="1" x14ac:dyDescent="0.25"/>
    <row r="2248" ht="45" customHeight="1" x14ac:dyDescent="0.25"/>
    <row r="2249" ht="45" customHeight="1" x14ac:dyDescent="0.25"/>
    <row r="2250" ht="45" customHeight="1" x14ac:dyDescent="0.25"/>
    <row r="2251" ht="45" customHeight="1" x14ac:dyDescent="0.25"/>
    <row r="2252" ht="45" customHeight="1" x14ac:dyDescent="0.25"/>
    <row r="2253" ht="45" customHeight="1" x14ac:dyDescent="0.25"/>
    <row r="2254" ht="45" customHeight="1" x14ac:dyDescent="0.25"/>
    <row r="2255" ht="45" customHeight="1" x14ac:dyDescent="0.25"/>
    <row r="2256" ht="45" customHeight="1" x14ac:dyDescent="0.25"/>
    <row r="2257" ht="45" customHeight="1" x14ac:dyDescent="0.25"/>
    <row r="2258" ht="45" customHeight="1" x14ac:dyDescent="0.25"/>
    <row r="2259" ht="45" customHeight="1" x14ac:dyDescent="0.25"/>
    <row r="2260" ht="45" customHeight="1" x14ac:dyDescent="0.25"/>
    <row r="2261" ht="45" customHeight="1" x14ac:dyDescent="0.25"/>
    <row r="2262" ht="45" customHeight="1" x14ac:dyDescent="0.25"/>
    <row r="2263" ht="45" customHeight="1" x14ac:dyDescent="0.25"/>
    <row r="2264" ht="45" customHeight="1" x14ac:dyDescent="0.25"/>
    <row r="2265" ht="45" customHeight="1" x14ac:dyDescent="0.25"/>
    <row r="2266" ht="45" customHeight="1" x14ac:dyDescent="0.25"/>
    <row r="2267" ht="45" customHeight="1" x14ac:dyDescent="0.25"/>
    <row r="2268" ht="45" customHeight="1" x14ac:dyDescent="0.25"/>
    <row r="2269" ht="45" customHeight="1" x14ac:dyDescent="0.25"/>
    <row r="2270" ht="45" customHeight="1" x14ac:dyDescent="0.25"/>
    <row r="2271" ht="45" customHeight="1" x14ac:dyDescent="0.25"/>
    <row r="2272" ht="45" customHeight="1" x14ac:dyDescent="0.25"/>
    <row r="2273" ht="45" customHeight="1" x14ac:dyDescent="0.25"/>
    <row r="2274" ht="45" customHeight="1" x14ac:dyDescent="0.25"/>
    <row r="2275" ht="45" customHeight="1" x14ac:dyDescent="0.25"/>
    <row r="2276" ht="45" customHeight="1" x14ac:dyDescent="0.25"/>
    <row r="2277" ht="45" customHeight="1" x14ac:dyDescent="0.25"/>
    <row r="2278" ht="45" customHeight="1" x14ac:dyDescent="0.25"/>
    <row r="2279" ht="45" customHeight="1" x14ac:dyDescent="0.25"/>
    <row r="2280" ht="45" customHeight="1" x14ac:dyDescent="0.25"/>
    <row r="2281" ht="45" customHeight="1" x14ac:dyDescent="0.25"/>
    <row r="2282" ht="45" customHeight="1" x14ac:dyDescent="0.25"/>
    <row r="2283" ht="45" customHeight="1" x14ac:dyDescent="0.25"/>
    <row r="2284" ht="45" customHeight="1" x14ac:dyDescent="0.25"/>
    <row r="2285" ht="45" customHeight="1" x14ac:dyDescent="0.25"/>
    <row r="2286" ht="45" customHeight="1" x14ac:dyDescent="0.25"/>
    <row r="2287" ht="45" customHeight="1" x14ac:dyDescent="0.25"/>
    <row r="2288" ht="45" customHeight="1" x14ac:dyDescent="0.25"/>
    <row r="2289" ht="45" customHeight="1" x14ac:dyDescent="0.25"/>
    <row r="2290" ht="45" customHeight="1" x14ac:dyDescent="0.25"/>
    <row r="2291" ht="45" customHeight="1" x14ac:dyDescent="0.25"/>
    <row r="2292" ht="45" customHeight="1" x14ac:dyDescent="0.25"/>
    <row r="2293" ht="45" customHeight="1" x14ac:dyDescent="0.25"/>
    <row r="2294" ht="45" customHeight="1" x14ac:dyDescent="0.25"/>
    <row r="2295" ht="45" customHeight="1" x14ac:dyDescent="0.25"/>
    <row r="2296" ht="45" customHeight="1" x14ac:dyDescent="0.25"/>
    <row r="2297" ht="45" customHeight="1" x14ac:dyDescent="0.25"/>
    <row r="2298" ht="45" customHeight="1" x14ac:dyDescent="0.25"/>
    <row r="2299" ht="45" customHeight="1" x14ac:dyDescent="0.25"/>
    <row r="2300" ht="45" customHeight="1" x14ac:dyDescent="0.25"/>
    <row r="2301" ht="45" customHeight="1" x14ac:dyDescent="0.25"/>
    <row r="2302" ht="45" customHeight="1" x14ac:dyDescent="0.25"/>
    <row r="2303" ht="45" customHeight="1" x14ac:dyDescent="0.25"/>
    <row r="2304" ht="45" customHeight="1" x14ac:dyDescent="0.25"/>
    <row r="2305" ht="45" customHeight="1" x14ac:dyDescent="0.25"/>
    <row r="2306" ht="45" customHeight="1" x14ac:dyDescent="0.25"/>
    <row r="2307" ht="45" customHeight="1" x14ac:dyDescent="0.25"/>
    <row r="2308" ht="45" customHeight="1" x14ac:dyDescent="0.25"/>
    <row r="2309" ht="45" customHeight="1" x14ac:dyDescent="0.25"/>
    <row r="2310" ht="45" customHeight="1" x14ac:dyDescent="0.25"/>
    <row r="2311" ht="45" customHeight="1" x14ac:dyDescent="0.25"/>
    <row r="2312" ht="45" customHeight="1" x14ac:dyDescent="0.25"/>
    <row r="2313" ht="45" customHeight="1" x14ac:dyDescent="0.25"/>
    <row r="2314" ht="45" customHeight="1" x14ac:dyDescent="0.25"/>
    <row r="2315" ht="45" customHeight="1" x14ac:dyDescent="0.25"/>
    <row r="2316" ht="45" customHeight="1" x14ac:dyDescent="0.25"/>
    <row r="2317" ht="45" customHeight="1" x14ac:dyDescent="0.25"/>
    <row r="2318" ht="45" customHeight="1" x14ac:dyDescent="0.25"/>
    <row r="2319" ht="45" customHeight="1" x14ac:dyDescent="0.25"/>
    <row r="2320" ht="45" customHeight="1" x14ac:dyDescent="0.25"/>
    <row r="2321" ht="45" customHeight="1" x14ac:dyDescent="0.25"/>
    <row r="2322" ht="45" customHeight="1" x14ac:dyDescent="0.25"/>
    <row r="2323" ht="45" customHeight="1" x14ac:dyDescent="0.25"/>
    <row r="2324" ht="45" customHeight="1" x14ac:dyDescent="0.25"/>
    <row r="2325" ht="45" customHeight="1" x14ac:dyDescent="0.25"/>
    <row r="2326" ht="45" customHeight="1" x14ac:dyDescent="0.25"/>
    <row r="2327" ht="45" customHeight="1" x14ac:dyDescent="0.25"/>
    <row r="2328" ht="45" customHeight="1" x14ac:dyDescent="0.25"/>
    <row r="2329" ht="45" customHeight="1" x14ac:dyDescent="0.25"/>
    <row r="2330" ht="45" customHeight="1" x14ac:dyDescent="0.25"/>
    <row r="2331" ht="45" customHeight="1" x14ac:dyDescent="0.25"/>
    <row r="2332" ht="45" customHeight="1" x14ac:dyDescent="0.25"/>
    <row r="2333" ht="45" customHeight="1" x14ac:dyDescent="0.25"/>
    <row r="2334" ht="45" customHeight="1" x14ac:dyDescent="0.25"/>
    <row r="2335" ht="45" customHeight="1" x14ac:dyDescent="0.25"/>
    <row r="2336" ht="45" customHeight="1" x14ac:dyDescent="0.25"/>
    <row r="2337" ht="45" customHeight="1" x14ac:dyDescent="0.25"/>
    <row r="2338" ht="45" customHeight="1" x14ac:dyDescent="0.25"/>
    <row r="2339" ht="45" customHeight="1" x14ac:dyDescent="0.25"/>
    <row r="2340" ht="45" customHeight="1" x14ac:dyDescent="0.25"/>
    <row r="2341" ht="45" customHeight="1" x14ac:dyDescent="0.25"/>
    <row r="2342" ht="45" customHeight="1" x14ac:dyDescent="0.25"/>
    <row r="2343" ht="45" customHeight="1" x14ac:dyDescent="0.25"/>
    <row r="2344" ht="45" customHeight="1" x14ac:dyDescent="0.25"/>
    <row r="2345" ht="45" customHeight="1" x14ac:dyDescent="0.25"/>
    <row r="2346" ht="45" customHeight="1" x14ac:dyDescent="0.25"/>
    <row r="2347" ht="45" customHeight="1" x14ac:dyDescent="0.25"/>
    <row r="2348" ht="45" customHeight="1" x14ac:dyDescent="0.25"/>
    <row r="2349" ht="45" customHeight="1" x14ac:dyDescent="0.25"/>
    <row r="2350" ht="45" customHeight="1" x14ac:dyDescent="0.25"/>
    <row r="2351" ht="45" customHeight="1" x14ac:dyDescent="0.25"/>
    <row r="2352" ht="45" customHeight="1" x14ac:dyDescent="0.25"/>
    <row r="2353" ht="45" customHeight="1" x14ac:dyDescent="0.25"/>
    <row r="2354" ht="45" customHeight="1" x14ac:dyDescent="0.25"/>
    <row r="2355" ht="45" customHeight="1" x14ac:dyDescent="0.25"/>
    <row r="2356" ht="45" customHeight="1" x14ac:dyDescent="0.25"/>
    <row r="2357" ht="45" customHeight="1" x14ac:dyDescent="0.25"/>
    <row r="2358" ht="45" customHeight="1" x14ac:dyDescent="0.25"/>
    <row r="2359" ht="45" customHeight="1" x14ac:dyDescent="0.25"/>
    <row r="2360" ht="45" customHeight="1" x14ac:dyDescent="0.25"/>
    <row r="2361" ht="45" customHeight="1" x14ac:dyDescent="0.25"/>
    <row r="2362" ht="45" customHeight="1" x14ac:dyDescent="0.25"/>
    <row r="2363" ht="45" customHeight="1" x14ac:dyDescent="0.25"/>
    <row r="2364" ht="45" customHeight="1" x14ac:dyDescent="0.25"/>
    <row r="2365" ht="45" customHeight="1" x14ac:dyDescent="0.25"/>
    <row r="2366" ht="45" customHeight="1" x14ac:dyDescent="0.25"/>
    <row r="2367" ht="45" customHeight="1" x14ac:dyDescent="0.25"/>
    <row r="2368" ht="45" customHeight="1" x14ac:dyDescent="0.25"/>
    <row r="2369" ht="45" customHeight="1" x14ac:dyDescent="0.25"/>
    <row r="2370" ht="45" customHeight="1" x14ac:dyDescent="0.25"/>
    <row r="2371" ht="45" customHeight="1" x14ac:dyDescent="0.25"/>
    <row r="2372" ht="45" customHeight="1" x14ac:dyDescent="0.25"/>
    <row r="2373" ht="45" customHeight="1" x14ac:dyDescent="0.25"/>
    <row r="2374" ht="45" customHeight="1" x14ac:dyDescent="0.25"/>
    <row r="2375" ht="45" customHeight="1" x14ac:dyDescent="0.25"/>
    <row r="2376" ht="45" customHeight="1" x14ac:dyDescent="0.25"/>
    <row r="2377" ht="45" customHeight="1" x14ac:dyDescent="0.25"/>
    <row r="2378" ht="45" customHeight="1" x14ac:dyDescent="0.25"/>
    <row r="2379" ht="45" customHeight="1" x14ac:dyDescent="0.25"/>
    <row r="2380" ht="45" customHeight="1" x14ac:dyDescent="0.25"/>
    <row r="2381" ht="45" customHeight="1" x14ac:dyDescent="0.25"/>
    <row r="2382" ht="45" customHeight="1" x14ac:dyDescent="0.25"/>
    <row r="2383" ht="45" customHeight="1" x14ac:dyDescent="0.25"/>
    <row r="2384" ht="45" customHeight="1" x14ac:dyDescent="0.25"/>
    <row r="2385" ht="45" customHeight="1" x14ac:dyDescent="0.25"/>
    <row r="2386" ht="45" customHeight="1" x14ac:dyDescent="0.25"/>
    <row r="2387" ht="45" customHeight="1" x14ac:dyDescent="0.25"/>
    <row r="2388" ht="45" customHeight="1" x14ac:dyDescent="0.25"/>
    <row r="2389" ht="45" customHeight="1" x14ac:dyDescent="0.25"/>
    <row r="2390" ht="45" customHeight="1" x14ac:dyDescent="0.25"/>
    <row r="2391" ht="45" customHeight="1" x14ac:dyDescent="0.25"/>
    <row r="2392" ht="45" customHeight="1" x14ac:dyDescent="0.25"/>
    <row r="2393" ht="45" customHeight="1" x14ac:dyDescent="0.25"/>
    <row r="2394" ht="45" customHeight="1" x14ac:dyDescent="0.25"/>
    <row r="2395" ht="45" customHeight="1" x14ac:dyDescent="0.25"/>
    <row r="2396" ht="45" customHeight="1" x14ac:dyDescent="0.25"/>
    <row r="2397" ht="45" customHeight="1" x14ac:dyDescent="0.25"/>
    <row r="2398" ht="45" customHeight="1" x14ac:dyDescent="0.25"/>
    <row r="2399" ht="45" customHeight="1" x14ac:dyDescent="0.25"/>
    <row r="2400" ht="45" customHeight="1" x14ac:dyDescent="0.25"/>
    <row r="2401" ht="45" customHeight="1" x14ac:dyDescent="0.25"/>
    <row r="2402" ht="45" customHeight="1" x14ac:dyDescent="0.25"/>
    <row r="2403" ht="45" customHeight="1" x14ac:dyDescent="0.25"/>
    <row r="2404" ht="45" customHeight="1" x14ac:dyDescent="0.25"/>
    <row r="2405" ht="45" customHeight="1" x14ac:dyDescent="0.25"/>
    <row r="2406" ht="45" customHeight="1" x14ac:dyDescent="0.25"/>
    <row r="2407" ht="45" customHeight="1" x14ac:dyDescent="0.25"/>
    <row r="2408" ht="45" customHeight="1" x14ac:dyDescent="0.25"/>
    <row r="2409" ht="45" customHeight="1" x14ac:dyDescent="0.25"/>
    <row r="2410" ht="45" customHeight="1" x14ac:dyDescent="0.25"/>
    <row r="2411" ht="45" customHeight="1" x14ac:dyDescent="0.25"/>
    <row r="2412" ht="45" customHeight="1" x14ac:dyDescent="0.25"/>
    <row r="2413" ht="45" customHeight="1" x14ac:dyDescent="0.25"/>
    <row r="2414" ht="45" customHeight="1" x14ac:dyDescent="0.25"/>
    <row r="2415" ht="45" customHeight="1" x14ac:dyDescent="0.25"/>
    <row r="2416" ht="45" customHeight="1" x14ac:dyDescent="0.25"/>
    <row r="2417" ht="45" customHeight="1" x14ac:dyDescent="0.25"/>
    <row r="2418" ht="45" customHeight="1" x14ac:dyDescent="0.25"/>
    <row r="2419" ht="45" customHeight="1" x14ac:dyDescent="0.25"/>
    <row r="2420" ht="45" customHeight="1" x14ac:dyDescent="0.25"/>
    <row r="2421" ht="45" customHeight="1" x14ac:dyDescent="0.25"/>
    <row r="2422" ht="45" customHeight="1" x14ac:dyDescent="0.25"/>
    <row r="2423" ht="45" customHeight="1" x14ac:dyDescent="0.25"/>
    <row r="2424" ht="45" customHeight="1" x14ac:dyDescent="0.25"/>
    <row r="2425" ht="45" customHeight="1" x14ac:dyDescent="0.25"/>
    <row r="2426" ht="45" customHeight="1" x14ac:dyDescent="0.25"/>
    <row r="2427" ht="45" customHeight="1" x14ac:dyDescent="0.25"/>
    <row r="2428" ht="45" customHeight="1" x14ac:dyDescent="0.25"/>
    <row r="2429" ht="45" customHeight="1" x14ac:dyDescent="0.25"/>
    <row r="2430" ht="45" customHeight="1" x14ac:dyDescent="0.25"/>
    <row r="2431" ht="45" customHeight="1" x14ac:dyDescent="0.25"/>
    <row r="2432" ht="45" customHeight="1" x14ac:dyDescent="0.25"/>
    <row r="2433" ht="45" customHeight="1" x14ac:dyDescent="0.25"/>
    <row r="2434" ht="45" customHeight="1" x14ac:dyDescent="0.25"/>
    <row r="2435" ht="45" customHeight="1" x14ac:dyDescent="0.25"/>
    <row r="2436" ht="45" customHeight="1" x14ac:dyDescent="0.25"/>
    <row r="2437" ht="45" customHeight="1" x14ac:dyDescent="0.25"/>
    <row r="2438" ht="45" customHeight="1" x14ac:dyDescent="0.25"/>
    <row r="2439" ht="45" customHeight="1" x14ac:dyDescent="0.25"/>
    <row r="2440" ht="45" customHeight="1" x14ac:dyDescent="0.25"/>
    <row r="2441" ht="45" customHeight="1" x14ac:dyDescent="0.25"/>
    <row r="2442" ht="45" customHeight="1" x14ac:dyDescent="0.25"/>
    <row r="2443" ht="45" customHeight="1" x14ac:dyDescent="0.25"/>
    <row r="2444" ht="45" customHeight="1" x14ac:dyDescent="0.25"/>
    <row r="2445" ht="45" customHeight="1" x14ac:dyDescent="0.25"/>
    <row r="2446" ht="45" customHeight="1" x14ac:dyDescent="0.25"/>
    <row r="2447" ht="45" customHeight="1" x14ac:dyDescent="0.25"/>
    <row r="2448" ht="45" customHeight="1" x14ac:dyDescent="0.25"/>
    <row r="2449" ht="45" customHeight="1" x14ac:dyDescent="0.25"/>
    <row r="2450" ht="45" customHeight="1" x14ac:dyDescent="0.25"/>
    <row r="2451" ht="45" customHeight="1" x14ac:dyDescent="0.25"/>
    <row r="2452" ht="45" customHeight="1" x14ac:dyDescent="0.25"/>
    <row r="2453" ht="45" customHeight="1" x14ac:dyDescent="0.25"/>
    <row r="2454" ht="45" customHeight="1" x14ac:dyDescent="0.25"/>
    <row r="2455" ht="45" customHeight="1" x14ac:dyDescent="0.25"/>
    <row r="2456" ht="45" customHeight="1" x14ac:dyDescent="0.25"/>
    <row r="2457" ht="45" customHeight="1" x14ac:dyDescent="0.25"/>
    <row r="2458" ht="45" customHeight="1" x14ac:dyDescent="0.25"/>
    <row r="2459" ht="45" customHeight="1" x14ac:dyDescent="0.25"/>
    <row r="2460" ht="45" customHeight="1" x14ac:dyDescent="0.25"/>
    <row r="2461" ht="45" customHeight="1" x14ac:dyDescent="0.25"/>
    <row r="2462" ht="45" customHeight="1" x14ac:dyDescent="0.25"/>
    <row r="2463" ht="45" customHeight="1" x14ac:dyDescent="0.25"/>
    <row r="2464" ht="45" customHeight="1" x14ac:dyDescent="0.25"/>
    <row r="2465" ht="45" customHeight="1" x14ac:dyDescent="0.25"/>
    <row r="2466" ht="45" customHeight="1" x14ac:dyDescent="0.25"/>
    <row r="2467" ht="45" customHeight="1" x14ac:dyDescent="0.25"/>
    <row r="2468" ht="45" customHeight="1" x14ac:dyDescent="0.25"/>
    <row r="2469" ht="45" customHeight="1" x14ac:dyDescent="0.25"/>
    <row r="2470" ht="45" customHeight="1" x14ac:dyDescent="0.25"/>
    <row r="2471" ht="45" customHeight="1" x14ac:dyDescent="0.25"/>
    <row r="2472" ht="45" customHeight="1" x14ac:dyDescent="0.25"/>
    <row r="2473" ht="45" customHeight="1" x14ac:dyDescent="0.25"/>
    <row r="2474" ht="45" customHeight="1" x14ac:dyDescent="0.25"/>
    <row r="2475" ht="45" customHeight="1" x14ac:dyDescent="0.25"/>
    <row r="2476" ht="45" customHeight="1" x14ac:dyDescent="0.25"/>
    <row r="2477" ht="45" customHeight="1" x14ac:dyDescent="0.25"/>
    <row r="2478" ht="45" customHeight="1" x14ac:dyDescent="0.25"/>
    <row r="2479" ht="45" customHeight="1" x14ac:dyDescent="0.25"/>
    <row r="2480" ht="45" customHeight="1" x14ac:dyDescent="0.25"/>
    <row r="2481" ht="45" customHeight="1" x14ac:dyDescent="0.25"/>
    <row r="2482" ht="45" customHeight="1" x14ac:dyDescent="0.25"/>
    <row r="2483" ht="45" customHeight="1" x14ac:dyDescent="0.25"/>
    <row r="2484" ht="45" customHeight="1" x14ac:dyDescent="0.25"/>
    <row r="2485" ht="45" customHeight="1" x14ac:dyDescent="0.25"/>
    <row r="2486" ht="45" customHeight="1" x14ac:dyDescent="0.25"/>
    <row r="2487" ht="45" customHeight="1" x14ac:dyDescent="0.25"/>
    <row r="2488" ht="45" customHeight="1" x14ac:dyDescent="0.25"/>
    <row r="2489" ht="45" customHeight="1" x14ac:dyDescent="0.25"/>
    <row r="2490" ht="45" customHeight="1" x14ac:dyDescent="0.25"/>
    <row r="2491" ht="45" customHeight="1" x14ac:dyDescent="0.25"/>
    <row r="2492" ht="45" customHeight="1" x14ac:dyDescent="0.25"/>
    <row r="2493" ht="45" customHeight="1" x14ac:dyDescent="0.25"/>
    <row r="2494" ht="45" customHeight="1" x14ac:dyDescent="0.25"/>
    <row r="2495" ht="45" customHeight="1" x14ac:dyDescent="0.25"/>
    <row r="2496" ht="45" customHeight="1" x14ac:dyDescent="0.25"/>
    <row r="2497" ht="45" customHeight="1" x14ac:dyDescent="0.25"/>
    <row r="2498" ht="45" customHeight="1" x14ac:dyDescent="0.25"/>
    <row r="2499" ht="45" customHeight="1" x14ac:dyDescent="0.25"/>
    <row r="2500" ht="45" customHeight="1" x14ac:dyDescent="0.25"/>
    <row r="2501" ht="45" customHeight="1" x14ac:dyDescent="0.25"/>
    <row r="2502" ht="45" customHeight="1" x14ac:dyDescent="0.25"/>
    <row r="2503" ht="45" customHeight="1" x14ac:dyDescent="0.25"/>
    <row r="2504" ht="45" customHeight="1" x14ac:dyDescent="0.25"/>
    <row r="2505" ht="45" customHeight="1" x14ac:dyDescent="0.25"/>
    <row r="2506" ht="45" customHeight="1" x14ac:dyDescent="0.25"/>
    <row r="2507" ht="45" customHeight="1" x14ac:dyDescent="0.25"/>
    <row r="2508" ht="45" customHeight="1" x14ac:dyDescent="0.25"/>
    <row r="2509" ht="45" customHeight="1" x14ac:dyDescent="0.25"/>
    <row r="2510" ht="45" customHeight="1" x14ac:dyDescent="0.25"/>
    <row r="2511" ht="45" customHeight="1" x14ac:dyDescent="0.25"/>
    <row r="2512" ht="45" customHeight="1" x14ac:dyDescent="0.25"/>
    <row r="2513" ht="45" customHeight="1" x14ac:dyDescent="0.25"/>
    <row r="2514" ht="45" customHeight="1" x14ac:dyDescent="0.25"/>
    <row r="2515" ht="45" customHeight="1" x14ac:dyDescent="0.25"/>
    <row r="2516" ht="45" customHeight="1" x14ac:dyDescent="0.25"/>
    <row r="2517" ht="45" customHeight="1" x14ac:dyDescent="0.25"/>
    <row r="2518" ht="45" customHeight="1" x14ac:dyDescent="0.25"/>
    <row r="2519" ht="45" customHeight="1" x14ac:dyDescent="0.25"/>
    <row r="2520" ht="45" customHeight="1" x14ac:dyDescent="0.25"/>
    <row r="2521" ht="45" customHeight="1" x14ac:dyDescent="0.25"/>
    <row r="2522" ht="45" customHeight="1" x14ac:dyDescent="0.25"/>
    <row r="2523" ht="45" customHeight="1" x14ac:dyDescent="0.25"/>
    <row r="2524" ht="45" customHeight="1" x14ac:dyDescent="0.25"/>
    <row r="2525" ht="45" customHeight="1" x14ac:dyDescent="0.25"/>
    <row r="2526" ht="45" customHeight="1" x14ac:dyDescent="0.25"/>
    <row r="2527" ht="45" customHeight="1" x14ac:dyDescent="0.25"/>
    <row r="2528" ht="45" customHeight="1" x14ac:dyDescent="0.25"/>
    <row r="2529" ht="45" customHeight="1" x14ac:dyDescent="0.25"/>
    <row r="2530" ht="45" customHeight="1" x14ac:dyDescent="0.25"/>
    <row r="2531" ht="45" customHeight="1" x14ac:dyDescent="0.25"/>
    <row r="2532" ht="45" customHeight="1" x14ac:dyDescent="0.25"/>
    <row r="2533" ht="45" customHeight="1" x14ac:dyDescent="0.25"/>
    <row r="2534" ht="45" customHeight="1" x14ac:dyDescent="0.25"/>
    <row r="2535" ht="45" customHeight="1" x14ac:dyDescent="0.25"/>
    <row r="2536" ht="45" customHeight="1" x14ac:dyDescent="0.25"/>
    <row r="2537" ht="45" customHeight="1" x14ac:dyDescent="0.25"/>
    <row r="2538" ht="45" customHeight="1" x14ac:dyDescent="0.25"/>
    <row r="2539" ht="45" customHeight="1" x14ac:dyDescent="0.25"/>
    <row r="2540" ht="45" customHeight="1" x14ac:dyDescent="0.25"/>
    <row r="2541" ht="45" customHeight="1" x14ac:dyDescent="0.25"/>
    <row r="2542" ht="45" customHeight="1" x14ac:dyDescent="0.25"/>
    <row r="2543" ht="45" customHeight="1" x14ac:dyDescent="0.25"/>
    <row r="2544" ht="45" customHeight="1" x14ac:dyDescent="0.25"/>
    <row r="2545" ht="45" customHeight="1" x14ac:dyDescent="0.25"/>
    <row r="2546" ht="45" customHeight="1" x14ac:dyDescent="0.25"/>
    <row r="2547" ht="45" customHeight="1" x14ac:dyDescent="0.25"/>
    <row r="2548" ht="45" customHeight="1" x14ac:dyDescent="0.25"/>
    <row r="2549" ht="45" customHeight="1" x14ac:dyDescent="0.25"/>
    <row r="2550" ht="45" customHeight="1" x14ac:dyDescent="0.25"/>
    <row r="2551" ht="45" customHeight="1" x14ac:dyDescent="0.25"/>
    <row r="2552" ht="45" customHeight="1" x14ac:dyDescent="0.25"/>
    <row r="2553" ht="45" customHeight="1" x14ac:dyDescent="0.25"/>
    <row r="2554" ht="45" customHeight="1" x14ac:dyDescent="0.25"/>
    <row r="2555" ht="45" customHeight="1" x14ac:dyDescent="0.25"/>
    <row r="2556" ht="45" customHeight="1" x14ac:dyDescent="0.25"/>
    <row r="2557" ht="45" customHeight="1" x14ac:dyDescent="0.25"/>
    <row r="2558" ht="45" customHeight="1" x14ac:dyDescent="0.25"/>
    <row r="2559" ht="45" customHeight="1" x14ac:dyDescent="0.25"/>
    <row r="2560" ht="45" customHeight="1" x14ac:dyDescent="0.25"/>
    <row r="2561" ht="45" customHeight="1" x14ac:dyDescent="0.25"/>
    <row r="2562" ht="45" customHeight="1" x14ac:dyDescent="0.25"/>
    <row r="2563" ht="45" customHeight="1" x14ac:dyDescent="0.25"/>
    <row r="2564" ht="45" customHeight="1" x14ac:dyDescent="0.25"/>
    <row r="2565" ht="45" customHeight="1" x14ac:dyDescent="0.25"/>
    <row r="2566" ht="45" customHeight="1" x14ac:dyDescent="0.25"/>
    <row r="2567" ht="45" customHeight="1" x14ac:dyDescent="0.25"/>
    <row r="2568" ht="45" customHeight="1" x14ac:dyDescent="0.25"/>
    <row r="2569" ht="45" customHeight="1" x14ac:dyDescent="0.25"/>
    <row r="2570" ht="45" customHeight="1" x14ac:dyDescent="0.25"/>
    <row r="2571" ht="45" customHeight="1" x14ac:dyDescent="0.25"/>
    <row r="2572" ht="45" customHeight="1" x14ac:dyDescent="0.25"/>
    <row r="2573" ht="45" customHeight="1" x14ac:dyDescent="0.25"/>
    <row r="2574" ht="45" customHeight="1" x14ac:dyDescent="0.25"/>
    <row r="2575" ht="45" customHeight="1" x14ac:dyDescent="0.25"/>
    <row r="2576" ht="45" customHeight="1" x14ac:dyDescent="0.25"/>
    <row r="2577" ht="45" customHeight="1" x14ac:dyDescent="0.25"/>
    <row r="2578" ht="45" customHeight="1" x14ac:dyDescent="0.25"/>
    <row r="2579" ht="45" customHeight="1" x14ac:dyDescent="0.25"/>
    <row r="2580" ht="45" customHeight="1" x14ac:dyDescent="0.25"/>
    <row r="2581" ht="45" customHeight="1" x14ac:dyDescent="0.25"/>
    <row r="2582" ht="45" customHeight="1" x14ac:dyDescent="0.25"/>
    <row r="2583" ht="45" customHeight="1" x14ac:dyDescent="0.25"/>
    <row r="2584" ht="45" customHeight="1" x14ac:dyDescent="0.25"/>
    <row r="2585" ht="45" customHeight="1" x14ac:dyDescent="0.25"/>
    <row r="2586" ht="45" customHeight="1" x14ac:dyDescent="0.25"/>
    <row r="2587" ht="45" customHeight="1" x14ac:dyDescent="0.25"/>
    <row r="2588" ht="45" customHeight="1" x14ac:dyDescent="0.25"/>
    <row r="2589" ht="45" customHeight="1" x14ac:dyDescent="0.25"/>
    <row r="2590" ht="45" customHeight="1" x14ac:dyDescent="0.25"/>
    <row r="2591" ht="45" customHeight="1" x14ac:dyDescent="0.25"/>
    <row r="2592" ht="45" customHeight="1" x14ac:dyDescent="0.25"/>
    <row r="2593" ht="45" customHeight="1" x14ac:dyDescent="0.25"/>
    <row r="2594" ht="45" customHeight="1" x14ac:dyDescent="0.25"/>
    <row r="2595" ht="45" customHeight="1" x14ac:dyDescent="0.25"/>
    <row r="2596" ht="45" customHeight="1" x14ac:dyDescent="0.25"/>
    <row r="2597" ht="45" customHeight="1" x14ac:dyDescent="0.25"/>
    <row r="2598" ht="45" customHeight="1" x14ac:dyDescent="0.25"/>
    <row r="2599" ht="45" customHeight="1" x14ac:dyDescent="0.25"/>
    <row r="2600" ht="45" customHeight="1" x14ac:dyDescent="0.25"/>
    <row r="2601" ht="45" customHeight="1" x14ac:dyDescent="0.25"/>
    <row r="2602" ht="45" customHeight="1" x14ac:dyDescent="0.25"/>
    <row r="2603" ht="45" customHeight="1" x14ac:dyDescent="0.25"/>
    <row r="2604" ht="45" customHeight="1" x14ac:dyDescent="0.25"/>
    <row r="2605" ht="45" customHeight="1" x14ac:dyDescent="0.25"/>
    <row r="2606" ht="45" customHeight="1" x14ac:dyDescent="0.25"/>
    <row r="2607" ht="45" customHeight="1" x14ac:dyDescent="0.25"/>
    <row r="2608" ht="45" customHeight="1" x14ac:dyDescent="0.25"/>
    <row r="2609" ht="45" customHeight="1" x14ac:dyDescent="0.25"/>
    <row r="2610" ht="45" customHeight="1" x14ac:dyDescent="0.25"/>
    <row r="2611" ht="45" customHeight="1" x14ac:dyDescent="0.25"/>
    <row r="2612" ht="45" customHeight="1" x14ac:dyDescent="0.25"/>
    <row r="2613" ht="45" customHeight="1" x14ac:dyDescent="0.25"/>
    <row r="2614" ht="45" customHeight="1" x14ac:dyDescent="0.25"/>
    <row r="2615" ht="45" customHeight="1" x14ac:dyDescent="0.25"/>
    <row r="2616" ht="45" customHeight="1" x14ac:dyDescent="0.25"/>
    <row r="2617" ht="45" customHeight="1" x14ac:dyDescent="0.25"/>
    <row r="2618" ht="45" customHeight="1" x14ac:dyDescent="0.25"/>
    <row r="2619" ht="45" customHeight="1" x14ac:dyDescent="0.25"/>
    <row r="2620" ht="45" customHeight="1" x14ac:dyDescent="0.25"/>
    <row r="2621" ht="45" customHeight="1" x14ac:dyDescent="0.25"/>
    <row r="2622" ht="45" customHeight="1" x14ac:dyDescent="0.25"/>
    <row r="2623" ht="45" customHeight="1" x14ac:dyDescent="0.25"/>
    <row r="2624" ht="45" customHeight="1" x14ac:dyDescent="0.25"/>
    <row r="2625" ht="45" customHeight="1" x14ac:dyDescent="0.25"/>
    <row r="2626" ht="45" customHeight="1" x14ac:dyDescent="0.25"/>
    <row r="2627" ht="45" customHeight="1" x14ac:dyDescent="0.25"/>
    <row r="2628" ht="45" customHeight="1" x14ac:dyDescent="0.25"/>
    <row r="2629" ht="45" customHeight="1" x14ac:dyDescent="0.25"/>
    <row r="2630" ht="45" customHeight="1" x14ac:dyDescent="0.25"/>
    <row r="2631" ht="45" customHeight="1" x14ac:dyDescent="0.25"/>
    <row r="2632" ht="45" customHeight="1" x14ac:dyDescent="0.25"/>
    <row r="2633" ht="45" customHeight="1" x14ac:dyDescent="0.25"/>
    <row r="2634" ht="45" customHeight="1" x14ac:dyDescent="0.25"/>
    <row r="2635" ht="45" customHeight="1" x14ac:dyDescent="0.25"/>
    <row r="2636" ht="45" customHeight="1" x14ac:dyDescent="0.25"/>
    <row r="2637" ht="45" customHeight="1" x14ac:dyDescent="0.25"/>
    <row r="2638" ht="45" customHeight="1" x14ac:dyDescent="0.25"/>
    <row r="2639" ht="45" customHeight="1" x14ac:dyDescent="0.25"/>
    <row r="2640" ht="45" customHeight="1" x14ac:dyDescent="0.25"/>
    <row r="2641" ht="45" customHeight="1" x14ac:dyDescent="0.25"/>
    <row r="2642" ht="45" customHeight="1" x14ac:dyDescent="0.25"/>
    <row r="2643" ht="45" customHeight="1" x14ac:dyDescent="0.25"/>
    <row r="2644" ht="45" customHeight="1" x14ac:dyDescent="0.25"/>
    <row r="2645" ht="45" customHeight="1" x14ac:dyDescent="0.25"/>
    <row r="2646" ht="45" customHeight="1" x14ac:dyDescent="0.25"/>
    <row r="2647" ht="45" customHeight="1" x14ac:dyDescent="0.25"/>
    <row r="2648" ht="45" customHeight="1" x14ac:dyDescent="0.25"/>
    <row r="2649" ht="45" customHeight="1" x14ac:dyDescent="0.25"/>
    <row r="2650" ht="45" customHeight="1" x14ac:dyDescent="0.25"/>
    <row r="2651" ht="45" customHeight="1" x14ac:dyDescent="0.25"/>
    <row r="2652" ht="45" customHeight="1" x14ac:dyDescent="0.25"/>
    <row r="2653" ht="45" customHeight="1" x14ac:dyDescent="0.25"/>
    <row r="2654" ht="45" customHeight="1" x14ac:dyDescent="0.25"/>
    <row r="2655" ht="45" customHeight="1" x14ac:dyDescent="0.25"/>
    <row r="2656" ht="45" customHeight="1" x14ac:dyDescent="0.25"/>
    <row r="2657" ht="45" customHeight="1" x14ac:dyDescent="0.25"/>
    <row r="2658" ht="45" customHeight="1" x14ac:dyDescent="0.25"/>
    <row r="2659" ht="45" customHeight="1" x14ac:dyDescent="0.25"/>
    <row r="2660" ht="45" customHeight="1" x14ac:dyDescent="0.25"/>
    <row r="2661" ht="45" customHeight="1" x14ac:dyDescent="0.25"/>
    <row r="2662" ht="45" customHeight="1" x14ac:dyDescent="0.25"/>
    <row r="2663" ht="45" customHeight="1" x14ac:dyDescent="0.25"/>
    <row r="2664" ht="45" customHeight="1" x14ac:dyDescent="0.25"/>
    <row r="2665" ht="45" customHeight="1" x14ac:dyDescent="0.25"/>
    <row r="2666" ht="45" customHeight="1" x14ac:dyDescent="0.25"/>
    <row r="2667" ht="45" customHeight="1" x14ac:dyDescent="0.25"/>
    <row r="2668" ht="45" customHeight="1" x14ac:dyDescent="0.25"/>
    <row r="2669" ht="45" customHeight="1" x14ac:dyDescent="0.25"/>
    <row r="2670" ht="45" customHeight="1" x14ac:dyDescent="0.25"/>
    <row r="2671" ht="45" customHeight="1" x14ac:dyDescent="0.25"/>
    <row r="2672" ht="45" customHeight="1" x14ac:dyDescent="0.25"/>
    <row r="2673" ht="45" customHeight="1" x14ac:dyDescent="0.25"/>
    <row r="2674" ht="45" customHeight="1" x14ac:dyDescent="0.25"/>
    <row r="2675" ht="45" customHeight="1" x14ac:dyDescent="0.25"/>
    <row r="2676" ht="45" customHeight="1" x14ac:dyDescent="0.25"/>
    <row r="2677" ht="45" customHeight="1" x14ac:dyDescent="0.25"/>
    <row r="2678" ht="45" customHeight="1" x14ac:dyDescent="0.25"/>
    <row r="2679" ht="45" customHeight="1" x14ac:dyDescent="0.25"/>
    <row r="2680" ht="45" customHeight="1" x14ac:dyDescent="0.25"/>
    <row r="2681" ht="45" customHeight="1" x14ac:dyDescent="0.25"/>
    <row r="2682" ht="45" customHeight="1" x14ac:dyDescent="0.25"/>
    <row r="2683" ht="45" customHeight="1" x14ac:dyDescent="0.25"/>
    <row r="2684" ht="45" customHeight="1" x14ac:dyDescent="0.25"/>
    <row r="2685" ht="45" customHeight="1" x14ac:dyDescent="0.25"/>
    <row r="2686" ht="45" customHeight="1" x14ac:dyDescent="0.25"/>
    <row r="2687" ht="45" customHeight="1" x14ac:dyDescent="0.25"/>
    <row r="2688" ht="45" customHeight="1" x14ac:dyDescent="0.25"/>
    <row r="2689" ht="45" customHeight="1" x14ac:dyDescent="0.25"/>
    <row r="2690" ht="45" customHeight="1" x14ac:dyDescent="0.25"/>
    <row r="2691" ht="45" customHeight="1" x14ac:dyDescent="0.25"/>
    <row r="2692" ht="45" customHeight="1" x14ac:dyDescent="0.25"/>
    <row r="2693" ht="45" customHeight="1" x14ac:dyDescent="0.25"/>
    <row r="2694" ht="45" customHeight="1" x14ac:dyDescent="0.25"/>
    <row r="2695" ht="45" customHeight="1" x14ac:dyDescent="0.25"/>
    <row r="2696" ht="45" customHeight="1" x14ac:dyDescent="0.25"/>
    <row r="2697" ht="45" customHeight="1" x14ac:dyDescent="0.25"/>
    <row r="2698" ht="45" customHeight="1" x14ac:dyDescent="0.25"/>
    <row r="2699" ht="45" customHeight="1" x14ac:dyDescent="0.25"/>
    <row r="2700" ht="45" customHeight="1" x14ac:dyDescent="0.25"/>
    <row r="2701" ht="45" customHeight="1" x14ac:dyDescent="0.25"/>
    <row r="2702" ht="45" customHeight="1" x14ac:dyDescent="0.25"/>
    <row r="2703" ht="45" customHeight="1" x14ac:dyDescent="0.25"/>
    <row r="2704" ht="45" customHeight="1" x14ac:dyDescent="0.25"/>
    <row r="2705" ht="45" customHeight="1" x14ac:dyDescent="0.25"/>
    <row r="2706" ht="45" customHeight="1" x14ac:dyDescent="0.25"/>
    <row r="2707" ht="45" customHeight="1" x14ac:dyDescent="0.25"/>
    <row r="2708" ht="45" customHeight="1" x14ac:dyDescent="0.25"/>
    <row r="2709" ht="45" customHeight="1" x14ac:dyDescent="0.25"/>
    <row r="2710" ht="45" customHeight="1" x14ac:dyDescent="0.25"/>
    <row r="2711" ht="45" customHeight="1" x14ac:dyDescent="0.25"/>
    <row r="2712" ht="45" customHeight="1" x14ac:dyDescent="0.25"/>
    <row r="2713" ht="45" customHeight="1" x14ac:dyDescent="0.25"/>
    <row r="2714" ht="45" customHeight="1" x14ac:dyDescent="0.25"/>
    <row r="2715" ht="45" customHeight="1" x14ac:dyDescent="0.25"/>
    <row r="2716" ht="45" customHeight="1" x14ac:dyDescent="0.25"/>
    <row r="2717" ht="45" customHeight="1" x14ac:dyDescent="0.25"/>
    <row r="2718" ht="45" customHeight="1" x14ac:dyDescent="0.25"/>
    <row r="2719" ht="45" customHeight="1" x14ac:dyDescent="0.25"/>
    <row r="2720" ht="45" customHeight="1" x14ac:dyDescent="0.25"/>
    <row r="2721" ht="45" customHeight="1" x14ac:dyDescent="0.25"/>
    <row r="2722" ht="45" customHeight="1" x14ac:dyDescent="0.25"/>
    <row r="2723" ht="45" customHeight="1" x14ac:dyDescent="0.25"/>
    <row r="2724" ht="45" customHeight="1" x14ac:dyDescent="0.25"/>
    <row r="2725" ht="45" customHeight="1" x14ac:dyDescent="0.25"/>
    <row r="2726" ht="45" customHeight="1" x14ac:dyDescent="0.25"/>
    <row r="2727" ht="45" customHeight="1" x14ac:dyDescent="0.25"/>
    <row r="2728" ht="45" customHeight="1" x14ac:dyDescent="0.25"/>
    <row r="2729" ht="45" customHeight="1" x14ac:dyDescent="0.25"/>
    <row r="2730" ht="45" customHeight="1" x14ac:dyDescent="0.25"/>
    <row r="2731" ht="45" customHeight="1" x14ac:dyDescent="0.25"/>
    <row r="2732" ht="45" customHeight="1" x14ac:dyDescent="0.25"/>
    <row r="2733" ht="45" customHeight="1" x14ac:dyDescent="0.25"/>
    <row r="2734" ht="45" customHeight="1" x14ac:dyDescent="0.25"/>
    <row r="2735" ht="45" customHeight="1" x14ac:dyDescent="0.25"/>
    <row r="2736" ht="45" customHeight="1" x14ac:dyDescent="0.25"/>
    <row r="2737" ht="45" customHeight="1" x14ac:dyDescent="0.25"/>
    <row r="2738" ht="45" customHeight="1" x14ac:dyDescent="0.25"/>
    <row r="2739" ht="45" customHeight="1" x14ac:dyDescent="0.25"/>
    <row r="2740" ht="45" customHeight="1" x14ac:dyDescent="0.25"/>
    <row r="2741" ht="45" customHeight="1" x14ac:dyDescent="0.25"/>
    <row r="2742" ht="45" customHeight="1" x14ac:dyDescent="0.25"/>
    <row r="2743" ht="45" customHeight="1" x14ac:dyDescent="0.25"/>
    <row r="2744" ht="45" customHeight="1" x14ac:dyDescent="0.25"/>
    <row r="2745" ht="45" customHeight="1" x14ac:dyDescent="0.25"/>
    <row r="2746" ht="45" customHeight="1" x14ac:dyDescent="0.25"/>
    <row r="2747" ht="45" customHeight="1" x14ac:dyDescent="0.25"/>
    <row r="2748" ht="45" customHeight="1" x14ac:dyDescent="0.25"/>
    <row r="2749" ht="45" customHeight="1" x14ac:dyDescent="0.25"/>
    <row r="2750" ht="45" customHeight="1" x14ac:dyDescent="0.25"/>
    <row r="2751" ht="45" customHeight="1" x14ac:dyDescent="0.25"/>
    <row r="2752" ht="45" customHeight="1" x14ac:dyDescent="0.25"/>
    <row r="2753" ht="45" customHeight="1" x14ac:dyDescent="0.25"/>
    <row r="2754" ht="45" customHeight="1" x14ac:dyDescent="0.25"/>
    <row r="2755" ht="45" customHeight="1" x14ac:dyDescent="0.25"/>
    <row r="2756" ht="45" customHeight="1" x14ac:dyDescent="0.25"/>
    <row r="2757" ht="45" customHeight="1" x14ac:dyDescent="0.25"/>
    <row r="2758" ht="45" customHeight="1" x14ac:dyDescent="0.25"/>
    <row r="2759" ht="45" customHeight="1" x14ac:dyDescent="0.25"/>
    <row r="2760" ht="45" customHeight="1" x14ac:dyDescent="0.25"/>
    <row r="2761" ht="45" customHeight="1" x14ac:dyDescent="0.25"/>
    <row r="2762" ht="45" customHeight="1" x14ac:dyDescent="0.25"/>
    <row r="2763" ht="45" customHeight="1" x14ac:dyDescent="0.25"/>
    <row r="2764" ht="45" customHeight="1" x14ac:dyDescent="0.25"/>
    <row r="2765" ht="45" customHeight="1" x14ac:dyDescent="0.25"/>
    <row r="2766" ht="45" customHeight="1" x14ac:dyDescent="0.25"/>
    <row r="2767" ht="45" customHeight="1" x14ac:dyDescent="0.25"/>
    <row r="2768" ht="45" customHeight="1" x14ac:dyDescent="0.25"/>
    <row r="2769" ht="45" customHeight="1" x14ac:dyDescent="0.25"/>
    <row r="2770" ht="45" customHeight="1" x14ac:dyDescent="0.25"/>
    <row r="2771" ht="45" customHeight="1" x14ac:dyDescent="0.25"/>
    <row r="2772" ht="45" customHeight="1" x14ac:dyDescent="0.25"/>
    <row r="2773" ht="45" customHeight="1" x14ac:dyDescent="0.25"/>
    <row r="2774" ht="45" customHeight="1" x14ac:dyDescent="0.25"/>
    <row r="2775" ht="45" customHeight="1" x14ac:dyDescent="0.25"/>
    <row r="2776" ht="45" customHeight="1" x14ac:dyDescent="0.25"/>
    <row r="2777" ht="45" customHeight="1" x14ac:dyDescent="0.25"/>
    <row r="2778" ht="45" customHeight="1" x14ac:dyDescent="0.25"/>
    <row r="2779" ht="45" customHeight="1" x14ac:dyDescent="0.25"/>
    <row r="2780" ht="45" customHeight="1" x14ac:dyDescent="0.25"/>
    <row r="2781" ht="45" customHeight="1" x14ac:dyDescent="0.25"/>
    <row r="2782" ht="45" customHeight="1" x14ac:dyDescent="0.25"/>
    <row r="2783" ht="45" customHeight="1" x14ac:dyDescent="0.25"/>
    <row r="2784" ht="45" customHeight="1" x14ac:dyDescent="0.25"/>
    <row r="2785" ht="45" customHeight="1" x14ac:dyDescent="0.25"/>
    <row r="2786" ht="45" customHeight="1" x14ac:dyDescent="0.25"/>
    <row r="2787" ht="45" customHeight="1" x14ac:dyDescent="0.25"/>
    <row r="2788" ht="45" customHeight="1" x14ac:dyDescent="0.25"/>
    <row r="2789" ht="45" customHeight="1" x14ac:dyDescent="0.25"/>
    <row r="2790" ht="45" customHeight="1" x14ac:dyDescent="0.25"/>
    <row r="2791" ht="45" customHeight="1" x14ac:dyDescent="0.25"/>
    <row r="2792" ht="45" customHeight="1" x14ac:dyDescent="0.25"/>
    <row r="2793" ht="45" customHeight="1" x14ac:dyDescent="0.25"/>
    <row r="2794" ht="45" customHeight="1" x14ac:dyDescent="0.25"/>
    <row r="2795" ht="45" customHeight="1" x14ac:dyDescent="0.25"/>
    <row r="2796" ht="45" customHeight="1" x14ac:dyDescent="0.25"/>
    <row r="2797" ht="45" customHeight="1" x14ac:dyDescent="0.25"/>
    <row r="2798" ht="45" customHeight="1" x14ac:dyDescent="0.25"/>
    <row r="2799" ht="45" customHeight="1" x14ac:dyDescent="0.25"/>
    <row r="2800" ht="45" customHeight="1" x14ac:dyDescent="0.25"/>
    <row r="2801" ht="45" customHeight="1" x14ac:dyDescent="0.25"/>
    <row r="2802" ht="45" customHeight="1" x14ac:dyDescent="0.25"/>
    <row r="2803" ht="45" customHeight="1" x14ac:dyDescent="0.25"/>
    <row r="2804" ht="45" customHeight="1" x14ac:dyDescent="0.25"/>
    <row r="2805" ht="45" customHeight="1" x14ac:dyDescent="0.25"/>
    <row r="2806" ht="45" customHeight="1" x14ac:dyDescent="0.25"/>
    <row r="2807" ht="45" customHeight="1" x14ac:dyDescent="0.25"/>
    <row r="2808" ht="45" customHeight="1" x14ac:dyDescent="0.25"/>
    <row r="2809" ht="45" customHeight="1" x14ac:dyDescent="0.25"/>
    <row r="2810" ht="45" customHeight="1" x14ac:dyDescent="0.25"/>
    <row r="2811" ht="45" customHeight="1" x14ac:dyDescent="0.25"/>
    <row r="2812" ht="45" customHeight="1" x14ac:dyDescent="0.25"/>
    <row r="2813" ht="45" customHeight="1" x14ac:dyDescent="0.25"/>
    <row r="2814" ht="45" customHeight="1" x14ac:dyDescent="0.25"/>
    <row r="2815" ht="45" customHeight="1" x14ac:dyDescent="0.25"/>
    <row r="2816" ht="45" customHeight="1" x14ac:dyDescent="0.25"/>
    <row r="2817" ht="45" customHeight="1" x14ac:dyDescent="0.25"/>
    <row r="2818" ht="45" customHeight="1" x14ac:dyDescent="0.25"/>
    <row r="2819" ht="45" customHeight="1" x14ac:dyDescent="0.25"/>
    <row r="2820" ht="45" customHeight="1" x14ac:dyDescent="0.25"/>
    <row r="2821" ht="45" customHeight="1" x14ac:dyDescent="0.25"/>
    <row r="2822" ht="45" customHeight="1" x14ac:dyDescent="0.25"/>
    <row r="2823" ht="45" customHeight="1" x14ac:dyDescent="0.25"/>
    <row r="2824" ht="45" customHeight="1" x14ac:dyDescent="0.25"/>
    <row r="2825" ht="45" customHeight="1" x14ac:dyDescent="0.25"/>
    <row r="2826" ht="45" customHeight="1" x14ac:dyDescent="0.25"/>
    <row r="2827" ht="45" customHeight="1" x14ac:dyDescent="0.25"/>
    <row r="2828" ht="45" customHeight="1" x14ac:dyDescent="0.25"/>
    <row r="2829" ht="45" customHeight="1" x14ac:dyDescent="0.25"/>
    <row r="2830" ht="45" customHeight="1" x14ac:dyDescent="0.25"/>
    <row r="2831" ht="45" customHeight="1" x14ac:dyDescent="0.25"/>
    <row r="2832" ht="45" customHeight="1" x14ac:dyDescent="0.25"/>
    <row r="2833" ht="45" customHeight="1" x14ac:dyDescent="0.25"/>
    <row r="2834" ht="45" customHeight="1" x14ac:dyDescent="0.25"/>
    <row r="2835" ht="45" customHeight="1" x14ac:dyDescent="0.25"/>
    <row r="2836" ht="45" customHeight="1" x14ac:dyDescent="0.25"/>
    <row r="2837" ht="45" customHeight="1" x14ac:dyDescent="0.25"/>
    <row r="2838" ht="45" customHeight="1" x14ac:dyDescent="0.25"/>
    <row r="2839" ht="45" customHeight="1" x14ac:dyDescent="0.25"/>
    <row r="2840" ht="45" customHeight="1" x14ac:dyDescent="0.25"/>
    <row r="2841" ht="45" customHeight="1" x14ac:dyDescent="0.25"/>
    <row r="2842" ht="45" customHeight="1" x14ac:dyDescent="0.25"/>
    <row r="2843" ht="45" customHeight="1" x14ac:dyDescent="0.25"/>
    <row r="2844" ht="45" customHeight="1" x14ac:dyDescent="0.25"/>
    <row r="2845" ht="45" customHeight="1" x14ac:dyDescent="0.25"/>
    <row r="2846" ht="45" customHeight="1" x14ac:dyDescent="0.25"/>
    <row r="2847" ht="45" customHeight="1" x14ac:dyDescent="0.25"/>
    <row r="2848" ht="45" customHeight="1" x14ac:dyDescent="0.25"/>
    <row r="2849" ht="45" customHeight="1" x14ac:dyDescent="0.25"/>
    <row r="2850" ht="45" customHeight="1" x14ac:dyDescent="0.25"/>
    <row r="2851" ht="45" customHeight="1" x14ac:dyDescent="0.25"/>
    <row r="2852" ht="45" customHeight="1" x14ac:dyDescent="0.25"/>
    <row r="2853" ht="45" customHeight="1" x14ac:dyDescent="0.25"/>
    <row r="2854" ht="45" customHeight="1" x14ac:dyDescent="0.25"/>
    <row r="2855" ht="45" customHeight="1" x14ac:dyDescent="0.25"/>
    <row r="2856" ht="45" customHeight="1" x14ac:dyDescent="0.25"/>
    <row r="2857" ht="45" customHeight="1" x14ac:dyDescent="0.25"/>
    <row r="2858" ht="45" customHeight="1" x14ac:dyDescent="0.25"/>
    <row r="2859" ht="45" customHeight="1" x14ac:dyDescent="0.25"/>
    <row r="2860" ht="45" customHeight="1" x14ac:dyDescent="0.25"/>
    <row r="2861" ht="45" customHeight="1" x14ac:dyDescent="0.25"/>
    <row r="2862" ht="45" customHeight="1" x14ac:dyDescent="0.25"/>
    <row r="2863" ht="45" customHeight="1" x14ac:dyDescent="0.25"/>
    <row r="2864" ht="45" customHeight="1" x14ac:dyDescent="0.25"/>
    <row r="2865" ht="45" customHeight="1" x14ac:dyDescent="0.25"/>
    <row r="2866" ht="45" customHeight="1" x14ac:dyDescent="0.25"/>
    <row r="2867" ht="45" customHeight="1" x14ac:dyDescent="0.25"/>
    <row r="2868" ht="45" customHeight="1" x14ac:dyDescent="0.25"/>
    <row r="2869" ht="45" customHeight="1" x14ac:dyDescent="0.25"/>
    <row r="2870" ht="45" customHeight="1" x14ac:dyDescent="0.25"/>
    <row r="2871" ht="45" customHeight="1" x14ac:dyDescent="0.25"/>
    <row r="2872" ht="45" customHeight="1" x14ac:dyDescent="0.25"/>
    <row r="2873" ht="45" customHeight="1" x14ac:dyDescent="0.25"/>
    <row r="2874" ht="45" customHeight="1" x14ac:dyDescent="0.25"/>
    <row r="2875" ht="45" customHeight="1" x14ac:dyDescent="0.25"/>
    <row r="2876" ht="45" customHeight="1" x14ac:dyDescent="0.25"/>
    <row r="2877" ht="45" customHeight="1" x14ac:dyDescent="0.25"/>
    <row r="2878" ht="45" customHeight="1" x14ac:dyDescent="0.25"/>
    <row r="2879" ht="45" customHeight="1" x14ac:dyDescent="0.25"/>
    <row r="2880" ht="45" customHeight="1" x14ac:dyDescent="0.25"/>
    <row r="2881" ht="45" customHeight="1" x14ac:dyDescent="0.25"/>
    <row r="2882" ht="45" customHeight="1" x14ac:dyDescent="0.25"/>
    <row r="2883" ht="45" customHeight="1" x14ac:dyDescent="0.25"/>
    <row r="2884" ht="45" customHeight="1" x14ac:dyDescent="0.25"/>
    <row r="2885" ht="45" customHeight="1" x14ac:dyDescent="0.25"/>
    <row r="2886" ht="45" customHeight="1" x14ac:dyDescent="0.25"/>
    <row r="2887" ht="45" customHeight="1" x14ac:dyDescent="0.25"/>
    <row r="2888" ht="45" customHeight="1" x14ac:dyDescent="0.25"/>
    <row r="2889" ht="45" customHeight="1" x14ac:dyDescent="0.25"/>
    <row r="2890" ht="45" customHeight="1" x14ac:dyDescent="0.25"/>
    <row r="2891" ht="45" customHeight="1" x14ac:dyDescent="0.25"/>
    <row r="2892" ht="45" customHeight="1" x14ac:dyDescent="0.25"/>
    <row r="2893" ht="45" customHeight="1" x14ac:dyDescent="0.25"/>
    <row r="2894" ht="45" customHeight="1" x14ac:dyDescent="0.25"/>
    <row r="2895" ht="45" customHeight="1" x14ac:dyDescent="0.25"/>
    <row r="2896" ht="45" customHeight="1" x14ac:dyDescent="0.25"/>
    <row r="2897" ht="45" customHeight="1" x14ac:dyDescent="0.25"/>
    <row r="2898" ht="45" customHeight="1" x14ac:dyDescent="0.25"/>
    <row r="2899" ht="45" customHeight="1" x14ac:dyDescent="0.25"/>
    <row r="2900" ht="45" customHeight="1" x14ac:dyDescent="0.25"/>
    <row r="2901" ht="45" customHeight="1" x14ac:dyDescent="0.25"/>
    <row r="2902" ht="45" customHeight="1" x14ac:dyDescent="0.25"/>
    <row r="2903" ht="45" customHeight="1" x14ac:dyDescent="0.25"/>
    <row r="2904" ht="45" customHeight="1" x14ac:dyDescent="0.25"/>
    <row r="2905" ht="45" customHeight="1" x14ac:dyDescent="0.25"/>
    <row r="2906" ht="45" customHeight="1" x14ac:dyDescent="0.25"/>
    <row r="2907" ht="45" customHeight="1" x14ac:dyDescent="0.25"/>
    <row r="2908" ht="45" customHeight="1" x14ac:dyDescent="0.25"/>
    <row r="2909" ht="45" customHeight="1" x14ac:dyDescent="0.25"/>
    <row r="2910" ht="45" customHeight="1" x14ac:dyDescent="0.25"/>
    <row r="2911" ht="45" customHeight="1" x14ac:dyDescent="0.25"/>
    <row r="2912" ht="45" customHeight="1" x14ac:dyDescent="0.25"/>
    <row r="2913" ht="45" customHeight="1" x14ac:dyDescent="0.25"/>
    <row r="2914" ht="45" customHeight="1" x14ac:dyDescent="0.25"/>
    <row r="2915" ht="45" customHeight="1" x14ac:dyDescent="0.25"/>
    <row r="2916" ht="45" customHeight="1" x14ac:dyDescent="0.25"/>
    <row r="2917" ht="45" customHeight="1" x14ac:dyDescent="0.25"/>
    <row r="2918" ht="45" customHeight="1" x14ac:dyDescent="0.25"/>
    <row r="2919" ht="45" customHeight="1" x14ac:dyDescent="0.25"/>
    <row r="2920" ht="45" customHeight="1" x14ac:dyDescent="0.25"/>
    <row r="2921" ht="45" customHeight="1" x14ac:dyDescent="0.25"/>
    <row r="2922" ht="45" customHeight="1" x14ac:dyDescent="0.25"/>
    <row r="2923" ht="45" customHeight="1" x14ac:dyDescent="0.25"/>
    <row r="2924" ht="45" customHeight="1" x14ac:dyDescent="0.25"/>
    <row r="2925" ht="45" customHeight="1" x14ac:dyDescent="0.25"/>
    <row r="2926" ht="45" customHeight="1" x14ac:dyDescent="0.25"/>
    <row r="2927" ht="45" customHeight="1" x14ac:dyDescent="0.25"/>
    <row r="2928" ht="45" customHeight="1" x14ac:dyDescent="0.25"/>
    <row r="2929" ht="45" customHeight="1" x14ac:dyDescent="0.25"/>
    <row r="2930" ht="45" customHeight="1" x14ac:dyDescent="0.25"/>
    <row r="2931" ht="45" customHeight="1" x14ac:dyDescent="0.25"/>
    <row r="2932" ht="45" customHeight="1" x14ac:dyDescent="0.25"/>
    <row r="2933" ht="45" customHeight="1" x14ac:dyDescent="0.25"/>
    <row r="2934" ht="45" customHeight="1" x14ac:dyDescent="0.25"/>
    <row r="2935" ht="45" customHeight="1" x14ac:dyDescent="0.25"/>
    <row r="2936" ht="45" customHeight="1" x14ac:dyDescent="0.25"/>
    <row r="2937" ht="45" customHeight="1" x14ac:dyDescent="0.25"/>
    <row r="2938" ht="45" customHeight="1" x14ac:dyDescent="0.25"/>
    <row r="2939" ht="45" customHeight="1" x14ac:dyDescent="0.25"/>
    <row r="2940" ht="45" customHeight="1" x14ac:dyDescent="0.25"/>
    <row r="2941" ht="45" customHeight="1" x14ac:dyDescent="0.25"/>
    <row r="2942" ht="45" customHeight="1" x14ac:dyDescent="0.25"/>
    <row r="2943" ht="45" customHeight="1" x14ac:dyDescent="0.25"/>
    <row r="2944" ht="45" customHeight="1" x14ac:dyDescent="0.25"/>
    <row r="2945" ht="45" customHeight="1" x14ac:dyDescent="0.25"/>
    <row r="2946" ht="45" customHeight="1" x14ac:dyDescent="0.25"/>
    <row r="2947" ht="45" customHeight="1" x14ac:dyDescent="0.25"/>
    <row r="2948" ht="45" customHeight="1" x14ac:dyDescent="0.25"/>
    <row r="2949" ht="45" customHeight="1" x14ac:dyDescent="0.25"/>
    <row r="2950" ht="45" customHeight="1" x14ac:dyDescent="0.25"/>
    <row r="2951" ht="45" customHeight="1" x14ac:dyDescent="0.25"/>
    <row r="2952" ht="45" customHeight="1" x14ac:dyDescent="0.25"/>
    <row r="2953" ht="45" customHeight="1" x14ac:dyDescent="0.25"/>
    <row r="2954" ht="45" customHeight="1" x14ac:dyDescent="0.25"/>
    <row r="2955" ht="45" customHeight="1" x14ac:dyDescent="0.25"/>
    <row r="2956" ht="45" customHeight="1" x14ac:dyDescent="0.25"/>
    <row r="2957" ht="45" customHeight="1" x14ac:dyDescent="0.25"/>
    <row r="2958" ht="45" customHeight="1" x14ac:dyDescent="0.25"/>
    <row r="2959" ht="45" customHeight="1" x14ac:dyDescent="0.25"/>
    <row r="2960" ht="45" customHeight="1" x14ac:dyDescent="0.25"/>
    <row r="2961" ht="45" customHeight="1" x14ac:dyDescent="0.25"/>
    <row r="2962" ht="45" customHeight="1" x14ac:dyDescent="0.25"/>
    <row r="2963" ht="45" customHeight="1" x14ac:dyDescent="0.25"/>
    <row r="2964" ht="45" customHeight="1" x14ac:dyDescent="0.25"/>
    <row r="2965" ht="45" customHeight="1" x14ac:dyDescent="0.25"/>
    <row r="2966" ht="45" customHeight="1" x14ac:dyDescent="0.25"/>
    <row r="2967" ht="45" customHeight="1" x14ac:dyDescent="0.25"/>
    <row r="2968" ht="45" customHeight="1" x14ac:dyDescent="0.25"/>
    <row r="2969" ht="45" customHeight="1" x14ac:dyDescent="0.25"/>
    <row r="2970" ht="45" customHeight="1" x14ac:dyDescent="0.25"/>
    <row r="2971" ht="45" customHeight="1" x14ac:dyDescent="0.25"/>
    <row r="2972" ht="45" customHeight="1" x14ac:dyDescent="0.25"/>
    <row r="2973" ht="45" customHeight="1" x14ac:dyDescent="0.25"/>
    <row r="2974" ht="45" customHeight="1" x14ac:dyDescent="0.25"/>
    <row r="2975" ht="45" customHeight="1" x14ac:dyDescent="0.25"/>
    <row r="2976" ht="45" customHeight="1" x14ac:dyDescent="0.25"/>
    <row r="2977" ht="45" customHeight="1" x14ac:dyDescent="0.25"/>
    <row r="2978" ht="45" customHeight="1" x14ac:dyDescent="0.25"/>
    <row r="2979" ht="45" customHeight="1" x14ac:dyDescent="0.25"/>
    <row r="2980" ht="45" customHeight="1" x14ac:dyDescent="0.25"/>
    <row r="2981" ht="45" customHeight="1" x14ac:dyDescent="0.25"/>
    <row r="2982" ht="45" customHeight="1" x14ac:dyDescent="0.25"/>
    <row r="2983" ht="45" customHeight="1" x14ac:dyDescent="0.25"/>
    <row r="2984" ht="45" customHeight="1" x14ac:dyDescent="0.25"/>
    <row r="2985" ht="45" customHeight="1" x14ac:dyDescent="0.25"/>
    <row r="2986" ht="45" customHeight="1" x14ac:dyDescent="0.25"/>
    <row r="2987" ht="45" customHeight="1" x14ac:dyDescent="0.25"/>
    <row r="2988" ht="45" customHeight="1" x14ac:dyDescent="0.25"/>
    <row r="2989" ht="45" customHeight="1" x14ac:dyDescent="0.25"/>
    <row r="2990" ht="45" customHeight="1" x14ac:dyDescent="0.25"/>
    <row r="2991" ht="45" customHeight="1" x14ac:dyDescent="0.25"/>
    <row r="2992" ht="45" customHeight="1" x14ac:dyDescent="0.25"/>
    <row r="2993" ht="45" customHeight="1" x14ac:dyDescent="0.25"/>
    <row r="2994" ht="45" customHeight="1" x14ac:dyDescent="0.25"/>
    <row r="2995" ht="45" customHeight="1" x14ac:dyDescent="0.25"/>
    <row r="2996" ht="45" customHeight="1" x14ac:dyDescent="0.25"/>
    <row r="2997" ht="45" customHeight="1" x14ac:dyDescent="0.25"/>
    <row r="2998" ht="45" customHeight="1" x14ac:dyDescent="0.25"/>
    <row r="2999" ht="45" customHeight="1" x14ac:dyDescent="0.25"/>
    <row r="3000" ht="45" customHeight="1" x14ac:dyDescent="0.25"/>
    <row r="3001" ht="45" customHeight="1" x14ac:dyDescent="0.25"/>
    <row r="3002" ht="45" customHeight="1" x14ac:dyDescent="0.25"/>
    <row r="3003" ht="45" customHeight="1" x14ac:dyDescent="0.25"/>
    <row r="3004" ht="45" customHeight="1" x14ac:dyDescent="0.25"/>
    <row r="3005" ht="45" customHeight="1" x14ac:dyDescent="0.25"/>
    <row r="3006" ht="45" customHeight="1" x14ac:dyDescent="0.25"/>
    <row r="3007" ht="45" customHeight="1" x14ac:dyDescent="0.25"/>
    <row r="3008" ht="45" customHeight="1" x14ac:dyDescent="0.25"/>
    <row r="3009" ht="45" customHeight="1" x14ac:dyDescent="0.25"/>
    <row r="3010" ht="45" customHeight="1" x14ac:dyDescent="0.25"/>
    <row r="3011" ht="45" customHeight="1" x14ac:dyDescent="0.25"/>
    <row r="3012" ht="45" customHeight="1" x14ac:dyDescent="0.25"/>
    <row r="3013" ht="45" customHeight="1" x14ac:dyDescent="0.25"/>
    <row r="3014" ht="45" customHeight="1" x14ac:dyDescent="0.25"/>
    <row r="3015" ht="45" customHeight="1" x14ac:dyDescent="0.25"/>
    <row r="3016" ht="45" customHeight="1" x14ac:dyDescent="0.25"/>
    <row r="3017" ht="45" customHeight="1" x14ac:dyDescent="0.25"/>
    <row r="3018" ht="45" customHeight="1" x14ac:dyDescent="0.25"/>
    <row r="3019" ht="45" customHeight="1" x14ac:dyDescent="0.25"/>
    <row r="3020" ht="45" customHeight="1" x14ac:dyDescent="0.25"/>
    <row r="3021" ht="45" customHeight="1" x14ac:dyDescent="0.25"/>
    <row r="3022" ht="45" customHeight="1" x14ac:dyDescent="0.25"/>
    <row r="3023" ht="45" customHeight="1" x14ac:dyDescent="0.25"/>
    <row r="3024" ht="45" customHeight="1" x14ac:dyDescent="0.25"/>
    <row r="3025" ht="45" customHeight="1" x14ac:dyDescent="0.25"/>
    <row r="3026" ht="45" customHeight="1" x14ac:dyDescent="0.25"/>
    <row r="3027" ht="45" customHeight="1" x14ac:dyDescent="0.25"/>
    <row r="3028" ht="45" customHeight="1" x14ac:dyDescent="0.25"/>
    <row r="3029" ht="45" customHeight="1" x14ac:dyDescent="0.25"/>
    <row r="3030" ht="45" customHeight="1" x14ac:dyDescent="0.25"/>
    <row r="3031" ht="45" customHeight="1" x14ac:dyDescent="0.25"/>
    <row r="3032" ht="45" customHeight="1" x14ac:dyDescent="0.25"/>
    <row r="3033" ht="45" customHeight="1" x14ac:dyDescent="0.25"/>
    <row r="3034" ht="45" customHeight="1" x14ac:dyDescent="0.25"/>
    <row r="3035" ht="45" customHeight="1" x14ac:dyDescent="0.25"/>
    <row r="3036" ht="45" customHeight="1" x14ac:dyDescent="0.25"/>
    <row r="3037" ht="45" customHeight="1" x14ac:dyDescent="0.25"/>
    <row r="3038" ht="45" customHeight="1" x14ac:dyDescent="0.25"/>
    <row r="3039" ht="45" customHeight="1" x14ac:dyDescent="0.25"/>
    <row r="3040" ht="45" customHeight="1" x14ac:dyDescent="0.25"/>
    <row r="3041" ht="45" customHeight="1" x14ac:dyDescent="0.25"/>
    <row r="3042" ht="45" customHeight="1" x14ac:dyDescent="0.25"/>
    <row r="3043" ht="45" customHeight="1" x14ac:dyDescent="0.25"/>
    <row r="3044" ht="45" customHeight="1" x14ac:dyDescent="0.25"/>
    <row r="3045" ht="45" customHeight="1" x14ac:dyDescent="0.25"/>
    <row r="3046" ht="45" customHeight="1" x14ac:dyDescent="0.25"/>
    <row r="3047" ht="45" customHeight="1" x14ac:dyDescent="0.25"/>
    <row r="3048" ht="45" customHeight="1" x14ac:dyDescent="0.25"/>
    <row r="3049" ht="45" customHeight="1" x14ac:dyDescent="0.25"/>
    <row r="3050" ht="45" customHeight="1" x14ac:dyDescent="0.25"/>
    <row r="3051" ht="45" customHeight="1" x14ac:dyDescent="0.25"/>
    <row r="3052" ht="45" customHeight="1" x14ac:dyDescent="0.25"/>
    <row r="3053" ht="45" customHeight="1" x14ac:dyDescent="0.25"/>
    <row r="3054" ht="45" customHeight="1" x14ac:dyDescent="0.25"/>
    <row r="3055" ht="45" customHeight="1" x14ac:dyDescent="0.25"/>
    <row r="3056" ht="45" customHeight="1" x14ac:dyDescent="0.25"/>
    <row r="3057" ht="45" customHeight="1" x14ac:dyDescent="0.25"/>
    <row r="3058" ht="45" customHeight="1" x14ac:dyDescent="0.25"/>
    <row r="3059" ht="45" customHeight="1" x14ac:dyDescent="0.25"/>
    <row r="3060" ht="45" customHeight="1" x14ac:dyDescent="0.25"/>
    <row r="3061" ht="45" customHeight="1" x14ac:dyDescent="0.25"/>
    <row r="3062" ht="45" customHeight="1" x14ac:dyDescent="0.25"/>
    <row r="3063" ht="45" customHeight="1" x14ac:dyDescent="0.25"/>
    <row r="3064" ht="45" customHeight="1" x14ac:dyDescent="0.25"/>
    <row r="3065" ht="45" customHeight="1" x14ac:dyDescent="0.25"/>
    <row r="3066" ht="45" customHeight="1" x14ac:dyDescent="0.25"/>
    <row r="3067" ht="45" customHeight="1" x14ac:dyDescent="0.25"/>
    <row r="3068" ht="45" customHeight="1" x14ac:dyDescent="0.25"/>
    <row r="3069" ht="45" customHeight="1" x14ac:dyDescent="0.25"/>
    <row r="3070" ht="45" customHeight="1" x14ac:dyDescent="0.25"/>
    <row r="3071" ht="45" customHeight="1" x14ac:dyDescent="0.25"/>
    <row r="3072" ht="45" customHeight="1" x14ac:dyDescent="0.25"/>
    <row r="3073" ht="45" customHeight="1" x14ac:dyDescent="0.25"/>
    <row r="3074" ht="45" customHeight="1" x14ac:dyDescent="0.25"/>
    <row r="3075" ht="45" customHeight="1" x14ac:dyDescent="0.25"/>
    <row r="3076" ht="45" customHeight="1" x14ac:dyDescent="0.25"/>
    <row r="3077" ht="45" customHeight="1" x14ac:dyDescent="0.25"/>
    <row r="3078" ht="45" customHeight="1" x14ac:dyDescent="0.25"/>
    <row r="3079" ht="45" customHeight="1" x14ac:dyDescent="0.25"/>
    <row r="3080" ht="45" customHeight="1" x14ac:dyDescent="0.25"/>
    <row r="3081" ht="45" customHeight="1" x14ac:dyDescent="0.25"/>
    <row r="3082" ht="45" customHeight="1" x14ac:dyDescent="0.25"/>
    <row r="3083" ht="45" customHeight="1" x14ac:dyDescent="0.25"/>
    <row r="3084" ht="45" customHeight="1" x14ac:dyDescent="0.25"/>
    <row r="3085" ht="45" customHeight="1" x14ac:dyDescent="0.25"/>
    <row r="3086" ht="45" customHeight="1" x14ac:dyDescent="0.25"/>
    <row r="3087" ht="45" customHeight="1" x14ac:dyDescent="0.25"/>
    <row r="3088" ht="45" customHeight="1" x14ac:dyDescent="0.25"/>
    <row r="3089" ht="45" customHeight="1" x14ac:dyDescent="0.25"/>
    <row r="3090" ht="45" customHeight="1" x14ac:dyDescent="0.25"/>
    <row r="3091" ht="45" customHeight="1" x14ac:dyDescent="0.25"/>
    <row r="3092" ht="45" customHeight="1" x14ac:dyDescent="0.25"/>
    <row r="3093" ht="45" customHeight="1" x14ac:dyDescent="0.25"/>
    <row r="3094" ht="45" customHeight="1" x14ac:dyDescent="0.25"/>
    <row r="3095" ht="45" customHeight="1" x14ac:dyDescent="0.25"/>
    <row r="3096" ht="45" customHeight="1" x14ac:dyDescent="0.25"/>
    <row r="3097" ht="45" customHeight="1" x14ac:dyDescent="0.25"/>
    <row r="3098" ht="45" customHeight="1" x14ac:dyDescent="0.25"/>
    <row r="3099" ht="45" customHeight="1" x14ac:dyDescent="0.25"/>
    <row r="3100" ht="45" customHeight="1" x14ac:dyDescent="0.25"/>
    <row r="3101" ht="45" customHeight="1" x14ac:dyDescent="0.25"/>
    <row r="3102" ht="45" customHeight="1" x14ac:dyDescent="0.25"/>
    <row r="3103" ht="45" customHeight="1" x14ac:dyDescent="0.25"/>
    <row r="3104" ht="45" customHeight="1" x14ac:dyDescent="0.25"/>
    <row r="3105" ht="45" customHeight="1" x14ac:dyDescent="0.25"/>
    <row r="3106" ht="45" customHeight="1" x14ac:dyDescent="0.25"/>
    <row r="3107" ht="45" customHeight="1" x14ac:dyDescent="0.25"/>
    <row r="3108" ht="45" customHeight="1" x14ac:dyDescent="0.25"/>
    <row r="3109" ht="45" customHeight="1" x14ac:dyDescent="0.25"/>
    <row r="3110" ht="45" customHeight="1" x14ac:dyDescent="0.25"/>
    <row r="3111" ht="45" customHeight="1" x14ac:dyDescent="0.25"/>
    <row r="3112" ht="45" customHeight="1" x14ac:dyDescent="0.25"/>
    <row r="3113" ht="45" customHeight="1" x14ac:dyDescent="0.25"/>
    <row r="3114" ht="45" customHeight="1" x14ac:dyDescent="0.25"/>
    <row r="3115" ht="45" customHeight="1" x14ac:dyDescent="0.25"/>
    <row r="3116" ht="45" customHeight="1" x14ac:dyDescent="0.25"/>
    <row r="3117" ht="45" customHeight="1" x14ac:dyDescent="0.25"/>
    <row r="3118" ht="45" customHeight="1" x14ac:dyDescent="0.25"/>
    <row r="3119" ht="45" customHeight="1" x14ac:dyDescent="0.25"/>
    <row r="3120" ht="45" customHeight="1" x14ac:dyDescent="0.25"/>
    <row r="3121" ht="45" customHeight="1" x14ac:dyDescent="0.25"/>
    <row r="3122" ht="45" customHeight="1" x14ac:dyDescent="0.25"/>
    <row r="3123" ht="45" customHeight="1" x14ac:dyDescent="0.25"/>
    <row r="3124" ht="45" customHeight="1" x14ac:dyDescent="0.25"/>
    <row r="3125" ht="45" customHeight="1" x14ac:dyDescent="0.25"/>
    <row r="3126" ht="45" customHeight="1" x14ac:dyDescent="0.25"/>
    <row r="3127" ht="45" customHeight="1" x14ac:dyDescent="0.25"/>
    <row r="3128" ht="45" customHeight="1" x14ac:dyDescent="0.25"/>
    <row r="3129" ht="45" customHeight="1" x14ac:dyDescent="0.25"/>
    <row r="3130" ht="45" customHeight="1" x14ac:dyDescent="0.25"/>
    <row r="3131" ht="45" customHeight="1" x14ac:dyDescent="0.25"/>
    <row r="3132" ht="45" customHeight="1" x14ac:dyDescent="0.25"/>
    <row r="3133" ht="45" customHeight="1" x14ac:dyDescent="0.25"/>
    <row r="3134" ht="45" customHeight="1" x14ac:dyDescent="0.25"/>
    <row r="3135" ht="45" customHeight="1" x14ac:dyDescent="0.25"/>
    <row r="3136" ht="45" customHeight="1" x14ac:dyDescent="0.25"/>
    <row r="3137" ht="45" customHeight="1" x14ac:dyDescent="0.25"/>
    <row r="3138" ht="45" customHeight="1" x14ac:dyDescent="0.25"/>
    <row r="3139" ht="45" customHeight="1" x14ac:dyDescent="0.25"/>
    <row r="3140" ht="45" customHeight="1" x14ac:dyDescent="0.25"/>
    <row r="3141" ht="45" customHeight="1" x14ac:dyDescent="0.25"/>
    <row r="3142" ht="45" customHeight="1" x14ac:dyDescent="0.25"/>
    <row r="3143" ht="45" customHeight="1" x14ac:dyDescent="0.25"/>
    <row r="3144" ht="45" customHeight="1" x14ac:dyDescent="0.25"/>
    <row r="3145" ht="45" customHeight="1" x14ac:dyDescent="0.25"/>
    <row r="3146" ht="45" customHeight="1" x14ac:dyDescent="0.25"/>
    <row r="3147" ht="45" customHeight="1" x14ac:dyDescent="0.25"/>
    <row r="3148" ht="45" customHeight="1" x14ac:dyDescent="0.25"/>
    <row r="3149" ht="45" customHeight="1" x14ac:dyDescent="0.25"/>
    <row r="3150" ht="45" customHeight="1" x14ac:dyDescent="0.25"/>
    <row r="3151" ht="45" customHeight="1" x14ac:dyDescent="0.25"/>
    <row r="3152" ht="45" customHeight="1" x14ac:dyDescent="0.25"/>
    <row r="3153" ht="45" customHeight="1" x14ac:dyDescent="0.25"/>
    <row r="3154" ht="45" customHeight="1" x14ac:dyDescent="0.25"/>
    <row r="3155" ht="45" customHeight="1" x14ac:dyDescent="0.25"/>
    <row r="3156" ht="45" customHeight="1" x14ac:dyDescent="0.25"/>
    <row r="3157" ht="45" customHeight="1" x14ac:dyDescent="0.25"/>
    <row r="3158" ht="45" customHeight="1" x14ac:dyDescent="0.25"/>
    <row r="3159" ht="45" customHeight="1" x14ac:dyDescent="0.25"/>
    <row r="3160" ht="45" customHeight="1" x14ac:dyDescent="0.25"/>
    <row r="3161" ht="45" customHeight="1" x14ac:dyDescent="0.25"/>
    <row r="3162" ht="45" customHeight="1" x14ac:dyDescent="0.25"/>
    <row r="3163" ht="45" customHeight="1" x14ac:dyDescent="0.25"/>
    <row r="3164" ht="45" customHeight="1" x14ac:dyDescent="0.25"/>
    <row r="3165" ht="45" customHeight="1" x14ac:dyDescent="0.25"/>
    <row r="3166" ht="45" customHeight="1" x14ac:dyDescent="0.25"/>
    <row r="3167" ht="45" customHeight="1" x14ac:dyDescent="0.25"/>
    <row r="3168" ht="45" customHeight="1" x14ac:dyDescent="0.25"/>
    <row r="3169" ht="45" customHeight="1" x14ac:dyDescent="0.25"/>
    <row r="3170" ht="45" customHeight="1" x14ac:dyDescent="0.25"/>
    <row r="3171" ht="45" customHeight="1" x14ac:dyDescent="0.25"/>
    <row r="3172" ht="45" customHeight="1" x14ac:dyDescent="0.25"/>
    <row r="3173" ht="45" customHeight="1" x14ac:dyDescent="0.25"/>
    <row r="3174" ht="45" customHeight="1" x14ac:dyDescent="0.25"/>
    <row r="3175" ht="45" customHeight="1" x14ac:dyDescent="0.25"/>
    <row r="3176" ht="45" customHeight="1" x14ac:dyDescent="0.25"/>
    <row r="3177" ht="45" customHeight="1" x14ac:dyDescent="0.25"/>
    <row r="3178" ht="45" customHeight="1" x14ac:dyDescent="0.25"/>
    <row r="3179" ht="45" customHeight="1" x14ac:dyDescent="0.25"/>
    <row r="3180" ht="45" customHeight="1" x14ac:dyDescent="0.25"/>
    <row r="3181" ht="45" customHeight="1" x14ac:dyDescent="0.25"/>
    <row r="3182" ht="45" customHeight="1" x14ac:dyDescent="0.25"/>
    <row r="3183" ht="45" customHeight="1" x14ac:dyDescent="0.25"/>
    <row r="3184" ht="45" customHeight="1" x14ac:dyDescent="0.25"/>
    <row r="3185" ht="45" customHeight="1" x14ac:dyDescent="0.25"/>
    <row r="3186" ht="45" customHeight="1" x14ac:dyDescent="0.25"/>
    <row r="3187" ht="45" customHeight="1" x14ac:dyDescent="0.25"/>
    <row r="3188" ht="45" customHeight="1" x14ac:dyDescent="0.25"/>
    <row r="3189" ht="45" customHeight="1" x14ac:dyDescent="0.25"/>
    <row r="3190" ht="45" customHeight="1" x14ac:dyDescent="0.25"/>
    <row r="3191" ht="45" customHeight="1" x14ac:dyDescent="0.25"/>
    <row r="3192" ht="45" customHeight="1" x14ac:dyDescent="0.25"/>
    <row r="3193" ht="45" customHeight="1" x14ac:dyDescent="0.25"/>
    <row r="3194" ht="45" customHeight="1" x14ac:dyDescent="0.25"/>
    <row r="3195" ht="45" customHeight="1" x14ac:dyDescent="0.25"/>
    <row r="3196" ht="45" customHeight="1" x14ac:dyDescent="0.25"/>
    <row r="3197" ht="45" customHeight="1" x14ac:dyDescent="0.25"/>
    <row r="3198" ht="45" customHeight="1" x14ac:dyDescent="0.25"/>
    <row r="3199" ht="45" customHeight="1" x14ac:dyDescent="0.25"/>
    <row r="3200" ht="45" customHeight="1" x14ac:dyDescent="0.25"/>
    <row r="3201" ht="45" customHeight="1" x14ac:dyDescent="0.25"/>
    <row r="3202" ht="45" customHeight="1" x14ac:dyDescent="0.25"/>
    <row r="3203" ht="45" customHeight="1" x14ac:dyDescent="0.25"/>
    <row r="3204" ht="45" customHeight="1" x14ac:dyDescent="0.25"/>
    <row r="3205" ht="45" customHeight="1" x14ac:dyDescent="0.25"/>
    <row r="3206" ht="45" customHeight="1" x14ac:dyDescent="0.25"/>
    <row r="3207" ht="45" customHeight="1" x14ac:dyDescent="0.25"/>
    <row r="3208" ht="45" customHeight="1" x14ac:dyDescent="0.25"/>
    <row r="3209" ht="45" customHeight="1" x14ac:dyDescent="0.25"/>
    <row r="3210" ht="45" customHeight="1" x14ac:dyDescent="0.25"/>
    <row r="3211" ht="45" customHeight="1" x14ac:dyDescent="0.25"/>
    <row r="3212" ht="45" customHeight="1" x14ac:dyDescent="0.25"/>
    <row r="3213" ht="45" customHeight="1" x14ac:dyDescent="0.25"/>
    <row r="3214" ht="45" customHeight="1" x14ac:dyDescent="0.25"/>
    <row r="3215" ht="45" customHeight="1" x14ac:dyDescent="0.25"/>
    <row r="3216" ht="45" customHeight="1" x14ac:dyDescent="0.25"/>
    <row r="3217" ht="45" customHeight="1" x14ac:dyDescent="0.25"/>
    <row r="3218" ht="45" customHeight="1" x14ac:dyDescent="0.25"/>
    <row r="3219" ht="45" customHeight="1" x14ac:dyDescent="0.25"/>
    <row r="3220" ht="45" customHeight="1" x14ac:dyDescent="0.25"/>
    <row r="3221" ht="45" customHeight="1" x14ac:dyDescent="0.25"/>
    <row r="3222" ht="45" customHeight="1" x14ac:dyDescent="0.25"/>
    <row r="3223" ht="45" customHeight="1" x14ac:dyDescent="0.25"/>
    <row r="3224" ht="45" customHeight="1" x14ac:dyDescent="0.25"/>
    <row r="3225" ht="45" customHeight="1" x14ac:dyDescent="0.25"/>
    <row r="3226" ht="45" customHeight="1" x14ac:dyDescent="0.25"/>
    <row r="3227" ht="45" customHeight="1" x14ac:dyDescent="0.25"/>
    <row r="3228" ht="45" customHeight="1" x14ac:dyDescent="0.25"/>
    <row r="3229" ht="45" customHeight="1" x14ac:dyDescent="0.25"/>
    <row r="3230" ht="45" customHeight="1" x14ac:dyDescent="0.25"/>
    <row r="3231" ht="45" customHeight="1" x14ac:dyDescent="0.25"/>
    <row r="3232" ht="45" customHeight="1" x14ac:dyDescent="0.25"/>
    <row r="3233" ht="45" customHeight="1" x14ac:dyDescent="0.25"/>
    <row r="3234" ht="45" customHeight="1" x14ac:dyDescent="0.25"/>
    <row r="3235" ht="45" customHeight="1" x14ac:dyDescent="0.25"/>
    <row r="3236" ht="45" customHeight="1" x14ac:dyDescent="0.25"/>
    <row r="3237" ht="45" customHeight="1" x14ac:dyDescent="0.25"/>
    <row r="3238" ht="45" customHeight="1" x14ac:dyDescent="0.25"/>
    <row r="3239" ht="45" customHeight="1" x14ac:dyDescent="0.25"/>
    <row r="3240" ht="45" customHeight="1" x14ac:dyDescent="0.25"/>
    <row r="3241" ht="45" customHeight="1" x14ac:dyDescent="0.25"/>
    <row r="3242" ht="45" customHeight="1" x14ac:dyDescent="0.25"/>
    <row r="3243" ht="45" customHeight="1" x14ac:dyDescent="0.25"/>
    <row r="3244" ht="45" customHeight="1" x14ac:dyDescent="0.25"/>
    <row r="3245" ht="45" customHeight="1" x14ac:dyDescent="0.25"/>
    <row r="3246" ht="45" customHeight="1" x14ac:dyDescent="0.25"/>
    <row r="3247" ht="45" customHeight="1" x14ac:dyDescent="0.25"/>
    <row r="3248" ht="45" customHeight="1" x14ac:dyDescent="0.25"/>
    <row r="3249" ht="45" customHeight="1" x14ac:dyDescent="0.25"/>
    <row r="3250" ht="45" customHeight="1" x14ac:dyDescent="0.25"/>
    <row r="3251" ht="45" customHeight="1" x14ac:dyDescent="0.25"/>
    <row r="3252" ht="45" customHeight="1" x14ac:dyDescent="0.25"/>
    <row r="3253" ht="45" customHeight="1" x14ac:dyDescent="0.25"/>
    <row r="3254" ht="45" customHeight="1" x14ac:dyDescent="0.25"/>
    <row r="3255" ht="45" customHeight="1" x14ac:dyDescent="0.25"/>
    <row r="3256" ht="45" customHeight="1" x14ac:dyDescent="0.25"/>
    <row r="3257" ht="45" customHeight="1" x14ac:dyDescent="0.25"/>
    <row r="3258" ht="45" customHeight="1" x14ac:dyDescent="0.25"/>
    <row r="3259" ht="45" customHeight="1" x14ac:dyDescent="0.25"/>
    <row r="3260" ht="45" customHeight="1" x14ac:dyDescent="0.25"/>
    <row r="3261" ht="45" customHeight="1" x14ac:dyDescent="0.25"/>
    <row r="3262" ht="45" customHeight="1" x14ac:dyDescent="0.25"/>
    <row r="3263" ht="45" customHeight="1" x14ac:dyDescent="0.25"/>
    <row r="3264" ht="45" customHeight="1" x14ac:dyDescent="0.25"/>
    <row r="3265" ht="45" customHeight="1" x14ac:dyDescent="0.25"/>
    <row r="3266" ht="45" customHeight="1" x14ac:dyDescent="0.25"/>
    <row r="3267" ht="45" customHeight="1" x14ac:dyDescent="0.25"/>
    <row r="3268" ht="45" customHeight="1" x14ac:dyDescent="0.25"/>
    <row r="3269" ht="45" customHeight="1" x14ac:dyDescent="0.25"/>
    <row r="3270" ht="45" customHeight="1" x14ac:dyDescent="0.25"/>
    <row r="3271" ht="45" customHeight="1" x14ac:dyDescent="0.25"/>
    <row r="3272" ht="45" customHeight="1" x14ac:dyDescent="0.25"/>
    <row r="3273" ht="45" customHeight="1" x14ac:dyDescent="0.25"/>
    <row r="3274" ht="45" customHeight="1" x14ac:dyDescent="0.25"/>
    <row r="3275" ht="45" customHeight="1" x14ac:dyDescent="0.25"/>
    <row r="3276" ht="45" customHeight="1" x14ac:dyDescent="0.25"/>
    <row r="3277" ht="45" customHeight="1" x14ac:dyDescent="0.25"/>
    <row r="3278" ht="45" customHeight="1" x14ac:dyDescent="0.25"/>
    <row r="3279" ht="45" customHeight="1" x14ac:dyDescent="0.25"/>
    <row r="3280" ht="45" customHeight="1" x14ac:dyDescent="0.25"/>
    <row r="3281" ht="45" customHeight="1" x14ac:dyDescent="0.25"/>
    <row r="3282" ht="45" customHeight="1" x14ac:dyDescent="0.25"/>
    <row r="3283" ht="45" customHeight="1" x14ac:dyDescent="0.25"/>
    <row r="3284" ht="45" customHeight="1" x14ac:dyDescent="0.25"/>
    <row r="3285" ht="45" customHeight="1" x14ac:dyDescent="0.25"/>
    <row r="3286" ht="45" customHeight="1" x14ac:dyDescent="0.25"/>
    <row r="3287" ht="45" customHeight="1" x14ac:dyDescent="0.25"/>
    <row r="3288" ht="45" customHeight="1" x14ac:dyDescent="0.25"/>
    <row r="3289" ht="45" customHeight="1" x14ac:dyDescent="0.25"/>
    <row r="3290" ht="45" customHeight="1" x14ac:dyDescent="0.25"/>
    <row r="3291" ht="45" customHeight="1" x14ac:dyDescent="0.25"/>
    <row r="3292" ht="45" customHeight="1" x14ac:dyDescent="0.25"/>
    <row r="3293" ht="45" customHeight="1" x14ac:dyDescent="0.25"/>
    <row r="3294" ht="45" customHeight="1" x14ac:dyDescent="0.25"/>
    <row r="3295" ht="45" customHeight="1" x14ac:dyDescent="0.25"/>
    <row r="3296" ht="45" customHeight="1" x14ac:dyDescent="0.25"/>
    <row r="3297" ht="45" customHeight="1" x14ac:dyDescent="0.25"/>
    <row r="3298" ht="45" customHeight="1" x14ac:dyDescent="0.25"/>
    <row r="3299" ht="45" customHeight="1" x14ac:dyDescent="0.25"/>
    <row r="3300" ht="45" customHeight="1" x14ac:dyDescent="0.25"/>
    <row r="3301" ht="45" customHeight="1" x14ac:dyDescent="0.25"/>
    <row r="3302" ht="45" customHeight="1" x14ac:dyDescent="0.25"/>
    <row r="3303" ht="45" customHeight="1" x14ac:dyDescent="0.25"/>
    <row r="3304" ht="45" customHeight="1" x14ac:dyDescent="0.25"/>
    <row r="3305" ht="45" customHeight="1" x14ac:dyDescent="0.25"/>
    <row r="3306" ht="45" customHeight="1" x14ac:dyDescent="0.25"/>
    <row r="3307" ht="45" customHeight="1" x14ac:dyDescent="0.25"/>
    <row r="3308" ht="45" customHeight="1" x14ac:dyDescent="0.25"/>
    <row r="3309" ht="45" customHeight="1" x14ac:dyDescent="0.25"/>
    <row r="3310" ht="45" customHeight="1" x14ac:dyDescent="0.25"/>
    <row r="3311" ht="45" customHeight="1" x14ac:dyDescent="0.25"/>
    <row r="3312" ht="45" customHeight="1" x14ac:dyDescent="0.25"/>
    <row r="3313" ht="45" customHeight="1" x14ac:dyDescent="0.25"/>
    <row r="3314" ht="45" customHeight="1" x14ac:dyDescent="0.25"/>
    <row r="3315" ht="45" customHeight="1" x14ac:dyDescent="0.25"/>
    <row r="3316" ht="45" customHeight="1" x14ac:dyDescent="0.25"/>
    <row r="3317" ht="45" customHeight="1" x14ac:dyDescent="0.25"/>
    <row r="3318" ht="45" customHeight="1" x14ac:dyDescent="0.25"/>
    <row r="3319" ht="45" customHeight="1" x14ac:dyDescent="0.25"/>
    <row r="3320" ht="45" customHeight="1" x14ac:dyDescent="0.25"/>
    <row r="3321" ht="45" customHeight="1" x14ac:dyDescent="0.25"/>
    <row r="3322" ht="45" customHeight="1" x14ac:dyDescent="0.25"/>
    <row r="3323" ht="45" customHeight="1" x14ac:dyDescent="0.25"/>
    <row r="3324" ht="45" customHeight="1" x14ac:dyDescent="0.25"/>
    <row r="3325" ht="45" customHeight="1" x14ac:dyDescent="0.25"/>
    <row r="3326" ht="45" customHeight="1" x14ac:dyDescent="0.25"/>
    <row r="3327" ht="45" customHeight="1" x14ac:dyDescent="0.25"/>
    <row r="3328" ht="45" customHeight="1" x14ac:dyDescent="0.25"/>
    <row r="3329" ht="45" customHeight="1" x14ac:dyDescent="0.25"/>
    <row r="3330" ht="45" customHeight="1" x14ac:dyDescent="0.25"/>
    <row r="3331" ht="45" customHeight="1" x14ac:dyDescent="0.25"/>
    <row r="3332" ht="45" customHeight="1" x14ac:dyDescent="0.25"/>
    <row r="3333" ht="45" customHeight="1" x14ac:dyDescent="0.25"/>
    <row r="3334" ht="45" customHeight="1" x14ac:dyDescent="0.25"/>
    <row r="3335" ht="45" customHeight="1" x14ac:dyDescent="0.25"/>
    <row r="3336" ht="45" customHeight="1" x14ac:dyDescent="0.25"/>
    <row r="3337" ht="45" customHeight="1" x14ac:dyDescent="0.25"/>
    <row r="3338" ht="45" customHeight="1" x14ac:dyDescent="0.25"/>
    <row r="3339" ht="45" customHeight="1" x14ac:dyDescent="0.25"/>
    <row r="3340" ht="45" customHeight="1" x14ac:dyDescent="0.25"/>
    <row r="3341" ht="45" customHeight="1" x14ac:dyDescent="0.25"/>
    <row r="3342" ht="45" customHeight="1" x14ac:dyDescent="0.25"/>
    <row r="3343" ht="45" customHeight="1" x14ac:dyDescent="0.25"/>
    <row r="3344" ht="45" customHeight="1" x14ac:dyDescent="0.25"/>
    <row r="3345" ht="45" customHeight="1" x14ac:dyDescent="0.25"/>
    <row r="3346" ht="45" customHeight="1" x14ac:dyDescent="0.25"/>
    <row r="3347" ht="45" customHeight="1" x14ac:dyDescent="0.25"/>
    <row r="3348" ht="45" customHeight="1" x14ac:dyDescent="0.25"/>
    <row r="3349" ht="45" customHeight="1" x14ac:dyDescent="0.25"/>
    <row r="3350" ht="45" customHeight="1" x14ac:dyDescent="0.25"/>
    <row r="3351" ht="45" customHeight="1" x14ac:dyDescent="0.25"/>
    <row r="3352" ht="45" customHeight="1" x14ac:dyDescent="0.25"/>
    <row r="3353" ht="45" customHeight="1" x14ac:dyDescent="0.25"/>
    <row r="3354" ht="45" customHeight="1" x14ac:dyDescent="0.25"/>
    <row r="3355" ht="45" customHeight="1" x14ac:dyDescent="0.25"/>
    <row r="3356" ht="45" customHeight="1" x14ac:dyDescent="0.25"/>
    <row r="3357" ht="45" customHeight="1" x14ac:dyDescent="0.25"/>
    <row r="3358" ht="45" customHeight="1" x14ac:dyDescent="0.25"/>
    <row r="3359" ht="45" customHeight="1" x14ac:dyDescent="0.25"/>
    <row r="3360" ht="45" customHeight="1" x14ac:dyDescent="0.25"/>
    <row r="3361" ht="45" customHeight="1" x14ac:dyDescent="0.25"/>
    <row r="3362" ht="45" customHeight="1" x14ac:dyDescent="0.25"/>
    <row r="3363" ht="45" customHeight="1" x14ac:dyDescent="0.25"/>
    <row r="3364" ht="45" customHeight="1" x14ac:dyDescent="0.25"/>
    <row r="3365" ht="45" customHeight="1" x14ac:dyDescent="0.25"/>
    <row r="3366" ht="45" customHeight="1" x14ac:dyDescent="0.25"/>
    <row r="3367" ht="45" customHeight="1" x14ac:dyDescent="0.25"/>
    <row r="3368" ht="45" customHeight="1" x14ac:dyDescent="0.25"/>
    <row r="3369" ht="45" customHeight="1" x14ac:dyDescent="0.25"/>
    <row r="3370" ht="45" customHeight="1" x14ac:dyDescent="0.25"/>
    <row r="3371" ht="45" customHeight="1" x14ac:dyDescent="0.25"/>
    <row r="3372" ht="45" customHeight="1" x14ac:dyDescent="0.25"/>
    <row r="3373" ht="45" customHeight="1" x14ac:dyDescent="0.25"/>
    <row r="3374" ht="45" customHeight="1" x14ac:dyDescent="0.25"/>
    <row r="3375" ht="45" customHeight="1" x14ac:dyDescent="0.25"/>
    <row r="3376" ht="45" customHeight="1" x14ac:dyDescent="0.25"/>
    <row r="3377" ht="45" customHeight="1" x14ac:dyDescent="0.25"/>
    <row r="3378" ht="45" customHeight="1" x14ac:dyDescent="0.25"/>
    <row r="3379" ht="45" customHeight="1" x14ac:dyDescent="0.25"/>
    <row r="3380" ht="45" customHeight="1" x14ac:dyDescent="0.25"/>
    <row r="3381" ht="45" customHeight="1" x14ac:dyDescent="0.25"/>
    <row r="3382" ht="45" customHeight="1" x14ac:dyDescent="0.25"/>
    <row r="3383" ht="45" customHeight="1" x14ac:dyDescent="0.25"/>
    <row r="3384" ht="45" customHeight="1" x14ac:dyDescent="0.25"/>
    <row r="3385" ht="45" customHeight="1" x14ac:dyDescent="0.25"/>
    <row r="3386" ht="45" customHeight="1" x14ac:dyDescent="0.25"/>
    <row r="3387" ht="45" customHeight="1" x14ac:dyDescent="0.25"/>
    <row r="3388" ht="45" customHeight="1" x14ac:dyDescent="0.25"/>
    <row r="3389" ht="45" customHeight="1" x14ac:dyDescent="0.25"/>
    <row r="3390" ht="45" customHeight="1" x14ac:dyDescent="0.25"/>
    <row r="3391" ht="45" customHeight="1" x14ac:dyDescent="0.25"/>
    <row r="3392" ht="45" customHeight="1" x14ac:dyDescent="0.25"/>
    <row r="3393" ht="45" customHeight="1" x14ac:dyDescent="0.25"/>
    <row r="3394" ht="45" customHeight="1" x14ac:dyDescent="0.25"/>
    <row r="3395" ht="45" customHeight="1" x14ac:dyDescent="0.25"/>
    <row r="3396" ht="45" customHeight="1" x14ac:dyDescent="0.25"/>
    <row r="3397" ht="45" customHeight="1" x14ac:dyDescent="0.25"/>
    <row r="3398" ht="45" customHeight="1" x14ac:dyDescent="0.25"/>
    <row r="3399" ht="45" customHeight="1" x14ac:dyDescent="0.25"/>
    <row r="3400" ht="45" customHeight="1" x14ac:dyDescent="0.25"/>
    <row r="3401" ht="45" customHeight="1" x14ac:dyDescent="0.25"/>
    <row r="3402" ht="45" customHeight="1" x14ac:dyDescent="0.25"/>
    <row r="3403" ht="45" customHeight="1" x14ac:dyDescent="0.25"/>
    <row r="3404" ht="45" customHeight="1" x14ac:dyDescent="0.25"/>
    <row r="3405" ht="45" customHeight="1" x14ac:dyDescent="0.25"/>
    <row r="3406" ht="45" customHeight="1" x14ac:dyDescent="0.25"/>
    <row r="3407" ht="45" customHeight="1" x14ac:dyDescent="0.25"/>
    <row r="3408" ht="45" customHeight="1" x14ac:dyDescent="0.25"/>
    <row r="3409" ht="45" customHeight="1" x14ac:dyDescent="0.25"/>
    <row r="3410" ht="45" customHeight="1" x14ac:dyDescent="0.25"/>
    <row r="3411" ht="45" customHeight="1" x14ac:dyDescent="0.25"/>
    <row r="3412" ht="45" customHeight="1" x14ac:dyDescent="0.25"/>
    <row r="3413" ht="45" customHeight="1" x14ac:dyDescent="0.25"/>
    <row r="3414" ht="45" customHeight="1" x14ac:dyDescent="0.25"/>
    <row r="3415" ht="45" customHeight="1" x14ac:dyDescent="0.25"/>
    <row r="3416" ht="45" customHeight="1" x14ac:dyDescent="0.25"/>
    <row r="3417" ht="45" customHeight="1" x14ac:dyDescent="0.25"/>
    <row r="3418" ht="45" customHeight="1" x14ac:dyDescent="0.25"/>
    <row r="3419" ht="45" customHeight="1" x14ac:dyDescent="0.25"/>
    <row r="3420" ht="45" customHeight="1" x14ac:dyDescent="0.25"/>
    <row r="3421" ht="45" customHeight="1" x14ac:dyDescent="0.25"/>
    <row r="3422" ht="45" customHeight="1" x14ac:dyDescent="0.25"/>
    <row r="3423" ht="45" customHeight="1" x14ac:dyDescent="0.25"/>
    <row r="3424" ht="45" customHeight="1" x14ac:dyDescent="0.25"/>
    <row r="3425" ht="45" customHeight="1" x14ac:dyDescent="0.25"/>
    <row r="3426" ht="45" customHeight="1" x14ac:dyDescent="0.25"/>
    <row r="3427" ht="45" customHeight="1" x14ac:dyDescent="0.25"/>
    <row r="3428" ht="45" customHeight="1" x14ac:dyDescent="0.25"/>
    <row r="3429" ht="45" customHeight="1" x14ac:dyDescent="0.25"/>
    <row r="3430" ht="45" customHeight="1" x14ac:dyDescent="0.25"/>
    <row r="3431" ht="45" customHeight="1" x14ac:dyDescent="0.25"/>
    <row r="3432" ht="45" customHeight="1" x14ac:dyDescent="0.25"/>
    <row r="3433" ht="45" customHeight="1" x14ac:dyDescent="0.25"/>
    <row r="3434" ht="45" customHeight="1" x14ac:dyDescent="0.25"/>
    <row r="3435" ht="45" customHeight="1" x14ac:dyDescent="0.25"/>
    <row r="3436" ht="45" customHeight="1" x14ac:dyDescent="0.25"/>
    <row r="3437" ht="45" customHeight="1" x14ac:dyDescent="0.25"/>
    <row r="3438" ht="45" customHeight="1" x14ac:dyDescent="0.25"/>
    <row r="3439" ht="45" customHeight="1" x14ac:dyDescent="0.25"/>
    <row r="3440" ht="45" customHeight="1" x14ac:dyDescent="0.25"/>
    <row r="3441" ht="45" customHeight="1" x14ac:dyDescent="0.25"/>
    <row r="3442" ht="45" customHeight="1" x14ac:dyDescent="0.25"/>
    <row r="3443" ht="45" customHeight="1" x14ac:dyDescent="0.25"/>
    <row r="3444" ht="45" customHeight="1" x14ac:dyDescent="0.25"/>
    <row r="3445" ht="45" customHeight="1" x14ac:dyDescent="0.25"/>
    <row r="3446" ht="45" customHeight="1" x14ac:dyDescent="0.25"/>
    <row r="3447" ht="45" customHeight="1" x14ac:dyDescent="0.25"/>
    <row r="3448" ht="45" customHeight="1" x14ac:dyDescent="0.25"/>
    <row r="3449" ht="45" customHeight="1" x14ac:dyDescent="0.25"/>
    <row r="3450" ht="45" customHeight="1" x14ac:dyDescent="0.25"/>
    <row r="3451" ht="45" customHeight="1" x14ac:dyDescent="0.25"/>
    <row r="3452" ht="45" customHeight="1" x14ac:dyDescent="0.25"/>
    <row r="3453" ht="45" customHeight="1" x14ac:dyDescent="0.25"/>
    <row r="3454" ht="45" customHeight="1" x14ac:dyDescent="0.25"/>
    <row r="3455" ht="45" customHeight="1" x14ac:dyDescent="0.25"/>
    <row r="3456" ht="45" customHeight="1" x14ac:dyDescent="0.25"/>
    <row r="3457" ht="45" customHeight="1" x14ac:dyDescent="0.25"/>
    <row r="3458" ht="45" customHeight="1" x14ac:dyDescent="0.25"/>
    <row r="3459" ht="45" customHeight="1" x14ac:dyDescent="0.25"/>
    <row r="3460" ht="45" customHeight="1" x14ac:dyDescent="0.25"/>
    <row r="3461" ht="45" customHeight="1" x14ac:dyDescent="0.25"/>
    <row r="3462" ht="45" customHeight="1" x14ac:dyDescent="0.25"/>
    <row r="3463" ht="45" customHeight="1" x14ac:dyDescent="0.25"/>
    <row r="3464" ht="45" customHeight="1" x14ac:dyDescent="0.25"/>
    <row r="3465" ht="45" customHeight="1" x14ac:dyDescent="0.25"/>
    <row r="3466" ht="45" customHeight="1" x14ac:dyDescent="0.25"/>
    <row r="3467" ht="45" customHeight="1" x14ac:dyDescent="0.25"/>
    <row r="3468" ht="45" customHeight="1" x14ac:dyDescent="0.25"/>
    <row r="3469" ht="45" customHeight="1" x14ac:dyDescent="0.25"/>
    <row r="3470" ht="45" customHeight="1" x14ac:dyDescent="0.25"/>
    <row r="3471" ht="45" customHeight="1" x14ac:dyDescent="0.25"/>
    <row r="3472" ht="45" customHeight="1" x14ac:dyDescent="0.25"/>
    <row r="3473" ht="45" customHeight="1" x14ac:dyDescent="0.25"/>
    <row r="3474" ht="45" customHeight="1" x14ac:dyDescent="0.25"/>
    <row r="3475" ht="45" customHeight="1" x14ac:dyDescent="0.25"/>
    <row r="3476" ht="45" customHeight="1" x14ac:dyDescent="0.25"/>
    <row r="3477" ht="45" customHeight="1" x14ac:dyDescent="0.25"/>
    <row r="3478" ht="45" customHeight="1" x14ac:dyDescent="0.25"/>
    <row r="3479" ht="45" customHeight="1" x14ac:dyDescent="0.25"/>
    <row r="3480" ht="45" customHeight="1" x14ac:dyDescent="0.25"/>
    <row r="3481" ht="45" customHeight="1" x14ac:dyDescent="0.25"/>
    <row r="3482" ht="45" customHeight="1" x14ac:dyDescent="0.25"/>
    <row r="3483" ht="45" customHeight="1" x14ac:dyDescent="0.25"/>
    <row r="3484" ht="45" customHeight="1" x14ac:dyDescent="0.25"/>
    <row r="3485" ht="45" customHeight="1" x14ac:dyDescent="0.25"/>
    <row r="3486" ht="45" customHeight="1" x14ac:dyDescent="0.25"/>
    <row r="3487" ht="45" customHeight="1" x14ac:dyDescent="0.25"/>
    <row r="3488" ht="45" customHeight="1" x14ac:dyDescent="0.25"/>
    <row r="3489" ht="45" customHeight="1" x14ac:dyDescent="0.25"/>
    <row r="3490" ht="45" customHeight="1" x14ac:dyDescent="0.25"/>
    <row r="3491" ht="45" customHeight="1" x14ac:dyDescent="0.25"/>
    <row r="3492" ht="45" customHeight="1" x14ac:dyDescent="0.25"/>
    <row r="3493" ht="45" customHeight="1" x14ac:dyDescent="0.25"/>
    <row r="3494" ht="45" customHeight="1" x14ac:dyDescent="0.25"/>
    <row r="3495" ht="45" customHeight="1" x14ac:dyDescent="0.25"/>
    <row r="3496" ht="45" customHeight="1" x14ac:dyDescent="0.25"/>
    <row r="3497" ht="45" customHeight="1" x14ac:dyDescent="0.25"/>
    <row r="3498" ht="45" customHeight="1" x14ac:dyDescent="0.25"/>
    <row r="3499" ht="45" customHeight="1" x14ac:dyDescent="0.25"/>
    <row r="3500" ht="45" customHeight="1" x14ac:dyDescent="0.25"/>
    <row r="3501" ht="45" customHeight="1" x14ac:dyDescent="0.25"/>
    <row r="3502" ht="45" customHeight="1" x14ac:dyDescent="0.25"/>
    <row r="3503" ht="45" customHeight="1" x14ac:dyDescent="0.25"/>
    <row r="3504" ht="45" customHeight="1" x14ac:dyDescent="0.25"/>
    <row r="3505" ht="45" customHeight="1" x14ac:dyDescent="0.25"/>
    <row r="3506" ht="45" customHeight="1" x14ac:dyDescent="0.25"/>
    <row r="3507" ht="45" customHeight="1" x14ac:dyDescent="0.25"/>
    <row r="3508" ht="45" customHeight="1" x14ac:dyDescent="0.25"/>
    <row r="3509" ht="45" customHeight="1" x14ac:dyDescent="0.25"/>
    <row r="3510" ht="45" customHeight="1" x14ac:dyDescent="0.25"/>
    <row r="3511" ht="45" customHeight="1" x14ac:dyDescent="0.25"/>
    <row r="3512" ht="45" customHeight="1" x14ac:dyDescent="0.25"/>
    <row r="3513" ht="45" customHeight="1" x14ac:dyDescent="0.25"/>
    <row r="3514" ht="45" customHeight="1" x14ac:dyDescent="0.25"/>
    <row r="3515" ht="45" customHeight="1" x14ac:dyDescent="0.25"/>
    <row r="3516" ht="45" customHeight="1" x14ac:dyDescent="0.25"/>
    <row r="3517" ht="45" customHeight="1" x14ac:dyDescent="0.25"/>
    <row r="3518" ht="45" customHeight="1" x14ac:dyDescent="0.25"/>
    <row r="3519" ht="45" customHeight="1" x14ac:dyDescent="0.25"/>
    <row r="3520" ht="45" customHeight="1" x14ac:dyDescent="0.25"/>
    <row r="3521" ht="45" customHeight="1" x14ac:dyDescent="0.25"/>
    <row r="3522" ht="45" customHeight="1" x14ac:dyDescent="0.25"/>
    <row r="3523" ht="45" customHeight="1" x14ac:dyDescent="0.25"/>
    <row r="3524" ht="45" customHeight="1" x14ac:dyDescent="0.25"/>
    <row r="3525" ht="45" customHeight="1" x14ac:dyDescent="0.25"/>
    <row r="3526" ht="45" customHeight="1" x14ac:dyDescent="0.25"/>
    <row r="3527" ht="45" customHeight="1" x14ac:dyDescent="0.25"/>
    <row r="3528" ht="45" customHeight="1" x14ac:dyDescent="0.25"/>
    <row r="3529" ht="45" customHeight="1" x14ac:dyDescent="0.25"/>
    <row r="3530" ht="45" customHeight="1" x14ac:dyDescent="0.25"/>
    <row r="3531" ht="45" customHeight="1" x14ac:dyDescent="0.25"/>
    <row r="3532" ht="45" customHeight="1" x14ac:dyDescent="0.25"/>
    <row r="3533" ht="45" customHeight="1" x14ac:dyDescent="0.25"/>
    <row r="3534" ht="45" customHeight="1" x14ac:dyDescent="0.25"/>
    <row r="3535" ht="45" customHeight="1" x14ac:dyDescent="0.25"/>
    <row r="3536" ht="45" customHeight="1" x14ac:dyDescent="0.25"/>
    <row r="3537" ht="45" customHeight="1" x14ac:dyDescent="0.25"/>
    <row r="3538" ht="45" customHeight="1" x14ac:dyDescent="0.25"/>
    <row r="3539" ht="45" customHeight="1" x14ac:dyDescent="0.25"/>
    <row r="3540" ht="45" customHeight="1" x14ac:dyDescent="0.25"/>
    <row r="3541" ht="45" customHeight="1" x14ac:dyDescent="0.25"/>
    <row r="3542" ht="45" customHeight="1" x14ac:dyDescent="0.25"/>
    <row r="3543" ht="45" customHeight="1" x14ac:dyDescent="0.25"/>
    <row r="3544" ht="45" customHeight="1" x14ac:dyDescent="0.25"/>
    <row r="3545" ht="45" customHeight="1" x14ac:dyDescent="0.25"/>
    <row r="3546" ht="45" customHeight="1" x14ac:dyDescent="0.25"/>
    <row r="3547" ht="45" customHeight="1" x14ac:dyDescent="0.25"/>
    <row r="3548" ht="45" customHeight="1" x14ac:dyDescent="0.25"/>
    <row r="3549" ht="45" customHeight="1" x14ac:dyDescent="0.25"/>
    <row r="3550" ht="45" customHeight="1" x14ac:dyDescent="0.25"/>
    <row r="3551" ht="45" customHeight="1" x14ac:dyDescent="0.25"/>
    <row r="3552" ht="45" customHeight="1" x14ac:dyDescent="0.25"/>
    <row r="3553" ht="45" customHeight="1" x14ac:dyDescent="0.25"/>
    <row r="3554" ht="45" customHeight="1" x14ac:dyDescent="0.25"/>
    <row r="3555" ht="45" customHeight="1" x14ac:dyDescent="0.25"/>
    <row r="3556" ht="45" customHeight="1" x14ac:dyDescent="0.25"/>
    <row r="3557" ht="45" customHeight="1" x14ac:dyDescent="0.25"/>
    <row r="3558" ht="45" customHeight="1" x14ac:dyDescent="0.25"/>
    <row r="3559" ht="45" customHeight="1" x14ac:dyDescent="0.25"/>
    <row r="3560" ht="45" customHeight="1" x14ac:dyDescent="0.25"/>
    <row r="3561" ht="45" customHeight="1" x14ac:dyDescent="0.25"/>
    <row r="3562" ht="45" customHeight="1" x14ac:dyDescent="0.25"/>
    <row r="3563" ht="45" customHeight="1" x14ac:dyDescent="0.25"/>
    <row r="3564" ht="45" customHeight="1" x14ac:dyDescent="0.25"/>
    <row r="3565" ht="45" customHeight="1" x14ac:dyDescent="0.25"/>
    <row r="3566" ht="45" customHeight="1" x14ac:dyDescent="0.25"/>
    <row r="3567" ht="45" customHeight="1" x14ac:dyDescent="0.25"/>
    <row r="3568" ht="45" customHeight="1" x14ac:dyDescent="0.25"/>
    <row r="3569" ht="45" customHeight="1" x14ac:dyDescent="0.25"/>
    <row r="3570" ht="45" customHeight="1" x14ac:dyDescent="0.25"/>
    <row r="3571" ht="45" customHeight="1" x14ac:dyDescent="0.25"/>
    <row r="3572" ht="45" customHeight="1" x14ac:dyDescent="0.25"/>
    <row r="3573" ht="45" customHeight="1" x14ac:dyDescent="0.25"/>
    <row r="3574" ht="45" customHeight="1" x14ac:dyDescent="0.25"/>
    <row r="3575" ht="45" customHeight="1" x14ac:dyDescent="0.25"/>
    <row r="3576" ht="45" customHeight="1" x14ac:dyDescent="0.25"/>
    <row r="3577" ht="45" customHeight="1" x14ac:dyDescent="0.25"/>
    <row r="3578" ht="45" customHeight="1" x14ac:dyDescent="0.25"/>
    <row r="3579" ht="45" customHeight="1" x14ac:dyDescent="0.25"/>
    <row r="3580" ht="45" customHeight="1" x14ac:dyDescent="0.25"/>
    <row r="3581" ht="45" customHeight="1" x14ac:dyDescent="0.25"/>
    <row r="3582" ht="45" customHeight="1" x14ac:dyDescent="0.25"/>
    <row r="3583" ht="45" customHeight="1" x14ac:dyDescent="0.25"/>
    <row r="3584" ht="45" customHeight="1" x14ac:dyDescent="0.25"/>
    <row r="3585" ht="45" customHeight="1" x14ac:dyDescent="0.25"/>
    <row r="3586" ht="45" customHeight="1" x14ac:dyDescent="0.25"/>
    <row r="3587" ht="45" customHeight="1" x14ac:dyDescent="0.25"/>
    <row r="3588" ht="45" customHeight="1" x14ac:dyDescent="0.25"/>
    <row r="3589" ht="45" customHeight="1" x14ac:dyDescent="0.25"/>
    <row r="3590" ht="45" customHeight="1" x14ac:dyDescent="0.25"/>
    <row r="3591" ht="45" customHeight="1" x14ac:dyDescent="0.25"/>
    <row r="3592" ht="45" customHeight="1" x14ac:dyDescent="0.25"/>
    <row r="3593" ht="45" customHeight="1" x14ac:dyDescent="0.25"/>
    <row r="3594" ht="45" customHeight="1" x14ac:dyDescent="0.25"/>
    <row r="3595" ht="45" customHeight="1" x14ac:dyDescent="0.25"/>
    <row r="3596" ht="45" customHeight="1" x14ac:dyDescent="0.25"/>
    <row r="3597" ht="45" customHeight="1" x14ac:dyDescent="0.25"/>
    <row r="3598" ht="45" customHeight="1" x14ac:dyDescent="0.25"/>
    <row r="3599" ht="45" customHeight="1" x14ac:dyDescent="0.25"/>
    <row r="3600" ht="45" customHeight="1" x14ac:dyDescent="0.25"/>
    <row r="3601" ht="45" customHeight="1" x14ac:dyDescent="0.25"/>
    <row r="3602" ht="45" customHeight="1" x14ac:dyDescent="0.25"/>
    <row r="3603" ht="45" customHeight="1" x14ac:dyDescent="0.25"/>
    <row r="3604" ht="45" customHeight="1" x14ac:dyDescent="0.25"/>
    <row r="3605" ht="45" customHeight="1" x14ac:dyDescent="0.25"/>
    <row r="3606" ht="45" customHeight="1" x14ac:dyDescent="0.25"/>
    <row r="3607" ht="45" customHeight="1" x14ac:dyDescent="0.25"/>
    <row r="3608" ht="45" customHeight="1" x14ac:dyDescent="0.25"/>
    <row r="3609" ht="45" customHeight="1" x14ac:dyDescent="0.25"/>
    <row r="3610" ht="45" customHeight="1" x14ac:dyDescent="0.25"/>
    <row r="3611" ht="45" customHeight="1" x14ac:dyDescent="0.25"/>
    <row r="3612" ht="45" customHeight="1" x14ac:dyDescent="0.25"/>
    <row r="3613" ht="45" customHeight="1" x14ac:dyDescent="0.25"/>
    <row r="3614" ht="45" customHeight="1" x14ac:dyDescent="0.25"/>
    <row r="3615" ht="45" customHeight="1" x14ac:dyDescent="0.25"/>
    <row r="3616" ht="45" customHeight="1" x14ac:dyDescent="0.25"/>
    <row r="3617" ht="45" customHeight="1" x14ac:dyDescent="0.25"/>
    <row r="3618" ht="45" customHeight="1" x14ac:dyDescent="0.25"/>
    <row r="3619" ht="45" customHeight="1" x14ac:dyDescent="0.25"/>
    <row r="3620" ht="45" customHeight="1" x14ac:dyDescent="0.25"/>
    <row r="3621" ht="45" customHeight="1" x14ac:dyDescent="0.25"/>
    <row r="3622" ht="45" customHeight="1" x14ac:dyDescent="0.25"/>
    <row r="3623" ht="45" customHeight="1" x14ac:dyDescent="0.25"/>
    <row r="3624" ht="45" customHeight="1" x14ac:dyDescent="0.25"/>
    <row r="3625" ht="45" customHeight="1" x14ac:dyDescent="0.25"/>
    <row r="3626" ht="45" customHeight="1" x14ac:dyDescent="0.25"/>
    <row r="3627" ht="45" customHeight="1" x14ac:dyDescent="0.25"/>
    <row r="3628" ht="45" customHeight="1" x14ac:dyDescent="0.25"/>
    <row r="3629" ht="45" customHeight="1" x14ac:dyDescent="0.25"/>
    <row r="3630" ht="45" customHeight="1" x14ac:dyDescent="0.25"/>
    <row r="3631" ht="45" customHeight="1" x14ac:dyDescent="0.25"/>
    <row r="3632" ht="45" customHeight="1" x14ac:dyDescent="0.25"/>
    <row r="3633" ht="45" customHeight="1" x14ac:dyDescent="0.25"/>
    <row r="3634" ht="45" customHeight="1" x14ac:dyDescent="0.25"/>
    <row r="3635" ht="45" customHeight="1" x14ac:dyDescent="0.25"/>
    <row r="3636" ht="45" customHeight="1" x14ac:dyDescent="0.25"/>
    <row r="3637" ht="45" customHeight="1" x14ac:dyDescent="0.25"/>
    <row r="3638" ht="45" customHeight="1" x14ac:dyDescent="0.25"/>
    <row r="3639" ht="45" customHeight="1" x14ac:dyDescent="0.25"/>
    <row r="3640" ht="45" customHeight="1" x14ac:dyDescent="0.25"/>
    <row r="3641" ht="45" customHeight="1" x14ac:dyDescent="0.25"/>
    <row r="3642" ht="45" customHeight="1" x14ac:dyDescent="0.25"/>
    <row r="3643" ht="45" customHeight="1" x14ac:dyDescent="0.25"/>
    <row r="3644" ht="45" customHeight="1" x14ac:dyDescent="0.25"/>
    <row r="3645" ht="45" customHeight="1" x14ac:dyDescent="0.25"/>
    <row r="3646" ht="45" customHeight="1" x14ac:dyDescent="0.25"/>
    <row r="3647" ht="45" customHeight="1" x14ac:dyDescent="0.25"/>
    <row r="3648" ht="45" customHeight="1" x14ac:dyDescent="0.25"/>
    <row r="3649" ht="45" customHeight="1" x14ac:dyDescent="0.25"/>
    <row r="3650" ht="45" customHeight="1" x14ac:dyDescent="0.25"/>
    <row r="3651" ht="45" customHeight="1" x14ac:dyDescent="0.25"/>
    <row r="3652" ht="45" customHeight="1" x14ac:dyDescent="0.25"/>
    <row r="3653" ht="45" customHeight="1" x14ac:dyDescent="0.25"/>
    <row r="3654" ht="45" customHeight="1" x14ac:dyDescent="0.25"/>
    <row r="3655" ht="45" customHeight="1" x14ac:dyDescent="0.25"/>
    <row r="3656" ht="45" customHeight="1" x14ac:dyDescent="0.25"/>
    <row r="3657" ht="45" customHeight="1" x14ac:dyDescent="0.25"/>
    <row r="3658" ht="45" customHeight="1" x14ac:dyDescent="0.25"/>
    <row r="3659" ht="45" customHeight="1" x14ac:dyDescent="0.25"/>
    <row r="3660" ht="45" customHeight="1" x14ac:dyDescent="0.25"/>
    <row r="3661" ht="45" customHeight="1" x14ac:dyDescent="0.25"/>
    <row r="3662" ht="45" customHeight="1" x14ac:dyDescent="0.25"/>
    <row r="3663" ht="45" customHeight="1" x14ac:dyDescent="0.25"/>
    <row r="3664" ht="45" customHeight="1" x14ac:dyDescent="0.25"/>
    <row r="3665" ht="45" customHeight="1" x14ac:dyDescent="0.25"/>
    <row r="3666" ht="45" customHeight="1" x14ac:dyDescent="0.25"/>
    <row r="3667" ht="45" customHeight="1" x14ac:dyDescent="0.25"/>
    <row r="3668" ht="45" customHeight="1" x14ac:dyDescent="0.25"/>
    <row r="3669" ht="45" customHeight="1" x14ac:dyDescent="0.25"/>
    <row r="3670" ht="45" customHeight="1" x14ac:dyDescent="0.25"/>
    <row r="3671" ht="45" customHeight="1" x14ac:dyDescent="0.25"/>
    <row r="3672" ht="45" customHeight="1" x14ac:dyDescent="0.25"/>
    <row r="3673" ht="45" customHeight="1" x14ac:dyDescent="0.25"/>
    <row r="3674" ht="45" customHeight="1" x14ac:dyDescent="0.25"/>
    <row r="3675" ht="45" customHeight="1" x14ac:dyDescent="0.25"/>
    <row r="3676" ht="45" customHeight="1" x14ac:dyDescent="0.25"/>
    <row r="3677" ht="45" customHeight="1" x14ac:dyDescent="0.25"/>
    <row r="3678" ht="45" customHeight="1" x14ac:dyDescent="0.25"/>
    <row r="3679" ht="45" customHeight="1" x14ac:dyDescent="0.25"/>
    <row r="3680" ht="45" customHeight="1" x14ac:dyDescent="0.25"/>
    <row r="3681" ht="45" customHeight="1" x14ac:dyDescent="0.25"/>
    <row r="3682" ht="45" customHeight="1" x14ac:dyDescent="0.25"/>
    <row r="3683" ht="45" customHeight="1" x14ac:dyDescent="0.25"/>
    <row r="3684" ht="45" customHeight="1" x14ac:dyDescent="0.25"/>
    <row r="3685" ht="45" customHeight="1" x14ac:dyDescent="0.25"/>
    <row r="3686" ht="45" customHeight="1" x14ac:dyDescent="0.25"/>
    <row r="3687" ht="45" customHeight="1" x14ac:dyDescent="0.25"/>
    <row r="3688" ht="45" customHeight="1" x14ac:dyDescent="0.25"/>
    <row r="3689" ht="45" customHeight="1" x14ac:dyDescent="0.25"/>
    <row r="3690" ht="45" customHeight="1" x14ac:dyDescent="0.25"/>
    <row r="3691" ht="45" customHeight="1" x14ac:dyDescent="0.25"/>
    <row r="3692" ht="45" customHeight="1" x14ac:dyDescent="0.25"/>
    <row r="3693" ht="45" customHeight="1" x14ac:dyDescent="0.25"/>
    <row r="3694" ht="45" customHeight="1" x14ac:dyDescent="0.25"/>
    <row r="3695" ht="45" customHeight="1" x14ac:dyDescent="0.25"/>
    <row r="3696" ht="45" customHeight="1" x14ac:dyDescent="0.25"/>
    <row r="3697" ht="45" customHeight="1" x14ac:dyDescent="0.25"/>
    <row r="3698" ht="45" customHeight="1" x14ac:dyDescent="0.25"/>
    <row r="3699" ht="45" customHeight="1" x14ac:dyDescent="0.25"/>
    <row r="3700" ht="45" customHeight="1" x14ac:dyDescent="0.25"/>
    <row r="3701" ht="45" customHeight="1" x14ac:dyDescent="0.25"/>
    <row r="3702" ht="45" customHeight="1" x14ac:dyDescent="0.25"/>
    <row r="3703" ht="45" customHeight="1" x14ac:dyDescent="0.25"/>
    <row r="3704" ht="45" customHeight="1" x14ac:dyDescent="0.25"/>
    <row r="3705" ht="45" customHeight="1" x14ac:dyDescent="0.25"/>
    <row r="3706" ht="45" customHeight="1" x14ac:dyDescent="0.25"/>
    <row r="3707" ht="45" customHeight="1" x14ac:dyDescent="0.25"/>
    <row r="3708" ht="45" customHeight="1" x14ac:dyDescent="0.25"/>
    <row r="3709" ht="45" customHeight="1" x14ac:dyDescent="0.25"/>
    <row r="3710" ht="45" customHeight="1" x14ac:dyDescent="0.25"/>
    <row r="3711" ht="45" customHeight="1" x14ac:dyDescent="0.25"/>
    <row r="3712" ht="45" customHeight="1" x14ac:dyDescent="0.25"/>
    <row r="3713" ht="45" customHeight="1" x14ac:dyDescent="0.25"/>
    <row r="3714" ht="45" customHeight="1" x14ac:dyDescent="0.25"/>
    <row r="3715" ht="45" customHeight="1" x14ac:dyDescent="0.25"/>
    <row r="3716" ht="45" customHeight="1" x14ac:dyDescent="0.25"/>
    <row r="3717" ht="45" customHeight="1" x14ac:dyDescent="0.25"/>
    <row r="3718" ht="45" customHeight="1" x14ac:dyDescent="0.25"/>
    <row r="3719" ht="45" customHeight="1" x14ac:dyDescent="0.25"/>
    <row r="3720" ht="45" customHeight="1" x14ac:dyDescent="0.25"/>
    <row r="3721" ht="45" customHeight="1" x14ac:dyDescent="0.25"/>
    <row r="3722" ht="45" customHeight="1" x14ac:dyDescent="0.25"/>
    <row r="3723" ht="45" customHeight="1" x14ac:dyDescent="0.25"/>
    <row r="3724" ht="45" customHeight="1" x14ac:dyDescent="0.25"/>
    <row r="3725" ht="45" customHeight="1" x14ac:dyDescent="0.25"/>
    <row r="3726" ht="45" customHeight="1" x14ac:dyDescent="0.25"/>
    <row r="3727" ht="45" customHeight="1" x14ac:dyDescent="0.25"/>
    <row r="3728" ht="45" customHeight="1" x14ac:dyDescent="0.25"/>
    <row r="3729" ht="45" customHeight="1" x14ac:dyDescent="0.25"/>
    <row r="3730" ht="45" customHeight="1" x14ac:dyDescent="0.25"/>
    <row r="3731" ht="45" customHeight="1" x14ac:dyDescent="0.25"/>
    <row r="3732" ht="45" customHeight="1" x14ac:dyDescent="0.25"/>
    <row r="3733" ht="45" customHeight="1" x14ac:dyDescent="0.25"/>
    <row r="3734" ht="45" customHeight="1" x14ac:dyDescent="0.25"/>
    <row r="3735" ht="45" customHeight="1" x14ac:dyDescent="0.25"/>
    <row r="3736" ht="45" customHeight="1" x14ac:dyDescent="0.25"/>
    <row r="3737" ht="45" customHeight="1" x14ac:dyDescent="0.25"/>
    <row r="3738" ht="45" customHeight="1" x14ac:dyDescent="0.25"/>
    <row r="3739" ht="45" customHeight="1" x14ac:dyDescent="0.25"/>
    <row r="3740" ht="45" customHeight="1" x14ac:dyDescent="0.25"/>
    <row r="3741" ht="45" customHeight="1" x14ac:dyDescent="0.25"/>
    <row r="3742" ht="45" customHeight="1" x14ac:dyDescent="0.25"/>
    <row r="3743" ht="45" customHeight="1" x14ac:dyDescent="0.25"/>
    <row r="3744" ht="45" customHeight="1" x14ac:dyDescent="0.25"/>
    <row r="3745" ht="45" customHeight="1" x14ac:dyDescent="0.25"/>
    <row r="3746" ht="45" customHeight="1" x14ac:dyDescent="0.25"/>
    <row r="3747" ht="45" customHeight="1" x14ac:dyDescent="0.25"/>
    <row r="3748" ht="45" customHeight="1" x14ac:dyDescent="0.25"/>
    <row r="3749" ht="45" customHeight="1" x14ac:dyDescent="0.25"/>
    <row r="3750" ht="45" customHeight="1" x14ac:dyDescent="0.25"/>
    <row r="3751" ht="45" customHeight="1" x14ac:dyDescent="0.25"/>
    <row r="3752" ht="45" customHeight="1" x14ac:dyDescent="0.25"/>
    <row r="3753" ht="45" customHeight="1" x14ac:dyDescent="0.25"/>
    <row r="3754" ht="45" customHeight="1" x14ac:dyDescent="0.25"/>
    <row r="3755" ht="45" customHeight="1" x14ac:dyDescent="0.25"/>
    <row r="3756" ht="45" customHeight="1" x14ac:dyDescent="0.25"/>
    <row r="3757" ht="45" customHeight="1" x14ac:dyDescent="0.25"/>
    <row r="3758" ht="45" customHeight="1" x14ac:dyDescent="0.25"/>
    <row r="3759" ht="45" customHeight="1" x14ac:dyDescent="0.25"/>
    <row r="3760" ht="45" customHeight="1" x14ac:dyDescent="0.25"/>
    <row r="3761" ht="45" customHeight="1" x14ac:dyDescent="0.25"/>
    <row r="3762" ht="45" customHeight="1" x14ac:dyDescent="0.25"/>
    <row r="3763" ht="45" customHeight="1" x14ac:dyDescent="0.25"/>
    <row r="3764" ht="45" customHeight="1" x14ac:dyDescent="0.25"/>
    <row r="3765" ht="45" customHeight="1" x14ac:dyDescent="0.25"/>
    <row r="3766" ht="45" customHeight="1" x14ac:dyDescent="0.25"/>
    <row r="3767" ht="45" customHeight="1" x14ac:dyDescent="0.25"/>
    <row r="3768" ht="45" customHeight="1" x14ac:dyDescent="0.25"/>
    <row r="3769" ht="45" customHeight="1" x14ac:dyDescent="0.25"/>
    <row r="3770" ht="45" customHeight="1" x14ac:dyDescent="0.25"/>
    <row r="3771" ht="45" customHeight="1" x14ac:dyDescent="0.25"/>
    <row r="3772" ht="45" customHeight="1" x14ac:dyDescent="0.25"/>
    <row r="3773" ht="45" customHeight="1" x14ac:dyDescent="0.25"/>
    <row r="3774" ht="45" customHeight="1" x14ac:dyDescent="0.25"/>
    <row r="3775" ht="45" customHeight="1" x14ac:dyDescent="0.25"/>
    <row r="3776" ht="45" customHeight="1" x14ac:dyDescent="0.25"/>
    <row r="3777" ht="45" customHeight="1" x14ac:dyDescent="0.25"/>
    <row r="3778" ht="45" customHeight="1" x14ac:dyDescent="0.25"/>
    <row r="3779" ht="45" customHeight="1" x14ac:dyDescent="0.25"/>
    <row r="3780" ht="45" customHeight="1" x14ac:dyDescent="0.25"/>
    <row r="3781" ht="45" customHeight="1" x14ac:dyDescent="0.25"/>
    <row r="3782" ht="45" customHeight="1" x14ac:dyDescent="0.25"/>
    <row r="3783" ht="45" customHeight="1" x14ac:dyDescent="0.25"/>
    <row r="3784" ht="45" customHeight="1" x14ac:dyDescent="0.25"/>
    <row r="3785" ht="45" customHeight="1" x14ac:dyDescent="0.25"/>
    <row r="3786" ht="45" customHeight="1" x14ac:dyDescent="0.25"/>
    <row r="3787" ht="45" customHeight="1" x14ac:dyDescent="0.25"/>
    <row r="3788" ht="45" customHeight="1" x14ac:dyDescent="0.25"/>
    <row r="3789" ht="45" customHeight="1" x14ac:dyDescent="0.25"/>
    <row r="3790" ht="45" customHeight="1" x14ac:dyDescent="0.25"/>
    <row r="3791" ht="45" customHeight="1" x14ac:dyDescent="0.25"/>
    <row r="3792" ht="45" customHeight="1" x14ac:dyDescent="0.25"/>
    <row r="3793" ht="45" customHeight="1" x14ac:dyDescent="0.25"/>
    <row r="3794" ht="45" customHeight="1" x14ac:dyDescent="0.25"/>
    <row r="3795" ht="45" customHeight="1" x14ac:dyDescent="0.25"/>
    <row r="3796" ht="45" customHeight="1" x14ac:dyDescent="0.25"/>
    <row r="3797" ht="45" customHeight="1" x14ac:dyDescent="0.25"/>
    <row r="3798" ht="45" customHeight="1" x14ac:dyDescent="0.25"/>
    <row r="3799" ht="45" customHeight="1" x14ac:dyDescent="0.25"/>
    <row r="3800" ht="45" customHeight="1" x14ac:dyDescent="0.25"/>
    <row r="3801" ht="45" customHeight="1" x14ac:dyDescent="0.25"/>
    <row r="3802" ht="45" customHeight="1" x14ac:dyDescent="0.25"/>
    <row r="3803" ht="45" customHeight="1" x14ac:dyDescent="0.25"/>
    <row r="3804" ht="45" customHeight="1" x14ac:dyDescent="0.25"/>
    <row r="3805" ht="45" customHeight="1" x14ac:dyDescent="0.25"/>
    <row r="3806" ht="45" customHeight="1" x14ac:dyDescent="0.25"/>
    <row r="3807" ht="45" customHeight="1" x14ac:dyDescent="0.25"/>
    <row r="3808" ht="45" customHeight="1" x14ac:dyDescent="0.25"/>
    <row r="3809" ht="45" customHeight="1" x14ac:dyDescent="0.25"/>
    <row r="3810" ht="45" customHeight="1" x14ac:dyDescent="0.25"/>
    <row r="3811" ht="45" customHeight="1" x14ac:dyDescent="0.25"/>
    <row r="3812" ht="45" customHeight="1" x14ac:dyDescent="0.25"/>
    <row r="3813" ht="45" customHeight="1" x14ac:dyDescent="0.25"/>
    <row r="3814" ht="45" customHeight="1" x14ac:dyDescent="0.25"/>
    <row r="3815" ht="45" customHeight="1" x14ac:dyDescent="0.25"/>
    <row r="3816" ht="45" customHeight="1" x14ac:dyDescent="0.25"/>
    <row r="3817" ht="45" customHeight="1" x14ac:dyDescent="0.25"/>
    <row r="3818" ht="45" customHeight="1" x14ac:dyDescent="0.25"/>
    <row r="3819" ht="45" customHeight="1" x14ac:dyDescent="0.25"/>
    <row r="3820" ht="45" customHeight="1" x14ac:dyDescent="0.25"/>
    <row r="3821" ht="45" customHeight="1" x14ac:dyDescent="0.25"/>
    <row r="3822" ht="45" customHeight="1" x14ac:dyDescent="0.25"/>
    <row r="3823" ht="45" customHeight="1" x14ac:dyDescent="0.25"/>
    <row r="3824" ht="45" customHeight="1" x14ac:dyDescent="0.25"/>
    <row r="3825" ht="45" customHeight="1" x14ac:dyDescent="0.25"/>
    <row r="3826" ht="45" customHeight="1" x14ac:dyDescent="0.25"/>
    <row r="3827" ht="45" customHeight="1" x14ac:dyDescent="0.25"/>
    <row r="3828" ht="45" customHeight="1" x14ac:dyDescent="0.25"/>
    <row r="3829" ht="45" customHeight="1" x14ac:dyDescent="0.25"/>
    <row r="3830" ht="45" customHeight="1" x14ac:dyDescent="0.25"/>
    <row r="3831" ht="45" customHeight="1" x14ac:dyDescent="0.25"/>
    <row r="3832" ht="45" customHeight="1" x14ac:dyDescent="0.25"/>
    <row r="3833" ht="45" customHeight="1" x14ac:dyDescent="0.25"/>
    <row r="3834" ht="45" customHeight="1" x14ac:dyDescent="0.25"/>
    <row r="3835" ht="45" customHeight="1" x14ac:dyDescent="0.25"/>
    <row r="3836" ht="45" customHeight="1" x14ac:dyDescent="0.25"/>
    <row r="3837" ht="45" customHeight="1" x14ac:dyDescent="0.25"/>
    <row r="3838" ht="45" customHeight="1" x14ac:dyDescent="0.25"/>
    <row r="3839" ht="45" customHeight="1" x14ac:dyDescent="0.25"/>
    <row r="3840" ht="45" customHeight="1" x14ac:dyDescent="0.25"/>
    <row r="3841" ht="45" customHeight="1" x14ac:dyDescent="0.25"/>
    <row r="3842" ht="45" customHeight="1" x14ac:dyDescent="0.25"/>
    <row r="3843" ht="45" customHeight="1" x14ac:dyDescent="0.25"/>
    <row r="3844" ht="45" customHeight="1" x14ac:dyDescent="0.25"/>
    <row r="3845" ht="45" customHeight="1" x14ac:dyDescent="0.25"/>
    <row r="3846" ht="45" customHeight="1" x14ac:dyDescent="0.25"/>
    <row r="3847" ht="45" customHeight="1" x14ac:dyDescent="0.25"/>
    <row r="3848" ht="45" customHeight="1" x14ac:dyDescent="0.25"/>
    <row r="3849" ht="45" customHeight="1" x14ac:dyDescent="0.25"/>
    <row r="3850" ht="45" customHeight="1" x14ac:dyDescent="0.25"/>
    <row r="3851" ht="45" customHeight="1" x14ac:dyDescent="0.25"/>
    <row r="3852" ht="45" customHeight="1" x14ac:dyDescent="0.25"/>
    <row r="3853" ht="45" customHeight="1" x14ac:dyDescent="0.25"/>
    <row r="3854" ht="45" customHeight="1" x14ac:dyDescent="0.25"/>
    <row r="3855" ht="45" customHeight="1" x14ac:dyDescent="0.25"/>
    <row r="3856" ht="45" customHeight="1" x14ac:dyDescent="0.25"/>
    <row r="3857" ht="45" customHeight="1" x14ac:dyDescent="0.25"/>
    <row r="3858" ht="45" customHeight="1" x14ac:dyDescent="0.25"/>
    <row r="3859" ht="45" customHeight="1" x14ac:dyDescent="0.25"/>
    <row r="3860" ht="45" customHeight="1" x14ac:dyDescent="0.25"/>
    <row r="3861" ht="45" customHeight="1" x14ac:dyDescent="0.25"/>
    <row r="3862" ht="45" customHeight="1" x14ac:dyDescent="0.25"/>
    <row r="3863" ht="45" customHeight="1" x14ac:dyDescent="0.25"/>
    <row r="3864" ht="45" customHeight="1" x14ac:dyDescent="0.25"/>
    <row r="3865" ht="45" customHeight="1" x14ac:dyDescent="0.25"/>
    <row r="3866" ht="45" customHeight="1" x14ac:dyDescent="0.25"/>
    <row r="3867" ht="45" customHeight="1" x14ac:dyDescent="0.25"/>
    <row r="3868" ht="45" customHeight="1" x14ac:dyDescent="0.25"/>
    <row r="3869" ht="45" customHeight="1" x14ac:dyDescent="0.25"/>
    <row r="3870" ht="45" customHeight="1" x14ac:dyDescent="0.25"/>
    <row r="3871" ht="45" customHeight="1" x14ac:dyDescent="0.25"/>
    <row r="3872" ht="45" customHeight="1" x14ac:dyDescent="0.25"/>
    <row r="3873" ht="45" customHeight="1" x14ac:dyDescent="0.25"/>
    <row r="3874" ht="45" customHeight="1" x14ac:dyDescent="0.25"/>
    <row r="3875" ht="45" customHeight="1" x14ac:dyDescent="0.25"/>
    <row r="3876" ht="45" customHeight="1" x14ac:dyDescent="0.25"/>
    <row r="3877" ht="45" customHeight="1" x14ac:dyDescent="0.25"/>
    <row r="3878" ht="45" customHeight="1" x14ac:dyDescent="0.25"/>
    <row r="3879" ht="45" customHeight="1" x14ac:dyDescent="0.25"/>
    <row r="3880" ht="45" customHeight="1" x14ac:dyDescent="0.25"/>
    <row r="3881" ht="45" customHeight="1" x14ac:dyDescent="0.25"/>
    <row r="3882" ht="45" customHeight="1" x14ac:dyDescent="0.25"/>
    <row r="3883" ht="45" customHeight="1" x14ac:dyDescent="0.25"/>
    <row r="3884" ht="45" customHeight="1" x14ac:dyDescent="0.25"/>
    <row r="3885" ht="45" customHeight="1" x14ac:dyDescent="0.25"/>
    <row r="3886" ht="45" customHeight="1" x14ac:dyDescent="0.25"/>
    <row r="3887" ht="45" customHeight="1" x14ac:dyDescent="0.25"/>
    <row r="3888" ht="45" customHeight="1" x14ac:dyDescent="0.25"/>
    <row r="3889" ht="45" customHeight="1" x14ac:dyDescent="0.25"/>
    <row r="3890" ht="45" customHeight="1" x14ac:dyDescent="0.25"/>
    <row r="3891" ht="45" customHeight="1" x14ac:dyDescent="0.25"/>
    <row r="3892" ht="45" customHeight="1" x14ac:dyDescent="0.25"/>
    <row r="3893" ht="45" customHeight="1" x14ac:dyDescent="0.25"/>
    <row r="3894" ht="45" customHeight="1" x14ac:dyDescent="0.25"/>
    <row r="3895" ht="45" customHeight="1" x14ac:dyDescent="0.25"/>
    <row r="3896" ht="45" customHeight="1" x14ac:dyDescent="0.25"/>
    <row r="3897" ht="45" customHeight="1" x14ac:dyDescent="0.25"/>
    <row r="3898" ht="45" customHeight="1" x14ac:dyDescent="0.25"/>
    <row r="3899" ht="45" customHeight="1" x14ac:dyDescent="0.25"/>
    <row r="3900" ht="45" customHeight="1" x14ac:dyDescent="0.25"/>
    <row r="3901" ht="45" customHeight="1" x14ac:dyDescent="0.25"/>
    <row r="3902" ht="45" customHeight="1" x14ac:dyDescent="0.25"/>
    <row r="3903" ht="45" customHeight="1" x14ac:dyDescent="0.25"/>
    <row r="3904" ht="45" customHeight="1" x14ac:dyDescent="0.25"/>
    <row r="3905" ht="45" customHeight="1" x14ac:dyDescent="0.25"/>
    <row r="3906" ht="45" customHeight="1" x14ac:dyDescent="0.25"/>
    <row r="3907" ht="45" customHeight="1" x14ac:dyDescent="0.25"/>
    <row r="3908" ht="45" customHeight="1" x14ac:dyDescent="0.25"/>
    <row r="3909" ht="45" customHeight="1" x14ac:dyDescent="0.25"/>
    <row r="3910" ht="45" customHeight="1" x14ac:dyDescent="0.25"/>
    <row r="3911" ht="45" customHeight="1" x14ac:dyDescent="0.25"/>
    <row r="3912" ht="45" customHeight="1" x14ac:dyDescent="0.25"/>
    <row r="3913" ht="45" customHeight="1" x14ac:dyDescent="0.25"/>
    <row r="3914" ht="45" customHeight="1" x14ac:dyDescent="0.25"/>
    <row r="3915" ht="45" customHeight="1" x14ac:dyDescent="0.25"/>
    <row r="3916" ht="45" customHeight="1" x14ac:dyDescent="0.25"/>
    <row r="3917" ht="45" customHeight="1" x14ac:dyDescent="0.25"/>
    <row r="3918" ht="45" customHeight="1" x14ac:dyDescent="0.25"/>
    <row r="3919" ht="45" customHeight="1" x14ac:dyDescent="0.25"/>
    <row r="3920" ht="45" customHeight="1" x14ac:dyDescent="0.25"/>
    <row r="3921" ht="45" customHeight="1" x14ac:dyDescent="0.25"/>
    <row r="3922" ht="45" customHeight="1" x14ac:dyDescent="0.25"/>
    <row r="3923" ht="45" customHeight="1" x14ac:dyDescent="0.25"/>
    <row r="3924" ht="45" customHeight="1" x14ac:dyDescent="0.25"/>
    <row r="3925" ht="45" customHeight="1" x14ac:dyDescent="0.25"/>
    <row r="3926" ht="45" customHeight="1" x14ac:dyDescent="0.25"/>
    <row r="3927" ht="45" customHeight="1" x14ac:dyDescent="0.25"/>
    <row r="3928" ht="45" customHeight="1" x14ac:dyDescent="0.25"/>
    <row r="3929" ht="45" customHeight="1" x14ac:dyDescent="0.25"/>
    <row r="3930" ht="45" customHeight="1" x14ac:dyDescent="0.25"/>
    <row r="3931" ht="45" customHeight="1" x14ac:dyDescent="0.25"/>
    <row r="3932" ht="45" customHeight="1" x14ac:dyDescent="0.25"/>
    <row r="3933" ht="45" customHeight="1" x14ac:dyDescent="0.25"/>
    <row r="3934" ht="45" customHeight="1" x14ac:dyDescent="0.25"/>
    <row r="3935" ht="45" customHeight="1" x14ac:dyDescent="0.25"/>
    <row r="3936" ht="45" customHeight="1" x14ac:dyDescent="0.25"/>
    <row r="3937" ht="45" customHeight="1" x14ac:dyDescent="0.25"/>
    <row r="3938" ht="45" customHeight="1" x14ac:dyDescent="0.25"/>
    <row r="3939" ht="45" customHeight="1" x14ac:dyDescent="0.25"/>
    <row r="3940" ht="45" customHeight="1" x14ac:dyDescent="0.25"/>
    <row r="3941" ht="45" customHeight="1" x14ac:dyDescent="0.25"/>
    <row r="3942" ht="45" customHeight="1" x14ac:dyDescent="0.25"/>
    <row r="3943" ht="45" customHeight="1" x14ac:dyDescent="0.25"/>
    <row r="3944" ht="45" customHeight="1" x14ac:dyDescent="0.25"/>
    <row r="3945" ht="45" customHeight="1" x14ac:dyDescent="0.25"/>
    <row r="3946" ht="45" customHeight="1" x14ac:dyDescent="0.25"/>
    <row r="3947" ht="45" customHeight="1" x14ac:dyDescent="0.25"/>
    <row r="3948" ht="45" customHeight="1" x14ac:dyDescent="0.25"/>
    <row r="3949" ht="45" customHeight="1" x14ac:dyDescent="0.25"/>
    <row r="3950" ht="45" customHeight="1" x14ac:dyDescent="0.25"/>
    <row r="3951" ht="45" customHeight="1" x14ac:dyDescent="0.25"/>
    <row r="3952" ht="45" customHeight="1" x14ac:dyDescent="0.25"/>
    <row r="3953" ht="45" customHeight="1" x14ac:dyDescent="0.25"/>
    <row r="3954" ht="45" customHeight="1" x14ac:dyDescent="0.25"/>
    <row r="3955" ht="45" customHeight="1" x14ac:dyDescent="0.25"/>
    <row r="3956" ht="45" customHeight="1" x14ac:dyDescent="0.25"/>
    <row r="3957" ht="45" customHeight="1" x14ac:dyDescent="0.25"/>
    <row r="3958" ht="45" customHeight="1" x14ac:dyDescent="0.25"/>
    <row r="3959" ht="45" customHeight="1" x14ac:dyDescent="0.25"/>
    <row r="3960" ht="45" customHeight="1" x14ac:dyDescent="0.25"/>
    <row r="3961" ht="45" customHeight="1" x14ac:dyDescent="0.25"/>
    <row r="3962" ht="45" customHeight="1" x14ac:dyDescent="0.25"/>
    <row r="3963" ht="45" customHeight="1" x14ac:dyDescent="0.25"/>
    <row r="3964" ht="45" customHeight="1" x14ac:dyDescent="0.25"/>
    <row r="3965" ht="45" customHeight="1" x14ac:dyDescent="0.25"/>
    <row r="3966" ht="45" customHeight="1" x14ac:dyDescent="0.25"/>
    <row r="3967" ht="45" customHeight="1" x14ac:dyDescent="0.25"/>
    <row r="3968" ht="45" customHeight="1" x14ac:dyDescent="0.25"/>
    <row r="3969" ht="45" customHeight="1" x14ac:dyDescent="0.25"/>
    <row r="3970" ht="45" customHeight="1" x14ac:dyDescent="0.25"/>
    <row r="3971" ht="45" customHeight="1" x14ac:dyDescent="0.25"/>
    <row r="3972" ht="45" customHeight="1" x14ac:dyDescent="0.25"/>
    <row r="3973" ht="45" customHeight="1" x14ac:dyDescent="0.25"/>
    <row r="3974" ht="45" customHeight="1" x14ac:dyDescent="0.25"/>
    <row r="3975" ht="45" customHeight="1" x14ac:dyDescent="0.25"/>
    <row r="3976" ht="45" customHeight="1" x14ac:dyDescent="0.25"/>
    <row r="3977" ht="45" customHeight="1" x14ac:dyDescent="0.25"/>
    <row r="3978" ht="45" customHeight="1" x14ac:dyDescent="0.25"/>
    <row r="3979" ht="45" customHeight="1" x14ac:dyDescent="0.25"/>
    <row r="3980" ht="45" customHeight="1" x14ac:dyDescent="0.25"/>
    <row r="3981" ht="45" customHeight="1" x14ac:dyDescent="0.25"/>
    <row r="3982" ht="45" customHeight="1" x14ac:dyDescent="0.25"/>
    <row r="3983" ht="45" customHeight="1" x14ac:dyDescent="0.25"/>
    <row r="3984" ht="45" customHeight="1" x14ac:dyDescent="0.25"/>
    <row r="3985" ht="45" customHeight="1" x14ac:dyDescent="0.25"/>
    <row r="3986" ht="45" customHeight="1" x14ac:dyDescent="0.25"/>
    <row r="3987" ht="45" customHeight="1" x14ac:dyDescent="0.25"/>
    <row r="3988" ht="45" customHeight="1" x14ac:dyDescent="0.25"/>
    <row r="3989" ht="45" customHeight="1" x14ac:dyDescent="0.25"/>
    <row r="3990" ht="45" customHeight="1" x14ac:dyDescent="0.25"/>
    <row r="3991" ht="45" customHeight="1" x14ac:dyDescent="0.25"/>
    <row r="3992" ht="45" customHeight="1" x14ac:dyDescent="0.25"/>
    <row r="3993" ht="45" customHeight="1" x14ac:dyDescent="0.25"/>
    <row r="3994" ht="45" customHeight="1" x14ac:dyDescent="0.25"/>
    <row r="3995" ht="45" customHeight="1" x14ac:dyDescent="0.25"/>
    <row r="3996" ht="45" customHeight="1" x14ac:dyDescent="0.25"/>
    <row r="3997" ht="45" customHeight="1" x14ac:dyDescent="0.25"/>
    <row r="3998" ht="45" customHeight="1" x14ac:dyDescent="0.25"/>
    <row r="3999" ht="45" customHeight="1" x14ac:dyDescent="0.25"/>
    <row r="4000" ht="45" customHeight="1" x14ac:dyDescent="0.25"/>
    <row r="4001" ht="45" customHeight="1" x14ac:dyDescent="0.25"/>
    <row r="4002" ht="45" customHeight="1" x14ac:dyDescent="0.25"/>
    <row r="4003" ht="45" customHeight="1" x14ac:dyDescent="0.25"/>
    <row r="4004" ht="45" customHeight="1" x14ac:dyDescent="0.25"/>
    <row r="4005" ht="45" customHeight="1" x14ac:dyDescent="0.25"/>
    <row r="4006" ht="45" customHeight="1" x14ac:dyDescent="0.25"/>
    <row r="4007" ht="45" customHeight="1" x14ac:dyDescent="0.25"/>
    <row r="4008" ht="45" customHeight="1" x14ac:dyDescent="0.25"/>
    <row r="4009" ht="45" customHeight="1" x14ac:dyDescent="0.25"/>
    <row r="4010" ht="45" customHeight="1" x14ac:dyDescent="0.25"/>
    <row r="4011" ht="45" customHeight="1" x14ac:dyDescent="0.25"/>
    <row r="4012" ht="45" customHeight="1" x14ac:dyDescent="0.25"/>
    <row r="4013" ht="45" customHeight="1" x14ac:dyDescent="0.25"/>
    <row r="4014" ht="45" customHeight="1" x14ac:dyDescent="0.25"/>
    <row r="4015" ht="45" customHeight="1" x14ac:dyDescent="0.25"/>
    <row r="4016" ht="45" customHeight="1" x14ac:dyDescent="0.25"/>
    <row r="4017" ht="45" customHeight="1" x14ac:dyDescent="0.25"/>
    <row r="4018" ht="45" customHeight="1" x14ac:dyDescent="0.25"/>
    <row r="4019" ht="45" customHeight="1" x14ac:dyDescent="0.25"/>
    <row r="4020" ht="45" customHeight="1" x14ac:dyDescent="0.25"/>
    <row r="4021" ht="45" customHeight="1" x14ac:dyDescent="0.25"/>
    <row r="4022" ht="45" customHeight="1" x14ac:dyDescent="0.25"/>
    <row r="4023" ht="45" customHeight="1" x14ac:dyDescent="0.25"/>
    <row r="4024" ht="45" customHeight="1" x14ac:dyDescent="0.25"/>
    <row r="4025" ht="45" customHeight="1" x14ac:dyDescent="0.25"/>
    <row r="4026" ht="45" customHeight="1" x14ac:dyDescent="0.25"/>
    <row r="4027" ht="45" customHeight="1" x14ac:dyDescent="0.25"/>
    <row r="4028" ht="45" customHeight="1" x14ac:dyDescent="0.25"/>
    <row r="4029" ht="45" customHeight="1" x14ac:dyDescent="0.25"/>
    <row r="4030" ht="45" customHeight="1" x14ac:dyDescent="0.25"/>
    <row r="4031" ht="45" customHeight="1" x14ac:dyDescent="0.25"/>
    <row r="4032" ht="45" customHeight="1" x14ac:dyDescent="0.25"/>
    <row r="4033" ht="45" customHeight="1" x14ac:dyDescent="0.25"/>
    <row r="4034" ht="45" customHeight="1" x14ac:dyDescent="0.25"/>
    <row r="4035" ht="45" customHeight="1" x14ac:dyDescent="0.25"/>
    <row r="4036" ht="45" customHeight="1" x14ac:dyDescent="0.25"/>
    <row r="4037" ht="45" customHeight="1" x14ac:dyDescent="0.25"/>
    <row r="4038" ht="45" customHeight="1" x14ac:dyDescent="0.25"/>
    <row r="4039" ht="45" customHeight="1" x14ac:dyDescent="0.25"/>
    <row r="4040" ht="45" customHeight="1" x14ac:dyDescent="0.25"/>
    <row r="4041" ht="45" customHeight="1" x14ac:dyDescent="0.25"/>
    <row r="4042" ht="45" customHeight="1" x14ac:dyDescent="0.25"/>
    <row r="4043" ht="45" customHeight="1" x14ac:dyDescent="0.25"/>
    <row r="4044" ht="45" customHeight="1" x14ac:dyDescent="0.25"/>
    <row r="4045" ht="45" customHeight="1" x14ac:dyDescent="0.25"/>
    <row r="4046" ht="45" customHeight="1" x14ac:dyDescent="0.25"/>
    <row r="4047" ht="45" customHeight="1" x14ac:dyDescent="0.25"/>
    <row r="4048" ht="45" customHeight="1" x14ac:dyDescent="0.25"/>
    <row r="4049" ht="45" customHeight="1" x14ac:dyDescent="0.25"/>
    <row r="4050" ht="45" customHeight="1" x14ac:dyDescent="0.25"/>
    <row r="4051" ht="45" customHeight="1" x14ac:dyDescent="0.25"/>
    <row r="4052" ht="45" customHeight="1" x14ac:dyDescent="0.25"/>
    <row r="4053" ht="45" customHeight="1" x14ac:dyDescent="0.25"/>
    <row r="4054" ht="45" customHeight="1" x14ac:dyDescent="0.25"/>
    <row r="4055" ht="45" customHeight="1" x14ac:dyDescent="0.25"/>
    <row r="4056" ht="45" customHeight="1" x14ac:dyDescent="0.25"/>
    <row r="4057" ht="45" customHeight="1" x14ac:dyDescent="0.25"/>
    <row r="4058" ht="45" customHeight="1" x14ac:dyDescent="0.25"/>
    <row r="4059" ht="45" customHeight="1" x14ac:dyDescent="0.25"/>
    <row r="4060" ht="45" customHeight="1" x14ac:dyDescent="0.25"/>
    <row r="4061" ht="45" customHeight="1" x14ac:dyDescent="0.25"/>
    <row r="4062" ht="45" customHeight="1" x14ac:dyDescent="0.25"/>
    <row r="4063" ht="45" customHeight="1" x14ac:dyDescent="0.25"/>
    <row r="4064" ht="45" customHeight="1" x14ac:dyDescent="0.25"/>
    <row r="4065" ht="45" customHeight="1" x14ac:dyDescent="0.25"/>
    <row r="4066" ht="45" customHeight="1" x14ac:dyDescent="0.25"/>
    <row r="4067" ht="45" customHeight="1" x14ac:dyDescent="0.25"/>
    <row r="4068" ht="45" customHeight="1" x14ac:dyDescent="0.25"/>
    <row r="4069" ht="45" customHeight="1" x14ac:dyDescent="0.25"/>
    <row r="4070" ht="45" customHeight="1" x14ac:dyDescent="0.25"/>
    <row r="4071" ht="45" customHeight="1" x14ac:dyDescent="0.25"/>
    <row r="4072" ht="45" customHeight="1" x14ac:dyDescent="0.25"/>
    <row r="4073" ht="45" customHeight="1" x14ac:dyDescent="0.25"/>
    <row r="4074" ht="45" customHeight="1" x14ac:dyDescent="0.25"/>
    <row r="4075" ht="45" customHeight="1" x14ac:dyDescent="0.25"/>
    <row r="4076" ht="45" customHeight="1" x14ac:dyDescent="0.25"/>
    <row r="4077" ht="45" customHeight="1" x14ac:dyDescent="0.25"/>
    <row r="4078" ht="45" customHeight="1" x14ac:dyDescent="0.25"/>
    <row r="4079" ht="45" customHeight="1" x14ac:dyDescent="0.25"/>
    <row r="4080" ht="45" customHeight="1" x14ac:dyDescent="0.25"/>
    <row r="4081" ht="45" customHeight="1" x14ac:dyDescent="0.25"/>
    <row r="4082" ht="45" customHeight="1" x14ac:dyDescent="0.25"/>
    <row r="4083" ht="45" customHeight="1" x14ac:dyDescent="0.25"/>
    <row r="4084" ht="45" customHeight="1" x14ac:dyDescent="0.25"/>
    <row r="4085" ht="45" customHeight="1" x14ac:dyDescent="0.25"/>
    <row r="4086" ht="45" customHeight="1" x14ac:dyDescent="0.25"/>
    <row r="4087" ht="45" customHeight="1" x14ac:dyDescent="0.25"/>
    <row r="4088" ht="45" customHeight="1" x14ac:dyDescent="0.25"/>
    <row r="4089" ht="45" customHeight="1" x14ac:dyDescent="0.25"/>
    <row r="4090" ht="45" customHeight="1" x14ac:dyDescent="0.25"/>
    <row r="4091" ht="45" customHeight="1" x14ac:dyDescent="0.25"/>
    <row r="4092" ht="45" customHeight="1" x14ac:dyDescent="0.25"/>
    <row r="4093" ht="45" customHeight="1" x14ac:dyDescent="0.25"/>
    <row r="4094" ht="45" customHeight="1" x14ac:dyDescent="0.25"/>
    <row r="4095" ht="45" customHeight="1" x14ac:dyDescent="0.25"/>
    <row r="4096" ht="45" customHeight="1" x14ac:dyDescent="0.25"/>
    <row r="4097" ht="45" customHeight="1" x14ac:dyDescent="0.25"/>
    <row r="4098" ht="45" customHeight="1" x14ac:dyDescent="0.25"/>
    <row r="4099" ht="45" customHeight="1" x14ac:dyDescent="0.25"/>
    <row r="4100" ht="45" customHeight="1" x14ac:dyDescent="0.25"/>
    <row r="4101" ht="45" customHeight="1" x14ac:dyDescent="0.25"/>
    <row r="4102" ht="45" customHeight="1" x14ac:dyDescent="0.25"/>
    <row r="4103" ht="45" customHeight="1" x14ac:dyDescent="0.25"/>
    <row r="4104" ht="45" customHeight="1" x14ac:dyDescent="0.25"/>
    <row r="4105" ht="45" customHeight="1" x14ac:dyDescent="0.25"/>
    <row r="4106" ht="45" customHeight="1" x14ac:dyDescent="0.25"/>
    <row r="4107" ht="45" customHeight="1" x14ac:dyDescent="0.25"/>
    <row r="4108" ht="45" customHeight="1" x14ac:dyDescent="0.25"/>
    <row r="4109" ht="45" customHeight="1" x14ac:dyDescent="0.25"/>
    <row r="4110" ht="45" customHeight="1" x14ac:dyDescent="0.25"/>
    <row r="4111" ht="45" customHeight="1" x14ac:dyDescent="0.25"/>
    <row r="4112" ht="45" customHeight="1" x14ac:dyDescent="0.25"/>
    <row r="4113" ht="45" customHeight="1" x14ac:dyDescent="0.25"/>
    <row r="4114" ht="45" customHeight="1" x14ac:dyDescent="0.25"/>
    <row r="4115" ht="45" customHeight="1" x14ac:dyDescent="0.25"/>
    <row r="4116" ht="45" customHeight="1" x14ac:dyDescent="0.25"/>
    <row r="4117" ht="45" customHeight="1" x14ac:dyDescent="0.25"/>
    <row r="4118" ht="45" customHeight="1" x14ac:dyDescent="0.25"/>
    <row r="4119" ht="45" customHeight="1" x14ac:dyDescent="0.25"/>
    <row r="4120" ht="45" customHeight="1" x14ac:dyDescent="0.25"/>
    <row r="4121" ht="45" customHeight="1" x14ac:dyDescent="0.25"/>
    <row r="4122" ht="45" customHeight="1" x14ac:dyDescent="0.25"/>
    <row r="4123" ht="45" customHeight="1" x14ac:dyDescent="0.25"/>
    <row r="4124" ht="45" customHeight="1" x14ac:dyDescent="0.25"/>
    <row r="4125" ht="45" customHeight="1" x14ac:dyDescent="0.25"/>
    <row r="4126" ht="45" customHeight="1" x14ac:dyDescent="0.25"/>
    <row r="4127" ht="45" customHeight="1" x14ac:dyDescent="0.25"/>
    <row r="4128" ht="45" customHeight="1" x14ac:dyDescent="0.25"/>
    <row r="4129" ht="45" customHeight="1" x14ac:dyDescent="0.25"/>
    <row r="4130" ht="45" customHeight="1" x14ac:dyDescent="0.25"/>
    <row r="4131" ht="45" customHeight="1" x14ac:dyDescent="0.25"/>
    <row r="4132" ht="45" customHeight="1" x14ac:dyDescent="0.25"/>
    <row r="4133" ht="45" customHeight="1" x14ac:dyDescent="0.25"/>
    <row r="4134" ht="45" customHeight="1" x14ac:dyDescent="0.25"/>
    <row r="4135" ht="45" customHeight="1" x14ac:dyDescent="0.25"/>
    <row r="4136" ht="45" customHeight="1" x14ac:dyDescent="0.25"/>
    <row r="4137" ht="45" customHeight="1" x14ac:dyDescent="0.25"/>
    <row r="4138" ht="45" customHeight="1" x14ac:dyDescent="0.25"/>
    <row r="4139" ht="45" customHeight="1" x14ac:dyDescent="0.25"/>
    <row r="4140" ht="45" customHeight="1" x14ac:dyDescent="0.25"/>
    <row r="4141" ht="45" customHeight="1" x14ac:dyDescent="0.25"/>
    <row r="4142" ht="45" customHeight="1" x14ac:dyDescent="0.25"/>
    <row r="4143" ht="45" customHeight="1" x14ac:dyDescent="0.25"/>
    <row r="4144" ht="45" customHeight="1" x14ac:dyDescent="0.25"/>
    <row r="4145" ht="45" customHeight="1" x14ac:dyDescent="0.25"/>
    <row r="4146" ht="45" customHeight="1" x14ac:dyDescent="0.25"/>
    <row r="4147" ht="45" customHeight="1" x14ac:dyDescent="0.25"/>
    <row r="4148" ht="45" customHeight="1" x14ac:dyDescent="0.25"/>
    <row r="4149" ht="45" customHeight="1" x14ac:dyDescent="0.25"/>
    <row r="4150" ht="45" customHeight="1" x14ac:dyDescent="0.25"/>
    <row r="4151" ht="45" customHeight="1" x14ac:dyDescent="0.25"/>
    <row r="4152" ht="45" customHeight="1" x14ac:dyDescent="0.25"/>
    <row r="4153" ht="45" customHeight="1" x14ac:dyDescent="0.25"/>
    <row r="4154" ht="45" customHeight="1" x14ac:dyDescent="0.25"/>
    <row r="4155" ht="45" customHeight="1" x14ac:dyDescent="0.25"/>
    <row r="4156" ht="45" customHeight="1" x14ac:dyDescent="0.25"/>
    <row r="4157" ht="45" customHeight="1" x14ac:dyDescent="0.25"/>
    <row r="4158" ht="45" customHeight="1" x14ac:dyDescent="0.25"/>
    <row r="4159" ht="45" customHeight="1" x14ac:dyDescent="0.25"/>
    <row r="4160" ht="45" customHeight="1" x14ac:dyDescent="0.25"/>
    <row r="4161" ht="45" customHeight="1" x14ac:dyDescent="0.25"/>
    <row r="4162" ht="45" customHeight="1" x14ac:dyDescent="0.25"/>
    <row r="4163" ht="45" customHeight="1" x14ac:dyDescent="0.25"/>
    <row r="4164" ht="45" customHeight="1" x14ac:dyDescent="0.25"/>
    <row r="4165" ht="45" customHeight="1" x14ac:dyDescent="0.25"/>
    <row r="4166" ht="45" customHeight="1" x14ac:dyDescent="0.25"/>
    <row r="4167" ht="45" customHeight="1" x14ac:dyDescent="0.25"/>
    <row r="4168" ht="45" customHeight="1" x14ac:dyDescent="0.25"/>
    <row r="4169" ht="45" customHeight="1" x14ac:dyDescent="0.25"/>
    <row r="4170" ht="45" customHeight="1" x14ac:dyDescent="0.25"/>
    <row r="4171" ht="45" customHeight="1" x14ac:dyDescent="0.25"/>
    <row r="4172" ht="45" customHeight="1" x14ac:dyDescent="0.25"/>
    <row r="4173" ht="45" customHeight="1" x14ac:dyDescent="0.25"/>
    <row r="4174" ht="45" customHeight="1" x14ac:dyDescent="0.25"/>
    <row r="4175" ht="45" customHeight="1" x14ac:dyDescent="0.25"/>
    <row r="4176" ht="45" customHeight="1" x14ac:dyDescent="0.25"/>
    <row r="4177" ht="45" customHeight="1" x14ac:dyDescent="0.25"/>
    <row r="4178" ht="45" customHeight="1" x14ac:dyDescent="0.25"/>
    <row r="4179" ht="45" customHeight="1" x14ac:dyDescent="0.25"/>
    <row r="4180" ht="45" customHeight="1" x14ac:dyDescent="0.25"/>
    <row r="4181" ht="45" customHeight="1" x14ac:dyDescent="0.25"/>
    <row r="4182" ht="45" customHeight="1" x14ac:dyDescent="0.25"/>
    <row r="4183" ht="45" customHeight="1" x14ac:dyDescent="0.25"/>
    <row r="4184" ht="45" customHeight="1" x14ac:dyDescent="0.25"/>
    <row r="4185" ht="45" customHeight="1" x14ac:dyDescent="0.25"/>
    <row r="4186" ht="45" customHeight="1" x14ac:dyDescent="0.25"/>
    <row r="4187" ht="45" customHeight="1" x14ac:dyDescent="0.25"/>
    <row r="4188" ht="45" customHeight="1" x14ac:dyDescent="0.25"/>
    <row r="4189" ht="45" customHeight="1" x14ac:dyDescent="0.25"/>
    <row r="4190" ht="45" customHeight="1" x14ac:dyDescent="0.25"/>
    <row r="4191" ht="45" customHeight="1" x14ac:dyDescent="0.25"/>
    <row r="4192" ht="45" customHeight="1" x14ac:dyDescent="0.25"/>
    <row r="4193" ht="45" customHeight="1" x14ac:dyDescent="0.25"/>
    <row r="4194" ht="45" customHeight="1" x14ac:dyDescent="0.25"/>
    <row r="4195" ht="45" customHeight="1" x14ac:dyDescent="0.25"/>
    <row r="4196" ht="45" customHeight="1" x14ac:dyDescent="0.25"/>
    <row r="4197" ht="45" customHeight="1" x14ac:dyDescent="0.25"/>
    <row r="4198" ht="45" customHeight="1" x14ac:dyDescent="0.25"/>
    <row r="4199" ht="45" customHeight="1" x14ac:dyDescent="0.25"/>
    <row r="4200" ht="45" customHeight="1" x14ac:dyDescent="0.25"/>
    <row r="4201" ht="45" customHeight="1" x14ac:dyDescent="0.25"/>
    <row r="4202" ht="45" customHeight="1" x14ac:dyDescent="0.25"/>
    <row r="4203" ht="45" customHeight="1" x14ac:dyDescent="0.25"/>
    <row r="4204" ht="45" customHeight="1" x14ac:dyDescent="0.25"/>
    <row r="4205" ht="45" customHeight="1" x14ac:dyDescent="0.25"/>
    <row r="4206" ht="45" customHeight="1" x14ac:dyDescent="0.25"/>
    <row r="4207" ht="45" customHeight="1" x14ac:dyDescent="0.25"/>
    <row r="4208" ht="45" customHeight="1" x14ac:dyDescent="0.25"/>
    <row r="4209" ht="45" customHeight="1" x14ac:dyDescent="0.25"/>
    <row r="4210" ht="45" customHeight="1" x14ac:dyDescent="0.25"/>
    <row r="4211" ht="45" customHeight="1" x14ac:dyDescent="0.25"/>
    <row r="4212" ht="45" customHeight="1" x14ac:dyDescent="0.25"/>
    <row r="4213" ht="45" customHeight="1" x14ac:dyDescent="0.25"/>
    <row r="4214" ht="45" customHeight="1" x14ac:dyDescent="0.25"/>
    <row r="4215" ht="45" customHeight="1" x14ac:dyDescent="0.25"/>
    <row r="4216" ht="45" customHeight="1" x14ac:dyDescent="0.25"/>
    <row r="4217" ht="45" customHeight="1" x14ac:dyDescent="0.25"/>
    <row r="4218" ht="45" customHeight="1" x14ac:dyDescent="0.25"/>
    <row r="4219" ht="45" customHeight="1" x14ac:dyDescent="0.25"/>
    <row r="4220" ht="45" customHeight="1" x14ac:dyDescent="0.25"/>
    <row r="4221" ht="45" customHeight="1" x14ac:dyDescent="0.25"/>
    <row r="4222" ht="45" customHeight="1" x14ac:dyDescent="0.25"/>
    <row r="4223" ht="45" customHeight="1" x14ac:dyDescent="0.25"/>
    <row r="4224" ht="45" customHeight="1" x14ac:dyDescent="0.25"/>
    <row r="4225" ht="45" customHeight="1" x14ac:dyDescent="0.25"/>
    <row r="4226" ht="45" customHeight="1" x14ac:dyDescent="0.25"/>
    <row r="4227" ht="45" customHeight="1" x14ac:dyDescent="0.25"/>
    <row r="4228" ht="45" customHeight="1" x14ac:dyDescent="0.25"/>
    <row r="4229" ht="45" customHeight="1" x14ac:dyDescent="0.25"/>
    <row r="4230" ht="45" customHeight="1" x14ac:dyDescent="0.25"/>
    <row r="4231" ht="45" customHeight="1" x14ac:dyDescent="0.25"/>
    <row r="4232" ht="45" customHeight="1" x14ac:dyDescent="0.25"/>
    <row r="4233" ht="45" customHeight="1" x14ac:dyDescent="0.25"/>
    <row r="4234" ht="45" customHeight="1" x14ac:dyDescent="0.25"/>
    <row r="4235" ht="45" customHeight="1" x14ac:dyDescent="0.25"/>
    <row r="4236" ht="45" customHeight="1" x14ac:dyDescent="0.25"/>
    <row r="4237" ht="45" customHeight="1" x14ac:dyDescent="0.25"/>
    <row r="4238" ht="45" customHeight="1" x14ac:dyDescent="0.25"/>
    <row r="4239" ht="45" customHeight="1" x14ac:dyDescent="0.25"/>
    <row r="4240" ht="45" customHeight="1" x14ac:dyDescent="0.25"/>
    <row r="4241" ht="45" customHeight="1" x14ac:dyDescent="0.25"/>
    <row r="4242" ht="45" customHeight="1" x14ac:dyDescent="0.25"/>
    <row r="4243" ht="45" customHeight="1" x14ac:dyDescent="0.25"/>
    <row r="4244" ht="45" customHeight="1" x14ac:dyDescent="0.25"/>
    <row r="4245" ht="45" customHeight="1" x14ac:dyDescent="0.25"/>
    <row r="4246" ht="45" customHeight="1" x14ac:dyDescent="0.25"/>
    <row r="4247" ht="45" customHeight="1" x14ac:dyDescent="0.25"/>
    <row r="4248" ht="45" customHeight="1" x14ac:dyDescent="0.25"/>
    <row r="4249" ht="45" customHeight="1" x14ac:dyDescent="0.25"/>
    <row r="4250" ht="45" customHeight="1" x14ac:dyDescent="0.25"/>
    <row r="4251" ht="45" customHeight="1" x14ac:dyDescent="0.25"/>
    <row r="4252" ht="45" customHeight="1" x14ac:dyDescent="0.25"/>
    <row r="4253" ht="45" customHeight="1" x14ac:dyDescent="0.25"/>
    <row r="4254" ht="45" customHeight="1" x14ac:dyDescent="0.25"/>
    <row r="4255" ht="45" customHeight="1" x14ac:dyDescent="0.25"/>
    <row r="4256" ht="45" customHeight="1" x14ac:dyDescent="0.25"/>
    <row r="4257" ht="45" customHeight="1" x14ac:dyDescent="0.25"/>
    <row r="4258" ht="45" customHeight="1" x14ac:dyDescent="0.25"/>
    <row r="4259" ht="45" customHeight="1" x14ac:dyDescent="0.25"/>
    <row r="4260" ht="45" customHeight="1" x14ac:dyDescent="0.25"/>
    <row r="4261" ht="45" customHeight="1" x14ac:dyDescent="0.25"/>
    <row r="4262" ht="45" customHeight="1" x14ac:dyDescent="0.25"/>
    <row r="4263" ht="45" customHeight="1" x14ac:dyDescent="0.25"/>
    <row r="4264" ht="45" customHeight="1" x14ac:dyDescent="0.25"/>
    <row r="4265" ht="45" customHeight="1" x14ac:dyDescent="0.25"/>
    <row r="4266" ht="45" customHeight="1" x14ac:dyDescent="0.25"/>
    <row r="4267" ht="45" customHeight="1" x14ac:dyDescent="0.25"/>
    <row r="4268" ht="45" customHeight="1" x14ac:dyDescent="0.25"/>
    <row r="4269" ht="45" customHeight="1" x14ac:dyDescent="0.25"/>
    <row r="4270" ht="45" customHeight="1" x14ac:dyDescent="0.25"/>
    <row r="4271" ht="45" customHeight="1" x14ac:dyDescent="0.25"/>
    <row r="4272" ht="45" customHeight="1" x14ac:dyDescent="0.25"/>
    <row r="4273" ht="45" customHeight="1" x14ac:dyDescent="0.25"/>
    <row r="4274" ht="45" customHeight="1" x14ac:dyDescent="0.25"/>
    <row r="4275" ht="45" customHeight="1" x14ac:dyDescent="0.25"/>
    <row r="4276" ht="45" customHeight="1" x14ac:dyDescent="0.25"/>
    <row r="4277" ht="45" customHeight="1" x14ac:dyDescent="0.25"/>
    <row r="4278" ht="45" customHeight="1" x14ac:dyDescent="0.25"/>
    <row r="4279" ht="45" customHeight="1" x14ac:dyDescent="0.25"/>
    <row r="4280" ht="45" customHeight="1" x14ac:dyDescent="0.25"/>
    <row r="4281" ht="45" customHeight="1" x14ac:dyDescent="0.25"/>
    <row r="4282" ht="45" customHeight="1" x14ac:dyDescent="0.25"/>
    <row r="4283" ht="45" customHeight="1" x14ac:dyDescent="0.25"/>
    <row r="4284" ht="45" customHeight="1" x14ac:dyDescent="0.25"/>
    <row r="4285" ht="45" customHeight="1" x14ac:dyDescent="0.25"/>
    <row r="4286" ht="45" customHeight="1" x14ac:dyDescent="0.25"/>
    <row r="4287" ht="45" customHeight="1" x14ac:dyDescent="0.25"/>
    <row r="4288" ht="45" customHeight="1" x14ac:dyDescent="0.25"/>
    <row r="4289" ht="45" customHeight="1" x14ac:dyDescent="0.25"/>
    <row r="4290" ht="45" customHeight="1" x14ac:dyDescent="0.25"/>
    <row r="4291" ht="45" customHeight="1" x14ac:dyDescent="0.25"/>
    <row r="4292" ht="45" customHeight="1" x14ac:dyDescent="0.25"/>
    <row r="4293" ht="45" customHeight="1" x14ac:dyDescent="0.25"/>
    <row r="4294" ht="45" customHeight="1" x14ac:dyDescent="0.25"/>
    <row r="4295" ht="45" customHeight="1" x14ac:dyDescent="0.25"/>
    <row r="4296" ht="45" customHeight="1" x14ac:dyDescent="0.25"/>
    <row r="4297" ht="45" customHeight="1" x14ac:dyDescent="0.25"/>
    <row r="4298" ht="45" customHeight="1" x14ac:dyDescent="0.25"/>
    <row r="4299" ht="45" customHeight="1" x14ac:dyDescent="0.25"/>
    <row r="4300" ht="45" customHeight="1" x14ac:dyDescent="0.25"/>
    <row r="4301" ht="45" customHeight="1" x14ac:dyDescent="0.25"/>
    <row r="4302" ht="45" customHeight="1" x14ac:dyDescent="0.25"/>
    <row r="4303" ht="45" customHeight="1" x14ac:dyDescent="0.25"/>
    <row r="4304" ht="45" customHeight="1" x14ac:dyDescent="0.25"/>
    <row r="4305" ht="45" customHeight="1" x14ac:dyDescent="0.25"/>
    <row r="4306" ht="45" customHeight="1" x14ac:dyDescent="0.25"/>
    <row r="4307" ht="45" customHeight="1" x14ac:dyDescent="0.25"/>
    <row r="4308" ht="45" customHeight="1" x14ac:dyDescent="0.25"/>
    <row r="4309" ht="45" customHeight="1" x14ac:dyDescent="0.25"/>
    <row r="4310" ht="45" customHeight="1" x14ac:dyDescent="0.25"/>
    <row r="4311" ht="45" customHeight="1" x14ac:dyDescent="0.25"/>
    <row r="4312" ht="45" customHeight="1" x14ac:dyDescent="0.25"/>
    <row r="4313" ht="45" customHeight="1" x14ac:dyDescent="0.25"/>
    <row r="4314" ht="45" customHeight="1" x14ac:dyDescent="0.25"/>
    <row r="4315" ht="45" customHeight="1" x14ac:dyDescent="0.25"/>
    <row r="4316" ht="45" customHeight="1" x14ac:dyDescent="0.25"/>
    <row r="4317" ht="45" customHeight="1" x14ac:dyDescent="0.25"/>
    <row r="4318" ht="45" customHeight="1" x14ac:dyDescent="0.25"/>
    <row r="4319" ht="45" customHeight="1" x14ac:dyDescent="0.25"/>
    <row r="4320" ht="45" customHeight="1" x14ac:dyDescent="0.25"/>
    <row r="4321" ht="45" customHeight="1" x14ac:dyDescent="0.25"/>
    <row r="4322" ht="45" customHeight="1" x14ac:dyDescent="0.25"/>
    <row r="4323" ht="45" customHeight="1" x14ac:dyDescent="0.25"/>
    <row r="4324" ht="45" customHeight="1" x14ac:dyDescent="0.25"/>
    <row r="4325" ht="45" customHeight="1" x14ac:dyDescent="0.25"/>
    <row r="4326" ht="45" customHeight="1" x14ac:dyDescent="0.25"/>
    <row r="4327" ht="45" customHeight="1" x14ac:dyDescent="0.25"/>
    <row r="4328" ht="45" customHeight="1" x14ac:dyDescent="0.25"/>
    <row r="4329" ht="45" customHeight="1" x14ac:dyDescent="0.25"/>
    <row r="4330" ht="45" customHeight="1" x14ac:dyDescent="0.25"/>
    <row r="4331" ht="45" customHeight="1" x14ac:dyDescent="0.25"/>
    <row r="4332" ht="45" customHeight="1" x14ac:dyDescent="0.25"/>
    <row r="4333" ht="45" customHeight="1" x14ac:dyDescent="0.25"/>
    <row r="4334" ht="45" customHeight="1" x14ac:dyDescent="0.25"/>
    <row r="4335" ht="45" customHeight="1" x14ac:dyDescent="0.25"/>
    <row r="4336" ht="45" customHeight="1" x14ac:dyDescent="0.25"/>
    <row r="4337" ht="45" customHeight="1" x14ac:dyDescent="0.25"/>
    <row r="4338" ht="45" customHeight="1" x14ac:dyDescent="0.25"/>
    <row r="4339" ht="45" customHeight="1" x14ac:dyDescent="0.25"/>
    <row r="4340" ht="45" customHeight="1" x14ac:dyDescent="0.25"/>
    <row r="4341" ht="45" customHeight="1" x14ac:dyDescent="0.25"/>
    <row r="4342" ht="45" customHeight="1" x14ac:dyDescent="0.25"/>
    <row r="4343" ht="45" customHeight="1" x14ac:dyDescent="0.25"/>
    <row r="4344" ht="45" customHeight="1" x14ac:dyDescent="0.25"/>
    <row r="4345" ht="45" customHeight="1" x14ac:dyDescent="0.25"/>
    <row r="4346" ht="45" customHeight="1" x14ac:dyDescent="0.25"/>
    <row r="4347" ht="45" customHeight="1" x14ac:dyDescent="0.25"/>
    <row r="4348" ht="45" customHeight="1" x14ac:dyDescent="0.25"/>
    <row r="4349" ht="45" customHeight="1" x14ac:dyDescent="0.25"/>
    <row r="4350" ht="45" customHeight="1" x14ac:dyDescent="0.25"/>
    <row r="4351" ht="45" customHeight="1" x14ac:dyDescent="0.25"/>
    <row r="4352" ht="45" customHeight="1" x14ac:dyDescent="0.25"/>
    <row r="4353" ht="45" customHeight="1" x14ac:dyDescent="0.25"/>
    <row r="4354" ht="45" customHeight="1" x14ac:dyDescent="0.25"/>
    <row r="4355" ht="45" customHeight="1" x14ac:dyDescent="0.25"/>
    <row r="4356" ht="45" customHeight="1" x14ac:dyDescent="0.25"/>
    <row r="4357" ht="45" customHeight="1" x14ac:dyDescent="0.25"/>
    <row r="4358" ht="45" customHeight="1" x14ac:dyDescent="0.25"/>
    <row r="4359" ht="45" customHeight="1" x14ac:dyDescent="0.25"/>
    <row r="4360" ht="45" customHeight="1" x14ac:dyDescent="0.25"/>
    <row r="4361" ht="45" customHeight="1" x14ac:dyDescent="0.25"/>
    <row r="4362" ht="45" customHeight="1" x14ac:dyDescent="0.25"/>
    <row r="4363" ht="45" customHeight="1" x14ac:dyDescent="0.25"/>
    <row r="4364" ht="45" customHeight="1" x14ac:dyDescent="0.25"/>
    <row r="4365" ht="45" customHeight="1" x14ac:dyDescent="0.25"/>
    <row r="4366" ht="45" customHeight="1" x14ac:dyDescent="0.25"/>
    <row r="4367" ht="45" customHeight="1" x14ac:dyDescent="0.25"/>
    <row r="4368" ht="45" customHeight="1" x14ac:dyDescent="0.25"/>
    <row r="4369" ht="45" customHeight="1" x14ac:dyDescent="0.25"/>
    <row r="4370" ht="45" customHeight="1" x14ac:dyDescent="0.25"/>
    <row r="4371" ht="45" customHeight="1" x14ac:dyDescent="0.25"/>
    <row r="4372" ht="45" customHeight="1" x14ac:dyDescent="0.25"/>
    <row r="4373" ht="45" customHeight="1" x14ac:dyDescent="0.25"/>
    <row r="4374" ht="45" customHeight="1" x14ac:dyDescent="0.25"/>
    <row r="4375" ht="45" customHeight="1" x14ac:dyDescent="0.25"/>
    <row r="4376" ht="45" customHeight="1" x14ac:dyDescent="0.25"/>
    <row r="4377" ht="45" customHeight="1" x14ac:dyDescent="0.25"/>
    <row r="4378" ht="45" customHeight="1" x14ac:dyDescent="0.25"/>
    <row r="4379" ht="45" customHeight="1" x14ac:dyDescent="0.25"/>
    <row r="4380" ht="45" customHeight="1" x14ac:dyDescent="0.25"/>
    <row r="4381" ht="45" customHeight="1" x14ac:dyDescent="0.25"/>
    <row r="4382" ht="45" customHeight="1" x14ac:dyDescent="0.25"/>
    <row r="4383" ht="45" customHeight="1" x14ac:dyDescent="0.25"/>
    <row r="4384" ht="45" customHeight="1" x14ac:dyDescent="0.25"/>
    <row r="4385" ht="45" customHeight="1" x14ac:dyDescent="0.25"/>
    <row r="4386" ht="45" customHeight="1" x14ac:dyDescent="0.25"/>
    <row r="4387" ht="45" customHeight="1" x14ac:dyDescent="0.25"/>
    <row r="4388" ht="45" customHeight="1" x14ac:dyDescent="0.25"/>
    <row r="4389" ht="45" customHeight="1" x14ac:dyDescent="0.25"/>
    <row r="4390" ht="45" customHeight="1" x14ac:dyDescent="0.25"/>
    <row r="4391" ht="45" customHeight="1" x14ac:dyDescent="0.25"/>
    <row r="4392" ht="45" customHeight="1" x14ac:dyDescent="0.25"/>
    <row r="4393" ht="45" customHeight="1" x14ac:dyDescent="0.25"/>
    <row r="4394" ht="45" customHeight="1" x14ac:dyDescent="0.25"/>
    <row r="4395" ht="45" customHeight="1" x14ac:dyDescent="0.25"/>
    <row r="4396" ht="45" customHeight="1" x14ac:dyDescent="0.25"/>
    <row r="4397" ht="45" customHeight="1" x14ac:dyDescent="0.25"/>
    <row r="4398" ht="45" customHeight="1" x14ac:dyDescent="0.25"/>
    <row r="4399" ht="45" customHeight="1" x14ac:dyDescent="0.25"/>
    <row r="4400" ht="45" customHeight="1" x14ac:dyDescent="0.25"/>
    <row r="4401" ht="45" customHeight="1" x14ac:dyDescent="0.25"/>
    <row r="4402" ht="45" customHeight="1" x14ac:dyDescent="0.25"/>
    <row r="4403" ht="45" customHeight="1" x14ac:dyDescent="0.25"/>
    <row r="4404" ht="45" customHeight="1" x14ac:dyDescent="0.25"/>
    <row r="4405" ht="45" customHeight="1" x14ac:dyDescent="0.25"/>
    <row r="4406" ht="45" customHeight="1" x14ac:dyDescent="0.25"/>
    <row r="4407" ht="45" customHeight="1" x14ac:dyDescent="0.25"/>
    <row r="4408" ht="45" customHeight="1" x14ac:dyDescent="0.25"/>
    <row r="4409" ht="45" customHeight="1" x14ac:dyDescent="0.25"/>
    <row r="4410" ht="45" customHeight="1" x14ac:dyDescent="0.25"/>
    <row r="4411" ht="45" customHeight="1" x14ac:dyDescent="0.25"/>
    <row r="4412" ht="45" customHeight="1" x14ac:dyDescent="0.25"/>
    <row r="4413" ht="45" customHeight="1" x14ac:dyDescent="0.25"/>
    <row r="4414" ht="45" customHeight="1" x14ac:dyDescent="0.25"/>
    <row r="4415" ht="45" customHeight="1" x14ac:dyDescent="0.25"/>
    <row r="4416" ht="45" customHeight="1" x14ac:dyDescent="0.25"/>
    <row r="4417" ht="45" customHeight="1" x14ac:dyDescent="0.25"/>
    <row r="4418" ht="45" customHeight="1" x14ac:dyDescent="0.25"/>
    <row r="4419" ht="45" customHeight="1" x14ac:dyDescent="0.25"/>
    <row r="4420" ht="45" customHeight="1" x14ac:dyDescent="0.25"/>
    <row r="4421" ht="45" customHeight="1" x14ac:dyDescent="0.25"/>
    <row r="4422" ht="45" customHeight="1" x14ac:dyDescent="0.25"/>
    <row r="4423" ht="45" customHeight="1" x14ac:dyDescent="0.25"/>
    <row r="4424" ht="45" customHeight="1" x14ac:dyDescent="0.25"/>
    <row r="4425" ht="45" customHeight="1" x14ac:dyDescent="0.25"/>
    <row r="4426" ht="45" customHeight="1" x14ac:dyDescent="0.25"/>
    <row r="4427" ht="45" customHeight="1" x14ac:dyDescent="0.25"/>
    <row r="4428" ht="45" customHeight="1" x14ac:dyDescent="0.25"/>
    <row r="4429" ht="45" customHeight="1" x14ac:dyDescent="0.25"/>
    <row r="4430" ht="45" customHeight="1" x14ac:dyDescent="0.25"/>
    <row r="4431" ht="45" customHeight="1" x14ac:dyDescent="0.25"/>
    <row r="4432" ht="45" customHeight="1" x14ac:dyDescent="0.25"/>
    <row r="4433" ht="45" customHeight="1" x14ac:dyDescent="0.25"/>
    <row r="4434" ht="45" customHeight="1" x14ac:dyDescent="0.25"/>
    <row r="4435" ht="45" customHeight="1" x14ac:dyDescent="0.25"/>
    <row r="4436" ht="45" customHeight="1" x14ac:dyDescent="0.25"/>
    <row r="4437" ht="45" customHeight="1" x14ac:dyDescent="0.25"/>
    <row r="4438" ht="45" customHeight="1" x14ac:dyDescent="0.25"/>
    <row r="4439" ht="45" customHeight="1" x14ac:dyDescent="0.25"/>
    <row r="4440" ht="45" customHeight="1" x14ac:dyDescent="0.25"/>
    <row r="4441" ht="45" customHeight="1" x14ac:dyDescent="0.25"/>
    <row r="4442" ht="45" customHeight="1" x14ac:dyDescent="0.25"/>
    <row r="4443" ht="45" customHeight="1" x14ac:dyDescent="0.25"/>
    <row r="4444" ht="45" customHeight="1" x14ac:dyDescent="0.25"/>
    <row r="4445" ht="45" customHeight="1" x14ac:dyDescent="0.25"/>
    <row r="4446" ht="45" customHeight="1" x14ac:dyDescent="0.25"/>
    <row r="4447" ht="45" customHeight="1" x14ac:dyDescent="0.25"/>
    <row r="4448" ht="45" customHeight="1" x14ac:dyDescent="0.25"/>
    <row r="4449" ht="45" customHeight="1" x14ac:dyDescent="0.25"/>
    <row r="4450" ht="45" customHeight="1" x14ac:dyDescent="0.25"/>
    <row r="4451" ht="45" customHeight="1" x14ac:dyDescent="0.25"/>
    <row r="4452" ht="45" customHeight="1" x14ac:dyDescent="0.25"/>
    <row r="4453" ht="45" customHeight="1" x14ac:dyDescent="0.25"/>
    <row r="4454" ht="45" customHeight="1" x14ac:dyDescent="0.25"/>
    <row r="4455" ht="45" customHeight="1" x14ac:dyDescent="0.25"/>
    <row r="4456" ht="45" customHeight="1" x14ac:dyDescent="0.25"/>
    <row r="4457" ht="45" customHeight="1" x14ac:dyDescent="0.25"/>
    <row r="4458" ht="45" customHeight="1" x14ac:dyDescent="0.25"/>
    <row r="4459" ht="45" customHeight="1" x14ac:dyDescent="0.25"/>
    <row r="4460" ht="45" customHeight="1" x14ac:dyDescent="0.25"/>
    <row r="4461" ht="45" customHeight="1" x14ac:dyDescent="0.25"/>
    <row r="4462" ht="45" customHeight="1" x14ac:dyDescent="0.25"/>
    <row r="4463" ht="45" customHeight="1" x14ac:dyDescent="0.25"/>
    <row r="4464" ht="45" customHeight="1" x14ac:dyDescent="0.25"/>
    <row r="4465" ht="45" customHeight="1" x14ac:dyDescent="0.25"/>
    <row r="4466" ht="45" customHeight="1" x14ac:dyDescent="0.25"/>
    <row r="4467" ht="45" customHeight="1" x14ac:dyDescent="0.25"/>
    <row r="4468" ht="45" customHeight="1" x14ac:dyDescent="0.25"/>
    <row r="4469" ht="45" customHeight="1" x14ac:dyDescent="0.25"/>
    <row r="4470" ht="45" customHeight="1" x14ac:dyDescent="0.25"/>
    <row r="4471" ht="45" customHeight="1" x14ac:dyDescent="0.25"/>
    <row r="4472" ht="45" customHeight="1" x14ac:dyDescent="0.25"/>
    <row r="4473" ht="45" customHeight="1" x14ac:dyDescent="0.25"/>
    <row r="4474" ht="45" customHeight="1" x14ac:dyDescent="0.25"/>
    <row r="4475" ht="45" customHeight="1" x14ac:dyDescent="0.25"/>
    <row r="4476" ht="45" customHeight="1" x14ac:dyDescent="0.25"/>
    <row r="4477" ht="45" customHeight="1" x14ac:dyDescent="0.25"/>
    <row r="4478" ht="45" customHeight="1" x14ac:dyDescent="0.25"/>
    <row r="4479" ht="45" customHeight="1" x14ac:dyDescent="0.25"/>
    <row r="4480" ht="45" customHeight="1" x14ac:dyDescent="0.25"/>
    <row r="4481" ht="45" customHeight="1" x14ac:dyDescent="0.25"/>
    <row r="4482" ht="45" customHeight="1" x14ac:dyDescent="0.25"/>
    <row r="4483" ht="45" customHeight="1" x14ac:dyDescent="0.25"/>
    <row r="4484" ht="45" customHeight="1" x14ac:dyDescent="0.25"/>
    <row r="4485" ht="45" customHeight="1" x14ac:dyDescent="0.25"/>
    <row r="4486" ht="45" customHeight="1" x14ac:dyDescent="0.25"/>
    <row r="4487" ht="45" customHeight="1" x14ac:dyDescent="0.25"/>
    <row r="4488" ht="45" customHeight="1" x14ac:dyDescent="0.25"/>
    <row r="4489" ht="45" customHeight="1" x14ac:dyDescent="0.25"/>
    <row r="4490" ht="45" customHeight="1" x14ac:dyDescent="0.25"/>
    <row r="4491" ht="45" customHeight="1" x14ac:dyDescent="0.25"/>
    <row r="4492" ht="45" customHeight="1" x14ac:dyDescent="0.25"/>
    <row r="4493" ht="45" customHeight="1" x14ac:dyDescent="0.25"/>
    <row r="4494" ht="45" customHeight="1" x14ac:dyDescent="0.25"/>
    <row r="4495" ht="45" customHeight="1" x14ac:dyDescent="0.25"/>
    <row r="4496" ht="45" customHeight="1" x14ac:dyDescent="0.25"/>
    <row r="4497" ht="45" customHeight="1" x14ac:dyDescent="0.25"/>
    <row r="4498" ht="45" customHeight="1" x14ac:dyDescent="0.25"/>
    <row r="4499" ht="45" customHeight="1" x14ac:dyDescent="0.25"/>
    <row r="4500" ht="45" customHeight="1" x14ac:dyDescent="0.25"/>
    <row r="4501" ht="45" customHeight="1" x14ac:dyDescent="0.25"/>
    <row r="4502" ht="45" customHeight="1" x14ac:dyDescent="0.25"/>
    <row r="4503" ht="45" customHeight="1" x14ac:dyDescent="0.25"/>
    <row r="4504" ht="45" customHeight="1" x14ac:dyDescent="0.25"/>
    <row r="4505" ht="45" customHeight="1" x14ac:dyDescent="0.25"/>
    <row r="4506" ht="45" customHeight="1" x14ac:dyDescent="0.25"/>
    <row r="4507" ht="45" customHeight="1" x14ac:dyDescent="0.25"/>
    <row r="4508" ht="45" customHeight="1" x14ac:dyDescent="0.25"/>
    <row r="4509" ht="45" customHeight="1" x14ac:dyDescent="0.25"/>
    <row r="4510" ht="45" customHeight="1" x14ac:dyDescent="0.25"/>
    <row r="4511" ht="45" customHeight="1" x14ac:dyDescent="0.25"/>
    <row r="4512" ht="45" customHeight="1" x14ac:dyDescent="0.25"/>
    <row r="4513" ht="45" customHeight="1" x14ac:dyDescent="0.25"/>
    <row r="4514" ht="45" customHeight="1" x14ac:dyDescent="0.25"/>
    <row r="4515" ht="45" customHeight="1" x14ac:dyDescent="0.25"/>
    <row r="4516" ht="45" customHeight="1" x14ac:dyDescent="0.25"/>
    <row r="4517" ht="45" customHeight="1" x14ac:dyDescent="0.25"/>
    <row r="4518" ht="45" customHeight="1" x14ac:dyDescent="0.25"/>
    <row r="4519" ht="45" customHeight="1" x14ac:dyDescent="0.25"/>
    <row r="4520" ht="45" customHeight="1" x14ac:dyDescent="0.25"/>
    <row r="4521" ht="45" customHeight="1" x14ac:dyDescent="0.25"/>
    <row r="4522" ht="45" customHeight="1" x14ac:dyDescent="0.25"/>
    <row r="4523" ht="45" customHeight="1" x14ac:dyDescent="0.25"/>
    <row r="4524" ht="45" customHeight="1" x14ac:dyDescent="0.25"/>
    <row r="4525" ht="45" customHeight="1" x14ac:dyDescent="0.25"/>
    <row r="4526" ht="45" customHeight="1" x14ac:dyDescent="0.25"/>
    <row r="4527" ht="45" customHeight="1" x14ac:dyDescent="0.25"/>
    <row r="4528" ht="45" customHeight="1" x14ac:dyDescent="0.25"/>
    <row r="4529" ht="45" customHeight="1" x14ac:dyDescent="0.25"/>
    <row r="4530" ht="45" customHeight="1" x14ac:dyDescent="0.25"/>
    <row r="4531" ht="45" customHeight="1" x14ac:dyDescent="0.25"/>
    <row r="4532" ht="45" customHeight="1" x14ac:dyDescent="0.25"/>
    <row r="4533" ht="45" customHeight="1" x14ac:dyDescent="0.25"/>
    <row r="4534" ht="45" customHeight="1" x14ac:dyDescent="0.25"/>
    <row r="4535" ht="45" customHeight="1" x14ac:dyDescent="0.25"/>
    <row r="4536" ht="45" customHeight="1" x14ac:dyDescent="0.25"/>
    <row r="4537" ht="45" customHeight="1" x14ac:dyDescent="0.25"/>
    <row r="4538" ht="45" customHeight="1" x14ac:dyDescent="0.25"/>
    <row r="4539" ht="45" customHeight="1" x14ac:dyDescent="0.25"/>
    <row r="4540" ht="45" customHeight="1" x14ac:dyDescent="0.25"/>
    <row r="4541" ht="45" customHeight="1" x14ac:dyDescent="0.25"/>
    <row r="4542" ht="45" customHeight="1" x14ac:dyDescent="0.25"/>
    <row r="4543" ht="45" customHeight="1" x14ac:dyDescent="0.25"/>
    <row r="4544" ht="45" customHeight="1" x14ac:dyDescent="0.25"/>
    <row r="4545" ht="45" customHeight="1" x14ac:dyDescent="0.25"/>
    <row r="4546" ht="45" customHeight="1" x14ac:dyDescent="0.25"/>
    <row r="4547" ht="45" customHeight="1" x14ac:dyDescent="0.25"/>
    <row r="4548" ht="45" customHeight="1" x14ac:dyDescent="0.25"/>
    <row r="4549" ht="45" customHeight="1" x14ac:dyDescent="0.25"/>
    <row r="4550" ht="45" customHeight="1" x14ac:dyDescent="0.25"/>
    <row r="4551" ht="45" customHeight="1" x14ac:dyDescent="0.25"/>
    <row r="4552" ht="45" customHeight="1" x14ac:dyDescent="0.25"/>
    <row r="4553" ht="45" customHeight="1" x14ac:dyDescent="0.25"/>
    <row r="4554" ht="45" customHeight="1" x14ac:dyDescent="0.25"/>
    <row r="4555" ht="45" customHeight="1" x14ac:dyDescent="0.25"/>
    <row r="4556" ht="45" customHeight="1" x14ac:dyDescent="0.25"/>
    <row r="4557" ht="45" customHeight="1" x14ac:dyDescent="0.25"/>
    <row r="4558" ht="45" customHeight="1" x14ac:dyDescent="0.25"/>
    <row r="4559" ht="45" customHeight="1" x14ac:dyDescent="0.25"/>
    <row r="4560" ht="45" customHeight="1" x14ac:dyDescent="0.25"/>
    <row r="4561" ht="45" customHeight="1" x14ac:dyDescent="0.25"/>
    <row r="4562" ht="45" customHeight="1" x14ac:dyDescent="0.25"/>
    <row r="4563" ht="45" customHeight="1" x14ac:dyDescent="0.25"/>
    <row r="4564" ht="45" customHeight="1" x14ac:dyDescent="0.25"/>
    <row r="4565" ht="45" customHeight="1" x14ac:dyDescent="0.25"/>
    <row r="4566" ht="45" customHeight="1" x14ac:dyDescent="0.25"/>
    <row r="4567" ht="45" customHeight="1" x14ac:dyDescent="0.25"/>
    <row r="4568" ht="45" customHeight="1" x14ac:dyDescent="0.25"/>
    <row r="4569" ht="45" customHeight="1" x14ac:dyDescent="0.25"/>
    <row r="4570" ht="45" customHeight="1" x14ac:dyDescent="0.25"/>
    <row r="4571" ht="45" customHeight="1" x14ac:dyDescent="0.25"/>
    <row r="4572" ht="45" customHeight="1" x14ac:dyDescent="0.25"/>
    <row r="4573" ht="45" customHeight="1" x14ac:dyDescent="0.25"/>
    <row r="4574" ht="45" customHeight="1" x14ac:dyDescent="0.25"/>
    <row r="4575" ht="45" customHeight="1" x14ac:dyDescent="0.25"/>
    <row r="4576" ht="45" customHeight="1" x14ac:dyDescent="0.25"/>
    <row r="4577" ht="45" customHeight="1" x14ac:dyDescent="0.25"/>
    <row r="4578" ht="45" customHeight="1" x14ac:dyDescent="0.25"/>
    <row r="4579" ht="45" customHeight="1" x14ac:dyDescent="0.25"/>
    <row r="4580" ht="45" customHeight="1" x14ac:dyDescent="0.25"/>
    <row r="4581" ht="45" customHeight="1" x14ac:dyDescent="0.25"/>
    <row r="4582" ht="45" customHeight="1" x14ac:dyDescent="0.25"/>
    <row r="4583" ht="45" customHeight="1" x14ac:dyDescent="0.25"/>
    <row r="4584" ht="45" customHeight="1" x14ac:dyDescent="0.25"/>
    <row r="4585" ht="45" customHeight="1" x14ac:dyDescent="0.25"/>
    <row r="4586" ht="45" customHeight="1" x14ac:dyDescent="0.25"/>
    <row r="4587" ht="45" customHeight="1" x14ac:dyDescent="0.25"/>
    <row r="4588" ht="45" customHeight="1" x14ac:dyDescent="0.25"/>
    <row r="4589" ht="45" customHeight="1" x14ac:dyDescent="0.25"/>
    <row r="4590" ht="45" customHeight="1" x14ac:dyDescent="0.25"/>
    <row r="4591" ht="45" customHeight="1" x14ac:dyDescent="0.25"/>
    <row r="4592" ht="45" customHeight="1" x14ac:dyDescent="0.25"/>
    <row r="4593" ht="45" customHeight="1" x14ac:dyDescent="0.25"/>
    <row r="4594" ht="45" customHeight="1" x14ac:dyDescent="0.25"/>
    <row r="4595" ht="45" customHeight="1" x14ac:dyDescent="0.25"/>
    <row r="4596" ht="45" customHeight="1" x14ac:dyDescent="0.25"/>
    <row r="4597" ht="45" customHeight="1" x14ac:dyDescent="0.25"/>
    <row r="4598" ht="45" customHeight="1" x14ac:dyDescent="0.25"/>
    <row r="4599" ht="45" customHeight="1" x14ac:dyDescent="0.25"/>
    <row r="4600" ht="45" customHeight="1" x14ac:dyDescent="0.25"/>
    <row r="4601" ht="45" customHeight="1" x14ac:dyDescent="0.25"/>
    <row r="4602" ht="45" customHeight="1" x14ac:dyDescent="0.25"/>
    <row r="4603" ht="45" customHeight="1" x14ac:dyDescent="0.25"/>
    <row r="4604" ht="45" customHeight="1" x14ac:dyDescent="0.25"/>
    <row r="4605" ht="45" customHeight="1" x14ac:dyDescent="0.25"/>
    <row r="4606" ht="45" customHeight="1" x14ac:dyDescent="0.25"/>
    <row r="4607" ht="45" customHeight="1" x14ac:dyDescent="0.25"/>
    <row r="4608" ht="45" customHeight="1" x14ac:dyDescent="0.25"/>
    <row r="4609" ht="45" customHeight="1" x14ac:dyDescent="0.25"/>
    <row r="4610" ht="45" customHeight="1" x14ac:dyDescent="0.25"/>
    <row r="4611" ht="45" customHeight="1" x14ac:dyDescent="0.25"/>
    <row r="4612" ht="45" customHeight="1" x14ac:dyDescent="0.25"/>
    <row r="4613" ht="45" customHeight="1" x14ac:dyDescent="0.25"/>
    <row r="4614" ht="45" customHeight="1" x14ac:dyDescent="0.25"/>
    <row r="4615" ht="45" customHeight="1" x14ac:dyDescent="0.25"/>
    <row r="4616" ht="45" customHeight="1" x14ac:dyDescent="0.25"/>
    <row r="4617" ht="45" customHeight="1" x14ac:dyDescent="0.25"/>
    <row r="4618" ht="45" customHeight="1" x14ac:dyDescent="0.25"/>
    <row r="4619" ht="45" customHeight="1" x14ac:dyDescent="0.25"/>
    <row r="4620" ht="45" customHeight="1" x14ac:dyDescent="0.25"/>
    <row r="4621" ht="45" customHeight="1" x14ac:dyDescent="0.25"/>
    <row r="4622" ht="45" customHeight="1" x14ac:dyDescent="0.25"/>
    <row r="4623" ht="45" customHeight="1" x14ac:dyDescent="0.25"/>
    <row r="4624" ht="45" customHeight="1" x14ac:dyDescent="0.25"/>
    <row r="4625" ht="45" customHeight="1" x14ac:dyDescent="0.25"/>
    <row r="4626" ht="45" customHeight="1" x14ac:dyDescent="0.25"/>
    <row r="4627" ht="45" customHeight="1" x14ac:dyDescent="0.25"/>
    <row r="4628" ht="45" customHeight="1" x14ac:dyDescent="0.25"/>
    <row r="4629" ht="45" customHeight="1" x14ac:dyDescent="0.25"/>
    <row r="4630" ht="45" customHeight="1" x14ac:dyDescent="0.25"/>
    <row r="4631" ht="45" customHeight="1" x14ac:dyDescent="0.25"/>
    <row r="4632" ht="45" customHeight="1" x14ac:dyDescent="0.25"/>
    <row r="4633" ht="45" customHeight="1" x14ac:dyDescent="0.25"/>
    <row r="4634" ht="45" customHeight="1" x14ac:dyDescent="0.25"/>
    <row r="4635" ht="45" customHeight="1" x14ac:dyDescent="0.25"/>
    <row r="4636" ht="45" customHeight="1" x14ac:dyDescent="0.25"/>
    <row r="4637" ht="45" customHeight="1" x14ac:dyDescent="0.25"/>
    <row r="4638" ht="45" customHeight="1" x14ac:dyDescent="0.25"/>
    <row r="4639" ht="45" customHeight="1" x14ac:dyDescent="0.25"/>
    <row r="4640" ht="45" customHeight="1" x14ac:dyDescent="0.25"/>
    <row r="4641" ht="45" customHeight="1" x14ac:dyDescent="0.25"/>
    <row r="4642" ht="45" customHeight="1" x14ac:dyDescent="0.25"/>
    <row r="4643" ht="45" customHeight="1" x14ac:dyDescent="0.25"/>
    <row r="4644" ht="45" customHeight="1" x14ac:dyDescent="0.25"/>
    <row r="4645" ht="45" customHeight="1" x14ac:dyDescent="0.25"/>
    <row r="4646" ht="45" customHeight="1" x14ac:dyDescent="0.25"/>
    <row r="4647" ht="45" customHeight="1" x14ac:dyDescent="0.25"/>
    <row r="4648" ht="45" customHeight="1" x14ac:dyDescent="0.25"/>
    <row r="4649" ht="45" customHeight="1" x14ac:dyDescent="0.25"/>
    <row r="4650" ht="45" customHeight="1" x14ac:dyDescent="0.25"/>
    <row r="4651" ht="45" customHeight="1" x14ac:dyDescent="0.25"/>
    <row r="4652" ht="45" customHeight="1" x14ac:dyDescent="0.25"/>
    <row r="4653" ht="45" customHeight="1" x14ac:dyDescent="0.25"/>
    <row r="4654" ht="45" customHeight="1" x14ac:dyDescent="0.25"/>
    <row r="4655" ht="45" customHeight="1" x14ac:dyDescent="0.25"/>
    <row r="4656" ht="45" customHeight="1" x14ac:dyDescent="0.25"/>
    <row r="4657" ht="45" customHeight="1" x14ac:dyDescent="0.25"/>
    <row r="4658" ht="45" customHeight="1" x14ac:dyDescent="0.25"/>
    <row r="4659" ht="45" customHeight="1" x14ac:dyDescent="0.25"/>
    <row r="4660" ht="45" customHeight="1" x14ac:dyDescent="0.25"/>
    <row r="4661" ht="45" customHeight="1" x14ac:dyDescent="0.25"/>
    <row r="4662" ht="45" customHeight="1" x14ac:dyDescent="0.25"/>
    <row r="4663" ht="45" customHeight="1" x14ac:dyDescent="0.25"/>
    <row r="4664" ht="45" customHeight="1" x14ac:dyDescent="0.25"/>
    <row r="4665" ht="45" customHeight="1" x14ac:dyDescent="0.25"/>
    <row r="4666" ht="45" customHeight="1" x14ac:dyDescent="0.25"/>
    <row r="4667" ht="45" customHeight="1" x14ac:dyDescent="0.25"/>
    <row r="4668" ht="45" customHeight="1" x14ac:dyDescent="0.25"/>
    <row r="4669" ht="45" customHeight="1" x14ac:dyDescent="0.25"/>
    <row r="4670" ht="45" customHeight="1" x14ac:dyDescent="0.25"/>
    <row r="4671" ht="45" customHeight="1" x14ac:dyDescent="0.25"/>
    <row r="4672" ht="45" customHeight="1" x14ac:dyDescent="0.25"/>
    <row r="4673" ht="45" customHeight="1" x14ac:dyDescent="0.25"/>
    <row r="4674" ht="45" customHeight="1" x14ac:dyDescent="0.25"/>
    <row r="4675" ht="45" customHeight="1" x14ac:dyDescent="0.25"/>
    <row r="4676" ht="45" customHeight="1" x14ac:dyDescent="0.25"/>
    <row r="4677" ht="45" customHeight="1" x14ac:dyDescent="0.25"/>
    <row r="4678" ht="45" customHeight="1" x14ac:dyDescent="0.25"/>
    <row r="4679" ht="45" customHeight="1" x14ac:dyDescent="0.25"/>
    <row r="4680" ht="45" customHeight="1" x14ac:dyDescent="0.25"/>
    <row r="4681" ht="45" customHeight="1" x14ac:dyDescent="0.25"/>
    <row r="4682" ht="45" customHeight="1" x14ac:dyDescent="0.25"/>
    <row r="4683" ht="45" customHeight="1" x14ac:dyDescent="0.25"/>
    <row r="4684" ht="45" customHeight="1" x14ac:dyDescent="0.25"/>
    <row r="4685" ht="45" customHeight="1" x14ac:dyDescent="0.25"/>
    <row r="4686" ht="45" customHeight="1" x14ac:dyDescent="0.25"/>
    <row r="4687" ht="45" customHeight="1" x14ac:dyDescent="0.25"/>
    <row r="4688" ht="45" customHeight="1" x14ac:dyDescent="0.25"/>
    <row r="4689" ht="45" customHeight="1" x14ac:dyDescent="0.25"/>
    <row r="4690" ht="45" customHeight="1" x14ac:dyDescent="0.25"/>
    <row r="4691" ht="45" customHeight="1" x14ac:dyDescent="0.25"/>
    <row r="4692" ht="45" customHeight="1" x14ac:dyDescent="0.25"/>
    <row r="4693" ht="45" customHeight="1" x14ac:dyDescent="0.25"/>
    <row r="4694" ht="45" customHeight="1" x14ac:dyDescent="0.25"/>
    <row r="4695" ht="45" customHeight="1" x14ac:dyDescent="0.25"/>
    <row r="4696" ht="45" customHeight="1" x14ac:dyDescent="0.25"/>
    <row r="4697" ht="45" customHeight="1" x14ac:dyDescent="0.25"/>
    <row r="4698" ht="45" customHeight="1" x14ac:dyDescent="0.25"/>
    <row r="4699" ht="45" customHeight="1" x14ac:dyDescent="0.25"/>
    <row r="4700" ht="45" customHeight="1" x14ac:dyDescent="0.25"/>
    <row r="4701" ht="45" customHeight="1" x14ac:dyDescent="0.25"/>
    <row r="4702" ht="45" customHeight="1" x14ac:dyDescent="0.25"/>
    <row r="4703" ht="45" customHeight="1" x14ac:dyDescent="0.25"/>
    <row r="4704" ht="45" customHeight="1" x14ac:dyDescent="0.25"/>
    <row r="4705" ht="45" customHeight="1" x14ac:dyDescent="0.25"/>
    <row r="4706" ht="45" customHeight="1" x14ac:dyDescent="0.25"/>
    <row r="4707" ht="45" customHeight="1" x14ac:dyDescent="0.25"/>
    <row r="4708" ht="45" customHeight="1" x14ac:dyDescent="0.25"/>
    <row r="4709" ht="45" customHeight="1" x14ac:dyDescent="0.25"/>
    <row r="4710" ht="45" customHeight="1" x14ac:dyDescent="0.25"/>
    <row r="4711" ht="45" customHeight="1" x14ac:dyDescent="0.25"/>
    <row r="4712" ht="45" customHeight="1" x14ac:dyDescent="0.25"/>
    <row r="4713" ht="45" customHeight="1" x14ac:dyDescent="0.25"/>
    <row r="4714" ht="45" customHeight="1" x14ac:dyDescent="0.25"/>
    <row r="4715" ht="45" customHeight="1" x14ac:dyDescent="0.25"/>
    <row r="4716" ht="45" customHeight="1" x14ac:dyDescent="0.25"/>
    <row r="4717" ht="45" customHeight="1" x14ac:dyDescent="0.25"/>
    <row r="4718" ht="45" customHeight="1" x14ac:dyDescent="0.25"/>
    <row r="4719" ht="45" customHeight="1" x14ac:dyDescent="0.25"/>
    <row r="4720" ht="45" customHeight="1" x14ac:dyDescent="0.25"/>
    <row r="4721" ht="45" customHeight="1" x14ac:dyDescent="0.25"/>
    <row r="4722" ht="45" customHeight="1" x14ac:dyDescent="0.25"/>
    <row r="4723" ht="45" customHeight="1" x14ac:dyDescent="0.25"/>
    <row r="4724" ht="45" customHeight="1" x14ac:dyDescent="0.25"/>
    <row r="4725" ht="45" customHeight="1" x14ac:dyDescent="0.25"/>
    <row r="4726" ht="45" customHeight="1" x14ac:dyDescent="0.25"/>
    <row r="4727" ht="45" customHeight="1" x14ac:dyDescent="0.25"/>
    <row r="4728" ht="45" customHeight="1" x14ac:dyDescent="0.25"/>
    <row r="4729" ht="45" customHeight="1" x14ac:dyDescent="0.25"/>
    <row r="4730" ht="45" customHeight="1" x14ac:dyDescent="0.25"/>
    <row r="4731" ht="45" customHeight="1" x14ac:dyDescent="0.25"/>
    <row r="4732" ht="45" customHeight="1" x14ac:dyDescent="0.25"/>
    <row r="4733" ht="45" customHeight="1" x14ac:dyDescent="0.25"/>
    <row r="4734" ht="45" customHeight="1" x14ac:dyDescent="0.25"/>
    <row r="4735" ht="45" customHeight="1" x14ac:dyDescent="0.25"/>
    <row r="4736" ht="45" customHeight="1" x14ac:dyDescent="0.25"/>
    <row r="4737" ht="45" customHeight="1" x14ac:dyDescent="0.25"/>
    <row r="4738" ht="45" customHeight="1" x14ac:dyDescent="0.25"/>
    <row r="4739" ht="45" customHeight="1" x14ac:dyDescent="0.25"/>
    <row r="4740" ht="45" customHeight="1" x14ac:dyDescent="0.25"/>
    <row r="4741" ht="45" customHeight="1" x14ac:dyDescent="0.25"/>
    <row r="4742" ht="45" customHeight="1" x14ac:dyDescent="0.25"/>
    <row r="4743" ht="45" customHeight="1" x14ac:dyDescent="0.25"/>
    <row r="4744" ht="45" customHeight="1" x14ac:dyDescent="0.25"/>
    <row r="4745" ht="45" customHeight="1" x14ac:dyDescent="0.25"/>
    <row r="4746" ht="45" customHeight="1" x14ac:dyDescent="0.25"/>
    <row r="4747" ht="45" customHeight="1" x14ac:dyDescent="0.25"/>
    <row r="4748" ht="45" customHeight="1" x14ac:dyDescent="0.25"/>
    <row r="4749" ht="45" customHeight="1" x14ac:dyDescent="0.25"/>
    <row r="4750" ht="45" customHeight="1" x14ac:dyDescent="0.25"/>
    <row r="4751" ht="45" customHeight="1" x14ac:dyDescent="0.25"/>
    <row r="4752" ht="45" customHeight="1" x14ac:dyDescent="0.25"/>
    <row r="4753" ht="45" customHeight="1" x14ac:dyDescent="0.25"/>
    <row r="4754" ht="45" customHeight="1" x14ac:dyDescent="0.25"/>
    <row r="4755" ht="45" customHeight="1" x14ac:dyDescent="0.25"/>
    <row r="4756" ht="45" customHeight="1" x14ac:dyDescent="0.25"/>
    <row r="4757" ht="45" customHeight="1" x14ac:dyDescent="0.25"/>
    <row r="4758" ht="45" customHeight="1" x14ac:dyDescent="0.25"/>
    <row r="4759" ht="45" customHeight="1" x14ac:dyDescent="0.25"/>
    <row r="4760" ht="45" customHeight="1" x14ac:dyDescent="0.25"/>
    <row r="4761" ht="45" customHeight="1" x14ac:dyDescent="0.25"/>
    <row r="4762" ht="45" customHeight="1" x14ac:dyDescent="0.25"/>
    <row r="4763" ht="45" customHeight="1" x14ac:dyDescent="0.25"/>
    <row r="4764" ht="45" customHeight="1" x14ac:dyDescent="0.25"/>
    <row r="4765" ht="45" customHeight="1" x14ac:dyDescent="0.25"/>
    <row r="4766" ht="45" customHeight="1" x14ac:dyDescent="0.25"/>
    <row r="4767" ht="45" customHeight="1" x14ac:dyDescent="0.25"/>
    <row r="4768" ht="45" customHeight="1" x14ac:dyDescent="0.25"/>
    <row r="4769" ht="45" customHeight="1" x14ac:dyDescent="0.25"/>
    <row r="4770" ht="45" customHeight="1" x14ac:dyDescent="0.25"/>
    <row r="4771" ht="45" customHeight="1" x14ac:dyDescent="0.25"/>
    <row r="4772" ht="45" customHeight="1" x14ac:dyDescent="0.25"/>
    <row r="4773" ht="45" customHeight="1" x14ac:dyDescent="0.25"/>
    <row r="4774" ht="45" customHeight="1" x14ac:dyDescent="0.25"/>
    <row r="4775" ht="45" customHeight="1" x14ac:dyDescent="0.25"/>
    <row r="4776" ht="45" customHeight="1" x14ac:dyDescent="0.25"/>
    <row r="4777" ht="45" customHeight="1" x14ac:dyDescent="0.25"/>
    <row r="4778" ht="45" customHeight="1" x14ac:dyDescent="0.25"/>
    <row r="4779" ht="45" customHeight="1" x14ac:dyDescent="0.25"/>
    <row r="4780" ht="45" customHeight="1" x14ac:dyDescent="0.25"/>
    <row r="4781" ht="45" customHeight="1" x14ac:dyDescent="0.25"/>
    <row r="4782" ht="45" customHeight="1" x14ac:dyDescent="0.25"/>
    <row r="4783" ht="45" customHeight="1" x14ac:dyDescent="0.25"/>
    <row r="4784" ht="45" customHeight="1" x14ac:dyDescent="0.25"/>
    <row r="4785" ht="45" customHeight="1" x14ac:dyDescent="0.25"/>
    <row r="4786" ht="45" customHeight="1" x14ac:dyDescent="0.25"/>
    <row r="4787" ht="45" customHeight="1" x14ac:dyDescent="0.25"/>
    <row r="4788" ht="45" customHeight="1" x14ac:dyDescent="0.25"/>
    <row r="4789" ht="45" customHeight="1" x14ac:dyDescent="0.25"/>
    <row r="4790" ht="45" customHeight="1" x14ac:dyDescent="0.25"/>
    <row r="4791" ht="45" customHeight="1" x14ac:dyDescent="0.25"/>
    <row r="4792" ht="45" customHeight="1" x14ac:dyDescent="0.25"/>
    <row r="4793" ht="45" customHeight="1" x14ac:dyDescent="0.25"/>
    <row r="4794" ht="45" customHeight="1" x14ac:dyDescent="0.25"/>
    <row r="4795" ht="45" customHeight="1" x14ac:dyDescent="0.25"/>
    <row r="4796" ht="45" customHeight="1" x14ac:dyDescent="0.25"/>
    <row r="4797" ht="45" customHeight="1" x14ac:dyDescent="0.25"/>
    <row r="4798" ht="45" customHeight="1" x14ac:dyDescent="0.25"/>
    <row r="4799" ht="45" customHeight="1" x14ac:dyDescent="0.25"/>
    <row r="4800" ht="45" customHeight="1" x14ac:dyDescent="0.25"/>
    <row r="4801" ht="45" customHeight="1" x14ac:dyDescent="0.25"/>
    <row r="4802" ht="45" customHeight="1" x14ac:dyDescent="0.25"/>
    <row r="4803" ht="45" customHeight="1" x14ac:dyDescent="0.25"/>
    <row r="4804" ht="45" customHeight="1" x14ac:dyDescent="0.25"/>
    <row r="4805" ht="45" customHeight="1" x14ac:dyDescent="0.25"/>
    <row r="4806" ht="45" customHeight="1" x14ac:dyDescent="0.25"/>
    <row r="4807" ht="45" customHeight="1" x14ac:dyDescent="0.25"/>
    <row r="4808" ht="45" customHeight="1" x14ac:dyDescent="0.25"/>
    <row r="4809" ht="45" customHeight="1" x14ac:dyDescent="0.25"/>
    <row r="4810" ht="45" customHeight="1" x14ac:dyDescent="0.25"/>
    <row r="4811" ht="45" customHeight="1" x14ac:dyDescent="0.25"/>
    <row r="4812" ht="45" customHeight="1" x14ac:dyDescent="0.25"/>
    <row r="4813" ht="45" customHeight="1" x14ac:dyDescent="0.25"/>
    <row r="4814" ht="45" customHeight="1" x14ac:dyDescent="0.25"/>
    <row r="4815" ht="45" customHeight="1" x14ac:dyDescent="0.25"/>
    <row r="4816" ht="45" customHeight="1" x14ac:dyDescent="0.25"/>
    <row r="4817" ht="45" customHeight="1" x14ac:dyDescent="0.25"/>
    <row r="4818" ht="45" customHeight="1" x14ac:dyDescent="0.25"/>
    <row r="4819" ht="45" customHeight="1" x14ac:dyDescent="0.25"/>
    <row r="4820" ht="45" customHeight="1" x14ac:dyDescent="0.25"/>
    <row r="4821" ht="45" customHeight="1" x14ac:dyDescent="0.25"/>
    <row r="4822" ht="45" customHeight="1" x14ac:dyDescent="0.25"/>
    <row r="4823" ht="45" customHeight="1" x14ac:dyDescent="0.25"/>
    <row r="4824" ht="45" customHeight="1" x14ac:dyDescent="0.25"/>
    <row r="4825" ht="45" customHeight="1" x14ac:dyDescent="0.25"/>
    <row r="4826" ht="45" customHeight="1" x14ac:dyDescent="0.25"/>
    <row r="4827" ht="45" customHeight="1" x14ac:dyDescent="0.25"/>
    <row r="4828" ht="45" customHeight="1" x14ac:dyDescent="0.25"/>
    <row r="4829" ht="45" customHeight="1" x14ac:dyDescent="0.25"/>
    <row r="4830" ht="45" customHeight="1" x14ac:dyDescent="0.25"/>
    <row r="4831" ht="45" customHeight="1" x14ac:dyDescent="0.25"/>
    <row r="4832" ht="45" customHeight="1" x14ac:dyDescent="0.25"/>
    <row r="4833" ht="45" customHeight="1" x14ac:dyDescent="0.25"/>
    <row r="4834" ht="45" customHeight="1" x14ac:dyDescent="0.25"/>
    <row r="4835" ht="45" customHeight="1" x14ac:dyDescent="0.25"/>
    <row r="4836" ht="45" customHeight="1" x14ac:dyDescent="0.25"/>
    <row r="4837" ht="45" customHeight="1" x14ac:dyDescent="0.25"/>
    <row r="4838" ht="45" customHeight="1" x14ac:dyDescent="0.25"/>
    <row r="4839" ht="45" customHeight="1" x14ac:dyDescent="0.25"/>
    <row r="4840" ht="45" customHeight="1" x14ac:dyDescent="0.25"/>
    <row r="4841" ht="45" customHeight="1" x14ac:dyDescent="0.25"/>
    <row r="4842" ht="45" customHeight="1" x14ac:dyDescent="0.25"/>
    <row r="4843" ht="45" customHeight="1" x14ac:dyDescent="0.25"/>
    <row r="4844" ht="45" customHeight="1" x14ac:dyDescent="0.25"/>
    <row r="4845" ht="45" customHeight="1" x14ac:dyDescent="0.25"/>
    <row r="4846" ht="45" customHeight="1" x14ac:dyDescent="0.25"/>
    <row r="4847" ht="45" customHeight="1" x14ac:dyDescent="0.25"/>
    <row r="4848" ht="45" customHeight="1" x14ac:dyDescent="0.25"/>
    <row r="4849" ht="45" customHeight="1" x14ac:dyDescent="0.25"/>
    <row r="4850" ht="45" customHeight="1" x14ac:dyDescent="0.25"/>
    <row r="4851" ht="45" customHeight="1" x14ac:dyDescent="0.25"/>
    <row r="4852" ht="45" customHeight="1" x14ac:dyDescent="0.25"/>
    <row r="4853" ht="45" customHeight="1" x14ac:dyDescent="0.25"/>
    <row r="4854" ht="45" customHeight="1" x14ac:dyDescent="0.25"/>
    <row r="4855" ht="45" customHeight="1" x14ac:dyDescent="0.25"/>
    <row r="4856" ht="45" customHeight="1" x14ac:dyDescent="0.25"/>
    <row r="4857" ht="45" customHeight="1" x14ac:dyDescent="0.25"/>
    <row r="4858" ht="45" customHeight="1" x14ac:dyDescent="0.25"/>
    <row r="4859" ht="45" customHeight="1" x14ac:dyDescent="0.25"/>
    <row r="4860" ht="45" customHeight="1" x14ac:dyDescent="0.25"/>
    <row r="4861" ht="45" customHeight="1" x14ac:dyDescent="0.25"/>
    <row r="4862" ht="45" customHeight="1" x14ac:dyDescent="0.25"/>
    <row r="4863" ht="45" customHeight="1" x14ac:dyDescent="0.25"/>
    <row r="4864" ht="45" customHeight="1" x14ac:dyDescent="0.25"/>
    <row r="4865" ht="45" customHeight="1" x14ac:dyDescent="0.25"/>
  </sheetData>
  <mergeCells count="13">
    <mergeCell ref="B1:C3"/>
    <mergeCell ref="F1:H1"/>
    <mergeCell ref="D2:H2"/>
    <mergeCell ref="D3:H3"/>
    <mergeCell ref="B5:E5"/>
    <mergeCell ref="G5:I5"/>
    <mergeCell ref="B11:R11"/>
    <mergeCell ref="Q5:U5"/>
    <mergeCell ref="B6:C6"/>
    <mergeCell ref="D6:E6"/>
    <mergeCell ref="G6:I6"/>
    <mergeCell ref="Q6:T6"/>
    <mergeCell ref="Q7:T7"/>
  </mergeCells>
  <conditionalFormatting sqref="G13:G1132">
    <cfRule type="expression" dxfId="53" priority="6">
      <formula>Soufflet=TRUE</formula>
    </cfRule>
  </conditionalFormatting>
  <conditionalFormatting sqref="Q13:Q1132">
    <cfRule type="expression" dxfId="52" priority="5">
      <formula>Zonedevent=TRUE</formula>
    </cfRule>
  </conditionalFormatting>
  <conditionalFormatting sqref="R13:R1132">
    <cfRule type="expression" dxfId="51" priority="4">
      <formula>Epaisseurdegivre=TRUE</formula>
    </cfRule>
  </conditionalFormatting>
  <conditionalFormatting sqref="D13:D1132">
    <cfRule type="expression" dxfId="50" priority="3">
      <formula>AND($D13&lt;&gt;"",OR($D13&lt;VLOOKUP($D$1,$W$12:$Y$16,2,FALSE),$D13&gt;VLOOKUP($D$1,$W$12:$Y$16,3,FALSE)))</formula>
    </cfRule>
  </conditionalFormatting>
  <conditionalFormatting sqref="G13:G5000">
    <cfRule type="expression" dxfId="49" priority="2">
      <formula>$G$12=TRUE</formula>
    </cfRule>
  </conditionalFormatting>
  <conditionalFormatting sqref="F13:F1132">
    <cfRule type="expression" dxfId="48" priority="1">
      <formula>Demi-nappe=TRUE</formula>
    </cfRule>
  </conditionalFormatting>
  <dataValidations count="6">
    <dataValidation type="list" allowBlank="1" showInputMessage="1" showErrorMessage="1" sqref="AD12" xr:uid="{E997EB3A-48C5-4545-89A4-CE764375A190}">
      <formula1>$B$13:$B$5000</formula1>
    </dataValidation>
    <dataValidation type="list" allowBlank="1" showInputMessage="1" showErrorMessage="1" sqref="D1" xr:uid="{F38BF13E-7CC7-425C-B0B9-0B29C879DDB5}">
      <formula1>"63,90,150,225,400,Choix"</formula1>
    </dataValidation>
    <dataValidation type="list" allowBlank="1" showInputMessage="1" showErrorMessage="1" sqref="M8" xr:uid="{553C8434-6E44-4E7F-A623-8E34F5BF42C6}">
      <formula1>"OUI,NON,Choix à faire"</formula1>
    </dataValidation>
    <dataValidation type="list" allowBlank="1" showInputMessage="1" showErrorMessage="1" sqref="G6:I6" xr:uid="{ECB54F2C-E40E-4D65-9770-4C66391BC216}">
      <formula1>"AT 2001,CCG LA,Cône de balancement 50 ° VR,Choix à faire"</formula1>
    </dataValidation>
    <dataValidation type="list" allowBlank="1" showInputMessage="1" showErrorMessage="1" sqref="D6:E6" xr:uid="{9BD46567-5869-4B17-9FF2-284F06CC5D31}">
      <mc:AlternateContent xmlns:x12ac="http://schemas.microsoft.com/office/spreadsheetml/2011/1/ac" xmlns:mc="http://schemas.openxmlformats.org/markup-compatibility/2006">
        <mc:Choice Requires="x12ac">
          <x12ac:list>2 ou 0 cm,4 et 6 cm,"""""",</x12ac:list>
        </mc:Choice>
        <mc:Fallback>
          <formula1>"2 ou 0 cm,4 et 6 cm,"""","</formula1>
        </mc:Fallback>
      </mc:AlternateContent>
    </dataValidation>
    <dataValidation type="list" allowBlank="1" showInputMessage="1" showErrorMessage="1" sqref="B6:C6" xr:uid="{960FEDD5-3284-4967-983E-2C9465BFD3EA}">
      <mc:AlternateContent xmlns:x12ac="http://schemas.microsoft.com/office/spreadsheetml/2011/1/ac" xmlns:mc="http://schemas.openxmlformats.org/markup-compatibility/2006">
        <mc:Choice Requires="x12ac">
          <x12ac:list>240 Pa : ZVN zone normale,360 Pa : ZVF/HPV zone normale,"""""",</x12ac:list>
        </mc:Choice>
        <mc:Fallback>
          <formula1>"240 Pa : ZVN zone normale,360 Pa : ZVF/HPV zone normale,"""","</formula1>
        </mc:Fallback>
      </mc:AlternateContent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>
                <anchor moveWithCells="1" sizeWithCells="1">
                  <from>
                    <xdr:col>16</xdr:col>
                    <xdr:colOff>200025</xdr:colOff>
                    <xdr:row>1</xdr:row>
                    <xdr:rowOff>228600</xdr:rowOff>
                  </from>
                  <to>
                    <xdr:col>17</xdr:col>
                    <xdr:colOff>542925</xdr:colOff>
                    <xdr:row>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>
                <anchor moveWithCells="1" sizeWithCells="1">
                  <from>
                    <xdr:col>18</xdr:col>
                    <xdr:colOff>142875</xdr:colOff>
                    <xdr:row>1</xdr:row>
                    <xdr:rowOff>228600</xdr:rowOff>
                  </from>
                  <to>
                    <xdr:col>20</xdr:col>
                    <xdr:colOff>581025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66EF40-B327-4BE0-B037-820351C40877}">
  <sheetPr codeName="Feuil3">
    <pageSetUpPr fitToPage="1"/>
  </sheetPr>
  <dimension ref="B2:CM5797"/>
  <sheetViews>
    <sheetView showGridLines="0" view="pageBreakPreview" zoomScaleNormal="70" zoomScaleSheetLayoutView="100" workbookViewId="0">
      <selection activeCell="CF13" sqref="CF13"/>
    </sheetView>
  </sheetViews>
  <sheetFormatPr baseColWidth="10" defaultRowHeight="15" x14ac:dyDescent="0.25"/>
  <cols>
    <col min="2" max="2" width="66.85546875" customWidth="1"/>
    <col min="3" max="16" width="11.7109375" customWidth="1"/>
    <col min="19" max="19" width="19.85546875" customWidth="1"/>
    <col min="20" max="20" width="13" customWidth="1"/>
    <col min="21" max="21" width="2.7109375" bestFit="1" customWidth="1"/>
    <col min="32" max="32" width="19" customWidth="1"/>
    <col min="44" max="44" width="18.28515625" bestFit="1" customWidth="1"/>
    <col min="54" max="55" width="10.28515625" customWidth="1"/>
    <col min="56" max="56" width="40" bestFit="1" customWidth="1"/>
    <col min="57" max="57" width="16.140625" bestFit="1" customWidth="1"/>
    <col min="59" max="59" width="14.28515625" customWidth="1"/>
    <col min="62" max="62" width="13.5703125" bestFit="1" customWidth="1"/>
    <col min="63" max="63" width="14.28515625" customWidth="1"/>
    <col min="64" max="64" width="9.42578125" customWidth="1"/>
    <col min="66" max="66" width="14.85546875" bestFit="1" customWidth="1"/>
    <col min="70" max="70" width="14.5703125" bestFit="1" customWidth="1"/>
    <col min="72" max="72" width="26.42578125" bestFit="1" customWidth="1"/>
    <col min="73" max="73" width="15" bestFit="1" customWidth="1"/>
    <col min="74" max="78" width="15" customWidth="1"/>
    <col min="84" max="84" width="25.85546875" bestFit="1" customWidth="1"/>
    <col min="87" max="87" width="28.7109375" bestFit="1" customWidth="1"/>
    <col min="90" max="90" width="26.85546875" bestFit="1" customWidth="1"/>
  </cols>
  <sheetData>
    <row r="2" spans="2:91" ht="30" x14ac:dyDescent="0.25">
      <c r="G2" s="59" t="s">
        <v>50</v>
      </c>
      <c r="H2" s="55" t="s">
        <v>51</v>
      </c>
      <c r="I2" s="59" t="s">
        <v>37</v>
      </c>
      <c r="J2" s="55" t="s">
        <v>52</v>
      </c>
      <c r="K2" s="55"/>
      <c r="L2" s="55"/>
      <c r="M2" s="55"/>
      <c r="N2" s="55"/>
      <c r="O2" s="55"/>
    </row>
    <row r="4" spans="2:91" x14ac:dyDescent="0.25">
      <c r="B4" s="60" t="str">
        <f>CONCATENATE("Etude Ligne ",'TABLEAU DE BORD'!D1," KV ",'TABLEAU DE BORD'!L1)</f>
        <v>Etude Ligne 63 KV FRONTENAUD - GRAND CHENE</v>
      </c>
      <c r="C4" s="60"/>
      <c r="D4" s="190"/>
      <c r="E4" s="190"/>
      <c r="F4" s="190"/>
      <c r="G4" s="61"/>
      <c r="H4" s="61"/>
      <c r="I4" s="62"/>
      <c r="J4" s="62"/>
      <c r="K4" s="62"/>
      <c r="L4" s="62"/>
      <c r="M4" s="62"/>
      <c r="N4" s="62"/>
      <c r="O4" s="62"/>
      <c r="P4" s="62"/>
    </row>
    <row r="5" spans="2:91" x14ac:dyDescent="0.25">
      <c r="B5" s="60" t="s">
        <v>53</v>
      </c>
      <c r="C5" s="63"/>
      <c r="D5" s="63"/>
      <c r="E5" s="61"/>
      <c r="F5" s="61"/>
      <c r="G5" s="61"/>
      <c r="H5" s="61"/>
      <c r="I5" s="62"/>
      <c r="J5" s="62"/>
      <c r="K5" s="62"/>
      <c r="L5" s="62"/>
      <c r="M5" s="62"/>
      <c r="N5" s="62"/>
      <c r="O5" s="62"/>
      <c r="P5" s="62"/>
      <c r="BI5" t="s">
        <v>54</v>
      </c>
    </row>
    <row r="6" spans="2:91" x14ac:dyDescent="0.25">
      <c r="B6" s="64" t="str">
        <f>CONCATENATE("Portée comprise entre le pylône n° ",H2," et le pylône n° ",J2,"")</f>
        <v>Portée comprise entre le pylône n° 55 et le pylône n° 61</v>
      </c>
      <c r="C6" s="63"/>
      <c r="D6" s="63"/>
      <c r="E6" s="61"/>
      <c r="F6" s="61"/>
      <c r="G6" s="61"/>
      <c r="H6" s="61"/>
      <c r="I6" s="62"/>
      <c r="J6" s="62"/>
      <c r="K6" s="62"/>
      <c r="L6" s="62"/>
      <c r="M6" s="62"/>
      <c r="N6" s="62"/>
      <c r="O6" s="62"/>
      <c r="P6" s="62"/>
      <c r="BI6">
        <f>RADIANS(50)</f>
        <v>0.87266462599716477</v>
      </c>
      <c r="BY6" t="s">
        <v>55</v>
      </c>
      <c r="BZ6" t="str">
        <f>INDEX('TABLEAU DE BORD'!B13:P5000,MATCH('Formalisme RTE'!H2,'TABLEAU DE BORD'!B13:B5000,0),13)</f>
        <v>aster228</v>
      </c>
    </row>
    <row r="7" spans="2:91" x14ac:dyDescent="0.25">
      <c r="B7" s="64" t="s">
        <v>56</v>
      </c>
      <c r="C7" s="63"/>
      <c r="D7" s="60">
        <f>'TABLEAU DE BORD'!D1</f>
        <v>63</v>
      </c>
      <c r="E7" s="60" t="s">
        <v>57</v>
      </c>
      <c r="F7" s="65"/>
      <c r="G7" s="61"/>
      <c r="H7" s="61"/>
      <c r="I7" s="62"/>
      <c r="J7" s="62"/>
      <c r="K7" s="62"/>
      <c r="L7" s="62"/>
      <c r="M7" s="62"/>
      <c r="N7" s="62"/>
      <c r="O7" s="62"/>
      <c r="P7" s="62"/>
      <c r="BI7" t="s">
        <v>58</v>
      </c>
      <c r="BJ7" s="20">
        <f>SIN(BI6)</f>
        <v>0.76604444311897801</v>
      </c>
      <c r="BO7" s="66"/>
      <c r="BP7" s="191" t="s">
        <v>59</v>
      </c>
      <c r="BQ7" s="191"/>
      <c r="BR7" s="191"/>
    </row>
    <row r="8" spans="2:91" x14ac:dyDescent="0.25">
      <c r="B8" s="64" t="s">
        <v>60</v>
      </c>
      <c r="C8" s="60"/>
      <c r="D8" s="60" t="str">
        <f>INDEX('TABLEAU DE BORD'!B13:R2000,MATCH('Formalisme RTE'!H2,'TABLEAU DE BORD'!B13:B2000,0),16)</f>
        <v>240 Pa : ZVN zone normale</v>
      </c>
      <c r="E8" s="65"/>
      <c r="F8" s="65"/>
      <c r="G8" s="61"/>
      <c r="H8" s="61"/>
      <c r="I8" s="62"/>
      <c r="J8" s="62"/>
      <c r="K8" s="62"/>
      <c r="L8" s="62"/>
      <c r="M8" s="62"/>
      <c r="N8" s="62"/>
      <c r="O8" s="62"/>
      <c r="P8" s="62"/>
      <c r="BO8" s="192" t="s">
        <v>61</v>
      </c>
      <c r="BP8" s="66">
        <v>63</v>
      </c>
      <c r="BQ8" s="66">
        <v>2</v>
      </c>
      <c r="BR8" s="66">
        <v>2</v>
      </c>
      <c r="BT8" s="67" t="s">
        <v>62</v>
      </c>
      <c r="BU8" s="67"/>
      <c r="BV8" s="67"/>
      <c r="BW8" s="67"/>
      <c r="BX8" s="67"/>
      <c r="BY8" s="67"/>
      <c r="BZ8" s="67"/>
    </row>
    <row r="9" spans="2:91" x14ac:dyDescent="0.25">
      <c r="B9" s="64" t="s">
        <v>63</v>
      </c>
      <c r="C9" s="63"/>
      <c r="D9" s="68">
        <f>INDEX('TABLEAU DE BORD'!B13:R2000,MATCH('Formalisme RTE'!H2,'TABLEAU DE BORD'!B13:B2000,0),14)</f>
        <v>1135.55</v>
      </c>
      <c r="E9" s="65" t="s">
        <v>64</v>
      </c>
      <c r="F9" s="65"/>
      <c r="G9" s="61"/>
      <c r="H9" s="61"/>
      <c r="I9" s="62"/>
      <c r="J9" s="62"/>
      <c r="K9" s="62"/>
      <c r="L9" s="62"/>
      <c r="M9" s="62"/>
      <c r="N9" s="62"/>
      <c r="O9" s="62"/>
      <c r="P9" s="62"/>
      <c r="BO9" s="192"/>
      <c r="BP9" s="66">
        <v>90</v>
      </c>
      <c r="BQ9" s="66">
        <v>2</v>
      </c>
      <c r="BR9" s="66">
        <v>2</v>
      </c>
      <c r="BT9" s="55" t="s">
        <v>65</v>
      </c>
      <c r="BU9" s="55" t="s">
        <v>66</v>
      </c>
      <c r="BV9" s="55"/>
      <c r="BW9" s="55"/>
      <c r="BX9" s="55" t="s">
        <v>67</v>
      </c>
      <c r="BY9" s="55"/>
      <c r="BZ9" s="55" t="s">
        <v>68</v>
      </c>
      <c r="CB9" t="s">
        <v>69</v>
      </c>
      <c r="CD9" t="s">
        <v>70</v>
      </c>
      <c r="CF9" t="s">
        <v>71</v>
      </c>
      <c r="CG9" t="s">
        <v>72</v>
      </c>
      <c r="CI9" t="s">
        <v>73</v>
      </c>
      <c r="CL9" t="s">
        <v>74</v>
      </c>
    </row>
    <row r="10" spans="2:91" x14ac:dyDescent="0.25">
      <c r="B10" s="64" t="s">
        <v>75</v>
      </c>
      <c r="C10" s="63"/>
      <c r="D10" s="68">
        <f>INDEX('TABLEAU DE BORD'!B13:R2000,MATCH('Formalisme RTE'!H2,'TABLEAU DE BORD'!B13:B2000,0),15)</f>
        <v>911.7</v>
      </c>
      <c r="E10" s="65" t="s">
        <v>64</v>
      </c>
      <c r="F10" s="65"/>
      <c r="G10" s="61"/>
      <c r="H10" s="61"/>
      <c r="I10" s="62"/>
      <c r="J10" s="62"/>
      <c r="K10" s="62"/>
      <c r="L10" s="62"/>
      <c r="M10" s="62"/>
      <c r="N10" s="62"/>
      <c r="O10" s="62"/>
      <c r="P10" s="62"/>
      <c r="S10" s="69" t="s">
        <v>76</v>
      </c>
      <c r="AF10" s="69" t="s">
        <v>19</v>
      </c>
      <c r="AR10" s="69" t="s">
        <v>77</v>
      </c>
      <c r="BO10" s="192"/>
      <c r="BP10" s="66">
        <v>150</v>
      </c>
      <c r="BQ10" s="66">
        <v>2</v>
      </c>
      <c r="BR10" s="66">
        <v>2.1</v>
      </c>
    </row>
    <row r="11" spans="2:91" x14ac:dyDescent="0.25">
      <c r="B11" s="64" t="str">
        <f>CONCATENATE("Distance axe support n° ",H2," / accrochage")</f>
        <v>Distance axe support n° 55 / accrochage</v>
      </c>
      <c r="C11" s="63"/>
      <c r="D11" s="63">
        <f>INDEX('TABLEAU DE BORD'!B13:R2000,MATCH('Formalisme RTE'!H2,'TABLEAU DE BORD'!B13:B2000,0),5)</f>
        <v>3.102830965870556</v>
      </c>
      <c r="E11" s="65" t="s">
        <v>64</v>
      </c>
      <c r="F11" s="65"/>
      <c r="G11" s="61"/>
      <c r="H11" s="61"/>
      <c r="I11" s="62"/>
      <c r="J11" s="62"/>
      <c r="K11" s="62"/>
      <c r="L11" s="62"/>
      <c r="M11" s="62"/>
      <c r="N11" s="62"/>
      <c r="O11" s="62"/>
      <c r="P11" s="62"/>
      <c r="R11" s="70">
        <f>'TABLEAU DE BORD'!U7</f>
        <v>0</v>
      </c>
      <c r="S11" s="71" t="s">
        <v>78</v>
      </c>
      <c r="T11" s="72"/>
      <c r="U11" s="57"/>
      <c r="V11" s="73" t="s">
        <v>79</v>
      </c>
      <c r="W11" s="193" t="s">
        <v>80</v>
      </c>
      <c r="X11" s="193"/>
      <c r="Y11" s="74">
        <f>'TABLEAU DE BORD'!U6</f>
        <v>8</v>
      </c>
      <c r="AB11" s="70">
        <f>'TABLEAU DE BORD'!U7</f>
        <v>0</v>
      </c>
      <c r="AE11" s="70">
        <f>'TABLEAU DE BORD'!U7</f>
        <v>0</v>
      </c>
      <c r="AF11" s="71" t="s">
        <v>78</v>
      </c>
      <c r="AG11" s="72"/>
      <c r="AH11" s="57"/>
      <c r="AI11" s="73" t="s">
        <v>79</v>
      </c>
      <c r="AJ11" s="193" t="s">
        <v>80</v>
      </c>
      <c r="AK11" s="193"/>
      <c r="AL11" s="74">
        <f>'TABLEAU DE BORD'!U6</f>
        <v>8</v>
      </c>
      <c r="AN11" s="70">
        <f>'TABLEAU DE BORD'!U7</f>
        <v>0</v>
      </c>
      <c r="AQ11" s="70">
        <f>'TABLEAU DE BORD'!U7</f>
        <v>0</v>
      </c>
      <c r="AR11" s="71" t="s">
        <v>78</v>
      </c>
      <c r="AS11" s="72"/>
      <c r="AT11" s="57"/>
      <c r="AU11" s="73" t="s">
        <v>79</v>
      </c>
      <c r="AV11" s="193" t="s">
        <v>80</v>
      </c>
      <c r="AW11" s="193"/>
      <c r="AX11" s="74">
        <f>'TABLEAU DE BORD'!U6</f>
        <v>8</v>
      </c>
      <c r="BO11" s="192"/>
      <c r="BP11" s="66">
        <v>225</v>
      </c>
      <c r="BQ11" s="66">
        <v>2</v>
      </c>
      <c r="BR11" s="66">
        <v>2.7</v>
      </c>
    </row>
    <row r="12" spans="2:91" ht="15.75" thickBot="1" x14ac:dyDescent="0.3">
      <c r="B12" s="64" t="str">
        <f>CONCATENATE("Distance axe support n° ",J2," / accrochage")</f>
        <v>Distance axe support n° 61 / accrochage</v>
      </c>
      <c r="C12" s="63"/>
      <c r="D12" s="63">
        <f>INDEX('TABLEAU DE BORD'!B13:R2000,MATCH('Formalisme RTE'!H2,'TABLEAU DE BORD'!B13:B2000,0),11)</f>
        <v>3.1032064062610516</v>
      </c>
      <c r="E12" s="65" t="s">
        <v>64</v>
      </c>
      <c r="F12" s="65"/>
      <c r="G12" s="61"/>
      <c r="H12" s="61"/>
      <c r="I12" s="62"/>
      <c r="J12" s="62"/>
      <c r="K12" s="62"/>
      <c r="L12" s="62"/>
      <c r="M12" s="62"/>
      <c r="N12" s="62"/>
      <c r="O12" s="62"/>
      <c r="P12" s="62"/>
      <c r="S12" s="71" t="e">
        <f>CONCATENATE("RESULTATS PORTEE ",#REF!,"-",#REF!)</f>
        <v>#REF!</v>
      </c>
      <c r="T12" s="71"/>
      <c r="U12" s="75"/>
      <c r="V12" s="76"/>
      <c r="W12" s="77"/>
      <c r="X12" s="57" t="str">
        <f>IF(W10="","","f2+G3 conditione la tranchée :")</f>
        <v/>
      </c>
      <c r="Y12" s="78"/>
      <c r="AF12" s="71" t="e">
        <f>CONCATENATE("RESULTATS PORTEE ",#REF!,"-",#REF!)</f>
        <v>#REF!</v>
      </c>
      <c r="AG12" s="71"/>
      <c r="AH12" s="75"/>
      <c r="AI12" s="76"/>
      <c r="AJ12" s="77"/>
      <c r="AK12" s="57" t="str">
        <f>IF(AJ10="","","f2+G3 conditione la tranchée :")</f>
        <v/>
      </c>
      <c r="AL12" s="78"/>
      <c r="AR12" s="71" t="e">
        <f>CONCATENATE("RESULTATS PORTEE ",#REF!,"-",#REF!)</f>
        <v>#REF!</v>
      </c>
      <c r="AS12" s="71"/>
      <c r="AT12" s="75"/>
      <c r="AU12" s="76"/>
      <c r="AV12" s="77"/>
      <c r="AW12" s="57" t="str">
        <f>IF(AV10="","","f2+G3 conditione la tranchée :")</f>
        <v/>
      </c>
      <c r="AX12" s="78"/>
      <c r="BO12" s="192"/>
      <c r="BP12" s="66">
        <v>400</v>
      </c>
      <c r="BQ12" s="66">
        <v>2</v>
      </c>
      <c r="BR12" s="66">
        <v>4</v>
      </c>
    </row>
    <row r="13" spans="2:91" x14ac:dyDescent="0.25">
      <c r="B13" s="64" t="s">
        <v>81</v>
      </c>
      <c r="C13" s="63"/>
      <c r="D13" s="63" t="s">
        <v>82</v>
      </c>
      <c r="E13" s="61"/>
      <c r="F13" s="61"/>
      <c r="G13" s="61"/>
      <c r="H13" s="61" t="str">
        <f>IF(D17="0.125","1/8","")</f>
        <v/>
      </c>
      <c r="I13" s="62"/>
      <c r="J13" s="62"/>
      <c r="K13" s="62"/>
      <c r="L13" s="62"/>
      <c r="M13" s="62"/>
      <c r="N13" s="62"/>
      <c r="O13" s="62"/>
      <c r="P13" s="62"/>
      <c r="S13" s="79" t="s">
        <v>83</v>
      </c>
      <c r="T13" s="186" t="s">
        <v>84</v>
      </c>
      <c r="U13" s="187"/>
      <c r="V13" s="188" t="s">
        <v>85</v>
      </c>
      <c r="W13" s="189"/>
      <c r="X13" s="80" t="s">
        <v>86</v>
      </c>
      <c r="Y13" s="79" t="s">
        <v>87</v>
      </c>
      <c r="Z13" s="81" t="s">
        <v>88</v>
      </c>
      <c r="AA13" s="82" t="s">
        <v>89</v>
      </c>
      <c r="AB13" s="83" t="s">
        <v>88</v>
      </c>
      <c r="AC13" s="81" t="s">
        <v>88</v>
      </c>
      <c r="AF13" s="79" t="s">
        <v>83</v>
      </c>
      <c r="AG13" s="186" t="s">
        <v>84</v>
      </c>
      <c r="AH13" s="187"/>
      <c r="AI13" s="188" t="s">
        <v>85</v>
      </c>
      <c r="AJ13" s="189"/>
      <c r="AK13" s="80" t="s">
        <v>86</v>
      </c>
      <c r="AL13" s="79" t="s">
        <v>87</v>
      </c>
      <c r="AM13" s="81" t="s">
        <v>88</v>
      </c>
      <c r="AN13" s="82" t="s">
        <v>89</v>
      </c>
      <c r="AO13" s="83" t="s">
        <v>88</v>
      </c>
      <c r="AP13" s="81" t="s">
        <v>88</v>
      </c>
      <c r="AQ13" s="84"/>
      <c r="AR13" s="79" t="s">
        <v>83</v>
      </c>
      <c r="AS13" s="186" t="s">
        <v>84</v>
      </c>
      <c r="AT13" s="187"/>
      <c r="AU13" s="188" t="s">
        <v>85</v>
      </c>
      <c r="AV13" s="189"/>
      <c r="AW13" s="80" t="s">
        <v>86</v>
      </c>
      <c r="AX13" s="79" t="s">
        <v>87</v>
      </c>
      <c r="AY13" s="81" t="s">
        <v>88</v>
      </c>
      <c r="AZ13" s="82" t="s">
        <v>89</v>
      </c>
      <c r="BA13" s="83" t="s">
        <v>88</v>
      </c>
      <c r="BB13" s="81" t="s">
        <v>88</v>
      </c>
      <c r="BC13" s="84"/>
    </row>
    <row r="14" spans="2:91" ht="15.75" thickBot="1" x14ac:dyDescent="0.3">
      <c r="B14" s="64" t="s">
        <v>90</v>
      </c>
      <c r="C14" s="63"/>
      <c r="D14" s="63">
        <f>BE30</f>
        <v>8.2562515294198988</v>
      </c>
      <c r="E14" s="61" t="s">
        <v>64</v>
      </c>
      <c r="F14" s="61"/>
      <c r="G14" s="61"/>
      <c r="H14" s="61"/>
      <c r="I14" s="62"/>
      <c r="J14" s="62"/>
      <c r="K14" s="62"/>
      <c r="L14" s="62"/>
      <c r="M14" s="62"/>
      <c r="N14" s="62"/>
      <c r="O14" s="62"/>
      <c r="P14" s="62"/>
      <c r="S14" s="85" t="s">
        <v>91</v>
      </c>
      <c r="T14" s="182" t="e">
        <f>CONCATENATE("Pylône ",#REF!)</f>
        <v>#REF!</v>
      </c>
      <c r="U14" s="183"/>
      <c r="V14" s="184" t="s">
        <v>92</v>
      </c>
      <c r="W14" s="185"/>
      <c r="X14" s="86" t="s">
        <v>93</v>
      </c>
      <c r="Y14" s="85" t="s">
        <v>94</v>
      </c>
      <c r="Z14" s="87" t="s">
        <v>95</v>
      </c>
      <c r="AA14" s="88" t="s">
        <v>96</v>
      </c>
      <c r="AB14" s="89" t="s">
        <v>97</v>
      </c>
      <c r="AC14" s="87" t="s">
        <v>98</v>
      </c>
      <c r="AF14" s="85" t="s">
        <v>91</v>
      </c>
      <c r="AG14" s="182" t="e">
        <f>CONCATENATE("Pylône ",#REF!)</f>
        <v>#REF!</v>
      </c>
      <c r="AH14" s="183"/>
      <c r="AI14" s="184" t="s">
        <v>92</v>
      </c>
      <c r="AJ14" s="185"/>
      <c r="AK14" s="86" t="s">
        <v>93</v>
      </c>
      <c r="AL14" s="85" t="s">
        <v>94</v>
      </c>
      <c r="AM14" s="87" t="s">
        <v>95</v>
      </c>
      <c r="AN14" s="88" t="s">
        <v>96</v>
      </c>
      <c r="AO14" s="89" t="s">
        <v>97</v>
      </c>
      <c r="AP14" s="87" t="s">
        <v>98</v>
      </c>
      <c r="AQ14" s="90"/>
      <c r="AR14" s="85" t="s">
        <v>91</v>
      </c>
      <c r="AS14" s="182" t="e">
        <f>CONCATENATE("Pylône ",#REF!)</f>
        <v>#REF!</v>
      </c>
      <c r="AT14" s="183"/>
      <c r="AU14" s="184" t="s">
        <v>92</v>
      </c>
      <c r="AV14" s="185"/>
      <c r="AW14" s="86" t="s">
        <v>93</v>
      </c>
      <c r="AX14" s="85" t="s">
        <v>94</v>
      </c>
      <c r="AY14" s="87" t="s">
        <v>95</v>
      </c>
      <c r="AZ14" s="88" t="s">
        <v>96</v>
      </c>
      <c r="BA14" s="89" t="s">
        <v>97</v>
      </c>
      <c r="BB14" s="87" t="s">
        <v>98</v>
      </c>
      <c r="BC14" s="90"/>
    </row>
    <row r="15" spans="2:91" x14ac:dyDescent="0.25">
      <c r="B15" s="64"/>
      <c r="C15" s="63"/>
      <c r="D15" s="63"/>
      <c r="E15" s="61"/>
      <c r="F15" s="61"/>
      <c r="G15" s="61"/>
      <c r="H15" s="61"/>
      <c r="I15" s="62"/>
      <c r="J15" s="62"/>
      <c r="K15" s="62"/>
      <c r="L15" s="62"/>
      <c r="M15" s="62"/>
      <c r="N15" s="62"/>
      <c r="O15" s="62"/>
      <c r="P15" s="62"/>
      <c r="S15" s="91" t="str">
        <f>IF(OR(T15="",$P$18=""),"",CONCATENATE($C$17,"-",U15))</f>
        <v>55-1</v>
      </c>
      <c r="T15" s="92">
        <v>0</v>
      </c>
      <c r="U15" s="93">
        <v>1</v>
      </c>
      <c r="V15" s="181">
        <f>BT15+BU15+$BJ$21+5</f>
        <v>12.538609885622975</v>
      </c>
      <c r="W15" s="181"/>
      <c r="X15" s="94"/>
      <c r="Y15" s="75"/>
      <c r="Z15" s="95" t="str">
        <f>IF(ISERROR(#REF!)=TRUE,"",IF(#REF!-(X15+Y15)&lt;=0,"Arbre à abattre",#REF!-(X15+Y15)))</f>
        <v/>
      </c>
      <c r="AA15" s="96"/>
      <c r="AB15" s="97" t="str">
        <f t="shared" ref="AB15:AB23" si="0">IF(AA15="","",IF(Z15-(V15*AA15)&lt;=0,"A Abattre",Z15-(V15*AA15)))</f>
        <v/>
      </c>
      <c r="AC15" s="97" t="str">
        <f t="shared" ref="AC15:AC23" si="1">IF(AA15="","",IF(Z15+(V15*AA15)&lt;=0,"A Abattre",Z15+(V15*AA15)))</f>
        <v/>
      </c>
      <c r="AF15" s="91" t="str">
        <f t="shared" ref="AF15:AF29" si="2">IF(OR(AG15="",$P$18=""),"",CONCATENATE($C$17,"-",AH15))</f>
        <v>55-1</v>
      </c>
      <c r="AG15" s="92">
        <v>0</v>
      </c>
      <c r="AH15" s="93">
        <v>1</v>
      </c>
      <c r="AI15" s="181">
        <f>BT15+BU15+'TABLEAU DE BORD'!$O$6</f>
        <v>6.0386098856229751</v>
      </c>
      <c r="AJ15" s="181"/>
      <c r="AK15" s="94"/>
      <c r="AL15" s="75"/>
      <c r="AM15" s="95" t="str">
        <f>IF(ISERROR(#REF!)=TRUE,"",IF(#REF!-(AK15+AL15)&lt;=0,"Arbre à abattre",#REF!-(AK15+AL15)))</f>
        <v/>
      </c>
      <c r="AN15" s="96"/>
      <c r="AO15" s="97" t="str">
        <f t="shared" ref="AO15:AO23" si="3">IF(AN15="","",IF(AM15-(AI15*AN15)&lt;=0,"A Abattre",AM15-(AI15*AN15)))</f>
        <v/>
      </c>
      <c r="AP15" s="97" t="str">
        <f t="shared" ref="AP15:AP23" si="4">IF(AN15="","",IF(AM15+(AI15*AN15)&lt;=0,"A Abattre",AM15+(AI15*AN15)))</f>
        <v/>
      </c>
      <c r="AQ15" s="90"/>
      <c r="AR15" s="91" t="str">
        <f t="shared" ref="AR15:AR33" si="5">IF(OR(AS15="",$P$18=""),"",CONCATENATE($C$17,"-",AT15))</f>
        <v>55-1</v>
      </c>
      <c r="AS15" s="92">
        <v>0</v>
      </c>
      <c r="AT15" s="93">
        <v>1</v>
      </c>
      <c r="AU15" s="181">
        <f>BT15+$BJ$7*CD15</f>
        <v>4.2828626944292623</v>
      </c>
      <c r="AV15" s="181"/>
      <c r="AW15" s="94"/>
      <c r="AX15" s="75"/>
      <c r="AY15" s="95" t="str">
        <f>IF(ISERROR(#REF!)=TRUE,"",IF(#REF!-(AW15+AX15)&lt;=0,"Arbre à abattre",#REF!-(AW15+AX15)))</f>
        <v/>
      </c>
      <c r="AZ15" s="96"/>
      <c r="BA15" s="97" t="str">
        <f t="shared" ref="BA15:BA23" si="6">IF(AZ15="","",IF(AY15-(AU15*AZ15)&lt;=0,"A Abattre",AY15-(AU15*AZ15)))</f>
        <v/>
      </c>
      <c r="BB15" s="97" t="str">
        <f t="shared" ref="BB15:BB23" si="7">IF(AZ15="","",IF(AY15+(AU15*AZ15)&lt;=0,"A Abattre",AY15+(AU15*AZ15)))</f>
        <v/>
      </c>
      <c r="BC15" s="90"/>
      <c r="BT15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BORD'!$B$13:$B$2000,0),11))*T15/INDEX('TABLEAU DE BORD'!$B$13:$R$2000,MATCH('Formalisme RTE'!$H$2,'TABLEAU DE BORD'!$B$13:$B$2000,0),12)</f>
        <v>3.102830965870556</v>
      </c>
      <c r="BU15" s="98">
        <f>BX15*CD15</f>
        <v>0.93577891975241945</v>
      </c>
      <c r="BX15" s="99">
        <f>SQRT(1-(1/(SQRT((CB15*0.981)^2+(($B$30/10)*BZ15*0.001)^2)/(CB15*0.981))^2))</f>
        <v>0.60748217536470928</v>
      </c>
      <c r="BZ15">
        <v>19.600000000000001</v>
      </c>
      <c r="CB15">
        <v>0.627</v>
      </c>
      <c r="CD15" s="98">
        <f>CG15-CF15</f>
        <v>1.5404220201039038</v>
      </c>
      <c r="CF15">
        <f t="shared" ref="CF15:CF78" si="8">$BE$28+$D$10*((EXP(($BE$26-T15)/$D$10)+EXP(-($BE$26-T15)/$D$10))/2-1)</f>
        <v>404.81000000000006</v>
      </c>
      <c r="CG1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BORD'!$B$13:$B$2000,0),9)))*T15/$P$18)</f>
        <v>406.35042202010396</v>
      </c>
      <c r="CI15" t="str">
        <f>'TABLEAU DE BORD'!B13</f>
        <v>51</v>
      </c>
      <c r="CJ15">
        <f>'TABLEAU DE BORD'!E13-'TABLEAU DE BORD'!C13</f>
        <v>21</v>
      </c>
      <c r="CL15" t="str">
        <f>'TABLEAU DE BORD'!H13</f>
        <v>52</v>
      </c>
      <c r="CM15">
        <f>'TABLEAU DE BORD'!K13-'TABLEAU DE BORD'!I13</f>
        <v>19</v>
      </c>
    </row>
    <row r="16" spans="2:91" ht="15.75" thickBot="1" x14ac:dyDescent="0.3">
      <c r="B16" s="64"/>
      <c r="C16" s="63"/>
      <c r="D16" s="63"/>
      <c r="E16" s="61"/>
      <c r="F16" s="61"/>
      <c r="G16" s="61"/>
      <c r="H16" s="61"/>
      <c r="I16" s="62"/>
      <c r="J16" s="62"/>
      <c r="K16" s="62"/>
      <c r="L16" s="62"/>
      <c r="M16" s="62"/>
      <c r="N16" s="62"/>
      <c r="O16" s="62"/>
      <c r="P16" s="62"/>
      <c r="S16" s="100" t="str">
        <f t="shared" ref="S16:S31" si="9">IF(OR(T16="",$P$18=""),"",CONCATENATE($C$17,"-",U16))</f>
        <v>55-2</v>
      </c>
      <c r="T16" s="95">
        <f>IF(T11="",$P$18/Y11,T11)</f>
        <v>30.65</v>
      </c>
      <c r="U16" s="101">
        <v>2</v>
      </c>
      <c r="V16" s="179">
        <f>BT16+BU16+$BJ$21+5</f>
        <v>14.712129005635081</v>
      </c>
      <c r="W16" s="179"/>
      <c r="X16" s="95"/>
      <c r="Y16" s="75"/>
      <c r="Z16" s="95" t="str">
        <f>IF(ISERROR(#REF!)=TRUE,"",IF(#REF!-(X16+Y16)&lt;=0,"Arbre à abattre",#REF!-(X16+Y16)))</f>
        <v/>
      </c>
      <c r="AA16" s="102"/>
      <c r="AB16" s="95" t="str">
        <f t="shared" si="0"/>
        <v/>
      </c>
      <c r="AC16" s="95" t="str">
        <f t="shared" si="1"/>
        <v/>
      </c>
      <c r="AF16" s="100" t="str">
        <f t="shared" si="2"/>
        <v>55-2</v>
      </c>
      <c r="AG16" s="95">
        <f>IF(AG11="",$P$18/AL11,AG11)</f>
        <v>30.65</v>
      </c>
      <c r="AH16" s="101">
        <v>2</v>
      </c>
      <c r="AI16" s="179">
        <f>BT16+BU16+'TABLEAU DE BORD'!$O$6</f>
        <v>8.2121290056350809</v>
      </c>
      <c r="AJ16" s="179"/>
      <c r="AK16" s="95"/>
      <c r="AL16" s="75"/>
      <c r="AM16" s="95" t="str">
        <f>IF(ISERROR(#REF!)=TRUE,"",IF(#REF!-(AK16+AL16)&lt;=0,"Arbre à abattre",#REF!-(AK16+AL16)))</f>
        <v/>
      </c>
      <c r="AN16" s="102"/>
      <c r="AO16" s="95" t="str">
        <f t="shared" si="3"/>
        <v/>
      </c>
      <c r="AP16" s="95" t="str">
        <f t="shared" si="4"/>
        <v/>
      </c>
      <c r="AQ16" s="95"/>
      <c r="AR16" s="100" t="str">
        <f t="shared" si="5"/>
        <v>55-2</v>
      </c>
      <c r="AS16" s="95">
        <f>IF(AS11="",$P$18/AX11,AS11)</f>
        <v>30.65</v>
      </c>
      <c r="AT16" s="101">
        <v>2</v>
      </c>
      <c r="AU16" s="179">
        <f>BT16+$BJ$7*CD16</f>
        <v>7.0236917591891519</v>
      </c>
      <c r="AV16" s="179"/>
      <c r="AW16" s="95"/>
      <c r="AX16" s="75"/>
      <c r="AY16" s="95" t="str">
        <f>IF(ISERROR(#REF!)=TRUE,"",IF(#REF!-(AW16+AX16)&lt;=0,"Arbre à abattre",#REF!-(AW16+AX16)))</f>
        <v/>
      </c>
      <c r="AZ16" s="102"/>
      <c r="BA16" s="95" t="str">
        <f t="shared" si="6"/>
        <v/>
      </c>
      <c r="BB16" s="95" t="str">
        <f t="shared" si="7"/>
        <v/>
      </c>
      <c r="BC16" s="95"/>
      <c r="BI16" s="67" t="s">
        <v>76</v>
      </c>
      <c r="BM16" s="67" t="s">
        <v>19</v>
      </c>
      <c r="BT16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BORD'!$B$13:$B$2000,0),11))*T16/INDEX('TABLEAU DE BORD'!$B$13:$R$2000,MATCH('Formalisme RTE'!$H$2,'TABLEAU DE BORD'!$B$13:$B$2000,0),12)</f>
        <v>3.1028778959193679</v>
      </c>
      <c r="BU16" s="98">
        <f>BX16*CD16</f>
        <v>3.1092511097157138</v>
      </c>
      <c r="BX16" s="99">
        <f t="shared" ref="BX16:BX79" si="10">SQRT(1-(1/(SQRT((CB16*0.981)^2+(($B$30/10)*BZ16*0.001)^2)/(CB16*0.981))^2))</f>
        <v>0.60748217536470928</v>
      </c>
      <c r="BZ16">
        <v>19.600000000000001</v>
      </c>
      <c r="CB16">
        <v>0.627</v>
      </c>
      <c r="CD16">
        <f>CG16-CF16</f>
        <v>5.1182589972274286</v>
      </c>
      <c r="CF16">
        <f t="shared" si="8"/>
        <v>400.83466302287655</v>
      </c>
      <c r="CG1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BORD'!$B$13:$B$2000,0),9)))*T16/$P$18)</f>
        <v>405.95292202010398</v>
      </c>
      <c r="CI16" t="str">
        <f>'TABLEAU DE BORD'!B14</f>
        <v>52</v>
      </c>
      <c r="CJ16">
        <f>'TABLEAU DE BORD'!E14-'TABLEAU DE BORD'!C14</f>
        <v>19</v>
      </c>
      <c r="CL16" t="str">
        <f>'TABLEAU DE BORD'!H14</f>
        <v>53</v>
      </c>
      <c r="CM16">
        <f>'TABLEAU DE BORD'!K14-'TABLEAU DE BORD'!I14</f>
        <v>18.810000000000002</v>
      </c>
    </row>
    <row r="17" spans="2:91" ht="15.75" thickTop="1" x14ac:dyDescent="0.25">
      <c r="B17" s="103" t="s">
        <v>99</v>
      </c>
      <c r="C17" s="104" t="str">
        <f>H2</f>
        <v>55</v>
      </c>
      <c r="D17" s="105" t="str">
        <f>S16</f>
        <v>55-2</v>
      </c>
      <c r="E17" s="105" t="str">
        <f>S17</f>
        <v>55-3</v>
      </c>
      <c r="F17" s="105" t="str">
        <f>S18</f>
        <v>55-4</v>
      </c>
      <c r="G17" s="105" t="str">
        <f>S19</f>
        <v>55-5</v>
      </c>
      <c r="H17" s="105" t="str">
        <f>S20</f>
        <v>55-6</v>
      </c>
      <c r="I17" s="105" t="str">
        <f>S21</f>
        <v>55-7</v>
      </c>
      <c r="J17" s="105" t="str">
        <f>S22</f>
        <v>55-8</v>
      </c>
      <c r="K17" s="105" t="str">
        <f>S23</f>
        <v>55-9</v>
      </c>
      <c r="L17" s="105" t="str">
        <f>S24</f>
        <v/>
      </c>
      <c r="M17" s="105" t="str">
        <f>S25</f>
        <v/>
      </c>
      <c r="N17" s="105" t="str">
        <f>S26</f>
        <v/>
      </c>
      <c r="O17" s="105" t="str">
        <f>S27</f>
        <v/>
      </c>
      <c r="P17" s="106" t="str">
        <f>S28</f>
        <v/>
      </c>
      <c r="S17" s="100" t="str">
        <f t="shared" si="9"/>
        <v>55-3</v>
      </c>
      <c r="T17" s="95">
        <f t="shared" ref="T17:T43" si="11">IF(OR(T16=$P$18,$P$18=""),"",IF(T16="","",IF(T16&gt;$P$18-$T$11,$P$18,IF($T$11="",IF(T16&gt;$P$18-$P$18/$Y$11,"",T16+$P$18/$Y$11),T16+$T$11))))</f>
        <v>61.3</v>
      </c>
      <c r="U17" s="101">
        <v>3</v>
      </c>
      <c r="V17" s="180">
        <f>IF(T17="","",BT17+BU17+$BJ$21+5)</f>
        <v>16.255667570651646</v>
      </c>
      <c r="W17" s="180"/>
      <c r="X17" s="95"/>
      <c r="Y17" s="75"/>
      <c r="Z17" s="95" t="str">
        <f>IF(ISERROR(#REF!)=TRUE,"",IF(#REF!-(X17+Y17)&lt;=0,"Arbre à abattre",#REF!-(X17+Y17)))</f>
        <v/>
      </c>
      <c r="AA17" s="102"/>
      <c r="AB17" s="95" t="str">
        <f t="shared" si="0"/>
        <v/>
      </c>
      <c r="AC17" s="95" t="str">
        <f t="shared" si="1"/>
        <v/>
      </c>
      <c r="AF17" s="100" t="str">
        <f t="shared" si="2"/>
        <v>55-3</v>
      </c>
      <c r="AG17" s="95">
        <f>IF(OR(AG16=$P$18,$P$18=""),"",IF(AG16="","",IF(AG16&gt;$P$18-$AG$11,$P$18,IF($AG$11="",IF(AG16&gt;$P$18-$P$18/$AL$11,"",AG16+$P$18/$AL$11),AG16+$AG$11))))</f>
        <v>61.3</v>
      </c>
      <c r="AH17" s="101">
        <v>3</v>
      </c>
      <c r="AI17" s="179">
        <f>IF(AG17="","",BT17+BU17+'TABLEAU DE BORD'!$O$6)</f>
        <v>9.755667570651644</v>
      </c>
      <c r="AJ17" s="179"/>
      <c r="AK17" s="95"/>
      <c r="AL17" s="75"/>
      <c r="AM17" s="95" t="str">
        <f>IF(ISERROR(#REF!)=TRUE,"",IF(#REF!-(AK17+AL17)&lt;=0,"Arbre à abattre",#REF!-(AK17+AL17)))</f>
        <v/>
      </c>
      <c r="AN17" s="102"/>
      <c r="AO17" s="95" t="str">
        <f t="shared" si="3"/>
        <v/>
      </c>
      <c r="AP17" s="95" t="str">
        <f t="shared" si="4"/>
        <v/>
      </c>
      <c r="AQ17" s="95"/>
      <c r="AR17" s="100" t="str">
        <f t="shared" si="5"/>
        <v>55-3</v>
      </c>
      <c r="AS17" s="95">
        <f t="shared" ref="AS17:AS39" si="12">IF(OR(AS16=$P$18,$P$18=""),"",IF(AS16="","",IF(AS16&gt;$P$18-$AS$11,$P$18,IF($AS$11="",IF(AS16&gt;$P$18-$P$18/$AX$11,"",AS16+$P$18/$AX$11),AS16+$AS$11))))</f>
        <v>61.3</v>
      </c>
      <c r="AT17" s="101">
        <v>3</v>
      </c>
      <c r="AU17" s="179">
        <f>IF(AS17="","",BT17+$BJ$7+CD17)</f>
        <v>11.528029787019447</v>
      </c>
      <c r="AV17" s="179"/>
      <c r="AW17" s="95"/>
      <c r="AX17" s="75"/>
      <c r="AY17" s="95" t="str">
        <f>IF(ISERROR(#REF!)=TRUE,"",IF(#REF!-(AW17+AX17)&lt;=0,"Arbre à abattre",#REF!-(AW17+AX17)))</f>
        <v/>
      </c>
      <c r="AZ17" s="102"/>
      <c r="BA17" s="95" t="str">
        <f t="shared" si="6"/>
        <v/>
      </c>
      <c r="BB17" s="95" t="str">
        <f t="shared" si="7"/>
        <v/>
      </c>
      <c r="BC17" s="95"/>
      <c r="BT17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BORD'!$B$13:$B$2000,0),11))*T17/INDEX('TABLEAU DE BORD'!$B$13:$R$2000,MATCH('Formalisme RTE'!$H$2,'TABLEAU DE BORD'!$B$13:$B$2000,0),12)</f>
        <v>3.1029248259681799</v>
      </c>
      <c r="BU17" s="98">
        <f>BX17*CD17</f>
        <v>4.6527427446834642</v>
      </c>
      <c r="BX17" s="99">
        <f t="shared" si="10"/>
        <v>0.60748217536470928</v>
      </c>
      <c r="BZ17">
        <v>19.600000000000001</v>
      </c>
      <c r="CB17">
        <v>0.627</v>
      </c>
      <c r="CD17">
        <f t="shared" ref="CD17:CD80" si="13">CG17-CF17</f>
        <v>7.6590605179322893</v>
      </c>
      <c r="CF17">
        <f t="shared" si="8"/>
        <v>397.89636150217166</v>
      </c>
      <c r="CG1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BORD'!$B$13:$B$2000,0),9)))*T17/$P$18)</f>
        <v>405.55542202010395</v>
      </c>
      <c r="CI17" t="str">
        <f>'TABLEAU DE BORD'!B15</f>
        <v>53</v>
      </c>
      <c r="CJ17">
        <f>'TABLEAU DE BORD'!E15-'TABLEAU DE BORD'!C15</f>
        <v>18.810000000000002</v>
      </c>
      <c r="CL17" t="str">
        <f>'TABLEAU DE BORD'!H15</f>
        <v>54</v>
      </c>
      <c r="CM17">
        <f>'TABLEAU DE BORD'!K15-'TABLEAU DE BORD'!I15</f>
        <v>18.96999999999997</v>
      </c>
    </row>
    <row r="18" spans="2:91" x14ac:dyDescent="0.25">
      <c r="B18" s="107" t="str">
        <f>CONCATENATE("Distance / Support n° ",H2,"")</f>
        <v>Distance / Support n° 55</v>
      </c>
      <c r="C18" s="108">
        <v>0</v>
      </c>
      <c r="D18" s="109">
        <f>T16</f>
        <v>30.65</v>
      </c>
      <c r="E18" s="109">
        <f>T17</f>
        <v>61.3</v>
      </c>
      <c r="F18" s="109">
        <f>T18</f>
        <v>91.949999999999989</v>
      </c>
      <c r="G18" s="109">
        <f>T19</f>
        <v>122.6</v>
      </c>
      <c r="H18" s="109">
        <f>T20</f>
        <v>153.25</v>
      </c>
      <c r="I18" s="109">
        <f>T21</f>
        <v>183.9</v>
      </c>
      <c r="J18" s="109">
        <f>T22</f>
        <v>214.55</v>
      </c>
      <c r="K18" s="109">
        <f>T23</f>
        <v>245.20000000000002</v>
      </c>
      <c r="L18" s="109" t="str">
        <f>T24</f>
        <v/>
      </c>
      <c r="M18" s="109" t="str">
        <f>T25</f>
        <v/>
      </c>
      <c r="N18" s="109" t="str">
        <f>T26</f>
        <v/>
      </c>
      <c r="O18" s="109" t="str">
        <f>T27</f>
        <v/>
      </c>
      <c r="P18" s="110" t="str">
        <f>INDEX('TABLEAU DE BORD'!B13:R2000,MATCH('Formalisme RTE'!H2,'TABLEAU DE BORD'!B13:B2000,0),12)</f>
        <v>245.20</v>
      </c>
      <c r="S18" s="100" t="str">
        <f t="shared" si="9"/>
        <v>55-4</v>
      </c>
      <c r="T18" s="95">
        <f t="shared" si="11"/>
        <v>91.949999999999989</v>
      </c>
      <c r="U18" s="101">
        <v>4</v>
      </c>
      <c r="V18" s="180">
        <f>IF(T18="","",BT18+BU18+$BJ$21+5)</f>
        <v>17.171243147137037</v>
      </c>
      <c r="W18" s="180"/>
      <c r="X18" s="95"/>
      <c r="Y18" s="75"/>
      <c r="Z18" s="95" t="str">
        <f>IF(ISERROR(BS13)=TRUE,"",IF(BS13-(X18+Y18)&lt;=0,"Arbre à abattre",BS13-(X18+Y18)))</f>
        <v>Arbre à abattre</v>
      </c>
      <c r="AA18" s="102"/>
      <c r="AB18" s="95" t="str">
        <f t="shared" si="0"/>
        <v/>
      </c>
      <c r="AC18" s="95" t="str">
        <f t="shared" si="1"/>
        <v/>
      </c>
      <c r="AF18" s="100" t="str">
        <f t="shared" si="2"/>
        <v>55-4</v>
      </c>
      <c r="AG18" s="95">
        <f>IF(OR(AG17=$P$18,$P$18=""),"",IF(AG17="","",IF(AG17&gt;$P$18-$AG$11,$P$18,IF($AG$11="",IF(AG17&gt;$P$18-$P$18/$AL$11,"",AG17+$P$18/$AL$11),AG17+$AG$11))))</f>
        <v>91.949999999999989</v>
      </c>
      <c r="AH18" s="101">
        <v>4</v>
      </c>
      <c r="AI18" s="179">
        <f>IF(AG18="","",BT18+BU18+'TABLEAU DE BORD'!$O$6)</f>
        <v>10.671243147137037</v>
      </c>
      <c r="AJ18" s="179"/>
      <c r="AK18" s="95"/>
      <c r="AL18" s="75"/>
      <c r="AM18" s="95" t="str">
        <f>IF(ISERROR(CF13)=TRUE,"",IF(CF13-(AK18+AL18)&lt;=0,"Arbre à abattre",CF13-(AK18+AL18)))</f>
        <v>Arbre à abattre</v>
      </c>
      <c r="AN18" s="102"/>
      <c r="AO18" s="95" t="str">
        <f t="shared" si="3"/>
        <v/>
      </c>
      <c r="AP18" s="95" t="str">
        <f t="shared" si="4"/>
        <v/>
      </c>
      <c r="AQ18" s="95"/>
      <c r="AR18" s="100" t="str">
        <f t="shared" si="5"/>
        <v>55-4</v>
      </c>
      <c r="AS18" s="95">
        <f t="shared" si="12"/>
        <v>91.949999999999989</v>
      </c>
      <c r="AT18" s="101">
        <v>4</v>
      </c>
      <c r="AU18" s="179">
        <f t="shared" ref="AU18:AU22" si="14">IF(AS18="","",BT18+$BJ$7+CD18)</f>
        <v>13.035163975862204</v>
      </c>
      <c r="AV18" s="179"/>
      <c r="AW18" s="95"/>
      <c r="AX18" s="75"/>
      <c r="AY18" s="95" t="str">
        <f>IF(ISERROR(CR13)=TRUE,"",IF(CR13-(AW18+AX18)&lt;=0,"Arbre à abattre",CR13-(AW18+AX18)))</f>
        <v>Arbre à abattre</v>
      </c>
      <c r="AZ18" s="102"/>
      <c r="BA18" s="95" t="str">
        <f t="shared" si="6"/>
        <v/>
      </c>
      <c r="BB18" s="95" t="str">
        <f t="shared" si="7"/>
        <v/>
      </c>
      <c r="BC18" s="95"/>
      <c r="BT18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BORD'!$B$13:$B$2000,0),11))*T18/INDEX('TABLEAU DE BORD'!$B$13:$R$2000,MATCH('Formalisme RTE'!$H$2,'TABLEAU DE BORD'!$B$13:$B$2000,0),12)</f>
        <v>3.1029717560169918</v>
      </c>
      <c r="BU18" s="98">
        <f t="shared" ref="BU18:BU81" si="15">BX18*CD18</f>
        <v>5.5682713911200459</v>
      </c>
      <c r="BX18" s="99">
        <f t="shared" si="10"/>
        <v>0.60748217536470928</v>
      </c>
      <c r="BZ18">
        <v>19.600000000000001</v>
      </c>
      <c r="CB18">
        <v>0.627</v>
      </c>
      <c r="CD18">
        <f>CG18-CF18</f>
        <v>9.166147776726234</v>
      </c>
      <c r="CF18">
        <f t="shared" si="8"/>
        <v>395.99177424337773</v>
      </c>
      <c r="CG1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BORD'!$B$13:$B$2000,0),9)))*T18/$P$18)</f>
        <v>405.15792202010397</v>
      </c>
      <c r="CI18" t="str">
        <f>'TABLEAU DE BORD'!B16</f>
        <v>54</v>
      </c>
      <c r="CJ18">
        <f>'TABLEAU DE BORD'!E16-'TABLEAU DE BORD'!C16</f>
        <v>18.96999999999997</v>
      </c>
      <c r="CL18" t="str">
        <f>'TABLEAU DE BORD'!H16</f>
        <v>55</v>
      </c>
      <c r="CM18">
        <f>'TABLEAU DE BORD'!K16-'TABLEAU DE BORD'!I16</f>
        <v>19.54000000000002</v>
      </c>
    </row>
    <row r="19" spans="2:91" x14ac:dyDescent="0.25">
      <c r="B19" s="111" t="s">
        <v>100</v>
      </c>
      <c r="C19" s="112"/>
      <c r="D19" s="113"/>
      <c r="E19" s="113"/>
      <c r="F19" s="113"/>
      <c r="G19" s="113"/>
      <c r="H19" s="113"/>
      <c r="I19" s="113"/>
      <c r="J19" s="113"/>
      <c r="K19" s="113"/>
      <c r="L19" s="113"/>
      <c r="M19" s="113"/>
      <c r="N19" s="113"/>
      <c r="O19" s="113"/>
      <c r="P19" s="114"/>
      <c r="S19" s="100" t="str">
        <f t="shared" si="9"/>
        <v>55-5</v>
      </c>
      <c r="T19" s="95">
        <f t="shared" si="11"/>
        <v>122.6</v>
      </c>
      <c r="U19" s="101">
        <v>5</v>
      </c>
      <c r="V19" s="180">
        <f>IF(T19="","",BT19+BU19+$BJ$21+5)</f>
        <v>17.460163508086953</v>
      </c>
      <c r="W19" s="180"/>
      <c r="X19" s="95"/>
      <c r="Y19" s="75"/>
      <c r="Z19" s="95" t="str">
        <f>IF(ISERROR(BS14)=TRUE,"",IF(BS14-(X19+Y19)&lt;=0,"Arbre à abattre",BS14-(X19+Y19)))</f>
        <v>Arbre à abattre</v>
      </c>
      <c r="AA19" s="102"/>
      <c r="AB19" s="95" t="str">
        <f t="shared" si="0"/>
        <v/>
      </c>
      <c r="AC19" s="95" t="str">
        <f t="shared" si="1"/>
        <v/>
      </c>
      <c r="AF19" s="100" t="str">
        <f t="shared" si="2"/>
        <v>55-5</v>
      </c>
      <c r="AG19" s="95">
        <f>IF(OR(AG18=$P$18,$P$18=""),"",IF(AG18="","",IF(AG18&gt;$P$18-$AG$11,$P$18,IF($AG$11="",IF(AG18&gt;$P$18-$P$18/$AL$11,"",AG18+$P$18/$AL$11),AG18+$AG$11))))</f>
        <v>122.6</v>
      </c>
      <c r="AH19" s="101">
        <v>5</v>
      </c>
      <c r="AI19" s="179">
        <f>IF(AG19="","",BT19+BU19+'TABLEAU DE BORD'!$O$6)</f>
        <v>10.960163508086953</v>
      </c>
      <c r="AJ19" s="179"/>
      <c r="AK19" s="95"/>
      <c r="AL19" s="75"/>
      <c r="AM19" s="95" t="str">
        <f>IF(ISERROR(CF14)=TRUE,"",IF(CF14-(AK19+AL19)&lt;=0,"Arbre à abattre",CF14-(AK19+AL19)))</f>
        <v>Arbre à abattre</v>
      </c>
      <c r="AN19" s="102"/>
      <c r="AO19" s="95" t="str">
        <f t="shared" si="3"/>
        <v/>
      </c>
      <c r="AP19" s="95" t="str">
        <f t="shared" si="4"/>
        <v/>
      </c>
      <c r="AQ19" s="95"/>
      <c r="AR19" s="100" t="str">
        <f t="shared" si="5"/>
        <v>55-5</v>
      </c>
      <c r="AS19" s="95">
        <f t="shared" si="12"/>
        <v>122.6</v>
      </c>
      <c r="AT19" s="101">
        <v>5</v>
      </c>
      <c r="AU19" s="179">
        <f t="shared" si="14"/>
        <v>13.510736678708668</v>
      </c>
      <c r="AV19" s="179"/>
      <c r="AW19" s="95"/>
      <c r="AX19" s="75"/>
      <c r="AY19" s="95" t="str">
        <f>IF(ISERROR(CR14)=TRUE,"",IF(CR14-(AW19+AX19)&lt;=0,"Arbre à abattre",CR14-(AW19+AX19)))</f>
        <v>Arbre à abattre</v>
      </c>
      <c r="AZ19" s="102"/>
      <c r="BA19" s="95" t="str">
        <f t="shared" si="6"/>
        <v/>
      </c>
      <c r="BB19" s="95" t="str">
        <f t="shared" si="7"/>
        <v/>
      </c>
      <c r="BC19" s="95"/>
      <c r="BI19" s="115" t="s">
        <v>101</v>
      </c>
      <c r="BJ19">
        <f>BJ46</f>
        <v>3.5</v>
      </c>
      <c r="BK19" t="s">
        <v>64</v>
      </c>
      <c r="BM19" s="115" t="s">
        <v>102</v>
      </c>
      <c r="BN19">
        <f>IF('TABLEAU DE BORD'!L2="AT 2001",2,"Non concerné")</f>
        <v>2</v>
      </c>
      <c r="BO19" t="s">
        <v>64</v>
      </c>
      <c r="BT19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BORD'!$B$13:$B$2000,0),11))*T19/INDEX('TABLEAU DE BORD'!$B$13:$R$2000,MATCH('Formalisme RTE'!$H$2,'TABLEAU DE BORD'!$B$13:$B$2000,0),12)</f>
        <v>3.1030186860658038</v>
      </c>
      <c r="BU19" s="98">
        <f>BX19*CD19</f>
        <v>5.8571448220211488</v>
      </c>
      <c r="BX19" s="99">
        <f t="shared" si="10"/>
        <v>0.60748217536470928</v>
      </c>
      <c r="BZ19">
        <v>19.600000000000001</v>
      </c>
      <c r="CB19">
        <v>0.627</v>
      </c>
      <c r="CD19">
        <f>CG19-CF19</f>
        <v>9.6416735495238868</v>
      </c>
      <c r="CF19">
        <f>$BE$28+$D$10*((EXP(($BE$26-T19)/$D$10)+EXP(-($BE$26-T19)/$D$10))/2-1)</f>
        <v>395.1187484705801</v>
      </c>
      <c r="CG1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BORD'!$B$13:$B$2000,0),9)))*T19/$P$18)</f>
        <v>404.76042202010399</v>
      </c>
      <c r="CI19" t="str">
        <f>'TABLEAU DE BORD'!B17</f>
        <v>55</v>
      </c>
      <c r="CJ19">
        <f>'TABLEAU DE BORD'!E17-'TABLEAU DE BORD'!C17</f>
        <v>19.54000000000002</v>
      </c>
      <c r="CL19" t="str">
        <f>'TABLEAU DE BORD'!H17</f>
        <v>56</v>
      </c>
      <c r="CM19">
        <f>'TABLEAU DE BORD'!K17-'TABLEAU DE BORD'!I17</f>
        <v>18.96999999999997</v>
      </c>
    </row>
    <row r="20" spans="2:91" ht="15.75" x14ac:dyDescent="0.25">
      <c r="B20" s="116" t="s">
        <v>103</v>
      </c>
      <c r="C20" s="117">
        <f t="shared" ref="C20" si="16">C21-2</f>
        <v>4.0386098856229751</v>
      </c>
      <c r="D20" s="117">
        <f>D21-2</f>
        <v>6.2121290056350809</v>
      </c>
      <c r="E20" s="117">
        <f t="shared" ref="E20:P20" si="17">IF(ISERROR(E21-2),"",E21-2)</f>
        <v>7.755667570651644</v>
      </c>
      <c r="F20" s="117">
        <f t="shared" si="17"/>
        <v>8.6712431471370373</v>
      </c>
      <c r="G20" s="117">
        <f t="shared" si="17"/>
        <v>8.9601635080869535</v>
      </c>
      <c r="H20" s="117">
        <f>IF(ISERROR(H21-2),"",H21-2)</f>
        <v>8.6230281112187601</v>
      </c>
      <c r="I20" s="117">
        <f t="shared" si="17"/>
        <v>7.6597287765444548</v>
      </c>
      <c r="J20" s="117">
        <f t="shared" si="17"/>
        <v>6.069449564094155</v>
      </c>
      <c r="K20" s="117">
        <f t="shared" si="17"/>
        <v>3.8506658516504437</v>
      </c>
      <c r="L20" s="117" t="str">
        <f t="shared" si="17"/>
        <v/>
      </c>
      <c r="M20" s="117" t="str">
        <f t="shared" si="17"/>
        <v/>
      </c>
      <c r="N20" s="117" t="str">
        <f t="shared" si="17"/>
        <v/>
      </c>
      <c r="O20" s="117" t="str">
        <f t="shared" si="17"/>
        <v/>
      </c>
      <c r="P20" s="118" t="str">
        <f t="shared" si="17"/>
        <v/>
      </c>
      <c r="S20" s="100" t="str">
        <f t="shared" si="9"/>
        <v>55-6</v>
      </c>
      <c r="T20" s="95">
        <f t="shared" si="11"/>
        <v>153.25</v>
      </c>
      <c r="U20" s="101">
        <v>6</v>
      </c>
      <c r="V20" s="180">
        <f>IF(T20="","",BT20+BU20+$BJ$21+5)</f>
        <v>17.123028111218758</v>
      </c>
      <c r="W20" s="180"/>
      <c r="X20" s="95"/>
      <c r="Y20" s="75"/>
      <c r="Z20" s="95" t="str">
        <f>IF(ISERROR(BS15)=TRUE,"",IF(BS15-(X20+Y20)&lt;=0,"Arbre à abattre",BS15-(X20+Y20)))</f>
        <v>Arbre à abattre</v>
      </c>
      <c r="AA20" s="102"/>
      <c r="AB20" s="95" t="str">
        <f t="shared" si="0"/>
        <v/>
      </c>
      <c r="AC20" s="95" t="str">
        <f t="shared" si="1"/>
        <v/>
      </c>
      <c r="AF20" s="100" t="str">
        <f t="shared" si="2"/>
        <v>55-6</v>
      </c>
      <c r="AG20" s="95">
        <f>IF(OR(AG19=$P$18,$P$18=""),"",IF(AG19="","",IF(AG19&gt;$P$18-$AG$11,$P$18,IF($AG$11="",IF(AG19&gt;$P$18-$P$18/$AL$11,"",AG19+$P$18/$AL$11),AG19+$AG$11))))</f>
        <v>153.25</v>
      </c>
      <c r="AH20" s="101">
        <v>6</v>
      </c>
      <c r="AI20" s="179">
        <f>IF(AG20="","",BT20+BU20+'TABLEAU DE BORD'!$O$6)</f>
        <v>10.62302811121876</v>
      </c>
      <c r="AJ20" s="179"/>
      <c r="AK20" s="95"/>
      <c r="AL20" s="75"/>
      <c r="AM20" s="95">
        <f>IF(ISERROR(CF15)=TRUE,"",IF(CF15-(AK20+AL20)&lt;=0,"Arbre à abattre",CF15-(AK20+AL20)))</f>
        <v>404.81000000000006</v>
      </c>
      <c r="AN20" s="102"/>
      <c r="AO20" s="95" t="str">
        <f t="shared" si="3"/>
        <v/>
      </c>
      <c r="AP20" s="95" t="str">
        <f t="shared" si="4"/>
        <v/>
      </c>
      <c r="AQ20" s="95"/>
      <c r="AR20" s="100" t="str">
        <f t="shared" si="5"/>
        <v>55-6</v>
      </c>
      <c r="AS20" s="95">
        <f t="shared" si="12"/>
        <v>153.25</v>
      </c>
      <c r="AT20" s="101">
        <v>6</v>
      </c>
      <c r="AU20" s="179">
        <f>IF(AS20="","",BT20+$BJ$7+CD20)</f>
        <v>12.955734686186917</v>
      </c>
      <c r="AV20" s="179"/>
      <c r="AW20" s="95"/>
      <c r="AX20" s="75"/>
      <c r="AY20" s="95" t="str">
        <f>IF(ISERROR(CR15)=TRUE,"",IF(CR15-(AW20+AX20)&lt;=0,"Arbre à abattre",CR15-(AW20+AX20)))</f>
        <v>Arbre à abattre</v>
      </c>
      <c r="AZ20" s="102"/>
      <c r="BA20" s="95" t="str">
        <f t="shared" si="6"/>
        <v/>
      </c>
      <c r="BB20" s="95" t="str">
        <f t="shared" si="7"/>
        <v/>
      </c>
      <c r="BC20" s="95"/>
      <c r="BD20" s="119" t="s">
        <v>104</v>
      </c>
      <c r="BE20" s="120">
        <f>(INDEX('TABLEAU DE BORD'!B13:R2000,MATCH('Formalisme RTE'!H2,'TABLEAU DE BORD'!B13:B2000,0),10)-INDEX('TABLEAU DE BORD'!B13:R2000,MATCH('Formalisme RTE'!H2,'TABLEAU DE BORD'!B13:B2000,0),4))</f>
        <v>-2.8700000000000045</v>
      </c>
      <c r="BT20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BORD'!$B$13:$B$2000,0),11))*T20/INDEX('TABLEAU DE BORD'!$B$13:$R$2000,MATCH('Formalisme RTE'!$H$2,'TABLEAU DE BORD'!$B$13:$B$2000,0),12)</f>
        <v>3.1030656161146157</v>
      </c>
      <c r="BU20" s="98">
        <f t="shared" si="15"/>
        <v>5.5199624951041448</v>
      </c>
      <c r="BX20" s="99">
        <f t="shared" si="10"/>
        <v>0.60748217536470928</v>
      </c>
      <c r="BZ20">
        <v>19.600000000000001</v>
      </c>
      <c r="CB20">
        <v>0.627</v>
      </c>
      <c r="CD20">
        <f>CG20-CF20</f>
        <v>9.0866246269533235</v>
      </c>
      <c r="CF20">
        <f t="shared" si="8"/>
        <v>395.27629739315068</v>
      </c>
      <c r="CG2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BORD'!$B$13:$B$2000,0),9)))*T20/$P$18)</f>
        <v>404.36292202010401</v>
      </c>
      <c r="CI20" t="str">
        <f>'TABLEAU DE BORD'!B18</f>
        <v>56</v>
      </c>
      <c r="CJ20">
        <f>'TABLEAU DE BORD'!E18-'TABLEAU DE BORD'!C18</f>
        <v>18.96999999999997</v>
      </c>
      <c r="CL20" t="str">
        <f>'TABLEAU DE BORD'!H18</f>
        <v>57</v>
      </c>
      <c r="CM20">
        <f>'TABLEAU DE BORD'!K18-'TABLEAU DE BORD'!I18</f>
        <v>18.770000000000039</v>
      </c>
    </row>
    <row r="21" spans="2:91" ht="15.75" x14ac:dyDescent="0.25">
      <c r="B21" s="116" t="s">
        <v>105</v>
      </c>
      <c r="C21" s="121">
        <f>AI15</f>
        <v>6.0386098856229751</v>
      </c>
      <c r="D21" s="121">
        <f>AI16</f>
        <v>8.2121290056350809</v>
      </c>
      <c r="E21" s="121">
        <f>AI17</f>
        <v>9.755667570651644</v>
      </c>
      <c r="F21" s="121">
        <f>AI18</f>
        <v>10.671243147137037</v>
      </c>
      <c r="G21" s="121">
        <f>AI19</f>
        <v>10.960163508086953</v>
      </c>
      <c r="H21" s="121">
        <f>AI20</f>
        <v>10.62302811121876</v>
      </c>
      <c r="I21" s="121">
        <f>AI21</f>
        <v>9.6597287765444548</v>
      </c>
      <c r="J21" s="121">
        <f>AI22</f>
        <v>8.069449564094155</v>
      </c>
      <c r="K21" s="121">
        <f>AI23</f>
        <v>5.8506658516504437</v>
      </c>
      <c r="L21" s="121" t="str">
        <f>AI24</f>
        <v/>
      </c>
      <c r="M21" s="121" t="str">
        <f>AI25</f>
        <v/>
      </c>
      <c r="N21" s="121" t="str">
        <f>AI26</f>
        <v/>
      </c>
      <c r="O21" s="121" t="str">
        <f>AI27</f>
        <v/>
      </c>
      <c r="P21" s="122" t="str">
        <f>AI28</f>
        <v/>
      </c>
      <c r="S21" s="100" t="str">
        <f t="shared" si="9"/>
        <v>55-7</v>
      </c>
      <c r="T21" s="95">
        <f t="shared" si="11"/>
        <v>183.9</v>
      </c>
      <c r="U21" s="101">
        <v>7</v>
      </c>
      <c r="V21" s="180">
        <f t="shared" ref="V21:V32" si="18">IF(T21="","",BT21+BU21+$BJ$21+5)</f>
        <v>16.159728776544455</v>
      </c>
      <c r="W21" s="180"/>
      <c r="X21" s="95"/>
      <c r="Y21" s="75"/>
      <c r="Z21" s="95" t="str">
        <f>IF(ISERROR(BR15)=TRUE,"",IF(BR15-(X21+Y21)&lt;=0,"Arbre à abattre",BR15-(X21+Y21)))</f>
        <v>Arbre à abattre</v>
      </c>
      <c r="AA21" s="102"/>
      <c r="AB21" s="95" t="str">
        <f t="shared" si="0"/>
        <v/>
      </c>
      <c r="AC21" s="95" t="str">
        <f t="shared" si="1"/>
        <v/>
      </c>
      <c r="AF21" s="100" t="str">
        <f t="shared" si="2"/>
        <v>55-7</v>
      </c>
      <c r="AG21" s="95">
        <f t="shared" ref="AG21:AG32" si="19">IF(OR(AG20=$P$18,$P$18=""),"",IF(AG20="","",IF(AG20&gt;$P$18-$AG$11,$P$18,IF($AG$11="",IF(AG20&gt;$P$18-$P$18/$AL$11,"",AG20+$P$18/$AL$11),AG20+$AG$11))))</f>
        <v>183.9</v>
      </c>
      <c r="AH21" s="101">
        <v>7</v>
      </c>
      <c r="AI21" s="179">
        <f>IF(AG21="","",BT21+BU21+'TABLEAU DE BORD'!$O$6)</f>
        <v>9.6597287765444548</v>
      </c>
      <c r="AJ21" s="179"/>
      <c r="AK21" s="95"/>
      <c r="AL21" s="75"/>
      <c r="AM21" s="95" t="str">
        <f>IF(ISERROR(CE15)=TRUE,"",IF(CE15-(AK21+AL21)&lt;=0,"Arbre à abattre",CE15-(AK21+AL21)))</f>
        <v>Arbre à abattre</v>
      </c>
      <c r="AN21" s="102"/>
      <c r="AO21" s="95" t="str">
        <f t="shared" si="3"/>
        <v/>
      </c>
      <c r="AP21" s="95" t="str">
        <f t="shared" si="4"/>
        <v/>
      </c>
      <c r="AQ21" s="95"/>
      <c r="AR21" s="100" t="str">
        <f t="shared" si="5"/>
        <v>55-7</v>
      </c>
      <c r="AS21" s="95">
        <f t="shared" si="12"/>
        <v>183.9</v>
      </c>
      <c r="AT21" s="101">
        <v>7</v>
      </c>
      <c r="AU21" s="179">
        <f t="shared" si="14"/>
        <v>11.369979919017599</v>
      </c>
      <c r="AV21" s="179"/>
      <c r="AW21" s="95"/>
      <c r="AX21" s="75"/>
      <c r="AY21" s="95" t="str">
        <f>IF(ISERROR(CQ15)=TRUE,"",IF(CQ15-(AW21+AX21)&lt;=0,"Arbre à abattre",CQ15-(AW21+AX21)))</f>
        <v>Arbre à abattre</v>
      </c>
      <c r="AZ21" s="102"/>
      <c r="BA21" s="95" t="str">
        <f t="shared" si="6"/>
        <v/>
      </c>
      <c r="BB21" s="95" t="str">
        <f t="shared" si="7"/>
        <v/>
      </c>
      <c r="BC21" s="95"/>
      <c r="BD21" s="119" t="s">
        <v>106</v>
      </c>
      <c r="BE21" s="123">
        <f>INDEX('TABLEAU DE BORD'!B13:R2000,MATCH('Formalisme RTE'!H2,'TABLEAU DE BORD'!B13:B2000,0),12)/(2*INDEX('TABLEAU DE BORD'!B13:R2000,MATCH('Formalisme RTE'!H2,'TABLEAU DE BORD'!B13:B2000,0),15))</f>
        <v>0.13447405944938026</v>
      </c>
      <c r="BI21" s="115" t="s">
        <v>107</v>
      </c>
      <c r="BJ21">
        <f>BJ47</f>
        <v>3.5</v>
      </c>
      <c r="BK21" t="s">
        <v>64</v>
      </c>
      <c r="BM21" s="115" t="s">
        <v>108</v>
      </c>
      <c r="BN21">
        <f>IF('TABLEAU DE BORD'!L2="AT 2001",INDEX('Formalisme RTE'!BP8:BR12,MATCH('Formalisme RTE'!D7,'Formalisme RTE'!BP8:BP12,0),3),"Non concerné")</f>
        <v>2</v>
      </c>
      <c r="BO21" t="s">
        <v>64</v>
      </c>
      <c r="BT21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BORD'!$B$13:$B$2000,0),11))*T21/INDEX('TABLEAU DE BORD'!$B$13:$R$2000,MATCH('Formalisme RTE'!$H$2,'TABLEAU DE BORD'!$B$13:$B$2000,0),12)</f>
        <v>3.1031125461634277</v>
      </c>
      <c r="BU21" s="98">
        <f t="shared" si="15"/>
        <v>4.5566162303810271</v>
      </c>
      <c r="BX21" s="99">
        <f t="shared" si="10"/>
        <v>0.60748217536470928</v>
      </c>
      <c r="BZ21">
        <v>19.600000000000001</v>
      </c>
      <c r="CB21">
        <v>0.627</v>
      </c>
      <c r="CD21">
        <f t="shared" si="13"/>
        <v>7.5008229297351932</v>
      </c>
      <c r="CF21">
        <f t="shared" si="8"/>
        <v>396.46459909036884</v>
      </c>
      <c r="CG2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BORD'!$B$13:$B$2000,0),9)))*T21/$P$18)</f>
        <v>403.96542202010403</v>
      </c>
      <c r="CI21" t="str">
        <f>'TABLEAU DE BORD'!B19</f>
        <v>57</v>
      </c>
      <c r="CJ21">
        <f>'TABLEAU DE BORD'!E19-'TABLEAU DE BORD'!C19</f>
        <v>18.770000000000039</v>
      </c>
      <c r="CL21" t="str">
        <f>'TABLEAU DE BORD'!H19</f>
        <v>58</v>
      </c>
      <c r="CM21">
        <f>'TABLEAU DE BORD'!K19-'TABLEAU DE BORD'!I19</f>
        <v>19.009999999999991</v>
      </c>
    </row>
    <row r="22" spans="2:91" ht="15.75" x14ac:dyDescent="0.25">
      <c r="B22" s="116" t="s">
        <v>109</v>
      </c>
      <c r="C22" s="124">
        <f t="shared" ref="C22:D22" si="20">C23-5-_xlfn.IFS($D$7=63,"3.5",$D$7=90,"3.5",$D$7=225,"4.5",$D$7=400,"6")</f>
        <v>4.0386098856229751</v>
      </c>
      <c r="D22" s="124">
        <f t="shared" si="20"/>
        <v>6.2121290056350809</v>
      </c>
      <c r="E22" s="124">
        <f t="shared" ref="E22:P22" si="21">IF(ISERROR(E23-5-_xlfn.IFS($D$7=63,"3.5",$D$7=90,"3.5",$D$7=225,"4.5",$D$7=400,"6")),"",E23-5-_xlfn.IFS($D$7=63,"3.5",$D$7=90,"3.5",$D$7=225,"4.5",$D$7=400,"6"))</f>
        <v>7.7556675706516458</v>
      </c>
      <c r="F22" s="124">
        <f t="shared" si="21"/>
        <v>8.6712431471370373</v>
      </c>
      <c r="G22" s="124">
        <f t="shared" si="21"/>
        <v>8.9601635080869535</v>
      </c>
      <c r="H22" s="124">
        <f t="shared" si="21"/>
        <v>8.6230281112187583</v>
      </c>
      <c r="I22" s="124">
        <f t="shared" si="21"/>
        <v>7.6597287765444548</v>
      </c>
      <c r="J22" s="124">
        <f t="shared" si="21"/>
        <v>6.069449564094155</v>
      </c>
      <c r="K22" s="124">
        <f t="shared" si="21"/>
        <v>3.8506658516504437</v>
      </c>
      <c r="L22" s="124" t="str">
        <f t="shared" si="21"/>
        <v/>
      </c>
      <c r="M22" s="124" t="str">
        <f t="shared" si="21"/>
        <v/>
      </c>
      <c r="N22" s="124" t="str">
        <f t="shared" si="21"/>
        <v/>
      </c>
      <c r="O22" s="124" t="str">
        <f t="shared" si="21"/>
        <v/>
      </c>
      <c r="P22" s="125" t="str">
        <f t="shared" si="21"/>
        <v/>
      </c>
      <c r="S22" s="100" t="str">
        <f t="shared" si="9"/>
        <v>55-8</v>
      </c>
      <c r="T22" s="95">
        <f t="shared" si="11"/>
        <v>214.55</v>
      </c>
      <c r="U22" s="101">
        <v>8</v>
      </c>
      <c r="V22" s="180">
        <f>IF(T22="","",BT22+BU22+$BJ$21+5)</f>
        <v>14.569449564094155</v>
      </c>
      <c r="W22" s="180"/>
      <c r="X22" s="95"/>
      <c r="Y22" s="75"/>
      <c r="Z22" s="95" t="str">
        <f>IF(ISERROR(CA22)=TRUE,"",IF(CA22-(X22+Y22)&lt;=0,"Arbre à abattre",CA22-(X22+Y22)))</f>
        <v>Arbre à abattre</v>
      </c>
      <c r="AA22" s="102"/>
      <c r="AB22" s="95" t="str">
        <f t="shared" si="0"/>
        <v/>
      </c>
      <c r="AC22" s="95" t="str">
        <f t="shared" si="1"/>
        <v/>
      </c>
      <c r="AF22" s="100" t="str">
        <f t="shared" si="2"/>
        <v>55-8</v>
      </c>
      <c r="AG22" s="95">
        <f t="shared" si="19"/>
        <v>214.55</v>
      </c>
      <c r="AH22" s="101">
        <v>8</v>
      </c>
      <c r="AI22" s="179">
        <f>IF(AG22="","",BT22+BU22+'TABLEAU DE BORD'!$O$6)</f>
        <v>8.069449564094155</v>
      </c>
      <c r="AJ22" s="179"/>
      <c r="AK22" s="95"/>
      <c r="AL22" s="75"/>
      <c r="AM22" s="95" t="str">
        <f>IF(ISERROR(CN22)=TRUE,"",IF(CN22-(AK22+AL22)&lt;=0,"Arbre à abattre",CN22-(AK22+AL22)))</f>
        <v>Arbre à abattre</v>
      </c>
      <c r="AN22" s="102"/>
      <c r="AO22" s="95" t="str">
        <f t="shared" si="3"/>
        <v/>
      </c>
      <c r="AP22" s="95" t="str">
        <f t="shared" si="4"/>
        <v/>
      </c>
      <c r="AQ22" s="95"/>
      <c r="AR22" s="100" t="str">
        <f t="shared" si="5"/>
        <v>55-8</v>
      </c>
      <c r="AS22" s="95">
        <f t="shared" si="12"/>
        <v>214.55</v>
      </c>
      <c r="AT22" s="101">
        <v>8</v>
      </c>
      <c r="AU22" s="179">
        <f t="shared" si="14"/>
        <v>8.7521292267298545</v>
      </c>
      <c r="AV22" s="179"/>
      <c r="AW22" s="95"/>
      <c r="AX22" s="75"/>
      <c r="AY22" s="95" t="str">
        <f>IF(ISERROR(CZ22)=TRUE,"",IF(CZ22-(AW22+AX22)&lt;=0,"Arbre à abattre",CZ22-(AW22+AX22)))</f>
        <v>Arbre à abattre</v>
      </c>
      <c r="AZ22" s="102"/>
      <c r="BA22" s="95" t="str">
        <f t="shared" si="6"/>
        <v/>
      </c>
      <c r="BB22" s="95" t="str">
        <f t="shared" si="7"/>
        <v/>
      </c>
      <c r="BC22" s="95"/>
      <c r="BD22" s="119" t="s">
        <v>110</v>
      </c>
      <c r="BE22" s="123">
        <f>BE20/(2*INDEX('TABLEAU DE BORD'!B13:R2000,MATCH('Formalisme RTE'!H2,'TABLEAU DE BORD'!B13:B2000,0),15)*(EXP(BE21)-EXP(-BE21))/2)</f>
        <v>-1.1669528474140611E-2</v>
      </c>
      <c r="BJ22" s="67"/>
      <c r="BK22" s="67"/>
      <c r="BT22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BORD'!$B$13:$B$2000,0),11))*T22/INDEX('TABLEAU DE BORD'!$B$13:$R$2000,MATCH('Formalisme RTE'!$H$2,'TABLEAU DE BORD'!$B$13:$B$2000,0),12)</f>
        <v>3.1031594762122396</v>
      </c>
      <c r="BU22" s="98">
        <f>BX22*CD22</f>
        <v>2.9662900878819154</v>
      </c>
      <c r="BX22" s="99">
        <f>SQRT(1-(1/(SQRT((CB22*0.981)^2+(($B$30/10)*BZ22*0.001)^2)/(CB22*0.981))^2))</f>
        <v>0.60748217536470928</v>
      </c>
      <c r="BZ22">
        <v>19.600000000000001</v>
      </c>
      <c r="CB22">
        <v>0.627</v>
      </c>
      <c r="CD22">
        <f t="shared" si="13"/>
        <v>4.8829253073986365</v>
      </c>
      <c r="CF22">
        <f t="shared" si="8"/>
        <v>398.68499671270536</v>
      </c>
      <c r="CG2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BORD'!$B$13:$B$2000,0),9)))*T22/$P$18)</f>
        <v>403.56792202010399</v>
      </c>
      <c r="CI22" t="str">
        <f>'TABLEAU DE BORD'!B20</f>
        <v>58</v>
      </c>
      <c r="CJ22">
        <f>'TABLEAU DE BORD'!E20-'TABLEAU DE BORD'!C20</f>
        <v>19.009999999999991</v>
      </c>
      <c r="CL22" t="str">
        <f>'TABLEAU DE BORD'!H20</f>
        <v>59N</v>
      </c>
      <c r="CM22">
        <f>'TABLEAU DE BORD'!K20-'TABLEAU DE BORD'!I20</f>
        <v>33.300000000000011</v>
      </c>
    </row>
    <row r="23" spans="2:91" ht="15.75" x14ac:dyDescent="0.25">
      <c r="B23" s="116" t="s">
        <v>111</v>
      </c>
      <c r="C23" s="126">
        <f>V15</f>
        <v>12.538609885622975</v>
      </c>
      <c r="D23" s="126">
        <f>V16</f>
        <v>14.712129005635081</v>
      </c>
      <c r="E23" s="126">
        <f>V17</f>
        <v>16.255667570651646</v>
      </c>
      <c r="F23" s="126">
        <f>V18</f>
        <v>17.171243147137037</v>
      </c>
      <c r="G23" s="126">
        <f>V19</f>
        <v>17.460163508086953</v>
      </c>
      <c r="H23" s="126">
        <f>V20</f>
        <v>17.123028111218758</v>
      </c>
      <c r="I23" s="126">
        <f>V21</f>
        <v>16.159728776544455</v>
      </c>
      <c r="J23" s="126">
        <f>V22</f>
        <v>14.569449564094155</v>
      </c>
      <c r="K23" s="126">
        <f>V23</f>
        <v>12.350665851650444</v>
      </c>
      <c r="L23" s="126" t="str">
        <f>V24</f>
        <v/>
      </c>
      <c r="M23" s="126" t="str">
        <f>V25</f>
        <v/>
      </c>
      <c r="N23" s="126" t="str">
        <f>V26</f>
        <v/>
      </c>
      <c r="O23" s="126" t="str">
        <f>V27</f>
        <v/>
      </c>
      <c r="P23" s="127" t="str">
        <f>V28</f>
        <v/>
      </c>
      <c r="S23" s="100" t="str">
        <f t="shared" si="9"/>
        <v>55-9</v>
      </c>
      <c r="T23" s="95">
        <f>IF(OR(T22=$P$18,$P$18=""),"",IF(T22="","",IF(T22&gt;$P$18-$T$11,$P$18,IF($T$11="",IF(T22&gt;$P$18-$P$18/$Y$11,"",T22+$P$18/$Y$11),T22+$T$11))))</f>
        <v>245.20000000000002</v>
      </c>
      <c r="U23" s="101">
        <v>9</v>
      </c>
      <c r="V23" s="180">
        <f t="shared" si="18"/>
        <v>12.350665851650444</v>
      </c>
      <c r="W23" s="180"/>
      <c r="X23" s="95"/>
      <c r="Y23" s="75"/>
      <c r="Z23" s="95" t="str">
        <f>IF(ISERROR(CA23)=TRUE,"",IF(CA23-(X23+Y23)&lt;=0,"Arbre à abattre",CA23-(X23+Y23)))</f>
        <v>Arbre à abattre</v>
      </c>
      <c r="AA23" s="102"/>
      <c r="AB23" s="95" t="str">
        <f t="shared" si="0"/>
        <v/>
      </c>
      <c r="AC23" s="95" t="str">
        <f t="shared" si="1"/>
        <v/>
      </c>
      <c r="AF23" s="100" t="str">
        <f t="shared" si="2"/>
        <v>55-9</v>
      </c>
      <c r="AG23" s="95">
        <f t="shared" si="19"/>
        <v>245.20000000000002</v>
      </c>
      <c r="AH23" s="101">
        <v>9</v>
      </c>
      <c r="AI23" s="179">
        <f>IF(AG23="","",BT23+BU23+'TABLEAU DE BORD'!$O$6)</f>
        <v>5.8506658516504437</v>
      </c>
      <c r="AJ23" s="179"/>
      <c r="AK23" s="95"/>
      <c r="AL23" s="75"/>
      <c r="AM23" s="95" t="str">
        <f>IF(ISERROR(CN23)=TRUE,"",IF(CN23-(AK23+AL23)&lt;=0,"Arbre à abattre",CN23-(AK23+AL23)))</f>
        <v>Arbre à abattre</v>
      </c>
      <c r="AN23" s="102"/>
      <c r="AO23" s="95" t="str">
        <f t="shared" si="3"/>
        <v/>
      </c>
      <c r="AP23" s="95" t="str">
        <f t="shared" si="4"/>
        <v/>
      </c>
      <c r="AQ23" s="95"/>
      <c r="AR23" s="100" t="str">
        <f t="shared" si="5"/>
        <v>55-9</v>
      </c>
      <c r="AS23" s="95">
        <f t="shared" si="12"/>
        <v>245.20000000000002</v>
      </c>
      <c r="AT23" s="101">
        <v>9</v>
      </c>
      <c r="AU23" s="179">
        <f>IF(AS23="","",BT23+$BJ$7+CD23)</f>
        <v>5.0996728694839879</v>
      </c>
      <c r="AV23" s="179"/>
      <c r="AW23" s="95"/>
      <c r="AX23" s="75"/>
      <c r="AY23" s="95" t="str">
        <f>IF(ISERROR(CZ23)=TRUE,"",IF(CZ23-(AW23+AX23)&lt;=0,"Arbre à abattre",CZ23-(AW23+AX23)))</f>
        <v>Arbre à abattre</v>
      </c>
      <c r="AZ23" s="102"/>
      <c r="BA23" s="95" t="str">
        <f t="shared" si="6"/>
        <v/>
      </c>
      <c r="BB23" s="95" t="str">
        <f t="shared" si="7"/>
        <v/>
      </c>
      <c r="BC23" s="95"/>
      <c r="BD23" s="119" t="s">
        <v>112</v>
      </c>
      <c r="BE23" s="123">
        <f>BE22+SQRT(BE22*BE22+1)</f>
        <v>0.98839855815536914</v>
      </c>
      <c r="BI23" s="128" t="s">
        <v>26</v>
      </c>
      <c r="BK23" s="129" t="s">
        <v>27</v>
      </c>
      <c r="BT23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BORD'!$B$13:$B$2000,0),11))*T23/INDEX('TABLEAU DE BORD'!$B$13:$R$2000,MATCH('Formalisme RTE'!$H$2,'TABLEAU DE BORD'!$B$13:$B$2000,0),12)</f>
        <v>3.1032064062610516</v>
      </c>
      <c r="BU23" s="98">
        <f>BX23*CD23</f>
        <v>0.74745944538939268</v>
      </c>
      <c r="BX23" s="99">
        <f t="shared" si="10"/>
        <v>0.60748217536470928</v>
      </c>
      <c r="BZ23">
        <v>19.600000000000001</v>
      </c>
      <c r="CB23">
        <v>0.627</v>
      </c>
      <c r="CD23">
        <f t="shared" si="13"/>
        <v>1.2304220201039584</v>
      </c>
      <c r="CF23">
        <f t="shared" si="8"/>
        <v>401.94000000000005</v>
      </c>
      <c r="CG2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BORD'!$B$13:$B$2000,0),9)))*T23/$P$18)</f>
        <v>403.17042202010401</v>
      </c>
      <c r="CI23" t="str">
        <f>'TABLEAU DE BORD'!B21</f>
        <v>59N</v>
      </c>
      <c r="CJ23">
        <f>'TABLEAU DE BORD'!E21-'TABLEAU DE BORD'!C21</f>
        <v>33.300000000000011</v>
      </c>
      <c r="CL23" t="str">
        <f>'TABLEAU DE BORD'!H21</f>
        <v>60</v>
      </c>
      <c r="CM23">
        <f>'TABLEAU DE BORD'!K21-'TABLEAU DE BORD'!I21</f>
        <v>21.990000000000009</v>
      </c>
    </row>
    <row r="24" spans="2:91" ht="15.75" x14ac:dyDescent="0.25">
      <c r="B24" s="130" t="s">
        <v>113</v>
      </c>
      <c r="C24" s="131"/>
      <c r="D24" s="132"/>
      <c r="E24" s="132"/>
      <c r="F24" s="132"/>
      <c r="G24" s="132"/>
      <c r="H24" s="132"/>
      <c r="I24" s="132"/>
      <c r="J24" s="132"/>
      <c r="K24" s="132"/>
      <c r="L24" s="132"/>
      <c r="M24" s="132"/>
      <c r="N24" s="132"/>
      <c r="O24" s="132"/>
      <c r="P24" s="133"/>
      <c r="S24" s="100" t="str">
        <f t="shared" si="9"/>
        <v/>
      </c>
      <c r="T24" s="95" t="str">
        <f t="shared" si="11"/>
        <v/>
      </c>
      <c r="U24" s="134">
        <v>10</v>
      </c>
      <c r="V24" s="180" t="str">
        <f t="shared" si="18"/>
        <v/>
      </c>
      <c r="W24" s="180"/>
      <c r="AF24" s="100" t="str">
        <f t="shared" si="2"/>
        <v/>
      </c>
      <c r="AG24" s="95" t="str">
        <f>IF(OR(AG23=$P$18,$P$18=""),"",IF(AG23="","",IF(AG23&gt;$P$18-$AG$11,$P$18,IF($AG$11="",IF(AG23&gt;$P$18-$P$18/$AL$11,"",AG23+$P$18/$AL$11),AG23+$AG$11))))</f>
        <v/>
      </c>
      <c r="AH24" s="134">
        <v>10</v>
      </c>
      <c r="AI24" s="179" t="str">
        <f>IF(AG24="","",BT24+BU24+'TABLEAU DE BORD'!$O$6)</f>
        <v/>
      </c>
      <c r="AJ24" s="179"/>
      <c r="AR24" s="100" t="str">
        <f t="shared" si="5"/>
        <v/>
      </c>
      <c r="AS24" s="95" t="str">
        <f t="shared" si="12"/>
        <v/>
      </c>
      <c r="AT24" s="134">
        <v>10</v>
      </c>
      <c r="AU24" s="179" t="str">
        <f>IF(AS24="","",CF24+CG24+'TABLEAU DE BORD'!$O$6)</f>
        <v/>
      </c>
      <c r="AV24" s="179"/>
      <c r="BD24" s="135"/>
      <c r="BE24" s="135"/>
      <c r="BT24" s="98" t="e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BORD'!$B$13:$B$2000,0),11))*T24/INDEX('TABLEAU DE BORD'!$B$13:$R$2000,MATCH('Formalisme RTE'!$H$2,'TABLEAU DE BORD'!$B$13:$B$2000,0),12)</f>
        <v>#VALUE!</v>
      </c>
      <c r="BU24" s="98" t="e">
        <f t="shared" si="15"/>
        <v>#VALUE!</v>
      </c>
      <c r="BX24" s="99">
        <f t="shared" si="10"/>
        <v>0.60748217536470928</v>
      </c>
      <c r="BZ24">
        <v>19.600000000000001</v>
      </c>
      <c r="CB24">
        <v>0.627</v>
      </c>
      <c r="CD24" t="e">
        <f>CG24-CF24</f>
        <v>#VALUE!</v>
      </c>
      <c r="CF24" t="e">
        <f t="shared" si="8"/>
        <v>#VALUE!</v>
      </c>
      <c r="CG24" t="e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BORD'!$B$13:$B$2000,0),9)))*T24/$P$18)</f>
        <v>#VALUE!</v>
      </c>
      <c r="CI24" t="str">
        <f>'TABLEAU DE BORD'!B22</f>
        <v>60</v>
      </c>
      <c r="CJ24">
        <f>'TABLEAU DE BORD'!E22-'TABLEAU DE BORD'!C22</f>
        <v>21.990000000000009</v>
      </c>
      <c r="CL24" t="str">
        <f>'TABLEAU DE BORD'!H22</f>
        <v>61</v>
      </c>
      <c r="CM24">
        <f>'TABLEAU DE BORD'!K22-'TABLEAU DE BORD'!I22</f>
        <v>18.660000000000025</v>
      </c>
    </row>
    <row r="25" spans="2:91" ht="15.75" x14ac:dyDescent="0.25">
      <c r="B25" s="136" t="s">
        <v>114</v>
      </c>
      <c r="C25" s="137"/>
      <c r="D25" s="138"/>
      <c r="E25" s="138"/>
      <c r="F25" s="138"/>
      <c r="G25" s="138"/>
      <c r="H25" s="138"/>
      <c r="I25" s="138"/>
      <c r="J25" s="138"/>
      <c r="K25" s="138"/>
      <c r="L25" s="138"/>
      <c r="M25" s="138"/>
      <c r="N25" s="138"/>
      <c r="O25" s="138"/>
      <c r="P25" s="139"/>
      <c r="S25" s="100" t="str">
        <f t="shared" si="9"/>
        <v/>
      </c>
      <c r="T25" s="95" t="str">
        <f t="shared" si="11"/>
        <v/>
      </c>
      <c r="U25" s="134">
        <v>11</v>
      </c>
      <c r="V25" s="180" t="str">
        <f t="shared" si="18"/>
        <v/>
      </c>
      <c r="W25" s="180"/>
      <c r="AF25" s="100" t="str">
        <f t="shared" si="2"/>
        <v/>
      </c>
      <c r="AG25" s="95" t="str">
        <f t="shared" si="19"/>
        <v/>
      </c>
      <c r="AH25" s="134">
        <v>11</v>
      </c>
      <c r="AI25" s="179" t="str">
        <f>IF(AG25="","",BT25+BU25+'TABLEAU DE BORD'!$O$6)</f>
        <v/>
      </c>
      <c r="AJ25" s="179"/>
      <c r="AR25" s="100" t="str">
        <f t="shared" si="5"/>
        <v/>
      </c>
      <c r="AS25" s="95" t="str">
        <f t="shared" si="12"/>
        <v/>
      </c>
      <c r="AT25" s="134">
        <v>11</v>
      </c>
      <c r="AU25" s="179" t="str">
        <f>IF(AS25="","",CF25+CG25+'TABLEAU DE BORD'!$O$6)</f>
        <v/>
      </c>
      <c r="AV25" s="179"/>
      <c r="BD25" s="119" t="s">
        <v>115</v>
      </c>
      <c r="BE25" s="123">
        <f>LN(BE23)</f>
        <v>-1.1669263635066214E-2</v>
      </c>
      <c r="BT25" s="98" t="e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BORD'!$B$13:$B$2000,0),11))*T25/INDEX('TABLEAU DE BORD'!$B$13:$R$2000,MATCH('Formalisme RTE'!$H$2,'TABLEAU DE BORD'!$B$13:$B$2000,0),12)</f>
        <v>#VALUE!</v>
      </c>
      <c r="BU25" s="98" t="e">
        <f t="shared" si="15"/>
        <v>#VALUE!</v>
      </c>
      <c r="BX25" s="99">
        <f t="shared" si="10"/>
        <v>0.60748217536470928</v>
      </c>
      <c r="BZ25">
        <v>19.600000000000001</v>
      </c>
      <c r="CB25">
        <v>0.627</v>
      </c>
      <c r="CD25" t="e">
        <f t="shared" si="13"/>
        <v>#VALUE!</v>
      </c>
      <c r="CF25" t="e">
        <f t="shared" si="8"/>
        <v>#VALUE!</v>
      </c>
      <c r="CG25" t="e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BORD'!$B$13:$B$2000,0),9)))*T25/$P$18)</f>
        <v>#VALUE!</v>
      </c>
      <c r="CI25" t="str">
        <f>'TABLEAU DE BORD'!B23</f>
        <v>61</v>
      </c>
      <c r="CJ25">
        <f>'TABLEAU DE BORD'!E23-'TABLEAU DE BORD'!C23</f>
        <v>18.660000000000025</v>
      </c>
      <c r="CL25" t="str">
        <f>'TABLEAU DE BORD'!H23</f>
        <v>62</v>
      </c>
      <c r="CM25">
        <f>'TABLEAU DE BORD'!K23-'TABLEAU DE BORD'!I23</f>
        <v>18.950000000000045</v>
      </c>
    </row>
    <row r="26" spans="2:91" ht="15.75" x14ac:dyDescent="0.25">
      <c r="B26" s="140" t="s">
        <v>116</v>
      </c>
      <c r="C26" s="141"/>
      <c r="D26" s="142"/>
      <c r="E26" s="142"/>
      <c r="F26" s="142"/>
      <c r="G26" s="142"/>
      <c r="H26" s="142"/>
      <c r="I26" s="142"/>
      <c r="J26" s="142"/>
      <c r="K26" s="142"/>
      <c r="L26" s="142"/>
      <c r="M26" s="142"/>
      <c r="N26" s="142"/>
      <c r="O26" s="142"/>
      <c r="P26" s="143"/>
      <c r="S26" s="100" t="str">
        <f t="shared" si="9"/>
        <v/>
      </c>
      <c r="T26" s="95" t="str">
        <f t="shared" si="11"/>
        <v/>
      </c>
      <c r="U26" s="134">
        <v>12</v>
      </c>
      <c r="V26" s="180" t="str">
        <f t="shared" si="18"/>
        <v/>
      </c>
      <c r="W26" s="180"/>
      <c r="AF26" s="100" t="str">
        <f t="shared" si="2"/>
        <v/>
      </c>
      <c r="AG26" s="95" t="str">
        <f t="shared" si="19"/>
        <v/>
      </c>
      <c r="AH26" s="134">
        <v>12</v>
      </c>
      <c r="AI26" s="179" t="str">
        <f>IF(AG26="","",BT26+BU26+'TABLEAU DE BORD'!$O$6)</f>
        <v/>
      </c>
      <c r="AJ26" s="179"/>
      <c r="AR26" s="100" t="str">
        <f t="shared" si="5"/>
        <v/>
      </c>
      <c r="AS26" s="95" t="str">
        <f t="shared" si="12"/>
        <v/>
      </c>
      <c r="AT26" s="134">
        <v>12</v>
      </c>
      <c r="AU26" s="179" t="str">
        <f>IF(AS26="","",CF26+CG26+'TABLEAU DE BORD'!$O$6)</f>
        <v/>
      </c>
      <c r="AV26" s="179"/>
      <c r="BD26" s="119" t="s">
        <v>117</v>
      </c>
      <c r="BE26" s="123">
        <f>INDEX('TABLEAU DE BORD'!B13:R2000,MATCH('Formalisme RTE'!H2,'TABLEAU DE BORD'!B13:B2000,0),12)/2-BE25*INDEX('TABLEAU DE BORD'!B13:R2000,MATCH('Formalisme RTE'!H2,'TABLEAU DE BORD'!B13:B2000,0),15)</f>
        <v>133.23886765608987</v>
      </c>
      <c r="BT26" s="98" t="e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BORD'!$B$13:$B$2000,0),11))*T26/INDEX('TABLEAU DE BORD'!$B$13:$R$2000,MATCH('Formalisme RTE'!$H$2,'TABLEAU DE BORD'!$B$13:$B$2000,0),12)</f>
        <v>#VALUE!</v>
      </c>
      <c r="BU26" s="98" t="e">
        <f t="shared" si="15"/>
        <v>#VALUE!</v>
      </c>
      <c r="BX26" s="99">
        <f>SQRT(1-(1/(SQRT((CB26*0.981)^2+(($B$30/10)*BZ26*0.001)^2)/(CB26*0.981))^2))</f>
        <v>0.60748217536470928</v>
      </c>
      <c r="BZ26">
        <v>19.600000000000001</v>
      </c>
      <c r="CB26">
        <v>0.627</v>
      </c>
      <c r="CD26" t="e">
        <f t="shared" si="13"/>
        <v>#VALUE!</v>
      </c>
      <c r="CF26" t="e">
        <f t="shared" si="8"/>
        <v>#VALUE!</v>
      </c>
      <c r="CG26" t="e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BORD'!$B$13:$B$2000,0),9)))*T26/$P$18)</f>
        <v>#VALUE!</v>
      </c>
      <c r="CI26" t="str">
        <f>'TABLEAU DE BORD'!B24</f>
        <v>62</v>
      </c>
      <c r="CJ26">
        <f>'TABLEAU DE BORD'!E24-'TABLEAU DE BORD'!C24</f>
        <v>18.950000000000045</v>
      </c>
      <c r="CL26" t="str">
        <f>'TABLEAU DE BORD'!H24</f>
        <v>63</v>
      </c>
      <c r="CM26">
        <f>'TABLEAU DE BORD'!K24-'TABLEAU DE BORD'!I24</f>
        <v>19</v>
      </c>
    </row>
    <row r="27" spans="2:91" ht="15.75" x14ac:dyDescent="0.25">
      <c r="S27" s="100" t="str">
        <f t="shared" si="9"/>
        <v/>
      </c>
      <c r="T27" s="95" t="str">
        <f t="shared" si="11"/>
        <v/>
      </c>
      <c r="U27" s="134">
        <v>13</v>
      </c>
      <c r="V27" s="180" t="str">
        <f t="shared" si="18"/>
        <v/>
      </c>
      <c r="W27" s="180"/>
      <c r="AF27" s="100" t="str">
        <f t="shared" si="2"/>
        <v/>
      </c>
      <c r="AG27" s="95" t="str">
        <f t="shared" si="19"/>
        <v/>
      </c>
      <c r="AH27" s="134">
        <v>13</v>
      </c>
      <c r="AI27" s="179" t="str">
        <f>IF(AG27="","",BT27+BU27+'TABLEAU DE BORD'!$O$6)</f>
        <v/>
      </c>
      <c r="AJ27" s="179"/>
      <c r="AR27" s="100" t="str">
        <f t="shared" si="5"/>
        <v/>
      </c>
      <c r="AS27" s="95" t="str">
        <f t="shared" si="12"/>
        <v/>
      </c>
      <c r="AT27" s="134">
        <v>13</v>
      </c>
      <c r="AU27" s="179" t="str">
        <f>IF(AS27="","",CF27+CG27+'TABLEAU DE BORD'!$O$6)</f>
        <v/>
      </c>
      <c r="AV27" s="179"/>
      <c r="BD27" s="119" t="s">
        <v>118</v>
      </c>
      <c r="BE27" s="123">
        <f>BE26/INDEX('TABLEAU DE BORD'!B13:R2000,MATCH('Formalisme RTE'!H2,'TABLEAU DE BORD'!B13:B2000,0),15)</f>
        <v>0.1461433230844465</v>
      </c>
      <c r="BT27" s="98" t="e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BORD'!$B$13:$B$2000,0),11))*T27/INDEX('TABLEAU DE BORD'!$B$13:$R$2000,MATCH('Formalisme RTE'!$H$2,'TABLEAU DE BORD'!$B$13:$B$2000,0),12)</f>
        <v>#VALUE!</v>
      </c>
      <c r="BU27" s="98" t="e">
        <f>BX27*CD27</f>
        <v>#VALUE!</v>
      </c>
      <c r="BX27" s="99">
        <f>SQRT(1-(1/(SQRT((CB27*0.981)^2+(($B$30/10)*BZ27*0.001)^2)/(CB27*0.981))^2))</f>
        <v>0.60748217536470928</v>
      </c>
      <c r="BZ27">
        <v>19.600000000000001</v>
      </c>
      <c r="CB27">
        <v>0.627</v>
      </c>
      <c r="CD27" t="e">
        <f t="shared" si="13"/>
        <v>#VALUE!</v>
      </c>
      <c r="CF27" t="e">
        <f t="shared" si="8"/>
        <v>#VALUE!</v>
      </c>
      <c r="CG27" t="e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BORD'!$B$13:$B$2000,0),9)))*T27/$P$18)</f>
        <v>#VALUE!</v>
      </c>
      <c r="CI27" t="str">
        <f>'TABLEAU DE BORD'!B25</f>
        <v>63</v>
      </c>
      <c r="CJ27">
        <f>'TABLEAU DE BORD'!E25-'TABLEAU DE BORD'!C25</f>
        <v>-112.08000000000004</v>
      </c>
      <c r="CL27" t="str">
        <f>'TABLEAU DE BORD'!H25</f>
        <v>64</v>
      </c>
      <c r="CM27">
        <f>'TABLEAU DE BORD'!K25-'TABLEAU DE BORD'!I25</f>
        <v>20.550000000000011</v>
      </c>
    </row>
    <row r="28" spans="2:91" ht="15.75" x14ac:dyDescent="0.25">
      <c r="B28" s="144"/>
      <c r="S28" s="100" t="str">
        <f t="shared" si="9"/>
        <v/>
      </c>
      <c r="T28" s="95" t="str">
        <f t="shared" si="11"/>
        <v/>
      </c>
      <c r="U28" s="134">
        <v>14</v>
      </c>
      <c r="V28" s="180" t="str">
        <f t="shared" si="18"/>
        <v/>
      </c>
      <c r="W28" s="180"/>
      <c r="AF28" s="100" t="str">
        <f t="shared" si="2"/>
        <v/>
      </c>
      <c r="AG28" s="95" t="str">
        <f t="shared" si="19"/>
        <v/>
      </c>
      <c r="AH28" s="134">
        <v>14</v>
      </c>
      <c r="AI28" s="179" t="str">
        <f>IF(AG28="","",BT28+BU28+'TABLEAU DE BORD'!$O$6)</f>
        <v/>
      </c>
      <c r="AJ28" s="179"/>
      <c r="AR28" s="100" t="str">
        <f t="shared" si="5"/>
        <v/>
      </c>
      <c r="AS28" s="95" t="str">
        <f t="shared" si="12"/>
        <v/>
      </c>
      <c r="AT28" s="134">
        <v>14</v>
      </c>
      <c r="AU28" s="179" t="str">
        <f>IF(AS28="","",CF28+CG28+'TABLEAU DE BORD'!$O$6)</f>
        <v/>
      </c>
      <c r="AV28" s="179"/>
      <c r="BD28" s="119" t="s">
        <v>119</v>
      </c>
      <c r="BE28" s="123">
        <f>INDEX('TABLEAU DE BORD'!B13:R2000,MATCH('Formalisme RTE'!H2,'TABLEAU DE BORD'!B13:B2000,0),4)-INDEX('TABLEAU DE BORD'!B13:R2000,MATCH('Formalisme RTE'!H2,'TABLEAU DE BORD'!B13:B2000,0),15)*((EXP(BE27)+EXP(-BE27))/2-1)</f>
        <v>395.05667389045584</v>
      </c>
      <c r="BT28" s="98" t="e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BORD'!$B$13:$B$2000,0),11))*T28/INDEX('TABLEAU DE BORD'!$B$13:$R$2000,MATCH('Formalisme RTE'!$H$2,'TABLEAU DE BORD'!$B$13:$B$2000,0),12)</f>
        <v>#VALUE!</v>
      </c>
      <c r="BU28" s="98" t="e">
        <f>BX28*CD28</f>
        <v>#VALUE!</v>
      </c>
      <c r="BX28" s="99">
        <f t="shared" si="10"/>
        <v>0.60748217536470928</v>
      </c>
      <c r="BZ28">
        <v>19.600000000000001</v>
      </c>
      <c r="CB28">
        <v>0.627</v>
      </c>
      <c r="CD28" t="e">
        <f t="shared" si="13"/>
        <v>#VALUE!</v>
      </c>
      <c r="CF28" t="e">
        <f t="shared" si="8"/>
        <v>#VALUE!</v>
      </c>
      <c r="CG28" t="e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BORD'!$B$13:$B$2000,0),9)))*T28/$P$18)</f>
        <v>#VALUE!</v>
      </c>
      <c r="CI28" t="str">
        <f>'TABLEAU DE BORD'!B26</f>
        <v/>
      </c>
      <c r="CJ28" t="e">
        <f>'TABLEAU DE BORD'!E26-'TABLEAU DE BORD'!C26</f>
        <v>#VALUE!</v>
      </c>
      <c r="CL28" t="str">
        <f>'TABLEAU DE BORD'!H26</f>
        <v/>
      </c>
      <c r="CM28" t="e">
        <f>'TABLEAU DE BORD'!K26-'TABLEAU DE BORD'!I26</f>
        <v>#VALUE!</v>
      </c>
    </row>
    <row r="29" spans="2:91" x14ac:dyDescent="0.25">
      <c r="S29" s="100" t="str">
        <f t="shared" si="9"/>
        <v/>
      </c>
      <c r="T29" s="95" t="str">
        <f t="shared" si="11"/>
        <v/>
      </c>
      <c r="U29" s="134">
        <v>15</v>
      </c>
      <c r="V29" s="180" t="str">
        <f t="shared" si="18"/>
        <v/>
      </c>
      <c r="W29" s="180"/>
      <c r="AF29" s="100" t="str">
        <f t="shared" si="2"/>
        <v/>
      </c>
      <c r="AG29" s="95" t="str">
        <f t="shared" si="19"/>
        <v/>
      </c>
      <c r="AH29" s="134">
        <v>15</v>
      </c>
      <c r="AI29" s="179" t="str">
        <f>IF(AG29="","",BT29+BU29+'TABLEAU DE BORD'!$O$6)</f>
        <v/>
      </c>
      <c r="AJ29" s="179"/>
      <c r="AR29" s="100" t="str">
        <f t="shared" si="5"/>
        <v/>
      </c>
      <c r="AS29" s="95" t="str">
        <f t="shared" si="12"/>
        <v/>
      </c>
      <c r="AT29" s="134">
        <v>15</v>
      </c>
      <c r="AU29" s="179" t="str">
        <f>IF(AS29="","",CF29+CG29+'TABLEAU DE BORD'!$O$6)</f>
        <v/>
      </c>
      <c r="AV29" s="179"/>
      <c r="BD29" s="8"/>
      <c r="BE29" s="8"/>
      <c r="BT29" s="98" t="e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BORD'!$B$13:$B$2000,0),11))*T29/INDEX('TABLEAU DE BORD'!$B$13:$R$2000,MATCH('Formalisme RTE'!$H$2,'TABLEAU DE BORD'!$B$13:$B$2000,0),12)</f>
        <v>#VALUE!</v>
      </c>
      <c r="BU29" s="98" t="e">
        <f t="shared" si="15"/>
        <v>#VALUE!</v>
      </c>
      <c r="BX29" s="99">
        <f t="shared" si="10"/>
        <v>0.60748217536470928</v>
      </c>
      <c r="BZ29">
        <v>19.600000000000001</v>
      </c>
      <c r="CB29">
        <v>0.627</v>
      </c>
      <c r="CD29" t="e">
        <f t="shared" si="13"/>
        <v>#VALUE!</v>
      </c>
      <c r="CF29" t="e">
        <f t="shared" si="8"/>
        <v>#VALUE!</v>
      </c>
      <c r="CG29" t="e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BORD'!$B$13:$B$2000,0),9)))*T29/$P$18)</f>
        <v>#VALUE!</v>
      </c>
      <c r="CI29" t="str">
        <f>'TABLEAU DE BORD'!B27</f>
        <v/>
      </c>
      <c r="CJ29" t="e">
        <f>'TABLEAU DE BORD'!E27-'TABLEAU DE BORD'!C27</f>
        <v>#VALUE!</v>
      </c>
      <c r="CL29" t="str">
        <f>'TABLEAU DE BORD'!H27</f>
        <v/>
      </c>
      <c r="CM29" t="e">
        <f>'TABLEAU DE BORD'!K27-'TABLEAU DE BORD'!I27</f>
        <v>#VALUE!</v>
      </c>
    </row>
    <row r="30" spans="2:91" ht="15.75" x14ac:dyDescent="0.25">
      <c r="B30" s="145">
        <f>IF(D8="240 Pa : ZVN zone normale",240,"360")</f>
        <v>240</v>
      </c>
      <c r="C30" s="145"/>
      <c r="D30" s="146"/>
      <c r="E30" s="145"/>
      <c r="F30" s="145"/>
      <c r="G30" s="145"/>
      <c r="H30" s="145"/>
      <c r="I30" s="145"/>
      <c r="J30" s="145"/>
      <c r="K30" s="145"/>
      <c r="L30" s="145"/>
      <c r="M30" s="145"/>
      <c r="N30" s="145"/>
      <c r="O30" s="145"/>
      <c r="P30" s="145"/>
      <c r="S30" s="100" t="str">
        <f t="shared" si="9"/>
        <v/>
      </c>
      <c r="T30" s="95" t="str">
        <f t="shared" si="11"/>
        <v/>
      </c>
      <c r="U30" s="134">
        <v>16</v>
      </c>
      <c r="V30" s="180" t="str">
        <f t="shared" si="18"/>
        <v/>
      </c>
      <c r="W30" s="180"/>
      <c r="AF30" s="100" t="str">
        <f>IF(OR(AG30="",$P$18=""),"",CONCATENATE($C$17,"-",AH30))</f>
        <v/>
      </c>
      <c r="AG30" s="95" t="str">
        <f t="shared" si="19"/>
        <v/>
      </c>
      <c r="AH30" s="134">
        <v>16</v>
      </c>
      <c r="AI30" s="179" t="str">
        <f>IF(AG30="","",BT30+BU30+'TABLEAU DE BORD'!$O$6)</f>
        <v/>
      </c>
      <c r="AJ30" s="179"/>
      <c r="AR30" s="100" t="str">
        <f t="shared" si="5"/>
        <v/>
      </c>
      <c r="AS30" s="95" t="str">
        <f t="shared" si="12"/>
        <v/>
      </c>
      <c r="AT30" s="134">
        <v>16</v>
      </c>
      <c r="AU30" s="179" t="str">
        <f>IF(AS30="","",CF30+CG30+'TABLEAU DE BORD'!$O$6)</f>
        <v/>
      </c>
      <c r="AV30" s="179"/>
      <c r="BD30" s="147" t="s">
        <v>120</v>
      </c>
      <c r="BE30" s="148">
        <f>(INDEX('TABLEAU DE BORD'!B13:R2000,MATCH('Formalisme RTE'!H2,'TABLEAU DE BORD'!B13:B2000,0),4)-(((INDEX('TABLEAU DE BORD'!B13:R2000,MATCH('Formalisme RTE'!H2,'TABLEAU DE BORD'!B13:B2000,0),4)-INDEX('TABLEAU DE BORD'!B13:R2000,MATCH('Formalisme RTE'!H2,'TABLEAU DE BORD'!B13:B2000,0),10))/2))-(BE28+INDEX('TABLEAU DE BORD'!B13:R2000,MATCH('Formalisme RTE'!H2,'TABLEAU DE BORD'!B13:B2000,0),15)*((EXP((BE26-(INDEX('TABLEAU DE BORD'!B13:R2000,MATCH('Formalisme RTE'!H2,'TABLEAU DE BORD'!B13:B2000,0),12)/2))/INDEX('TABLEAU DE BORD'!B13:R2000,MATCH('Formalisme RTE'!H2,'TABLEAU DE BORD'!B13:B2000,0),15))+EXP(-(BE26-(INDEX('TABLEAU DE BORD'!B13:R2000,MATCH('Formalisme RTE'!H2,'TABLEAU DE BORD'!B13:B2000,0),12)/2))/INDEX('TABLEAU DE BORD'!B13:R2000,MATCH('Formalisme RTE'!H2,'TABLEAU DE BORD'!B13:B2000,0),15)))/2-1)))</f>
        <v>8.2562515294198988</v>
      </c>
      <c r="BT30" s="98" t="e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BORD'!$B$13:$B$2000,0),11))*T30/INDEX('TABLEAU DE BORD'!$B$13:$R$2000,MATCH('Formalisme RTE'!$H$2,'TABLEAU DE BORD'!$B$13:$B$2000,0),12)</f>
        <v>#VALUE!</v>
      </c>
      <c r="BU30" s="98" t="e">
        <f t="shared" si="15"/>
        <v>#VALUE!</v>
      </c>
      <c r="BX30" s="99">
        <f t="shared" si="10"/>
        <v>0.60748217536470928</v>
      </c>
      <c r="BZ30">
        <v>19.600000000000001</v>
      </c>
      <c r="CB30">
        <v>0.627</v>
      </c>
      <c r="CD30" t="e">
        <f t="shared" si="13"/>
        <v>#VALUE!</v>
      </c>
      <c r="CF30" t="e">
        <f t="shared" si="8"/>
        <v>#VALUE!</v>
      </c>
      <c r="CG30" t="e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BORD'!$B$13:$B$2000,0),9)))*T30/$P$18)</f>
        <v>#VALUE!</v>
      </c>
      <c r="CI30" t="str">
        <f>'TABLEAU DE BORD'!B28</f>
        <v/>
      </c>
      <c r="CJ30" t="e">
        <f>'TABLEAU DE BORD'!E28-'TABLEAU DE BORD'!C28</f>
        <v>#VALUE!</v>
      </c>
      <c r="CL30" t="str">
        <f>'TABLEAU DE BORD'!H28</f>
        <v/>
      </c>
      <c r="CM30" t="e">
        <f>'TABLEAU DE BORD'!K28-'TABLEAU DE BORD'!I28</f>
        <v>#VALUE!</v>
      </c>
    </row>
    <row r="31" spans="2:91" x14ac:dyDescent="0.25">
      <c r="B31" s="149" t="str">
        <f>CONCATENATE("1/",'TABLEAU DE BORD'!U6)</f>
        <v>1/8</v>
      </c>
      <c r="C31" s="145"/>
      <c r="D31" s="150"/>
      <c r="E31" s="151"/>
      <c r="F31" s="145"/>
      <c r="G31" s="152"/>
      <c r="H31" s="145"/>
      <c r="I31" s="145"/>
      <c r="J31" s="145"/>
      <c r="K31" s="145"/>
      <c r="L31" s="145"/>
      <c r="M31" s="145"/>
      <c r="N31" s="145"/>
      <c r="O31" s="145"/>
      <c r="P31" s="145"/>
      <c r="S31" s="100" t="str">
        <f t="shared" si="9"/>
        <v/>
      </c>
      <c r="T31" s="95" t="str">
        <f t="shared" si="11"/>
        <v/>
      </c>
      <c r="U31" s="134">
        <v>17</v>
      </c>
      <c r="V31" s="180" t="str">
        <f t="shared" si="18"/>
        <v/>
      </c>
      <c r="W31" s="180"/>
      <c r="AF31" s="100" t="str">
        <f>IF(OR(AG31="",$P$18=""),"",CONCATENATE($C$17,"-",AH31))</f>
        <v/>
      </c>
      <c r="AG31" s="95" t="str">
        <f t="shared" si="19"/>
        <v/>
      </c>
      <c r="AH31" s="134">
        <v>17</v>
      </c>
      <c r="AI31" s="179" t="str">
        <f>IF(AG31="","",BT31+BU31+'TABLEAU DE BORD'!$O$6)</f>
        <v/>
      </c>
      <c r="AJ31" s="179"/>
      <c r="AR31" s="100" t="str">
        <f t="shared" si="5"/>
        <v/>
      </c>
      <c r="AS31" s="95" t="str">
        <f t="shared" si="12"/>
        <v/>
      </c>
      <c r="AT31" s="134">
        <v>17</v>
      </c>
      <c r="AU31" s="179" t="str">
        <f>IF(AS31="","",CF31+CG31+'TABLEAU DE BORD'!$O$6)</f>
        <v/>
      </c>
      <c r="AV31" s="179"/>
      <c r="BT31" s="98" t="e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BORD'!$B$13:$B$2000,0),11))*T31/INDEX('TABLEAU DE BORD'!$B$13:$R$2000,MATCH('Formalisme RTE'!$H$2,'TABLEAU DE BORD'!$B$13:$B$2000,0),12)</f>
        <v>#VALUE!</v>
      </c>
      <c r="BU31" s="98" t="e">
        <f t="shared" si="15"/>
        <v>#VALUE!</v>
      </c>
      <c r="BX31" s="99">
        <f t="shared" si="10"/>
        <v>0.60748217536470928</v>
      </c>
      <c r="BZ31">
        <v>19.600000000000001</v>
      </c>
      <c r="CB31">
        <v>0.627</v>
      </c>
      <c r="CD31" t="e">
        <f t="shared" si="13"/>
        <v>#VALUE!</v>
      </c>
      <c r="CF31" t="e">
        <f t="shared" si="8"/>
        <v>#VALUE!</v>
      </c>
      <c r="CG31" t="e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BORD'!$B$13:$B$2000,0),9)))*T31/$P$18)</f>
        <v>#VALUE!</v>
      </c>
      <c r="CI31" t="str">
        <f>'TABLEAU DE BORD'!B29</f>
        <v/>
      </c>
      <c r="CJ31" t="e">
        <f>'TABLEAU DE BORD'!E29-'TABLEAU DE BORD'!C29</f>
        <v>#VALUE!</v>
      </c>
      <c r="CL31" t="str">
        <f>'TABLEAU DE BORD'!H29</f>
        <v/>
      </c>
      <c r="CM31" t="e">
        <f>'TABLEAU DE BORD'!K29-'TABLEAU DE BORD'!I29</f>
        <v>#VALUE!</v>
      </c>
    </row>
    <row r="32" spans="2:91" x14ac:dyDescent="0.25">
      <c r="B32" s="145"/>
      <c r="C32" s="153">
        <v>0</v>
      </c>
      <c r="D32" s="153" t="str">
        <f>_xlfn.IFS($B$31="1/8","1/8",$B$31="1/7","1/7",$B$31="1/6","1/6",$B$31="1/5","1/5",$B$31="1/4","1/4")</f>
        <v>1/8</v>
      </c>
      <c r="E32" s="153" t="str">
        <f>_xlfn.IFS($B$31="1/8","1/4",$B$31="1/7","2/7",$B$31="1/6","1/3",$B$31="1/5","2/5",$B$31="1/4","1/2")</f>
        <v>1/4</v>
      </c>
      <c r="F32" s="153" t="str">
        <f>_xlfn.IFS($B$31="1/8","3/8",$B$31="1/7","3/7",$B$31="1/6","1/2",$B$31="1/5","3/5",$B$31="1/4","3/4")</f>
        <v>3/8</v>
      </c>
      <c r="G32" s="153" t="str">
        <f>_xlfn.IFS($B$31="1/8","1/2",$B$31="1/7","4/7",$B$31="1/6","2/3",$B$31="1/5","4/5",$B$31="1/4","1")</f>
        <v>1/2</v>
      </c>
      <c r="H32" s="153" t="str">
        <f>_xlfn.IFS($B$31="1/8","5/8",$B$31="1/7","5/7",$B$31="1/6","5/6",$B$31="1/5","1",TRUE,"")</f>
        <v>5/8</v>
      </c>
      <c r="I32" s="153" t="str">
        <f>_xlfn.IFS($B$31="1/8","3/4",$B$31="1/7","6/7",$B$31="1/6","1",TRUE,"")</f>
        <v>3/4</v>
      </c>
      <c r="J32" s="153" t="str">
        <f>_xlfn.IFS($B$31="1/8","7/8",TRUE,"")</f>
        <v>7/8</v>
      </c>
      <c r="K32" s="153"/>
      <c r="L32" s="153"/>
      <c r="M32" s="153"/>
      <c r="N32" s="153"/>
      <c r="O32" s="153"/>
      <c r="P32" s="153">
        <v>1</v>
      </c>
      <c r="S32" s="100" t="str">
        <f t="shared" ref="S32:S64" si="22">IF(OR(T32="",$P$18=""),"",CONCATENATE($P$17,"-",U32))</f>
        <v/>
      </c>
      <c r="T32" s="95" t="str">
        <f t="shared" si="11"/>
        <v/>
      </c>
      <c r="U32" s="134">
        <v>18</v>
      </c>
      <c r="V32" s="180" t="str">
        <f t="shared" si="18"/>
        <v/>
      </c>
      <c r="W32" s="180"/>
      <c r="AF32" s="100" t="str">
        <f>IF(OR(AG32="",$P$18=""),"",CONCATENATE($C$17,"-",AH32))</f>
        <v/>
      </c>
      <c r="AG32" s="95" t="str">
        <f t="shared" si="19"/>
        <v/>
      </c>
      <c r="AH32" s="134">
        <v>18</v>
      </c>
      <c r="AI32" s="179" t="str">
        <f>IF(AG32="","",BT32+BU32+'TABLEAU DE BORD'!$O$6)</f>
        <v/>
      </c>
      <c r="AJ32" s="179"/>
      <c r="AR32" s="100" t="str">
        <f t="shared" si="5"/>
        <v/>
      </c>
      <c r="AS32" s="95" t="str">
        <f t="shared" si="12"/>
        <v/>
      </c>
      <c r="AT32" s="134">
        <v>18</v>
      </c>
      <c r="AU32" s="179" t="str">
        <f>IF(AS32="","",CF32+CG32+'TABLEAU DE BORD'!$O$6)</f>
        <v/>
      </c>
      <c r="AV32" s="179"/>
      <c r="BT32" s="98" t="e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BORD'!$B$13:$B$2000,0),11))*T32/INDEX('TABLEAU DE BORD'!$B$13:$R$2000,MATCH('Formalisme RTE'!$H$2,'TABLEAU DE BORD'!$B$13:$B$2000,0),12)</f>
        <v>#VALUE!</v>
      </c>
      <c r="BU32" s="98" t="e">
        <f t="shared" si="15"/>
        <v>#VALUE!</v>
      </c>
      <c r="BX32" s="99">
        <f t="shared" si="10"/>
        <v>0.60748217536470928</v>
      </c>
      <c r="BZ32">
        <v>19.600000000000001</v>
      </c>
      <c r="CB32">
        <v>0.627</v>
      </c>
      <c r="CD32" t="e">
        <f t="shared" si="13"/>
        <v>#VALUE!</v>
      </c>
      <c r="CF32" t="e">
        <f t="shared" si="8"/>
        <v>#VALUE!</v>
      </c>
      <c r="CG32" t="e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BORD'!$B$13:$B$2000,0),9)))*T32/$P$18)</f>
        <v>#VALUE!</v>
      </c>
      <c r="CI32" t="str">
        <f>'TABLEAU DE BORD'!B30</f>
        <v/>
      </c>
      <c r="CJ32" t="e">
        <f>'TABLEAU DE BORD'!E30-'TABLEAU DE BORD'!C30</f>
        <v>#VALUE!</v>
      </c>
      <c r="CL32" t="str">
        <f>'TABLEAU DE BORD'!H30</f>
        <v/>
      </c>
      <c r="CM32" t="e">
        <f>'TABLEAU DE BORD'!K30-'TABLEAU DE BORD'!I30</f>
        <v>#VALUE!</v>
      </c>
    </row>
    <row r="33" spans="2:91" x14ac:dyDescent="0.25">
      <c r="B33" s="145"/>
      <c r="C33" s="153">
        <f>C32</f>
        <v>0</v>
      </c>
      <c r="D33" s="154" t="str">
        <f>_xlfn.IFS(D32="1/8","0.125",D32="1/7","0.1428",D32="1/6","0.1666",D32="1/5","0.2",D32="1/4","0.25")</f>
        <v>0.125</v>
      </c>
      <c r="E33" s="154" t="str">
        <f>_xlfn.IFS(E32="1/4","0.25",E32="2/7","0.2857",E32="1/3","0.333",E32="2/5","0.4",E32="1/2","0.5")</f>
        <v>0.25</v>
      </c>
      <c r="F33" s="154" t="str">
        <f>_xlfn.IFS(F32="3/8","0.375",F32="3/7","0.4285",F32="1/2","0.5",F32="3/5","0.6",F32="3/4","0.75")</f>
        <v>0.375</v>
      </c>
      <c r="G33" s="154" t="str">
        <f>_xlfn.IFS(G32="1/2","0.5",G32="4/7","0.5714",G32="2/3","0.666",G32="4/5","0.8",G32="1","1")</f>
        <v>0.5</v>
      </c>
      <c r="H33" s="154" t="str">
        <f>_xlfn.IFS(H32="5/8","0.625",H32="5/7","0.7142",H32="5/6","0.8333",H32="1","1")</f>
        <v>0.625</v>
      </c>
      <c r="I33" s="154" t="str">
        <f>_xlfn.IFS(I32="3/4","0.75",I32="6/7","0.8571",I32="1","1")</f>
        <v>0.75</v>
      </c>
      <c r="J33" s="154" t="str">
        <f>_xlfn.IFS(J32="7/8","0.875",J32="1","1")</f>
        <v>0.875</v>
      </c>
      <c r="K33" s="154"/>
      <c r="L33" s="154"/>
      <c r="M33" s="154"/>
      <c r="N33" s="154"/>
      <c r="O33" s="154"/>
      <c r="P33" s="154">
        <v>1</v>
      </c>
      <c r="S33" s="155" t="str">
        <f t="shared" si="22"/>
        <v/>
      </c>
      <c r="T33" s="95" t="str">
        <f t="shared" si="11"/>
        <v/>
      </c>
      <c r="U33" s="134">
        <v>19</v>
      </c>
      <c r="AF33" s="100" t="str">
        <f>IF(OR(AG33="",$P$18=""),"",CONCATENATE($C$17,"-",AH33))</f>
        <v/>
      </c>
      <c r="AH33" s="134">
        <v>19</v>
      </c>
      <c r="AI33" s="179" t="str">
        <f>IF(AG33="","",BT33+BU33+'TABLEAU DE BORD'!$O$6)</f>
        <v/>
      </c>
      <c r="AJ33" s="179"/>
      <c r="AR33" s="100" t="str">
        <f t="shared" si="5"/>
        <v/>
      </c>
      <c r="AS33" s="95" t="str">
        <f t="shared" si="12"/>
        <v/>
      </c>
      <c r="AT33" s="134">
        <v>19</v>
      </c>
      <c r="AU33" s="179" t="str">
        <f>IF(AS33="","",CF33+CG33+'TABLEAU DE BORD'!$O$6)</f>
        <v/>
      </c>
      <c r="AV33" s="179"/>
      <c r="BT33" s="98" t="e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BORD'!$B$13:$B$2000,0),11))*T33/INDEX('TABLEAU DE BORD'!$B$13:$R$2000,MATCH('Formalisme RTE'!$H$2,'TABLEAU DE BORD'!$B$13:$B$2000,0),12)</f>
        <v>#VALUE!</v>
      </c>
      <c r="BU33" s="98" t="e">
        <f t="shared" si="15"/>
        <v>#VALUE!</v>
      </c>
      <c r="BX33" s="99">
        <f t="shared" si="10"/>
        <v>0.60748217536470928</v>
      </c>
      <c r="BZ33">
        <v>19.600000000000001</v>
      </c>
      <c r="CB33">
        <v>0.627</v>
      </c>
      <c r="CD33" t="e">
        <f t="shared" si="13"/>
        <v>#VALUE!</v>
      </c>
      <c r="CF33" t="e">
        <f t="shared" si="8"/>
        <v>#VALUE!</v>
      </c>
      <c r="CG33" t="e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BORD'!$B$13:$B$2000,0),9)))*T33/$P$18)</f>
        <v>#VALUE!</v>
      </c>
      <c r="CI33" t="str">
        <f>'TABLEAU DE BORD'!B31</f>
        <v/>
      </c>
      <c r="CJ33" t="e">
        <f>'TABLEAU DE BORD'!E31-'TABLEAU DE BORD'!C31</f>
        <v>#VALUE!</v>
      </c>
      <c r="CL33" t="str">
        <f>'TABLEAU DE BORD'!H31</f>
        <v/>
      </c>
      <c r="CM33" t="e">
        <f>'TABLEAU DE BORD'!K31-'TABLEAU DE BORD'!I31</f>
        <v>#VALUE!</v>
      </c>
    </row>
    <row r="34" spans="2:91" x14ac:dyDescent="0.25">
      <c r="B34" s="145"/>
      <c r="C34" s="153">
        <f>C33</f>
        <v>0</v>
      </c>
      <c r="D34" s="153">
        <f t="shared" ref="D34:J34" si="23">$P$18*D33</f>
        <v>30.65</v>
      </c>
      <c r="E34" s="153">
        <f t="shared" si="23"/>
        <v>61.3</v>
      </c>
      <c r="F34" s="153">
        <f t="shared" si="23"/>
        <v>91.949999999999989</v>
      </c>
      <c r="G34" s="153">
        <f t="shared" si="23"/>
        <v>122.6</v>
      </c>
      <c r="H34" s="153">
        <f t="shared" si="23"/>
        <v>153.25</v>
      </c>
      <c r="I34" s="153">
        <f t="shared" si="23"/>
        <v>183.89999999999998</v>
      </c>
      <c r="J34" s="153">
        <f t="shared" si="23"/>
        <v>214.54999999999998</v>
      </c>
      <c r="K34" s="153"/>
      <c r="L34" s="153"/>
      <c r="M34" s="153"/>
      <c r="N34" s="153"/>
      <c r="O34" s="153"/>
      <c r="P34" s="153">
        <f>$P$18*P33</f>
        <v>245.2</v>
      </c>
      <c r="S34" s="155" t="str">
        <f t="shared" si="22"/>
        <v/>
      </c>
      <c r="T34" s="95" t="str">
        <f t="shared" si="11"/>
        <v/>
      </c>
      <c r="U34" s="134">
        <v>20</v>
      </c>
      <c r="AF34" s="155" t="str">
        <f t="shared" ref="AF34:AF39" si="24">IF(OR(AG34="",$P$18=""),"",CONCATENATE($P$17,"-",AH34))</f>
        <v/>
      </c>
      <c r="AH34" s="134">
        <v>20</v>
      </c>
      <c r="AI34" s="179" t="str">
        <f>IF(AG34="","",BT34+BU34+'TABLEAU DE BORD'!$O$6)</f>
        <v/>
      </c>
      <c r="AJ34" s="179"/>
      <c r="AR34" s="155" t="str">
        <f t="shared" ref="AR34:AR39" si="25">IF(OR(AS34="",$P$18=""),"",CONCATENATE($P$17,"-",AT34))</f>
        <v/>
      </c>
      <c r="AS34" s="95" t="str">
        <f t="shared" si="12"/>
        <v/>
      </c>
      <c r="AT34" s="134">
        <v>20</v>
      </c>
      <c r="AU34" s="179" t="str">
        <f>IF(AS34="","",CF34+CG34+'TABLEAU DE BORD'!$O$6)</f>
        <v/>
      </c>
      <c r="AV34" s="179"/>
      <c r="BT34" s="98" t="e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BORD'!$B$13:$B$2000,0),11))*T34/INDEX('TABLEAU DE BORD'!$B$13:$R$2000,MATCH('Formalisme RTE'!$H$2,'TABLEAU DE BORD'!$B$13:$B$2000,0),12)</f>
        <v>#VALUE!</v>
      </c>
      <c r="BU34" s="98" t="e">
        <f t="shared" si="15"/>
        <v>#VALUE!</v>
      </c>
      <c r="BX34" s="99">
        <f t="shared" si="10"/>
        <v>0.60748217536470928</v>
      </c>
      <c r="BZ34">
        <v>19.600000000000001</v>
      </c>
      <c r="CB34">
        <v>0.627</v>
      </c>
      <c r="CD34" t="e">
        <f t="shared" si="13"/>
        <v>#VALUE!</v>
      </c>
      <c r="CF34" t="e">
        <f t="shared" si="8"/>
        <v>#VALUE!</v>
      </c>
      <c r="CG34" t="e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BORD'!$B$13:$B$2000,0),9)))*T34/$P$18)</f>
        <v>#VALUE!</v>
      </c>
      <c r="CI34" t="str">
        <f>'TABLEAU DE BORD'!B32</f>
        <v/>
      </c>
      <c r="CJ34" t="e">
        <f>'TABLEAU DE BORD'!E32-'TABLEAU DE BORD'!C32</f>
        <v>#VALUE!</v>
      </c>
      <c r="CL34" t="str">
        <f>'TABLEAU DE BORD'!H32</f>
        <v/>
      </c>
      <c r="CM34" t="e">
        <f>'TABLEAU DE BORD'!K32-'TABLEAU DE BORD'!I32</f>
        <v>#VALUE!</v>
      </c>
    </row>
    <row r="35" spans="2:91" x14ac:dyDescent="0.25">
      <c r="S35" s="155" t="str">
        <f t="shared" si="22"/>
        <v/>
      </c>
      <c r="T35" s="95" t="str">
        <f t="shared" si="11"/>
        <v/>
      </c>
      <c r="U35" s="134">
        <v>21</v>
      </c>
      <c r="AF35" s="155" t="str">
        <f t="shared" si="24"/>
        <v/>
      </c>
      <c r="AH35" s="134">
        <v>21</v>
      </c>
      <c r="AI35" s="179" t="str">
        <f>IF(AG35="","",BT35+BU35+'TABLEAU DE BORD'!$O$6)</f>
        <v/>
      </c>
      <c r="AJ35" s="179"/>
      <c r="AR35" s="155" t="str">
        <f t="shared" si="25"/>
        <v/>
      </c>
      <c r="AS35" s="95" t="str">
        <f t="shared" si="12"/>
        <v/>
      </c>
      <c r="AT35" s="134">
        <v>21</v>
      </c>
      <c r="AU35" s="179" t="str">
        <f>IF(AS35="","",CF35+CG35+'TABLEAU DE BORD'!$O$6)</f>
        <v/>
      </c>
      <c r="AV35" s="179"/>
      <c r="BO35">
        <f>ASIN(SQRT(1-(1/(SQRT((CB15*0.981)^2+((240/10)*BZ15*0.001)^2)/(CB15*0.981))^2)))*180/PI()</f>
        <v>37.407669666585839</v>
      </c>
      <c r="BT35" s="98" t="e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BORD'!$B$13:$B$2000,0),11))*T35/INDEX('TABLEAU DE BORD'!$B$13:$R$2000,MATCH('Formalisme RTE'!$H$2,'TABLEAU DE BORD'!$B$13:$B$2000,0),12)</f>
        <v>#VALUE!</v>
      </c>
      <c r="BU35" s="98" t="e">
        <f t="shared" si="15"/>
        <v>#VALUE!</v>
      </c>
      <c r="BX35" s="99">
        <f t="shared" si="10"/>
        <v>0.60748217536470928</v>
      </c>
      <c r="BZ35">
        <v>19.600000000000001</v>
      </c>
      <c r="CB35">
        <v>0.627</v>
      </c>
      <c r="CD35" t="e">
        <f t="shared" si="13"/>
        <v>#VALUE!</v>
      </c>
      <c r="CF35" t="e">
        <f t="shared" si="8"/>
        <v>#VALUE!</v>
      </c>
      <c r="CG35" t="e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BORD'!$B$13:$B$2000,0),9)))*T35/$P$18)</f>
        <v>#VALUE!</v>
      </c>
      <c r="CI35" t="str">
        <f>'TABLEAU DE BORD'!B33</f>
        <v/>
      </c>
      <c r="CJ35" t="e">
        <f>'TABLEAU DE BORD'!E33-'TABLEAU DE BORD'!C33</f>
        <v>#VALUE!</v>
      </c>
      <c r="CL35" t="str">
        <f>'TABLEAU DE BORD'!H33</f>
        <v/>
      </c>
      <c r="CM35" t="e">
        <f>'TABLEAU DE BORD'!K33-'TABLEAU DE BORD'!I33</f>
        <v>#VALUE!</v>
      </c>
    </row>
    <row r="36" spans="2:91" x14ac:dyDescent="0.25">
      <c r="S36" s="155" t="str">
        <f t="shared" si="22"/>
        <v/>
      </c>
      <c r="T36" s="95" t="str">
        <f t="shared" si="11"/>
        <v/>
      </c>
      <c r="U36" s="134">
        <v>22</v>
      </c>
      <c r="AF36" s="155" t="str">
        <f t="shared" si="24"/>
        <v/>
      </c>
      <c r="AH36" s="134">
        <v>22</v>
      </c>
      <c r="AI36" s="179" t="str">
        <f>IF(AG36="","",BT36+BU36+'TABLEAU DE BORD'!$O$6)</f>
        <v/>
      </c>
      <c r="AJ36" s="179"/>
      <c r="AR36" s="155" t="str">
        <f t="shared" si="25"/>
        <v/>
      </c>
      <c r="AS36" s="95" t="str">
        <f t="shared" si="12"/>
        <v/>
      </c>
      <c r="AT36" s="134">
        <v>22</v>
      </c>
      <c r="AU36" s="179" t="str">
        <f>IF(AS36="","",CF36+CG36+'TABLEAU DE BORD'!$O$6)</f>
        <v/>
      </c>
      <c r="AV36" s="179"/>
      <c r="BT36" s="98" t="e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BORD'!$B$13:$B$2000,0),11))*T36/INDEX('TABLEAU DE BORD'!$B$13:$R$2000,MATCH('Formalisme RTE'!$H$2,'TABLEAU DE BORD'!$B$13:$B$2000,0),12)</f>
        <v>#VALUE!</v>
      </c>
      <c r="BU36" s="98" t="e">
        <f t="shared" si="15"/>
        <v>#VALUE!</v>
      </c>
      <c r="BX36" s="99">
        <f t="shared" si="10"/>
        <v>0.60748217536470928</v>
      </c>
      <c r="BZ36">
        <v>19.600000000000001</v>
      </c>
      <c r="CB36">
        <v>0.627</v>
      </c>
      <c r="CD36" t="e">
        <f t="shared" si="13"/>
        <v>#VALUE!</v>
      </c>
      <c r="CF36" t="e">
        <f t="shared" si="8"/>
        <v>#VALUE!</v>
      </c>
      <c r="CG36" t="e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BORD'!$B$13:$B$2000,0),9)))*T36/$P$18)</f>
        <v>#VALUE!</v>
      </c>
      <c r="CI36" t="str">
        <f>'TABLEAU DE BORD'!B34</f>
        <v/>
      </c>
      <c r="CJ36" t="e">
        <f>'TABLEAU DE BORD'!E34-'TABLEAU DE BORD'!C34</f>
        <v>#VALUE!</v>
      </c>
      <c r="CL36" t="str">
        <f>'TABLEAU DE BORD'!H34</f>
        <v/>
      </c>
      <c r="CM36" t="e">
        <f>'TABLEAU DE BORD'!K34-'TABLEAU DE BORD'!I34</f>
        <v>#VALUE!</v>
      </c>
    </row>
    <row r="37" spans="2:91" x14ac:dyDescent="0.25">
      <c r="S37" s="155" t="str">
        <f t="shared" si="22"/>
        <v/>
      </c>
      <c r="T37" s="95" t="str">
        <f t="shared" si="11"/>
        <v/>
      </c>
      <c r="U37" s="134">
        <v>23</v>
      </c>
      <c r="AF37" s="155" t="str">
        <f t="shared" si="24"/>
        <v/>
      </c>
      <c r="AH37" s="134">
        <v>23</v>
      </c>
      <c r="AI37" s="179" t="str">
        <f>IF(AG37="","",BT37+BU37+'TABLEAU DE BORD'!$O$6)</f>
        <v/>
      </c>
      <c r="AJ37" s="179"/>
      <c r="AR37" s="155" t="str">
        <f t="shared" si="25"/>
        <v/>
      </c>
      <c r="AS37" s="95" t="str">
        <f t="shared" si="12"/>
        <v/>
      </c>
      <c r="AT37" s="134">
        <v>23</v>
      </c>
      <c r="AU37" s="179" t="str">
        <f>IF(AS37="","",CF37+CG37+'TABLEAU DE BORD'!$O$6)</f>
        <v/>
      </c>
      <c r="AV37" s="179"/>
      <c r="BT37" s="98" t="e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BORD'!$B$13:$B$2000,0),11))*T37/INDEX('TABLEAU DE BORD'!$B$13:$R$2000,MATCH('Formalisme RTE'!$H$2,'TABLEAU DE BORD'!$B$13:$B$2000,0),12)</f>
        <v>#VALUE!</v>
      </c>
      <c r="BU37" s="98" t="e">
        <f t="shared" si="15"/>
        <v>#VALUE!</v>
      </c>
      <c r="BX37" s="99">
        <f t="shared" si="10"/>
        <v>0.60748217536470928</v>
      </c>
      <c r="BZ37">
        <v>19.600000000000001</v>
      </c>
      <c r="CB37">
        <v>0.627</v>
      </c>
      <c r="CD37" t="e">
        <f t="shared" si="13"/>
        <v>#VALUE!</v>
      </c>
      <c r="CF37" t="e">
        <f t="shared" si="8"/>
        <v>#VALUE!</v>
      </c>
      <c r="CG37" t="e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BORD'!$B$13:$B$2000,0),9)))*T37/$P$18)</f>
        <v>#VALUE!</v>
      </c>
      <c r="CI37" t="str">
        <f>'TABLEAU DE BORD'!B35</f>
        <v/>
      </c>
      <c r="CJ37" t="e">
        <f>'TABLEAU DE BORD'!E35-'TABLEAU DE BORD'!C35</f>
        <v>#VALUE!</v>
      </c>
      <c r="CL37" t="str">
        <f>'TABLEAU DE BORD'!H35</f>
        <v/>
      </c>
      <c r="CM37" t="e">
        <f>'TABLEAU DE BORD'!K35-'TABLEAU DE BORD'!I35</f>
        <v>#VALUE!</v>
      </c>
    </row>
    <row r="38" spans="2:91" x14ac:dyDescent="0.25">
      <c r="S38" s="155" t="str">
        <f t="shared" si="22"/>
        <v/>
      </c>
      <c r="T38" s="95" t="str">
        <f t="shared" si="11"/>
        <v/>
      </c>
      <c r="U38" s="134">
        <v>24</v>
      </c>
      <c r="AF38" s="155" t="str">
        <f t="shared" si="24"/>
        <v/>
      </c>
      <c r="AH38" s="134">
        <v>24</v>
      </c>
      <c r="AI38" s="179" t="str">
        <f>IF(AG38="","",BT38+BU38+'TABLEAU DE BORD'!$O$6)</f>
        <v/>
      </c>
      <c r="AJ38" s="179"/>
      <c r="AR38" s="155" t="str">
        <f t="shared" si="25"/>
        <v/>
      </c>
      <c r="AS38" s="95" t="str">
        <f t="shared" si="12"/>
        <v/>
      </c>
      <c r="AT38" s="134">
        <v>24</v>
      </c>
      <c r="AU38" s="179" t="str">
        <f>IF(AS38="","",CF38+CG38+'TABLEAU DE BORD'!$O$6)</f>
        <v/>
      </c>
      <c r="AV38" s="179"/>
      <c r="BT38" s="98" t="e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BORD'!$B$13:$B$2000,0),11))*T38/INDEX('TABLEAU DE BORD'!$B$13:$R$2000,MATCH('Formalisme RTE'!$H$2,'TABLEAU DE BORD'!$B$13:$B$2000,0),12)</f>
        <v>#VALUE!</v>
      </c>
      <c r="BU38" s="98" t="e">
        <f t="shared" si="15"/>
        <v>#VALUE!</v>
      </c>
      <c r="BX38" s="99">
        <f t="shared" si="10"/>
        <v>0.60748217536470928</v>
      </c>
      <c r="BZ38">
        <v>19.600000000000001</v>
      </c>
      <c r="CB38">
        <v>0.627</v>
      </c>
      <c r="CD38" t="e">
        <f t="shared" si="13"/>
        <v>#VALUE!</v>
      </c>
      <c r="CF38" t="e">
        <f t="shared" si="8"/>
        <v>#VALUE!</v>
      </c>
      <c r="CG38" t="e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BORD'!$B$13:$B$2000,0),9)))*T38/$P$18)</f>
        <v>#VALUE!</v>
      </c>
      <c r="CI38" t="str">
        <f>'TABLEAU DE BORD'!B36</f>
        <v/>
      </c>
      <c r="CJ38" t="e">
        <f>'TABLEAU DE BORD'!E36-'TABLEAU DE BORD'!C36</f>
        <v>#VALUE!</v>
      </c>
      <c r="CL38" t="str">
        <f>'TABLEAU DE BORD'!H36</f>
        <v/>
      </c>
      <c r="CM38" t="e">
        <f>'TABLEAU DE BORD'!K36-'TABLEAU DE BORD'!I36</f>
        <v>#VALUE!</v>
      </c>
    </row>
    <row r="39" spans="2:91" x14ac:dyDescent="0.25">
      <c r="S39" s="155" t="str">
        <f t="shared" si="22"/>
        <v/>
      </c>
      <c r="T39" s="95" t="str">
        <f t="shared" si="11"/>
        <v/>
      </c>
      <c r="U39" s="134">
        <v>25</v>
      </c>
      <c r="AF39" s="155" t="str">
        <f t="shared" si="24"/>
        <v/>
      </c>
      <c r="AH39" s="134">
        <v>25</v>
      </c>
      <c r="AI39" s="179" t="str">
        <f>IF(AG39="","",BT39+BU39+'TABLEAU DE BORD'!$O$6)</f>
        <v/>
      </c>
      <c r="AJ39" s="179"/>
      <c r="AR39" s="155" t="str">
        <f t="shared" si="25"/>
        <v/>
      </c>
      <c r="AS39" s="95" t="str">
        <f t="shared" si="12"/>
        <v/>
      </c>
      <c r="AT39" s="134">
        <v>25</v>
      </c>
      <c r="AU39" s="179" t="str">
        <f>IF(AS39="","",CF39+CG39+'TABLEAU DE BORD'!$O$6)</f>
        <v/>
      </c>
      <c r="AV39" s="179"/>
      <c r="BT39" s="98" t="e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BORD'!$B$13:$B$2000,0),11))*T39/INDEX('TABLEAU DE BORD'!$B$13:$R$2000,MATCH('Formalisme RTE'!$H$2,'TABLEAU DE BORD'!$B$13:$B$2000,0),12)</f>
        <v>#VALUE!</v>
      </c>
      <c r="BU39" s="98" t="e">
        <f t="shared" si="15"/>
        <v>#VALUE!</v>
      </c>
      <c r="BX39" s="99">
        <f t="shared" si="10"/>
        <v>0.60748217536470928</v>
      </c>
      <c r="BZ39">
        <v>19.600000000000001</v>
      </c>
      <c r="CB39">
        <v>0.627</v>
      </c>
      <c r="CD39" t="e">
        <f t="shared" si="13"/>
        <v>#VALUE!</v>
      </c>
      <c r="CF39" t="e">
        <f t="shared" si="8"/>
        <v>#VALUE!</v>
      </c>
      <c r="CG39" t="e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BORD'!$B$13:$B$2000,0),9)))*T39/$P$18)</f>
        <v>#VALUE!</v>
      </c>
      <c r="CI39" t="str">
        <f>'TABLEAU DE BORD'!B37</f>
        <v/>
      </c>
      <c r="CJ39" t="e">
        <f>'TABLEAU DE BORD'!E37-'TABLEAU DE BORD'!C37</f>
        <v>#VALUE!</v>
      </c>
      <c r="CL39" t="str">
        <f>'TABLEAU DE BORD'!H37</f>
        <v/>
      </c>
      <c r="CM39" t="e">
        <f>'TABLEAU DE BORD'!K37-'TABLEAU DE BORD'!I37</f>
        <v>#VALUE!</v>
      </c>
    </row>
    <row r="40" spans="2:91" x14ac:dyDescent="0.25">
      <c r="S40" s="155" t="str">
        <f t="shared" si="22"/>
        <v/>
      </c>
      <c r="T40" s="95" t="str">
        <f t="shared" si="11"/>
        <v/>
      </c>
      <c r="U40" s="134">
        <v>26</v>
      </c>
      <c r="AI40" s="179" t="str">
        <f>IF(AG40="","",BT40+BU40+'TABLEAU DE BORD'!$O$6)</f>
        <v/>
      </c>
      <c r="AJ40" s="179"/>
      <c r="AU40" s="179" t="str">
        <f>IF(AS40="","",CF40+CG40+'TABLEAU DE BORD'!$O$6)</f>
        <v/>
      </c>
      <c r="AV40" s="179"/>
      <c r="BT40" s="98" t="e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BORD'!$B$13:$B$2000,0),11))*T40/INDEX('TABLEAU DE BORD'!$B$13:$R$2000,MATCH('Formalisme RTE'!$H$2,'TABLEAU DE BORD'!$B$13:$B$2000,0),12)</f>
        <v>#VALUE!</v>
      </c>
      <c r="BU40" s="98" t="e">
        <f t="shared" si="15"/>
        <v>#VALUE!</v>
      </c>
      <c r="BX40" s="99">
        <f t="shared" si="10"/>
        <v>0.60748217536470928</v>
      </c>
      <c r="BZ40">
        <v>19.600000000000001</v>
      </c>
      <c r="CB40">
        <v>0.627</v>
      </c>
      <c r="CD40" t="e">
        <f t="shared" si="13"/>
        <v>#VALUE!</v>
      </c>
      <c r="CF40" t="e">
        <f t="shared" si="8"/>
        <v>#VALUE!</v>
      </c>
      <c r="CG40" t="e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BORD'!$B$13:$B$2000,0),9)))*T40/$P$18)</f>
        <v>#VALUE!</v>
      </c>
      <c r="CI40" t="str">
        <f>'TABLEAU DE BORD'!B38</f>
        <v/>
      </c>
      <c r="CJ40" t="e">
        <f>'TABLEAU DE BORD'!E38-'TABLEAU DE BORD'!C38</f>
        <v>#VALUE!</v>
      </c>
      <c r="CL40" t="str">
        <f>'TABLEAU DE BORD'!H38</f>
        <v/>
      </c>
      <c r="CM40" t="e">
        <f>'TABLEAU DE BORD'!K38-'TABLEAU DE BORD'!I38</f>
        <v>#VALUE!</v>
      </c>
    </row>
    <row r="41" spans="2:91" x14ac:dyDescent="0.25">
      <c r="S41" s="155" t="str">
        <f t="shared" si="22"/>
        <v/>
      </c>
      <c r="T41" s="95" t="str">
        <f t="shared" si="11"/>
        <v/>
      </c>
      <c r="U41" s="134">
        <v>27</v>
      </c>
      <c r="AI41" s="179" t="str">
        <f>IF(AG41="","",BT41+BU41+'TABLEAU DE BORD'!$O$6)</f>
        <v/>
      </c>
      <c r="AJ41" s="179"/>
      <c r="AU41" s="179" t="str">
        <f>IF(AS41="","",CF41+CG41+'TABLEAU DE BORD'!$O$6)</f>
        <v/>
      </c>
      <c r="AV41" s="179"/>
      <c r="BT41" s="98" t="e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BORD'!$B$13:$B$2000,0),11))*T41/INDEX('TABLEAU DE BORD'!$B$13:$R$2000,MATCH('Formalisme RTE'!$H$2,'TABLEAU DE BORD'!$B$13:$B$2000,0),12)</f>
        <v>#VALUE!</v>
      </c>
      <c r="BU41" s="98" t="e">
        <f t="shared" si="15"/>
        <v>#VALUE!</v>
      </c>
      <c r="BX41" s="99">
        <f t="shared" si="10"/>
        <v>0.60748217536470928</v>
      </c>
      <c r="BZ41">
        <v>19.600000000000001</v>
      </c>
      <c r="CB41">
        <v>0.627</v>
      </c>
      <c r="CD41" t="e">
        <f t="shared" si="13"/>
        <v>#VALUE!</v>
      </c>
      <c r="CF41" t="e">
        <f t="shared" si="8"/>
        <v>#VALUE!</v>
      </c>
      <c r="CG41" t="e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BORD'!$B$13:$B$2000,0),9)))*T41/$P$18)</f>
        <v>#VALUE!</v>
      </c>
      <c r="CI41" t="str">
        <f>'TABLEAU DE BORD'!B39</f>
        <v/>
      </c>
      <c r="CJ41" t="e">
        <f>'TABLEAU DE BORD'!E39-'TABLEAU DE BORD'!C39</f>
        <v>#VALUE!</v>
      </c>
      <c r="CL41" t="str">
        <f>'TABLEAU DE BORD'!H39</f>
        <v/>
      </c>
      <c r="CM41" t="e">
        <f>'TABLEAU DE BORD'!K39-'TABLEAU DE BORD'!I39</f>
        <v>#VALUE!</v>
      </c>
    </row>
    <row r="42" spans="2:91" x14ac:dyDescent="0.25">
      <c r="S42" s="155" t="str">
        <f t="shared" si="22"/>
        <v/>
      </c>
      <c r="T42" s="95" t="str">
        <f t="shared" si="11"/>
        <v/>
      </c>
      <c r="U42" s="134">
        <v>28</v>
      </c>
      <c r="AI42" s="179" t="str">
        <f>IF(AG42="","",BT42+BU42+'TABLEAU DE BORD'!$O$6)</f>
        <v/>
      </c>
      <c r="AJ42" s="179"/>
      <c r="AU42" s="179" t="str">
        <f>IF(AS42="","",CF42+CG42+'TABLEAU DE BORD'!$O$6)</f>
        <v/>
      </c>
      <c r="AV42" s="179"/>
      <c r="BT42" s="98" t="e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BORD'!$B$13:$B$2000,0),11))*T42/INDEX('TABLEAU DE BORD'!$B$13:$R$2000,MATCH('Formalisme RTE'!$H$2,'TABLEAU DE BORD'!$B$13:$B$2000,0),12)</f>
        <v>#VALUE!</v>
      </c>
      <c r="BU42" s="98" t="e">
        <f t="shared" si="15"/>
        <v>#VALUE!</v>
      </c>
      <c r="BX42" s="99">
        <f t="shared" si="10"/>
        <v>0.60748217536470928</v>
      </c>
      <c r="BZ42">
        <v>19.600000000000001</v>
      </c>
      <c r="CB42">
        <v>0.627</v>
      </c>
      <c r="CD42" t="e">
        <f t="shared" si="13"/>
        <v>#VALUE!</v>
      </c>
      <c r="CF42" t="e">
        <f t="shared" si="8"/>
        <v>#VALUE!</v>
      </c>
      <c r="CG42" t="e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BORD'!$B$13:$B$2000,0),9)))*T42/$P$18)</f>
        <v>#VALUE!</v>
      </c>
      <c r="CI42" t="str">
        <f>'TABLEAU DE BORD'!B40</f>
        <v/>
      </c>
      <c r="CJ42" t="e">
        <f>'TABLEAU DE BORD'!E40-'TABLEAU DE BORD'!C40</f>
        <v>#VALUE!</v>
      </c>
      <c r="CL42" t="str">
        <f>'TABLEAU DE BORD'!H40</f>
        <v/>
      </c>
      <c r="CM42" t="e">
        <f>'TABLEAU DE BORD'!K40-'TABLEAU DE BORD'!I40</f>
        <v>#VALUE!</v>
      </c>
    </row>
    <row r="43" spans="2:91" x14ac:dyDescent="0.25">
      <c r="S43" s="155" t="str">
        <f t="shared" si="22"/>
        <v/>
      </c>
      <c r="T43" s="95" t="str">
        <f t="shared" si="11"/>
        <v/>
      </c>
      <c r="U43" s="134">
        <v>29</v>
      </c>
      <c r="BT43" s="98" t="e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BORD'!$B$13:$B$2000,0),11))*T43/INDEX('TABLEAU DE BORD'!$B$13:$R$2000,MATCH('Formalisme RTE'!$H$2,'TABLEAU DE BORD'!$B$13:$B$2000,0),12)</f>
        <v>#VALUE!</v>
      </c>
      <c r="BU43" s="98" t="e">
        <f t="shared" si="15"/>
        <v>#VALUE!</v>
      </c>
      <c r="BX43" s="99">
        <f t="shared" si="10"/>
        <v>0.60748217536470928</v>
      </c>
      <c r="BZ43">
        <v>19.600000000000001</v>
      </c>
      <c r="CB43">
        <v>0.627</v>
      </c>
      <c r="CD43" t="e">
        <f t="shared" si="13"/>
        <v>#VALUE!</v>
      </c>
      <c r="CF43" t="e">
        <f t="shared" si="8"/>
        <v>#VALUE!</v>
      </c>
      <c r="CG43" t="e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BORD'!$B$13:$B$2000,0),9)))*T43/$P$18)</f>
        <v>#VALUE!</v>
      </c>
      <c r="CI43" t="str">
        <f>'TABLEAU DE BORD'!B41</f>
        <v/>
      </c>
      <c r="CJ43" t="e">
        <f>'TABLEAU DE BORD'!E41-'TABLEAU DE BORD'!C41</f>
        <v>#VALUE!</v>
      </c>
      <c r="CL43" t="str">
        <f>'TABLEAU DE BORD'!H41</f>
        <v/>
      </c>
      <c r="CM43" t="e">
        <f>'TABLEAU DE BORD'!K41-'TABLEAU DE BORD'!I41</f>
        <v>#VALUE!</v>
      </c>
    </row>
    <row r="44" spans="2:91" x14ac:dyDescent="0.25">
      <c r="S44" s="155" t="str">
        <f t="shared" si="22"/>
        <v/>
      </c>
      <c r="U44" s="134">
        <v>30</v>
      </c>
      <c r="BT44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BORD'!$B$13:$B$2000,0),11))*T44/INDEX('TABLEAU DE BORD'!$B$13:$R$2000,MATCH('Formalisme RTE'!$H$2,'TABLEAU DE BORD'!$B$13:$B$2000,0),12)</f>
        <v>3.102830965870556</v>
      </c>
      <c r="BU44" s="98">
        <f t="shared" si="15"/>
        <v>0.93577891975241945</v>
      </c>
      <c r="BX44" s="99">
        <f t="shared" si="10"/>
        <v>0.60748217536470928</v>
      </c>
      <c r="BZ44">
        <v>19.600000000000001</v>
      </c>
      <c r="CB44">
        <v>0.627</v>
      </c>
      <c r="CD44">
        <f t="shared" si="13"/>
        <v>1.5404220201039038</v>
      </c>
      <c r="CF44">
        <f t="shared" si="8"/>
        <v>404.81000000000006</v>
      </c>
      <c r="CG4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BORD'!$B$13:$B$2000,0),9)))*T44/$P$18)</f>
        <v>406.35042202010396</v>
      </c>
      <c r="CI44" t="str">
        <f>'TABLEAU DE BORD'!B42</f>
        <v/>
      </c>
      <c r="CJ44" t="e">
        <f>'TABLEAU DE BORD'!E42-'TABLEAU DE BORD'!C42</f>
        <v>#VALUE!</v>
      </c>
      <c r="CL44" t="str">
        <f>'TABLEAU DE BORD'!H42</f>
        <v/>
      </c>
      <c r="CM44" t="e">
        <f>'TABLEAU DE BORD'!K42-'TABLEAU DE BORD'!I42</f>
        <v>#VALUE!</v>
      </c>
    </row>
    <row r="45" spans="2:91" x14ac:dyDescent="0.25">
      <c r="S45" s="155" t="str">
        <f t="shared" si="22"/>
        <v/>
      </c>
      <c r="U45" s="134">
        <v>31</v>
      </c>
      <c r="BT45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BORD'!$B$13:$B$2000,0),11))*T45/INDEX('TABLEAU DE BORD'!$B$13:$R$2000,MATCH('Formalisme RTE'!$H$2,'TABLEAU DE BORD'!$B$13:$B$2000,0),12)</f>
        <v>3.102830965870556</v>
      </c>
      <c r="BU45" s="98">
        <f t="shared" si="15"/>
        <v>0.93577891975241945</v>
      </c>
      <c r="BX45" s="99">
        <f t="shared" si="10"/>
        <v>0.60748217536470928</v>
      </c>
      <c r="BZ45">
        <v>19.600000000000001</v>
      </c>
      <c r="CB45">
        <v>0.627</v>
      </c>
      <c r="CD45">
        <f t="shared" si="13"/>
        <v>1.5404220201039038</v>
      </c>
      <c r="CF45">
        <f t="shared" si="8"/>
        <v>404.81000000000006</v>
      </c>
      <c r="CG4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BORD'!$B$13:$B$2000,0),9)))*T45/$P$18)</f>
        <v>406.35042202010396</v>
      </c>
      <c r="CI45" t="str">
        <f>'TABLEAU DE BORD'!B43</f>
        <v/>
      </c>
      <c r="CJ45" t="e">
        <f>'TABLEAU DE BORD'!E43-'TABLEAU DE BORD'!C43</f>
        <v>#VALUE!</v>
      </c>
      <c r="CL45" t="str">
        <f>'TABLEAU DE BORD'!H43</f>
        <v/>
      </c>
      <c r="CM45" t="e">
        <f>'TABLEAU DE BORD'!K43-'TABLEAU DE BORD'!I43</f>
        <v>#VALUE!</v>
      </c>
    </row>
    <row r="46" spans="2:91" x14ac:dyDescent="0.25">
      <c r="S46" s="155" t="str">
        <f t="shared" si="22"/>
        <v/>
      </c>
      <c r="U46" s="134">
        <v>32</v>
      </c>
      <c r="BI46" s="156" t="s">
        <v>101</v>
      </c>
      <c r="BJ46" s="157">
        <f>IF(D7=63,IF(D14&lt;22,3.5,IF(D14&gt;50,6.5,5)),IF(D7=90,IF(D14&lt;22,3.5,IF(D14&gt;50,6.5,5)),IF(D7=225,IF(D14&lt;22,4.5,IF(D14&gt;50,7.5,6)),IF(D7=400,IF(D14&lt;22,6,IF(D14&gt;50,9,7.5))))))</f>
        <v>3.5</v>
      </c>
      <c r="BK46" s="157" t="s">
        <v>64</v>
      </c>
      <c r="BT46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BORD'!$B$13:$B$2000,0),11))*T46/INDEX('TABLEAU DE BORD'!$B$13:$R$2000,MATCH('Formalisme RTE'!$H$2,'TABLEAU DE BORD'!$B$13:$B$2000,0),12)</f>
        <v>3.102830965870556</v>
      </c>
      <c r="BU46" s="98">
        <f t="shared" si="15"/>
        <v>0.93577891975241945</v>
      </c>
      <c r="BX46" s="99">
        <f t="shared" si="10"/>
        <v>0.60748217536470928</v>
      </c>
      <c r="BZ46">
        <v>19.600000000000001</v>
      </c>
      <c r="CB46">
        <v>0.627</v>
      </c>
      <c r="CD46">
        <f t="shared" si="13"/>
        <v>1.5404220201039038</v>
      </c>
      <c r="CF46">
        <f t="shared" si="8"/>
        <v>404.81000000000006</v>
      </c>
      <c r="CG4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BORD'!$B$13:$B$2000,0),9)))*T46/$P$18)</f>
        <v>406.35042202010396</v>
      </c>
      <c r="CI46" t="str">
        <f>'TABLEAU DE BORD'!B44</f>
        <v/>
      </c>
      <c r="CJ46" t="e">
        <f>'TABLEAU DE BORD'!E44-'TABLEAU DE BORD'!C44</f>
        <v>#VALUE!</v>
      </c>
      <c r="CL46" t="str">
        <f>'TABLEAU DE BORD'!H44</f>
        <v/>
      </c>
      <c r="CM46" t="e">
        <f>'TABLEAU DE BORD'!K44-'TABLEAU DE BORD'!I44</f>
        <v>#VALUE!</v>
      </c>
    </row>
    <row r="47" spans="2:91" x14ac:dyDescent="0.25">
      <c r="S47" s="155" t="str">
        <f t="shared" si="22"/>
        <v/>
      </c>
      <c r="U47" s="134">
        <v>33</v>
      </c>
      <c r="BI47" s="156" t="s">
        <v>107</v>
      </c>
      <c r="BJ47" s="157">
        <f>IF(D7=225,4.5,IF(D7=400,6,3.5))</f>
        <v>3.5</v>
      </c>
      <c r="BK47" s="157" t="s">
        <v>64</v>
      </c>
      <c r="BT47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BORD'!$B$13:$B$2000,0),11))*T47/INDEX('TABLEAU DE BORD'!$B$13:$R$2000,MATCH('Formalisme RTE'!$H$2,'TABLEAU DE BORD'!$B$13:$B$2000,0),12)</f>
        <v>3.102830965870556</v>
      </c>
      <c r="BU47" s="98">
        <f t="shared" si="15"/>
        <v>0.93577891975241945</v>
      </c>
      <c r="BX47" s="99">
        <f t="shared" si="10"/>
        <v>0.60748217536470928</v>
      </c>
      <c r="BZ47">
        <v>19.600000000000001</v>
      </c>
      <c r="CB47">
        <v>0.627</v>
      </c>
      <c r="CD47">
        <f t="shared" si="13"/>
        <v>1.5404220201039038</v>
      </c>
      <c r="CF47">
        <f t="shared" si="8"/>
        <v>404.81000000000006</v>
      </c>
      <c r="CG4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BORD'!$B$13:$B$2000,0),9)))*T47/$P$18)</f>
        <v>406.35042202010396</v>
      </c>
      <c r="CI47" t="str">
        <f>'TABLEAU DE BORD'!B45</f>
        <v/>
      </c>
      <c r="CJ47" t="e">
        <f>'TABLEAU DE BORD'!E45-'TABLEAU DE BORD'!C45</f>
        <v>#VALUE!</v>
      </c>
      <c r="CL47" t="str">
        <f>'TABLEAU DE BORD'!H45</f>
        <v/>
      </c>
      <c r="CM47" t="e">
        <f>'TABLEAU DE BORD'!K45-'TABLEAU DE BORD'!I45</f>
        <v>#VALUE!</v>
      </c>
    </row>
    <row r="48" spans="2:91" x14ac:dyDescent="0.25">
      <c r="S48" s="155" t="str">
        <f t="shared" si="22"/>
        <v/>
      </c>
      <c r="U48" s="134">
        <v>34</v>
      </c>
      <c r="BT48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BORD'!$B$13:$B$2000,0),11))*T48/INDEX('TABLEAU DE BORD'!$B$13:$R$2000,MATCH('Formalisme RTE'!$H$2,'TABLEAU DE BORD'!$B$13:$B$2000,0),12)</f>
        <v>3.102830965870556</v>
      </c>
      <c r="BU48" s="98">
        <f t="shared" si="15"/>
        <v>0.93577891975241945</v>
      </c>
      <c r="BX48" s="99">
        <f t="shared" si="10"/>
        <v>0.60748217536470928</v>
      </c>
      <c r="BZ48">
        <v>19.600000000000001</v>
      </c>
      <c r="CB48">
        <v>0.627</v>
      </c>
      <c r="CD48">
        <f t="shared" si="13"/>
        <v>1.5404220201039038</v>
      </c>
      <c r="CF48">
        <f t="shared" si="8"/>
        <v>404.81000000000006</v>
      </c>
      <c r="CG4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BORD'!$B$13:$B$2000,0),9)))*T48/$P$18)</f>
        <v>406.35042202010396</v>
      </c>
      <c r="CI48" t="str">
        <f>'TABLEAU DE BORD'!B46</f>
        <v/>
      </c>
      <c r="CJ48" t="e">
        <f>'TABLEAU DE BORD'!E46-'TABLEAU DE BORD'!C46</f>
        <v>#VALUE!</v>
      </c>
      <c r="CL48" t="str">
        <f>'TABLEAU DE BORD'!H46</f>
        <v/>
      </c>
      <c r="CM48" t="e">
        <f>'TABLEAU DE BORD'!K46-'TABLEAU DE BORD'!I46</f>
        <v>#VALUE!</v>
      </c>
    </row>
    <row r="49" spans="19:91" x14ac:dyDescent="0.25">
      <c r="S49" s="155" t="str">
        <f t="shared" si="22"/>
        <v/>
      </c>
      <c r="U49" s="134">
        <v>35</v>
      </c>
      <c r="BT49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BORD'!$B$13:$B$2000,0),11))*T49/INDEX('TABLEAU DE BORD'!$B$13:$R$2000,MATCH('Formalisme RTE'!$H$2,'TABLEAU DE BORD'!$B$13:$B$2000,0),12)</f>
        <v>3.102830965870556</v>
      </c>
      <c r="BU49" s="98">
        <f t="shared" si="15"/>
        <v>0.93577891975241945</v>
      </c>
      <c r="BX49" s="99">
        <f t="shared" si="10"/>
        <v>0.60748217536470928</v>
      </c>
      <c r="BZ49">
        <v>19.600000000000001</v>
      </c>
      <c r="CB49">
        <v>0.627</v>
      </c>
      <c r="CD49">
        <f t="shared" si="13"/>
        <v>1.5404220201039038</v>
      </c>
      <c r="CF49">
        <f t="shared" si="8"/>
        <v>404.81000000000006</v>
      </c>
      <c r="CG4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BORD'!$B$13:$B$2000,0),9)))*T49/$P$18)</f>
        <v>406.35042202010396</v>
      </c>
      <c r="CI49" t="str">
        <f>'TABLEAU DE BORD'!B47</f>
        <v/>
      </c>
      <c r="CJ49" t="e">
        <f>'TABLEAU DE BORD'!E47-'TABLEAU DE BORD'!C47</f>
        <v>#VALUE!</v>
      </c>
      <c r="CL49" t="str">
        <f>'TABLEAU DE BORD'!H47</f>
        <v/>
      </c>
      <c r="CM49" t="e">
        <f>'TABLEAU DE BORD'!K47-'TABLEAU DE BORD'!I47</f>
        <v>#VALUE!</v>
      </c>
    </row>
    <row r="50" spans="19:91" x14ac:dyDescent="0.25">
      <c r="S50" s="155" t="str">
        <f t="shared" si="22"/>
        <v/>
      </c>
      <c r="U50" s="134">
        <v>36</v>
      </c>
      <c r="BT50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BORD'!$B$13:$B$2000,0),11))*T50/INDEX('TABLEAU DE BORD'!$B$13:$R$2000,MATCH('Formalisme RTE'!$H$2,'TABLEAU DE BORD'!$B$13:$B$2000,0),12)</f>
        <v>3.102830965870556</v>
      </c>
      <c r="BU50" s="98">
        <f t="shared" si="15"/>
        <v>0.93577891975241945</v>
      </c>
      <c r="BX50" s="99">
        <f t="shared" si="10"/>
        <v>0.60748217536470928</v>
      </c>
      <c r="BZ50">
        <v>19.600000000000001</v>
      </c>
      <c r="CB50">
        <v>0.627</v>
      </c>
      <c r="CD50">
        <f t="shared" si="13"/>
        <v>1.5404220201039038</v>
      </c>
      <c r="CF50">
        <f t="shared" si="8"/>
        <v>404.81000000000006</v>
      </c>
      <c r="CG5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BORD'!$B$13:$B$2000,0),9)))*T50/$P$18)</f>
        <v>406.35042202010396</v>
      </c>
      <c r="CI50" t="str">
        <f>'TABLEAU DE BORD'!B48</f>
        <v/>
      </c>
      <c r="CJ50" t="e">
        <f>'TABLEAU DE BORD'!E48-'TABLEAU DE BORD'!C48</f>
        <v>#VALUE!</v>
      </c>
      <c r="CL50" t="str">
        <f>'TABLEAU DE BORD'!H48</f>
        <v/>
      </c>
      <c r="CM50" t="e">
        <f>'TABLEAU DE BORD'!K48-'TABLEAU DE BORD'!I48</f>
        <v>#VALUE!</v>
      </c>
    </row>
    <row r="51" spans="19:91" x14ac:dyDescent="0.25">
      <c r="S51" s="155" t="str">
        <f t="shared" si="22"/>
        <v/>
      </c>
      <c r="U51" s="134">
        <v>37</v>
      </c>
      <c r="BT51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BORD'!$B$13:$B$2000,0),11))*T51/INDEX('TABLEAU DE BORD'!$B$13:$R$2000,MATCH('Formalisme RTE'!$H$2,'TABLEAU DE BORD'!$B$13:$B$2000,0),12)</f>
        <v>3.102830965870556</v>
      </c>
      <c r="BU51" s="98">
        <f t="shared" si="15"/>
        <v>0.93577891975241945</v>
      </c>
      <c r="BX51" s="99">
        <f t="shared" si="10"/>
        <v>0.60748217536470928</v>
      </c>
      <c r="BZ51">
        <v>19.600000000000001</v>
      </c>
      <c r="CB51">
        <v>0.627</v>
      </c>
      <c r="CD51">
        <f t="shared" si="13"/>
        <v>1.5404220201039038</v>
      </c>
      <c r="CF51">
        <f t="shared" si="8"/>
        <v>404.81000000000006</v>
      </c>
      <c r="CG5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BORD'!$B$13:$B$2000,0),9)))*T51/$P$18)</f>
        <v>406.35042202010396</v>
      </c>
      <c r="CI51" t="str">
        <f>'TABLEAU DE BORD'!B49</f>
        <v/>
      </c>
      <c r="CJ51" t="e">
        <f>'TABLEAU DE BORD'!E49-'TABLEAU DE BORD'!C49</f>
        <v>#VALUE!</v>
      </c>
      <c r="CL51" t="str">
        <f>'TABLEAU DE BORD'!H49</f>
        <v/>
      </c>
      <c r="CM51" t="e">
        <f>'TABLEAU DE BORD'!K49-'TABLEAU DE BORD'!I49</f>
        <v>#VALUE!</v>
      </c>
    </row>
    <row r="52" spans="19:91" x14ac:dyDescent="0.25">
      <c r="S52" s="155" t="str">
        <f t="shared" si="22"/>
        <v/>
      </c>
      <c r="U52" s="134">
        <v>38</v>
      </c>
      <c r="BT52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BORD'!$B$13:$B$2000,0),11))*T52/INDEX('TABLEAU DE BORD'!$B$13:$R$2000,MATCH('Formalisme RTE'!$H$2,'TABLEAU DE BORD'!$B$13:$B$2000,0),12)</f>
        <v>3.102830965870556</v>
      </c>
      <c r="BU52" s="98">
        <f t="shared" si="15"/>
        <v>0.93577891975241945</v>
      </c>
      <c r="BX52" s="99">
        <f t="shared" si="10"/>
        <v>0.60748217536470928</v>
      </c>
      <c r="BZ52">
        <v>19.600000000000001</v>
      </c>
      <c r="CB52">
        <v>0.627</v>
      </c>
      <c r="CD52">
        <f t="shared" si="13"/>
        <v>1.5404220201039038</v>
      </c>
      <c r="CF52">
        <f t="shared" si="8"/>
        <v>404.81000000000006</v>
      </c>
      <c r="CG5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BORD'!$B$13:$B$2000,0),9)))*T52/$P$18)</f>
        <v>406.35042202010396</v>
      </c>
      <c r="CI52" t="str">
        <f>'TABLEAU DE BORD'!B50</f>
        <v/>
      </c>
      <c r="CJ52" t="e">
        <f>'TABLEAU DE BORD'!E50-'TABLEAU DE BORD'!C50</f>
        <v>#VALUE!</v>
      </c>
      <c r="CL52" t="str">
        <f>'TABLEAU DE BORD'!H50</f>
        <v/>
      </c>
      <c r="CM52" t="e">
        <f>'TABLEAU DE BORD'!K50-'TABLEAU DE BORD'!I50</f>
        <v>#VALUE!</v>
      </c>
    </row>
    <row r="53" spans="19:91" x14ac:dyDescent="0.25">
      <c r="S53" s="155" t="str">
        <f t="shared" si="22"/>
        <v/>
      </c>
      <c r="U53" s="134">
        <v>39</v>
      </c>
      <c r="BT53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BORD'!$B$13:$B$2000,0),11))*T53/INDEX('TABLEAU DE BORD'!$B$13:$R$2000,MATCH('Formalisme RTE'!$H$2,'TABLEAU DE BORD'!$B$13:$B$2000,0),12)</f>
        <v>3.102830965870556</v>
      </c>
      <c r="BU53" s="98">
        <f t="shared" si="15"/>
        <v>0.93577891975241945</v>
      </c>
      <c r="BX53" s="99">
        <f t="shared" si="10"/>
        <v>0.60748217536470928</v>
      </c>
      <c r="BZ53">
        <v>19.600000000000001</v>
      </c>
      <c r="CB53">
        <v>0.627</v>
      </c>
      <c r="CD53">
        <f t="shared" si="13"/>
        <v>1.5404220201039038</v>
      </c>
      <c r="CF53">
        <f t="shared" si="8"/>
        <v>404.81000000000006</v>
      </c>
      <c r="CG5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BORD'!$B$13:$B$2000,0),9)))*T53/$P$18)</f>
        <v>406.35042202010396</v>
      </c>
      <c r="CI53" t="str">
        <f>'TABLEAU DE BORD'!B51</f>
        <v/>
      </c>
      <c r="CJ53" t="e">
        <f>'TABLEAU DE BORD'!E51-'TABLEAU DE BORD'!C51</f>
        <v>#VALUE!</v>
      </c>
      <c r="CL53" t="str">
        <f>'TABLEAU DE BORD'!H51</f>
        <v/>
      </c>
      <c r="CM53" t="e">
        <f>'TABLEAU DE BORD'!K51-'TABLEAU DE BORD'!I51</f>
        <v>#VALUE!</v>
      </c>
    </row>
    <row r="54" spans="19:91" x14ac:dyDescent="0.25">
      <c r="S54" s="155" t="str">
        <f t="shared" si="22"/>
        <v/>
      </c>
      <c r="U54" s="134">
        <v>40</v>
      </c>
      <c r="BT54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BORD'!$B$13:$B$2000,0),11))*T54/INDEX('TABLEAU DE BORD'!$B$13:$R$2000,MATCH('Formalisme RTE'!$H$2,'TABLEAU DE BORD'!$B$13:$B$2000,0),12)</f>
        <v>3.102830965870556</v>
      </c>
      <c r="BU54" s="98">
        <f t="shared" si="15"/>
        <v>0.93577891975241945</v>
      </c>
      <c r="BX54" s="99">
        <f t="shared" si="10"/>
        <v>0.60748217536470928</v>
      </c>
      <c r="BZ54">
        <v>19.600000000000001</v>
      </c>
      <c r="CB54">
        <v>0.627</v>
      </c>
      <c r="CD54">
        <f t="shared" si="13"/>
        <v>1.5404220201039038</v>
      </c>
      <c r="CF54">
        <f t="shared" si="8"/>
        <v>404.81000000000006</v>
      </c>
      <c r="CG5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BORD'!$B$13:$B$2000,0),9)))*T54/$P$18)</f>
        <v>406.35042202010396</v>
      </c>
      <c r="CI54" t="str">
        <f>'TABLEAU DE BORD'!B52</f>
        <v/>
      </c>
      <c r="CJ54" t="e">
        <f>'TABLEAU DE BORD'!E52-'TABLEAU DE BORD'!C52</f>
        <v>#VALUE!</v>
      </c>
      <c r="CL54" t="str">
        <f>'TABLEAU DE BORD'!H52</f>
        <v/>
      </c>
      <c r="CM54" t="e">
        <f>'TABLEAU DE BORD'!K52-'TABLEAU DE BORD'!I52</f>
        <v>#VALUE!</v>
      </c>
    </row>
    <row r="55" spans="19:91" x14ac:dyDescent="0.25">
      <c r="S55" s="155" t="str">
        <f t="shared" si="22"/>
        <v/>
      </c>
      <c r="U55" s="134">
        <v>41</v>
      </c>
      <c r="BT55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BORD'!$B$13:$B$2000,0),11))*T55/INDEX('TABLEAU DE BORD'!$B$13:$R$2000,MATCH('Formalisme RTE'!$H$2,'TABLEAU DE BORD'!$B$13:$B$2000,0),12)</f>
        <v>3.102830965870556</v>
      </c>
      <c r="BU55" s="98">
        <f t="shared" si="15"/>
        <v>0.93577891975241945</v>
      </c>
      <c r="BX55" s="99">
        <f t="shared" si="10"/>
        <v>0.60748217536470928</v>
      </c>
      <c r="BZ55">
        <v>19.600000000000001</v>
      </c>
      <c r="CB55">
        <v>0.627</v>
      </c>
      <c r="CD55">
        <f t="shared" si="13"/>
        <v>1.5404220201039038</v>
      </c>
      <c r="CF55">
        <f t="shared" si="8"/>
        <v>404.81000000000006</v>
      </c>
      <c r="CG5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BORD'!$B$13:$B$2000,0),9)))*T55/$P$18)</f>
        <v>406.35042202010396</v>
      </c>
      <c r="CI55" t="str">
        <f>'TABLEAU DE BORD'!B53</f>
        <v/>
      </c>
      <c r="CJ55" t="e">
        <f>'TABLEAU DE BORD'!E53-'TABLEAU DE BORD'!C53</f>
        <v>#VALUE!</v>
      </c>
      <c r="CL55" t="str">
        <f>'TABLEAU DE BORD'!H53</f>
        <v/>
      </c>
      <c r="CM55" t="e">
        <f>'TABLEAU DE BORD'!K53-'TABLEAU DE BORD'!I53</f>
        <v>#VALUE!</v>
      </c>
    </row>
    <row r="56" spans="19:91" x14ac:dyDescent="0.25">
      <c r="S56" s="155" t="str">
        <f t="shared" si="22"/>
        <v/>
      </c>
      <c r="U56" s="134">
        <v>42</v>
      </c>
      <c r="BT56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BORD'!$B$13:$B$2000,0),11))*T56/INDEX('TABLEAU DE BORD'!$B$13:$R$2000,MATCH('Formalisme RTE'!$H$2,'TABLEAU DE BORD'!$B$13:$B$2000,0),12)</f>
        <v>3.102830965870556</v>
      </c>
      <c r="BU56" s="98">
        <f t="shared" si="15"/>
        <v>0.93577891975241945</v>
      </c>
      <c r="BX56" s="99">
        <f t="shared" si="10"/>
        <v>0.60748217536470928</v>
      </c>
      <c r="BZ56">
        <v>19.600000000000001</v>
      </c>
      <c r="CB56">
        <v>0.627</v>
      </c>
      <c r="CD56">
        <f t="shared" si="13"/>
        <v>1.5404220201039038</v>
      </c>
      <c r="CF56">
        <f t="shared" si="8"/>
        <v>404.81000000000006</v>
      </c>
      <c r="CG5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BORD'!$B$13:$B$2000,0),9)))*T56/$P$18)</f>
        <v>406.35042202010396</v>
      </c>
      <c r="CI56" t="str">
        <f>'TABLEAU DE BORD'!B54</f>
        <v/>
      </c>
      <c r="CJ56" t="e">
        <f>'TABLEAU DE BORD'!E54-'TABLEAU DE BORD'!C54</f>
        <v>#VALUE!</v>
      </c>
      <c r="CL56" t="str">
        <f>'TABLEAU DE BORD'!H54</f>
        <v/>
      </c>
      <c r="CM56" t="e">
        <f>'TABLEAU DE BORD'!K54-'TABLEAU DE BORD'!I54</f>
        <v>#VALUE!</v>
      </c>
    </row>
    <row r="57" spans="19:91" x14ac:dyDescent="0.25">
      <c r="S57" s="155" t="str">
        <f t="shared" si="22"/>
        <v/>
      </c>
      <c r="U57" s="134">
        <v>43</v>
      </c>
      <c r="BT57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BORD'!$B$13:$B$2000,0),11))*T57/INDEX('TABLEAU DE BORD'!$B$13:$R$2000,MATCH('Formalisme RTE'!$H$2,'TABLEAU DE BORD'!$B$13:$B$2000,0),12)</f>
        <v>3.102830965870556</v>
      </c>
      <c r="BU57" s="98">
        <f t="shared" si="15"/>
        <v>0.93577891975241945</v>
      </c>
      <c r="BX57" s="99">
        <f t="shared" si="10"/>
        <v>0.60748217536470928</v>
      </c>
      <c r="BZ57">
        <v>19.600000000000001</v>
      </c>
      <c r="CB57">
        <v>0.627</v>
      </c>
      <c r="CD57">
        <f t="shared" si="13"/>
        <v>1.5404220201039038</v>
      </c>
      <c r="CF57">
        <f t="shared" si="8"/>
        <v>404.81000000000006</v>
      </c>
      <c r="CG5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BORD'!$B$13:$B$2000,0),9)))*T57/$P$18)</f>
        <v>406.35042202010396</v>
      </c>
      <c r="CI57" t="str">
        <f>'TABLEAU DE BORD'!B55</f>
        <v/>
      </c>
      <c r="CJ57" t="e">
        <f>'TABLEAU DE BORD'!E55-'TABLEAU DE BORD'!C55</f>
        <v>#VALUE!</v>
      </c>
      <c r="CL57" t="str">
        <f>'TABLEAU DE BORD'!H55</f>
        <v/>
      </c>
      <c r="CM57" t="e">
        <f>'TABLEAU DE BORD'!K55-'TABLEAU DE BORD'!I55</f>
        <v>#VALUE!</v>
      </c>
    </row>
    <row r="58" spans="19:91" x14ac:dyDescent="0.25">
      <c r="S58" s="155" t="str">
        <f t="shared" si="22"/>
        <v/>
      </c>
      <c r="U58" s="134">
        <v>44</v>
      </c>
      <c r="BT58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BORD'!$B$13:$B$2000,0),11))*T58/INDEX('TABLEAU DE BORD'!$B$13:$R$2000,MATCH('Formalisme RTE'!$H$2,'TABLEAU DE BORD'!$B$13:$B$2000,0),12)</f>
        <v>3.102830965870556</v>
      </c>
      <c r="BU58" s="98">
        <f t="shared" si="15"/>
        <v>0.93577891975241945</v>
      </c>
      <c r="BX58" s="99">
        <f t="shared" si="10"/>
        <v>0.60748217536470928</v>
      </c>
      <c r="BZ58">
        <v>19.600000000000001</v>
      </c>
      <c r="CB58">
        <v>0.627</v>
      </c>
      <c r="CD58">
        <f t="shared" si="13"/>
        <v>1.5404220201039038</v>
      </c>
      <c r="CF58">
        <f t="shared" si="8"/>
        <v>404.81000000000006</v>
      </c>
      <c r="CG5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BORD'!$B$13:$B$2000,0),9)))*T58/$P$18)</f>
        <v>406.35042202010396</v>
      </c>
      <c r="CI58" t="str">
        <f>'TABLEAU DE BORD'!B56</f>
        <v/>
      </c>
      <c r="CJ58" t="e">
        <f>'TABLEAU DE BORD'!E56-'TABLEAU DE BORD'!C56</f>
        <v>#VALUE!</v>
      </c>
      <c r="CL58" t="str">
        <f>'TABLEAU DE BORD'!H56</f>
        <v/>
      </c>
      <c r="CM58" t="e">
        <f>'TABLEAU DE BORD'!K56-'TABLEAU DE BORD'!I56</f>
        <v>#VALUE!</v>
      </c>
    </row>
    <row r="59" spans="19:91" x14ac:dyDescent="0.25">
      <c r="S59" s="155" t="str">
        <f t="shared" si="22"/>
        <v/>
      </c>
      <c r="U59" s="134">
        <v>45</v>
      </c>
      <c r="BT59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BORD'!$B$13:$B$2000,0),11))*T59/INDEX('TABLEAU DE BORD'!$B$13:$R$2000,MATCH('Formalisme RTE'!$H$2,'TABLEAU DE BORD'!$B$13:$B$2000,0),12)</f>
        <v>3.102830965870556</v>
      </c>
      <c r="BU59" s="98">
        <f t="shared" si="15"/>
        <v>0.93577891975241945</v>
      </c>
      <c r="BX59" s="99">
        <f t="shared" si="10"/>
        <v>0.60748217536470928</v>
      </c>
      <c r="BZ59">
        <v>19.600000000000001</v>
      </c>
      <c r="CB59">
        <v>0.627</v>
      </c>
      <c r="CD59">
        <f t="shared" si="13"/>
        <v>1.5404220201039038</v>
      </c>
      <c r="CF59">
        <f t="shared" si="8"/>
        <v>404.81000000000006</v>
      </c>
      <c r="CG5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BORD'!$B$13:$B$2000,0),9)))*T59/$P$18)</f>
        <v>406.35042202010396</v>
      </c>
      <c r="CI59" t="str">
        <f>'TABLEAU DE BORD'!B57</f>
        <v/>
      </c>
      <c r="CJ59" t="e">
        <f>'TABLEAU DE BORD'!E57-'TABLEAU DE BORD'!C57</f>
        <v>#VALUE!</v>
      </c>
      <c r="CL59" t="str">
        <f>'TABLEAU DE BORD'!H57</f>
        <v/>
      </c>
      <c r="CM59" t="e">
        <f>'TABLEAU DE BORD'!K57-'TABLEAU DE BORD'!I57</f>
        <v>#VALUE!</v>
      </c>
    </row>
    <row r="60" spans="19:91" x14ac:dyDescent="0.25">
      <c r="S60" s="155" t="str">
        <f t="shared" si="22"/>
        <v/>
      </c>
      <c r="U60" s="134">
        <v>46</v>
      </c>
      <c r="BT60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BORD'!$B$13:$B$2000,0),11))*T60/INDEX('TABLEAU DE BORD'!$B$13:$R$2000,MATCH('Formalisme RTE'!$H$2,'TABLEAU DE BORD'!$B$13:$B$2000,0),12)</f>
        <v>3.102830965870556</v>
      </c>
      <c r="BU60" s="98">
        <f t="shared" si="15"/>
        <v>0.93577891975241945</v>
      </c>
      <c r="BX60" s="99">
        <f t="shared" si="10"/>
        <v>0.60748217536470928</v>
      </c>
      <c r="BZ60">
        <v>19.600000000000001</v>
      </c>
      <c r="CB60">
        <v>0.627</v>
      </c>
      <c r="CD60">
        <f t="shared" si="13"/>
        <v>1.5404220201039038</v>
      </c>
      <c r="CF60">
        <f t="shared" si="8"/>
        <v>404.81000000000006</v>
      </c>
      <c r="CG6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BORD'!$B$13:$B$2000,0),9)))*T60/$P$18)</f>
        <v>406.35042202010396</v>
      </c>
      <c r="CI60" t="str">
        <f>'TABLEAU DE BORD'!B58</f>
        <v/>
      </c>
      <c r="CJ60" t="e">
        <f>'TABLEAU DE BORD'!E58-'TABLEAU DE BORD'!C58</f>
        <v>#VALUE!</v>
      </c>
      <c r="CL60" t="str">
        <f>'TABLEAU DE BORD'!H58</f>
        <v/>
      </c>
      <c r="CM60" t="e">
        <f>'TABLEAU DE BORD'!K58-'TABLEAU DE BORD'!I58</f>
        <v>#VALUE!</v>
      </c>
    </row>
    <row r="61" spans="19:91" x14ac:dyDescent="0.25">
      <c r="S61" s="155" t="str">
        <f t="shared" si="22"/>
        <v/>
      </c>
      <c r="U61" s="134">
        <v>47</v>
      </c>
      <c r="BT61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BORD'!$B$13:$B$2000,0),11))*T61/INDEX('TABLEAU DE BORD'!$B$13:$R$2000,MATCH('Formalisme RTE'!$H$2,'TABLEAU DE BORD'!$B$13:$B$2000,0),12)</f>
        <v>3.102830965870556</v>
      </c>
      <c r="BU61" s="98">
        <f t="shared" si="15"/>
        <v>0.93577891975241945</v>
      </c>
      <c r="BX61" s="99">
        <f t="shared" si="10"/>
        <v>0.60748217536470928</v>
      </c>
      <c r="BZ61">
        <v>19.600000000000001</v>
      </c>
      <c r="CB61">
        <v>0.627</v>
      </c>
      <c r="CD61">
        <f t="shared" si="13"/>
        <v>1.5404220201039038</v>
      </c>
      <c r="CF61">
        <f t="shared" si="8"/>
        <v>404.81000000000006</v>
      </c>
      <c r="CG6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BORD'!$B$13:$B$2000,0),9)))*T61/$P$18)</f>
        <v>406.35042202010396</v>
      </c>
      <c r="CI61" t="str">
        <f>'TABLEAU DE BORD'!B59</f>
        <v/>
      </c>
      <c r="CJ61" t="e">
        <f>'TABLEAU DE BORD'!E59-'TABLEAU DE BORD'!C59</f>
        <v>#VALUE!</v>
      </c>
      <c r="CL61" t="str">
        <f>'TABLEAU DE BORD'!H59</f>
        <v/>
      </c>
      <c r="CM61" t="e">
        <f>'TABLEAU DE BORD'!K59-'TABLEAU DE BORD'!I59</f>
        <v>#VALUE!</v>
      </c>
    </row>
    <row r="62" spans="19:91" x14ac:dyDescent="0.25">
      <c r="S62" s="155" t="str">
        <f t="shared" si="22"/>
        <v/>
      </c>
      <c r="U62" s="134">
        <v>48</v>
      </c>
      <c r="BT62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BORD'!$B$13:$B$2000,0),11))*T62/INDEX('TABLEAU DE BORD'!$B$13:$R$2000,MATCH('Formalisme RTE'!$H$2,'TABLEAU DE BORD'!$B$13:$B$2000,0),12)</f>
        <v>3.102830965870556</v>
      </c>
      <c r="BU62" s="98">
        <f t="shared" si="15"/>
        <v>0.93577891975241945</v>
      </c>
      <c r="BX62" s="99">
        <f t="shared" si="10"/>
        <v>0.60748217536470928</v>
      </c>
      <c r="BZ62">
        <v>19.600000000000001</v>
      </c>
      <c r="CB62">
        <v>0.627</v>
      </c>
      <c r="CD62">
        <f t="shared" si="13"/>
        <v>1.5404220201039038</v>
      </c>
      <c r="CF62">
        <f t="shared" si="8"/>
        <v>404.81000000000006</v>
      </c>
      <c r="CG6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BORD'!$B$13:$B$2000,0),9)))*T62/$P$18)</f>
        <v>406.35042202010396</v>
      </c>
      <c r="CI62" t="str">
        <f>'TABLEAU DE BORD'!B60</f>
        <v/>
      </c>
      <c r="CJ62" t="e">
        <f>'TABLEAU DE BORD'!E60-'TABLEAU DE BORD'!C60</f>
        <v>#VALUE!</v>
      </c>
      <c r="CL62" t="str">
        <f>'TABLEAU DE BORD'!H60</f>
        <v/>
      </c>
      <c r="CM62" t="e">
        <f>'TABLEAU DE BORD'!K60-'TABLEAU DE BORD'!I60</f>
        <v>#VALUE!</v>
      </c>
    </row>
    <row r="63" spans="19:91" x14ac:dyDescent="0.25">
      <c r="S63" s="155" t="str">
        <f t="shared" si="22"/>
        <v/>
      </c>
      <c r="U63" s="134">
        <v>49</v>
      </c>
      <c r="BT63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BORD'!$B$13:$B$2000,0),11))*T63/INDEX('TABLEAU DE BORD'!$B$13:$R$2000,MATCH('Formalisme RTE'!$H$2,'TABLEAU DE BORD'!$B$13:$B$2000,0),12)</f>
        <v>3.102830965870556</v>
      </c>
      <c r="BU63" s="98">
        <f t="shared" si="15"/>
        <v>0.93577891975241945</v>
      </c>
      <c r="BX63" s="99">
        <f t="shared" si="10"/>
        <v>0.60748217536470928</v>
      </c>
      <c r="BZ63">
        <v>19.600000000000001</v>
      </c>
      <c r="CB63">
        <v>0.627</v>
      </c>
      <c r="CD63">
        <f t="shared" si="13"/>
        <v>1.5404220201039038</v>
      </c>
      <c r="CF63">
        <f t="shared" si="8"/>
        <v>404.81000000000006</v>
      </c>
      <c r="CG6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BORD'!$B$13:$B$2000,0),9)))*T63/$P$18)</f>
        <v>406.35042202010396</v>
      </c>
      <c r="CI63" t="str">
        <f>'TABLEAU DE BORD'!B61</f>
        <v/>
      </c>
      <c r="CJ63" t="e">
        <f>'TABLEAU DE BORD'!E61-'TABLEAU DE BORD'!C61</f>
        <v>#VALUE!</v>
      </c>
      <c r="CL63" t="str">
        <f>'TABLEAU DE BORD'!H61</f>
        <v/>
      </c>
      <c r="CM63" t="e">
        <f>'TABLEAU DE BORD'!K61-'TABLEAU DE BORD'!I61</f>
        <v>#VALUE!</v>
      </c>
    </row>
    <row r="64" spans="19:91" x14ac:dyDescent="0.25">
      <c r="S64" s="155" t="str">
        <f t="shared" si="22"/>
        <v/>
      </c>
      <c r="U64" s="134">
        <v>50</v>
      </c>
      <c r="BT64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BORD'!$B$13:$B$2000,0),11))*T64/INDEX('TABLEAU DE BORD'!$B$13:$R$2000,MATCH('Formalisme RTE'!$H$2,'TABLEAU DE BORD'!$B$13:$B$2000,0),12)</f>
        <v>3.102830965870556</v>
      </c>
      <c r="BU64" s="98">
        <f t="shared" si="15"/>
        <v>0.93577891975241945</v>
      </c>
      <c r="BX64" s="99">
        <f t="shared" si="10"/>
        <v>0.60748217536470928</v>
      </c>
      <c r="BZ64">
        <v>19.600000000000001</v>
      </c>
      <c r="CB64">
        <v>0.627</v>
      </c>
      <c r="CD64">
        <f t="shared" si="13"/>
        <v>1.5404220201039038</v>
      </c>
      <c r="CF64">
        <f t="shared" si="8"/>
        <v>404.81000000000006</v>
      </c>
      <c r="CG6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BORD'!$B$13:$B$2000,0),9)))*T64/$P$18)</f>
        <v>406.35042202010396</v>
      </c>
      <c r="CI64" t="str">
        <f>'TABLEAU DE BORD'!B62</f>
        <v/>
      </c>
      <c r="CJ64" t="e">
        <f>'TABLEAU DE BORD'!E62-'TABLEAU DE BORD'!C62</f>
        <v>#VALUE!</v>
      </c>
      <c r="CL64" t="str">
        <f>'TABLEAU DE BORD'!H62</f>
        <v/>
      </c>
      <c r="CM64" t="e">
        <f>'TABLEAU DE BORD'!K62-'TABLEAU DE BORD'!I62</f>
        <v>#VALUE!</v>
      </c>
    </row>
    <row r="65" spans="72:91" x14ac:dyDescent="0.25">
      <c r="BT65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BORD'!$B$13:$B$2000,0),11))*T65/INDEX('TABLEAU DE BORD'!$B$13:$R$2000,MATCH('Formalisme RTE'!$H$2,'TABLEAU DE BORD'!$B$13:$B$2000,0),12)</f>
        <v>3.102830965870556</v>
      </c>
      <c r="BU65" s="98">
        <f t="shared" si="15"/>
        <v>0.93577891975241945</v>
      </c>
      <c r="BX65" s="99">
        <f t="shared" si="10"/>
        <v>0.60748217536470928</v>
      </c>
      <c r="BZ65">
        <v>19.600000000000001</v>
      </c>
      <c r="CB65">
        <v>0.627</v>
      </c>
      <c r="CD65">
        <f t="shared" si="13"/>
        <v>1.5404220201039038</v>
      </c>
      <c r="CF65">
        <f t="shared" si="8"/>
        <v>404.81000000000006</v>
      </c>
      <c r="CG6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BORD'!$B$13:$B$2000,0),9)))*T65/$P$18)</f>
        <v>406.35042202010396</v>
      </c>
      <c r="CI65" t="str">
        <f>'TABLEAU DE BORD'!B63</f>
        <v/>
      </c>
      <c r="CJ65" t="e">
        <f>'TABLEAU DE BORD'!E63-'TABLEAU DE BORD'!C63</f>
        <v>#VALUE!</v>
      </c>
      <c r="CL65" t="str">
        <f>'TABLEAU DE BORD'!H63</f>
        <v/>
      </c>
      <c r="CM65" t="e">
        <f>'TABLEAU DE BORD'!K63-'TABLEAU DE BORD'!I63</f>
        <v>#VALUE!</v>
      </c>
    </row>
    <row r="66" spans="72:91" x14ac:dyDescent="0.25">
      <c r="BT66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BORD'!$B$13:$B$2000,0),11))*T66/INDEX('TABLEAU DE BORD'!$B$13:$R$2000,MATCH('Formalisme RTE'!$H$2,'TABLEAU DE BORD'!$B$13:$B$2000,0),12)</f>
        <v>3.102830965870556</v>
      </c>
      <c r="BU66" s="98">
        <f t="shared" si="15"/>
        <v>0.93577891975241945</v>
      </c>
      <c r="BX66" s="99">
        <f t="shared" si="10"/>
        <v>0.60748217536470928</v>
      </c>
      <c r="BZ66">
        <v>19.600000000000001</v>
      </c>
      <c r="CB66">
        <v>0.627</v>
      </c>
      <c r="CD66">
        <f t="shared" si="13"/>
        <v>1.5404220201039038</v>
      </c>
      <c r="CF66">
        <f t="shared" si="8"/>
        <v>404.81000000000006</v>
      </c>
      <c r="CG6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BORD'!$B$13:$B$2000,0),9)))*T66/$P$18)</f>
        <v>406.35042202010396</v>
      </c>
      <c r="CI66" t="str">
        <f>'TABLEAU DE BORD'!B64</f>
        <v/>
      </c>
      <c r="CJ66" t="e">
        <f>'TABLEAU DE BORD'!E64-'TABLEAU DE BORD'!C64</f>
        <v>#VALUE!</v>
      </c>
      <c r="CL66" t="str">
        <f>'TABLEAU DE BORD'!H64</f>
        <v/>
      </c>
      <c r="CM66" t="e">
        <f>'TABLEAU DE BORD'!K64-'TABLEAU DE BORD'!I64</f>
        <v>#VALUE!</v>
      </c>
    </row>
    <row r="67" spans="72:91" x14ac:dyDescent="0.25">
      <c r="BT67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BORD'!$B$13:$B$2000,0),11))*T67/INDEX('TABLEAU DE BORD'!$B$13:$R$2000,MATCH('Formalisme RTE'!$H$2,'TABLEAU DE BORD'!$B$13:$B$2000,0),12)</f>
        <v>3.102830965870556</v>
      </c>
      <c r="BU67" s="98">
        <f t="shared" si="15"/>
        <v>0.93577891975241945</v>
      </c>
      <c r="BX67" s="99">
        <f t="shared" si="10"/>
        <v>0.60748217536470928</v>
      </c>
      <c r="BZ67">
        <v>19.600000000000001</v>
      </c>
      <c r="CB67">
        <v>0.627</v>
      </c>
      <c r="CD67">
        <f t="shared" si="13"/>
        <v>1.5404220201039038</v>
      </c>
      <c r="CF67">
        <f t="shared" si="8"/>
        <v>404.81000000000006</v>
      </c>
      <c r="CG6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BORD'!$B$13:$B$2000,0),9)))*T67/$P$18)</f>
        <v>406.35042202010396</v>
      </c>
      <c r="CI67" t="str">
        <f>'TABLEAU DE BORD'!B65</f>
        <v/>
      </c>
      <c r="CJ67" t="e">
        <f>'TABLEAU DE BORD'!E65-'TABLEAU DE BORD'!C65</f>
        <v>#VALUE!</v>
      </c>
      <c r="CL67" t="str">
        <f>'TABLEAU DE BORD'!H65</f>
        <v/>
      </c>
      <c r="CM67" t="e">
        <f>'TABLEAU DE BORD'!K65-'TABLEAU DE BORD'!I65</f>
        <v>#VALUE!</v>
      </c>
    </row>
    <row r="68" spans="72:91" x14ac:dyDescent="0.25">
      <c r="BT68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BORD'!$B$13:$B$2000,0),11))*T68/INDEX('TABLEAU DE BORD'!$B$13:$R$2000,MATCH('Formalisme RTE'!$H$2,'TABLEAU DE BORD'!$B$13:$B$2000,0),12)</f>
        <v>3.102830965870556</v>
      </c>
      <c r="BU68" s="98">
        <f t="shared" si="15"/>
        <v>0.93577891975241945</v>
      </c>
      <c r="BX68" s="99">
        <f t="shared" si="10"/>
        <v>0.60748217536470928</v>
      </c>
      <c r="BZ68">
        <v>19.600000000000001</v>
      </c>
      <c r="CB68">
        <v>0.627</v>
      </c>
      <c r="CD68">
        <f t="shared" si="13"/>
        <v>1.5404220201039038</v>
      </c>
      <c r="CF68">
        <f t="shared" si="8"/>
        <v>404.81000000000006</v>
      </c>
      <c r="CG6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BORD'!$B$13:$B$2000,0),9)))*T68/$P$18)</f>
        <v>406.35042202010396</v>
      </c>
      <c r="CI68" t="str">
        <f>'TABLEAU DE BORD'!B66</f>
        <v/>
      </c>
      <c r="CJ68" t="e">
        <f>'TABLEAU DE BORD'!E66-'TABLEAU DE BORD'!C66</f>
        <v>#VALUE!</v>
      </c>
      <c r="CL68" t="str">
        <f>'TABLEAU DE BORD'!H66</f>
        <v/>
      </c>
      <c r="CM68" t="e">
        <f>'TABLEAU DE BORD'!K66-'TABLEAU DE BORD'!I66</f>
        <v>#VALUE!</v>
      </c>
    </row>
    <row r="69" spans="72:91" x14ac:dyDescent="0.25">
      <c r="BT69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BORD'!$B$13:$B$2000,0),11))*T69/INDEX('TABLEAU DE BORD'!$B$13:$R$2000,MATCH('Formalisme RTE'!$H$2,'TABLEAU DE BORD'!$B$13:$B$2000,0),12)</f>
        <v>3.102830965870556</v>
      </c>
      <c r="BU69" s="98">
        <f t="shared" si="15"/>
        <v>0.93577891975241945</v>
      </c>
      <c r="BX69" s="99">
        <f t="shared" si="10"/>
        <v>0.60748217536470928</v>
      </c>
      <c r="BZ69">
        <v>19.600000000000001</v>
      </c>
      <c r="CB69">
        <v>0.627</v>
      </c>
      <c r="CD69">
        <f t="shared" si="13"/>
        <v>1.5404220201039038</v>
      </c>
      <c r="CF69">
        <f t="shared" si="8"/>
        <v>404.81000000000006</v>
      </c>
      <c r="CG6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BORD'!$B$13:$B$2000,0),9)))*T69/$P$18)</f>
        <v>406.35042202010396</v>
      </c>
      <c r="CI69" t="str">
        <f>'TABLEAU DE BORD'!B67</f>
        <v/>
      </c>
      <c r="CJ69" t="e">
        <f>'TABLEAU DE BORD'!E67-'TABLEAU DE BORD'!C67</f>
        <v>#VALUE!</v>
      </c>
      <c r="CL69" t="str">
        <f>'TABLEAU DE BORD'!H67</f>
        <v/>
      </c>
      <c r="CM69" t="e">
        <f>'TABLEAU DE BORD'!K67-'TABLEAU DE BORD'!I67</f>
        <v>#VALUE!</v>
      </c>
    </row>
    <row r="70" spans="72:91" x14ac:dyDescent="0.25">
      <c r="BT70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BORD'!$B$13:$B$2000,0),11))*T70/INDEX('TABLEAU DE BORD'!$B$13:$R$2000,MATCH('Formalisme RTE'!$H$2,'TABLEAU DE BORD'!$B$13:$B$2000,0),12)</f>
        <v>3.102830965870556</v>
      </c>
      <c r="BU70" s="98">
        <f t="shared" si="15"/>
        <v>0.93577891975241945</v>
      </c>
      <c r="BX70" s="99">
        <f t="shared" si="10"/>
        <v>0.60748217536470928</v>
      </c>
      <c r="BZ70">
        <v>19.600000000000001</v>
      </c>
      <c r="CB70">
        <v>0.627</v>
      </c>
      <c r="CD70">
        <f t="shared" si="13"/>
        <v>1.5404220201039038</v>
      </c>
      <c r="CF70">
        <f t="shared" si="8"/>
        <v>404.81000000000006</v>
      </c>
      <c r="CG7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BORD'!$B$13:$B$2000,0),9)))*T70/$P$18)</f>
        <v>406.35042202010396</v>
      </c>
      <c r="CI70" t="str">
        <f>'TABLEAU DE BORD'!B68</f>
        <v/>
      </c>
      <c r="CJ70" t="e">
        <f>'TABLEAU DE BORD'!E68-'TABLEAU DE BORD'!C68</f>
        <v>#VALUE!</v>
      </c>
      <c r="CL70" t="str">
        <f>'TABLEAU DE BORD'!H68</f>
        <v/>
      </c>
      <c r="CM70" t="e">
        <f>'TABLEAU DE BORD'!K68-'TABLEAU DE BORD'!I68</f>
        <v>#VALUE!</v>
      </c>
    </row>
    <row r="71" spans="72:91" x14ac:dyDescent="0.25">
      <c r="BT71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BORD'!$B$13:$B$2000,0),11))*T71/INDEX('TABLEAU DE BORD'!$B$13:$R$2000,MATCH('Formalisme RTE'!$H$2,'TABLEAU DE BORD'!$B$13:$B$2000,0),12)</f>
        <v>3.102830965870556</v>
      </c>
      <c r="BU71" s="98">
        <f t="shared" si="15"/>
        <v>0.93577891975241945</v>
      </c>
      <c r="BX71" s="99">
        <f t="shared" si="10"/>
        <v>0.60748217536470928</v>
      </c>
      <c r="BZ71">
        <v>19.600000000000001</v>
      </c>
      <c r="CB71">
        <v>0.627</v>
      </c>
      <c r="CD71">
        <f t="shared" si="13"/>
        <v>1.5404220201039038</v>
      </c>
      <c r="CF71">
        <f t="shared" si="8"/>
        <v>404.81000000000006</v>
      </c>
      <c r="CG7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BORD'!$B$13:$B$2000,0),9)))*T71/$P$18)</f>
        <v>406.35042202010396</v>
      </c>
      <c r="CI71" t="str">
        <f>'TABLEAU DE BORD'!B69</f>
        <v/>
      </c>
      <c r="CJ71" t="e">
        <f>'TABLEAU DE BORD'!E69-'TABLEAU DE BORD'!C69</f>
        <v>#VALUE!</v>
      </c>
      <c r="CL71" t="str">
        <f>'TABLEAU DE BORD'!H69</f>
        <v/>
      </c>
      <c r="CM71" t="e">
        <f>'TABLEAU DE BORD'!K69-'TABLEAU DE BORD'!I69</f>
        <v>#VALUE!</v>
      </c>
    </row>
    <row r="72" spans="72:91" x14ac:dyDescent="0.25">
      <c r="BT72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BORD'!$B$13:$B$2000,0),11))*T72/INDEX('TABLEAU DE BORD'!$B$13:$R$2000,MATCH('Formalisme RTE'!$H$2,'TABLEAU DE BORD'!$B$13:$B$2000,0),12)</f>
        <v>3.102830965870556</v>
      </c>
      <c r="BU72" s="98">
        <f t="shared" si="15"/>
        <v>0.93577891975241945</v>
      </c>
      <c r="BX72" s="99">
        <f t="shared" si="10"/>
        <v>0.60748217536470928</v>
      </c>
      <c r="BZ72">
        <v>19.600000000000001</v>
      </c>
      <c r="CB72">
        <v>0.627</v>
      </c>
      <c r="CD72">
        <f t="shared" si="13"/>
        <v>1.5404220201039038</v>
      </c>
      <c r="CF72">
        <f t="shared" si="8"/>
        <v>404.81000000000006</v>
      </c>
      <c r="CG7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BORD'!$B$13:$B$2000,0),9)))*T72/$P$18)</f>
        <v>406.35042202010396</v>
      </c>
      <c r="CI72" t="str">
        <f>'TABLEAU DE BORD'!B70</f>
        <v/>
      </c>
      <c r="CJ72" t="e">
        <f>'TABLEAU DE BORD'!E70-'TABLEAU DE BORD'!C70</f>
        <v>#VALUE!</v>
      </c>
      <c r="CL72" t="str">
        <f>'TABLEAU DE BORD'!H70</f>
        <v/>
      </c>
      <c r="CM72" t="e">
        <f>'TABLEAU DE BORD'!K70-'TABLEAU DE BORD'!I70</f>
        <v>#VALUE!</v>
      </c>
    </row>
    <row r="73" spans="72:91" x14ac:dyDescent="0.25">
      <c r="BT73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BORD'!$B$13:$B$2000,0),11))*T73/INDEX('TABLEAU DE BORD'!$B$13:$R$2000,MATCH('Formalisme RTE'!$H$2,'TABLEAU DE BORD'!$B$13:$B$2000,0),12)</f>
        <v>3.102830965870556</v>
      </c>
      <c r="BU73" s="98">
        <f t="shared" si="15"/>
        <v>0.93577891975241945</v>
      </c>
      <c r="BX73" s="99">
        <f t="shared" si="10"/>
        <v>0.60748217536470928</v>
      </c>
      <c r="BZ73">
        <v>19.600000000000001</v>
      </c>
      <c r="CB73">
        <v>0.627</v>
      </c>
      <c r="CD73">
        <f t="shared" si="13"/>
        <v>1.5404220201039038</v>
      </c>
      <c r="CF73">
        <f t="shared" si="8"/>
        <v>404.81000000000006</v>
      </c>
      <c r="CG7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BORD'!$B$13:$B$2000,0),9)))*T73/$P$18)</f>
        <v>406.35042202010396</v>
      </c>
      <c r="CI73" t="str">
        <f>'TABLEAU DE BORD'!B71</f>
        <v/>
      </c>
      <c r="CJ73" t="e">
        <f>'TABLEAU DE BORD'!E71-'TABLEAU DE BORD'!C71</f>
        <v>#VALUE!</v>
      </c>
      <c r="CL73" t="str">
        <f>'TABLEAU DE BORD'!H71</f>
        <v/>
      </c>
      <c r="CM73" t="e">
        <f>'TABLEAU DE BORD'!K71-'TABLEAU DE BORD'!I71</f>
        <v>#VALUE!</v>
      </c>
    </row>
    <row r="74" spans="72:91" x14ac:dyDescent="0.25">
      <c r="BT74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BORD'!$B$13:$B$2000,0),11))*T74/INDEX('TABLEAU DE BORD'!$B$13:$R$2000,MATCH('Formalisme RTE'!$H$2,'TABLEAU DE BORD'!$B$13:$B$2000,0),12)</f>
        <v>3.102830965870556</v>
      </c>
      <c r="BU74" s="98">
        <f t="shared" si="15"/>
        <v>0.93577891975241945</v>
      </c>
      <c r="BX74" s="99">
        <f t="shared" si="10"/>
        <v>0.60748217536470928</v>
      </c>
      <c r="BZ74">
        <v>19.600000000000001</v>
      </c>
      <c r="CB74">
        <v>0.627</v>
      </c>
      <c r="CD74">
        <f t="shared" si="13"/>
        <v>1.5404220201039038</v>
      </c>
      <c r="CF74">
        <f t="shared" si="8"/>
        <v>404.81000000000006</v>
      </c>
      <c r="CG7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BORD'!$B$13:$B$2000,0),9)))*T74/$P$18)</f>
        <v>406.35042202010396</v>
      </c>
      <c r="CI74" t="str">
        <f>'TABLEAU DE BORD'!B72</f>
        <v/>
      </c>
      <c r="CJ74" t="e">
        <f>'TABLEAU DE BORD'!E72-'TABLEAU DE BORD'!C72</f>
        <v>#VALUE!</v>
      </c>
      <c r="CL74" t="str">
        <f>'TABLEAU DE BORD'!H72</f>
        <v/>
      </c>
      <c r="CM74" t="e">
        <f>'TABLEAU DE BORD'!K72-'TABLEAU DE BORD'!I72</f>
        <v>#VALUE!</v>
      </c>
    </row>
    <row r="75" spans="72:91" x14ac:dyDescent="0.25">
      <c r="BT75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BORD'!$B$13:$B$2000,0),11))*T75/INDEX('TABLEAU DE BORD'!$B$13:$R$2000,MATCH('Formalisme RTE'!$H$2,'TABLEAU DE BORD'!$B$13:$B$2000,0),12)</f>
        <v>3.102830965870556</v>
      </c>
      <c r="BU75" s="98">
        <f t="shared" si="15"/>
        <v>0.93577891975241945</v>
      </c>
      <c r="BX75" s="99">
        <f t="shared" si="10"/>
        <v>0.60748217536470928</v>
      </c>
      <c r="BZ75">
        <v>19.600000000000001</v>
      </c>
      <c r="CB75">
        <v>0.627</v>
      </c>
      <c r="CD75">
        <f t="shared" si="13"/>
        <v>1.5404220201039038</v>
      </c>
      <c r="CF75">
        <f t="shared" si="8"/>
        <v>404.81000000000006</v>
      </c>
      <c r="CG7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BORD'!$B$13:$B$2000,0),9)))*T75/$P$18)</f>
        <v>406.35042202010396</v>
      </c>
      <c r="CI75" t="str">
        <f>'TABLEAU DE BORD'!B73</f>
        <v/>
      </c>
      <c r="CJ75" t="e">
        <f>'TABLEAU DE BORD'!E73-'TABLEAU DE BORD'!C73</f>
        <v>#VALUE!</v>
      </c>
      <c r="CL75" t="str">
        <f>'TABLEAU DE BORD'!H73</f>
        <v/>
      </c>
      <c r="CM75" t="e">
        <f>'TABLEAU DE BORD'!K73-'TABLEAU DE BORD'!I73</f>
        <v>#VALUE!</v>
      </c>
    </row>
    <row r="76" spans="72:91" x14ac:dyDescent="0.25">
      <c r="BT76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BORD'!$B$13:$B$2000,0),11))*T76/INDEX('TABLEAU DE BORD'!$B$13:$R$2000,MATCH('Formalisme RTE'!$H$2,'TABLEAU DE BORD'!$B$13:$B$2000,0),12)</f>
        <v>3.102830965870556</v>
      </c>
      <c r="BU76" s="98">
        <f t="shared" si="15"/>
        <v>0.93577891975241945</v>
      </c>
      <c r="BX76" s="99">
        <f t="shared" si="10"/>
        <v>0.60748217536470928</v>
      </c>
      <c r="BZ76">
        <v>19.600000000000001</v>
      </c>
      <c r="CB76">
        <v>0.627</v>
      </c>
      <c r="CD76">
        <f t="shared" si="13"/>
        <v>1.5404220201039038</v>
      </c>
      <c r="CF76">
        <f t="shared" si="8"/>
        <v>404.81000000000006</v>
      </c>
      <c r="CG7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BORD'!$B$13:$B$2000,0),9)))*T76/$P$18)</f>
        <v>406.35042202010396</v>
      </c>
      <c r="CI76" t="str">
        <f>'TABLEAU DE BORD'!B74</f>
        <v/>
      </c>
      <c r="CJ76" t="e">
        <f>'TABLEAU DE BORD'!E74-'TABLEAU DE BORD'!C74</f>
        <v>#VALUE!</v>
      </c>
      <c r="CL76" t="str">
        <f>'TABLEAU DE BORD'!H74</f>
        <v/>
      </c>
      <c r="CM76" t="e">
        <f>'TABLEAU DE BORD'!K74-'TABLEAU DE BORD'!I74</f>
        <v>#VALUE!</v>
      </c>
    </row>
    <row r="77" spans="72:91" x14ac:dyDescent="0.25">
      <c r="BT77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BORD'!$B$13:$B$2000,0),11))*T77/INDEX('TABLEAU DE BORD'!$B$13:$R$2000,MATCH('Formalisme RTE'!$H$2,'TABLEAU DE BORD'!$B$13:$B$2000,0),12)</f>
        <v>3.102830965870556</v>
      </c>
      <c r="BU77" s="98">
        <f t="shared" si="15"/>
        <v>0.93577891975241945</v>
      </c>
      <c r="BX77" s="99">
        <f t="shared" si="10"/>
        <v>0.60748217536470928</v>
      </c>
      <c r="BZ77">
        <v>19.600000000000001</v>
      </c>
      <c r="CB77">
        <v>0.627</v>
      </c>
      <c r="CD77">
        <f t="shared" si="13"/>
        <v>1.5404220201039038</v>
      </c>
      <c r="CF77">
        <f t="shared" si="8"/>
        <v>404.81000000000006</v>
      </c>
      <c r="CG7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BORD'!$B$13:$B$2000,0),9)))*T77/$P$18)</f>
        <v>406.35042202010396</v>
      </c>
      <c r="CI77" t="str">
        <f>'TABLEAU DE BORD'!B75</f>
        <v/>
      </c>
      <c r="CJ77" t="e">
        <f>'TABLEAU DE BORD'!E75-'TABLEAU DE BORD'!C75</f>
        <v>#VALUE!</v>
      </c>
      <c r="CL77" t="str">
        <f>'TABLEAU DE BORD'!H75</f>
        <v/>
      </c>
      <c r="CM77" t="e">
        <f>'TABLEAU DE BORD'!K75-'TABLEAU DE BORD'!I75</f>
        <v>#VALUE!</v>
      </c>
    </row>
    <row r="78" spans="72:91" x14ac:dyDescent="0.25">
      <c r="BT78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BORD'!$B$13:$B$2000,0),11))*T78/INDEX('TABLEAU DE BORD'!$B$13:$R$2000,MATCH('Formalisme RTE'!$H$2,'TABLEAU DE BORD'!$B$13:$B$2000,0),12)</f>
        <v>3.102830965870556</v>
      </c>
      <c r="BU78" s="98">
        <f t="shared" si="15"/>
        <v>0.93577891975241945</v>
      </c>
      <c r="BX78" s="99">
        <f t="shared" si="10"/>
        <v>0.60748217536470928</v>
      </c>
      <c r="BZ78">
        <v>19.600000000000001</v>
      </c>
      <c r="CB78">
        <v>0.627</v>
      </c>
      <c r="CD78">
        <f t="shared" si="13"/>
        <v>1.5404220201039038</v>
      </c>
      <c r="CF78">
        <f t="shared" si="8"/>
        <v>404.81000000000006</v>
      </c>
      <c r="CG7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BORD'!$B$13:$B$2000,0),9)))*T78/$P$18)</f>
        <v>406.35042202010396</v>
      </c>
      <c r="CI78" t="str">
        <f>'TABLEAU DE BORD'!B76</f>
        <v/>
      </c>
      <c r="CJ78" t="e">
        <f>'TABLEAU DE BORD'!E76-'TABLEAU DE BORD'!C76</f>
        <v>#VALUE!</v>
      </c>
      <c r="CL78" t="str">
        <f>'TABLEAU DE BORD'!H76</f>
        <v/>
      </c>
      <c r="CM78" t="e">
        <f>'TABLEAU DE BORD'!K76-'TABLEAU DE BORD'!I76</f>
        <v>#VALUE!</v>
      </c>
    </row>
    <row r="79" spans="72:91" x14ac:dyDescent="0.25">
      <c r="BT79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BORD'!$B$13:$B$2000,0),11))*T79/INDEX('TABLEAU DE BORD'!$B$13:$R$2000,MATCH('Formalisme RTE'!$H$2,'TABLEAU DE BORD'!$B$13:$B$2000,0),12)</f>
        <v>3.102830965870556</v>
      </c>
      <c r="BU79" s="98">
        <f t="shared" si="15"/>
        <v>0.93577891975241945</v>
      </c>
      <c r="BX79" s="99">
        <f t="shared" si="10"/>
        <v>0.60748217536470928</v>
      </c>
      <c r="BZ79">
        <v>19.600000000000001</v>
      </c>
      <c r="CB79">
        <v>0.627</v>
      </c>
      <c r="CD79">
        <f t="shared" si="13"/>
        <v>1.5404220201039038</v>
      </c>
      <c r="CF79">
        <f t="shared" ref="CF79:CF142" si="26">$BE$28+$D$10*((EXP(($BE$26-T79)/$D$10)+EXP(-($BE$26-T79)/$D$10))/2-1)</f>
        <v>404.81000000000006</v>
      </c>
      <c r="CG7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BORD'!$B$13:$B$2000,0),9)))*T79/$P$18)</f>
        <v>406.35042202010396</v>
      </c>
      <c r="CI79" t="str">
        <f>'TABLEAU DE BORD'!B77</f>
        <v/>
      </c>
      <c r="CJ79" t="e">
        <f>'TABLEAU DE BORD'!E77-'TABLEAU DE BORD'!C77</f>
        <v>#VALUE!</v>
      </c>
      <c r="CL79" t="str">
        <f>'TABLEAU DE BORD'!H77</f>
        <v/>
      </c>
      <c r="CM79" t="e">
        <f>'TABLEAU DE BORD'!K77-'TABLEAU DE BORD'!I77</f>
        <v>#VALUE!</v>
      </c>
    </row>
    <row r="80" spans="72:91" x14ac:dyDescent="0.25">
      <c r="BT80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BORD'!$B$13:$B$2000,0),11))*T80/INDEX('TABLEAU DE BORD'!$B$13:$R$2000,MATCH('Formalisme RTE'!$H$2,'TABLEAU DE BORD'!$B$13:$B$2000,0),12)</f>
        <v>3.102830965870556</v>
      </c>
      <c r="BU80" s="98">
        <f t="shared" si="15"/>
        <v>0.93577891975241945</v>
      </c>
      <c r="BX80" s="99">
        <f t="shared" ref="BX80:BX143" si="27">SQRT(1-(1/(SQRT((CB80*0.981)^2+(($B$30/10)*BZ80*0.001)^2)/(CB80*0.981))^2))</f>
        <v>0.60748217536470928</v>
      </c>
      <c r="BZ80">
        <v>19.600000000000001</v>
      </c>
      <c r="CB80">
        <v>0.627</v>
      </c>
      <c r="CD80">
        <f t="shared" si="13"/>
        <v>1.5404220201039038</v>
      </c>
      <c r="CF80">
        <f t="shared" si="26"/>
        <v>404.81000000000006</v>
      </c>
      <c r="CG8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BORD'!$B$13:$B$2000,0),9)))*T80/$P$18)</f>
        <v>406.35042202010396</v>
      </c>
      <c r="CI80" t="str">
        <f>'TABLEAU DE BORD'!B78</f>
        <v/>
      </c>
      <c r="CJ80" t="e">
        <f>'TABLEAU DE BORD'!E78-'TABLEAU DE BORD'!C78</f>
        <v>#VALUE!</v>
      </c>
      <c r="CL80" t="str">
        <f>'TABLEAU DE BORD'!H78</f>
        <v/>
      </c>
      <c r="CM80" t="e">
        <f>'TABLEAU DE BORD'!K78-'TABLEAU DE BORD'!I78</f>
        <v>#VALUE!</v>
      </c>
    </row>
    <row r="81" spans="72:91" x14ac:dyDescent="0.25">
      <c r="BT81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BORD'!$B$13:$B$2000,0),11))*T81/INDEX('TABLEAU DE BORD'!$B$13:$R$2000,MATCH('Formalisme RTE'!$H$2,'TABLEAU DE BORD'!$B$13:$B$2000,0),12)</f>
        <v>3.102830965870556</v>
      </c>
      <c r="BU81" s="98">
        <f t="shared" si="15"/>
        <v>0.93577891975241945</v>
      </c>
      <c r="BX81" s="99">
        <f t="shared" si="27"/>
        <v>0.60748217536470928</v>
      </c>
      <c r="BZ81">
        <v>19.600000000000001</v>
      </c>
      <c r="CB81">
        <v>0.627</v>
      </c>
      <c r="CD81">
        <f t="shared" ref="CD81:CD144" si="28">CG81-CF81</f>
        <v>1.5404220201039038</v>
      </c>
      <c r="CF81">
        <f t="shared" si="26"/>
        <v>404.81000000000006</v>
      </c>
      <c r="CG8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BORD'!$B$13:$B$2000,0),9)))*T81/$P$18)</f>
        <v>406.35042202010396</v>
      </c>
      <c r="CI81" t="str">
        <f>'TABLEAU DE BORD'!B79</f>
        <v/>
      </c>
      <c r="CJ81" t="e">
        <f>'TABLEAU DE BORD'!E79-'TABLEAU DE BORD'!C79</f>
        <v>#VALUE!</v>
      </c>
      <c r="CL81" t="str">
        <f>'TABLEAU DE BORD'!H79</f>
        <v/>
      </c>
      <c r="CM81" t="e">
        <f>'TABLEAU DE BORD'!K79-'TABLEAU DE BORD'!I79</f>
        <v>#VALUE!</v>
      </c>
    </row>
    <row r="82" spans="72:91" x14ac:dyDescent="0.25">
      <c r="BT82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BORD'!$B$13:$B$2000,0),11))*T82/INDEX('TABLEAU DE BORD'!$B$13:$R$2000,MATCH('Formalisme RTE'!$H$2,'TABLEAU DE BORD'!$B$13:$B$2000,0),12)</f>
        <v>3.102830965870556</v>
      </c>
      <c r="BU82" s="98">
        <f t="shared" ref="BU82:BU145" si="29">BX82*CD82</f>
        <v>0.93577891975241945</v>
      </c>
      <c r="BX82" s="99">
        <f t="shared" si="27"/>
        <v>0.60748217536470928</v>
      </c>
      <c r="BZ82">
        <v>19.600000000000001</v>
      </c>
      <c r="CB82">
        <v>0.627</v>
      </c>
      <c r="CD82">
        <f t="shared" si="28"/>
        <v>1.5404220201039038</v>
      </c>
      <c r="CF82">
        <f t="shared" si="26"/>
        <v>404.81000000000006</v>
      </c>
      <c r="CG8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BORD'!$B$13:$B$2000,0),9)))*T82/$P$18)</f>
        <v>406.35042202010396</v>
      </c>
      <c r="CI82" t="str">
        <f>'TABLEAU DE BORD'!B80</f>
        <v/>
      </c>
      <c r="CJ82" t="e">
        <f>'TABLEAU DE BORD'!E80-'TABLEAU DE BORD'!C80</f>
        <v>#VALUE!</v>
      </c>
      <c r="CL82" t="str">
        <f>'TABLEAU DE BORD'!H80</f>
        <v/>
      </c>
      <c r="CM82" t="e">
        <f>'TABLEAU DE BORD'!K80-'TABLEAU DE BORD'!I80</f>
        <v>#VALUE!</v>
      </c>
    </row>
    <row r="83" spans="72:91" x14ac:dyDescent="0.25">
      <c r="BT83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BORD'!$B$13:$B$2000,0),11))*T83/INDEX('TABLEAU DE BORD'!$B$13:$R$2000,MATCH('Formalisme RTE'!$H$2,'TABLEAU DE BORD'!$B$13:$B$2000,0),12)</f>
        <v>3.102830965870556</v>
      </c>
      <c r="BU83" s="98">
        <f t="shared" si="29"/>
        <v>0.93577891975241945</v>
      </c>
      <c r="BX83" s="99">
        <f t="shared" si="27"/>
        <v>0.60748217536470928</v>
      </c>
      <c r="BZ83">
        <v>19.600000000000001</v>
      </c>
      <c r="CB83">
        <v>0.627</v>
      </c>
      <c r="CD83">
        <f t="shared" si="28"/>
        <v>1.5404220201039038</v>
      </c>
      <c r="CF83">
        <f t="shared" si="26"/>
        <v>404.81000000000006</v>
      </c>
      <c r="CG8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BORD'!$B$13:$B$2000,0),9)))*T83/$P$18)</f>
        <v>406.35042202010396</v>
      </c>
      <c r="CI83" t="str">
        <f>'TABLEAU DE BORD'!B81</f>
        <v/>
      </c>
      <c r="CJ83" t="e">
        <f>'TABLEAU DE BORD'!E81-'TABLEAU DE BORD'!C81</f>
        <v>#VALUE!</v>
      </c>
      <c r="CL83" t="str">
        <f>'TABLEAU DE BORD'!H81</f>
        <v/>
      </c>
      <c r="CM83" t="e">
        <f>'TABLEAU DE BORD'!K81-'TABLEAU DE BORD'!I81</f>
        <v>#VALUE!</v>
      </c>
    </row>
    <row r="84" spans="72:91" x14ac:dyDescent="0.25">
      <c r="BT84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BORD'!$B$13:$B$2000,0),11))*T84/INDEX('TABLEAU DE BORD'!$B$13:$R$2000,MATCH('Formalisme RTE'!$H$2,'TABLEAU DE BORD'!$B$13:$B$2000,0),12)</f>
        <v>3.102830965870556</v>
      </c>
      <c r="BU84" s="98">
        <f t="shared" si="29"/>
        <v>0.93577891975241945</v>
      </c>
      <c r="BX84">
        <f t="shared" si="27"/>
        <v>0.60748217536470928</v>
      </c>
      <c r="BZ84">
        <v>19.600000000000001</v>
      </c>
      <c r="CB84">
        <v>0.627</v>
      </c>
      <c r="CD84">
        <f t="shared" si="28"/>
        <v>1.5404220201039038</v>
      </c>
      <c r="CF84">
        <f t="shared" si="26"/>
        <v>404.81000000000006</v>
      </c>
      <c r="CG8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BORD'!$B$13:$B$2000,0),9)))*T84/$P$18)</f>
        <v>406.35042202010396</v>
      </c>
      <c r="CI84" t="str">
        <f>'TABLEAU DE BORD'!B82</f>
        <v/>
      </c>
      <c r="CJ84" t="e">
        <f>'TABLEAU DE BORD'!E82-'TABLEAU DE BORD'!C82</f>
        <v>#VALUE!</v>
      </c>
      <c r="CL84" t="str">
        <f>'TABLEAU DE BORD'!H82</f>
        <v/>
      </c>
      <c r="CM84" t="e">
        <f>'TABLEAU DE BORD'!K82-'TABLEAU DE BORD'!I82</f>
        <v>#VALUE!</v>
      </c>
    </row>
    <row r="85" spans="72:91" x14ac:dyDescent="0.25">
      <c r="BT85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BORD'!$B$13:$B$2000,0),11))*T85/INDEX('TABLEAU DE BORD'!$B$13:$R$2000,MATCH('Formalisme RTE'!$H$2,'TABLEAU DE BORD'!$B$13:$B$2000,0),12)</f>
        <v>3.102830965870556</v>
      </c>
      <c r="BU85" s="98">
        <f t="shared" si="29"/>
        <v>0.93577891975241945</v>
      </c>
      <c r="BX85">
        <f t="shared" si="27"/>
        <v>0.60748217536470928</v>
      </c>
      <c r="BZ85">
        <v>19.600000000000001</v>
      </c>
      <c r="CB85">
        <v>0.627</v>
      </c>
      <c r="CD85">
        <f t="shared" si="28"/>
        <v>1.5404220201039038</v>
      </c>
      <c r="CF85">
        <f t="shared" si="26"/>
        <v>404.81000000000006</v>
      </c>
      <c r="CG8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BORD'!$B$13:$B$2000,0),9)))*T85/$P$18)</f>
        <v>406.35042202010396</v>
      </c>
      <c r="CI85" t="str">
        <f>'TABLEAU DE BORD'!B83</f>
        <v/>
      </c>
      <c r="CJ85" t="e">
        <f>'TABLEAU DE BORD'!E83-'TABLEAU DE BORD'!C83</f>
        <v>#VALUE!</v>
      </c>
      <c r="CL85" t="str">
        <f>'TABLEAU DE BORD'!H83</f>
        <v/>
      </c>
      <c r="CM85" t="e">
        <f>'TABLEAU DE BORD'!K83-'TABLEAU DE BORD'!I83</f>
        <v>#VALUE!</v>
      </c>
    </row>
    <row r="86" spans="72:91" x14ac:dyDescent="0.25">
      <c r="BT86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BORD'!$B$13:$B$2000,0),11))*T86/INDEX('TABLEAU DE BORD'!$B$13:$R$2000,MATCH('Formalisme RTE'!$H$2,'TABLEAU DE BORD'!$B$13:$B$2000,0),12)</f>
        <v>3.102830965870556</v>
      </c>
      <c r="BU86" s="98">
        <f t="shared" si="29"/>
        <v>0.93577891975241945</v>
      </c>
      <c r="BX86">
        <f t="shared" si="27"/>
        <v>0.60748217536470928</v>
      </c>
      <c r="BZ86">
        <v>19.600000000000001</v>
      </c>
      <c r="CB86">
        <v>0.627</v>
      </c>
      <c r="CD86">
        <f t="shared" si="28"/>
        <v>1.5404220201039038</v>
      </c>
      <c r="CF86">
        <f t="shared" si="26"/>
        <v>404.81000000000006</v>
      </c>
      <c r="CG8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BORD'!$B$13:$B$2000,0),9)))*T86/$P$18)</f>
        <v>406.35042202010396</v>
      </c>
      <c r="CI86" t="str">
        <f>'TABLEAU DE BORD'!B84</f>
        <v/>
      </c>
      <c r="CJ86" t="e">
        <f>'TABLEAU DE BORD'!E84-'TABLEAU DE BORD'!C84</f>
        <v>#VALUE!</v>
      </c>
      <c r="CL86" t="str">
        <f>'TABLEAU DE BORD'!H84</f>
        <v/>
      </c>
      <c r="CM86" t="e">
        <f>'TABLEAU DE BORD'!K84-'TABLEAU DE BORD'!I84</f>
        <v>#VALUE!</v>
      </c>
    </row>
    <row r="87" spans="72:91" x14ac:dyDescent="0.25">
      <c r="BT87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BORD'!$B$13:$B$2000,0),11))*T87/INDEX('TABLEAU DE BORD'!$B$13:$R$2000,MATCH('Formalisme RTE'!$H$2,'TABLEAU DE BORD'!$B$13:$B$2000,0),12)</f>
        <v>3.102830965870556</v>
      </c>
      <c r="BU87" s="98">
        <f t="shared" si="29"/>
        <v>0.93577891975241945</v>
      </c>
      <c r="BX87">
        <f t="shared" si="27"/>
        <v>0.60748217536470928</v>
      </c>
      <c r="BZ87">
        <v>19.600000000000001</v>
      </c>
      <c r="CB87">
        <v>0.627</v>
      </c>
      <c r="CD87">
        <f t="shared" si="28"/>
        <v>1.5404220201039038</v>
      </c>
      <c r="CF87">
        <f t="shared" si="26"/>
        <v>404.81000000000006</v>
      </c>
      <c r="CG8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BORD'!$B$13:$B$2000,0),9)))*T87/$P$18)</f>
        <v>406.35042202010396</v>
      </c>
      <c r="CI87" t="str">
        <f>'TABLEAU DE BORD'!B85</f>
        <v/>
      </c>
      <c r="CJ87" t="e">
        <f>'TABLEAU DE BORD'!E85-'TABLEAU DE BORD'!C85</f>
        <v>#VALUE!</v>
      </c>
      <c r="CL87" t="str">
        <f>'TABLEAU DE BORD'!H85</f>
        <v/>
      </c>
      <c r="CM87" t="e">
        <f>'TABLEAU DE BORD'!K85-'TABLEAU DE BORD'!I85</f>
        <v>#VALUE!</v>
      </c>
    </row>
    <row r="88" spans="72:91" x14ac:dyDescent="0.25">
      <c r="BT88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BORD'!$B$13:$B$2000,0),11))*T88/INDEX('TABLEAU DE BORD'!$B$13:$R$2000,MATCH('Formalisme RTE'!$H$2,'TABLEAU DE BORD'!$B$13:$B$2000,0),12)</f>
        <v>3.102830965870556</v>
      </c>
      <c r="BU88" s="98">
        <f t="shared" si="29"/>
        <v>0.93577891975241945</v>
      </c>
      <c r="BX88">
        <f t="shared" si="27"/>
        <v>0.60748217536470928</v>
      </c>
      <c r="BZ88">
        <v>19.600000000000001</v>
      </c>
      <c r="CB88">
        <v>0.627</v>
      </c>
      <c r="CD88">
        <f t="shared" si="28"/>
        <v>1.5404220201039038</v>
      </c>
      <c r="CF88">
        <f t="shared" si="26"/>
        <v>404.81000000000006</v>
      </c>
      <c r="CG8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BORD'!$B$13:$B$2000,0),9)))*T88/$P$18)</f>
        <v>406.35042202010396</v>
      </c>
      <c r="CI88" t="str">
        <f>'TABLEAU DE BORD'!B86</f>
        <v/>
      </c>
      <c r="CJ88" t="e">
        <f>'TABLEAU DE BORD'!E86-'TABLEAU DE BORD'!C86</f>
        <v>#VALUE!</v>
      </c>
      <c r="CL88" t="str">
        <f>'TABLEAU DE BORD'!H86</f>
        <v/>
      </c>
      <c r="CM88" t="e">
        <f>'TABLEAU DE BORD'!K86-'TABLEAU DE BORD'!I86</f>
        <v>#VALUE!</v>
      </c>
    </row>
    <row r="89" spans="72:91" x14ac:dyDescent="0.25">
      <c r="BT89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BORD'!$B$13:$B$2000,0),11))*T89/INDEX('TABLEAU DE BORD'!$B$13:$R$2000,MATCH('Formalisme RTE'!$H$2,'TABLEAU DE BORD'!$B$13:$B$2000,0),12)</f>
        <v>3.102830965870556</v>
      </c>
      <c r="BU89" s="98">
        <f t="shared" si="29"/>
        <v>0.93577891975241945</v>
      </c>
      <c r="BX89">
        <f t="shared" si="27"/>
        <v>0.60748217536470928</v>
      </c>
      <c r="BZ89">
        <v>19.600000000000001</v>
      </c>
      <c r="CB89">
        <v>0.627</v>
      </c>
      <c r="CD89">
        <f t="shared" si="28"/>
        <v>1.5404220201039038</v>
      </c>
      <c r="CF89">
        <f t="shared" si="26"/>
        <v>404.81000000000006</v>
      </c>
      <c r="CG8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BORD'!$B$13:$B$2000,0),9)))*T89/$P$18)</f>
        <v>406.35042202010396</v>
      </c>
      <c r="CI89" t="str">
        <f>'TABLEAU DE BORD'!B87</f>
        <v/>
      </c>
      <c r="CJ89" t="e">
        <f>'TABLEAU DE BORD'!E87-'TABLEAU DE BORD'!C87</f>
        <v>#VALUE!</v>
      </c>
      <c r="CL89" t="str">
        <f>'TABLEAU DE BORD'!H87</f>
        <v/>
      </c>
      <c r="CM89" t="e">
        <f>'TABLEAU DE BORD'!K87-'TABLEAU DE BORD'!I87</f>
        <v>#VALUE!</v>
      </c>
    </row>
    <row r="90" spans="72:91" x14ac:dyDescent="0.25">
      <c r="BT90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BORD'!$B$13:$B$2000,0),11))*T90/INDEX('TABLEAU DE BORD'!$B$13:$R$2000,MATCH('Formalisme RTE'!$H$2,'TABLEAU DE BORD'!$B$13:$B$2000,0),12)</f>
        <v>3.102830965870556</v>
      </c>
      <c r="BU90" s="98">
        <f t="shared" si="29"/>
        <v>0.93577891975241945</v>
      </c>
      <c r="BX90">
        <f t="shared" si="27"/>
        <v>0.60748217536470928</v>
      </c>
      <c r="BZ90">
        <v>19.600000000000001</v>
      </c>
      <c r="CB90">
        <v>0.627</v>
      </c>
      <c r="CD90">
        <f t="shared" si="28"/>
        <v>1.5404220201039038</v>
      </c>
      <c r="CF90">
        <f t="shared" si="26"/>
        <v>404.81000000000006</v>
      </c>
      <c r="CG9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BORD'!$B$13:$B$2000,0),9)))*T90/$P$18)</f>
        <v>406.35042202010396</v>
      </c>
      <c r="CI90" t="str">
        <f>'TABLEAU DE BORD'!B88</f>
        <v/>
      </c>
      <c r="CJ90" t="e">
        <f>'TABLEAU DE BORD'!E88-'TABLEAU DE BORD'!C88</f>
        <v>#VALUE!</v>
      </c>
      <c r="CL90" t="str">
        <f>'TABLEAU DE BORD'!H88</f>
        <v/>
      </c>
      <c r="CM90" t="e">
        <f>'TABLEAU DE BORD'!K88-'TABLEAU DE BORD'!I88</f>
        <v>#VALUE!</v>
      </c>
    </row>
    <row r="91" spans="72:91" x14ac:dyDescent="0.25">
      <c r="BT91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BORD'!$B$13:$B$2000,0),11))*T91/INDEX('TABLEAU DE BORD'!$B$13:$R$2000,MATCH('Formalisme RTE'!$H$2,'TABLEAU DE BORD'!$B$13:$B$2000,0),12)</f>
        <v>3.102830965870556</v>
      </c>
      <c r="BU91" s="98">
        <f t="shared" si="29"/>
        <v>0.93577891975241945</v>
      </c>
      <c r="BX91">
        <f t="shared" si="27"/>
        <v>0.60748217536470928</v>
      </c>
      <c r="BZ91">
        <v>19.600000000000001</v>
      </c>
      <c r="CB91">
        <v>0.627</v>
      </c>
      <c r="CD91">
        <f t="shared" si="28"/>
        <v>1.5404220201039038</v>
      </c>
      <c r="CF91">
        <f t="shared" si="26"/>
        <v>404.81000000000006</v>
      </c>
      <c r="CG9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BORD'!$B$13:$B$2000,0),9)))*T91/$P$18)</f>
        <v>406.35042202010396</v>
      </c>
      <c r="CI91" t="str">
        <f>'TABLEAU DE BORD'!B89</f>
        <v/>
      </c>
      <c r="CJ91" t="e">
        <f>'TABLEAU DE BORD'!E89-'TABLEAU DE BORD'!C89</f>
        <v>#VALUE!</v>
      </c>
      <c r="CL91" t="str">
        <f>'TABLEAU DE BORD'!H89</f>
        <v/>
      </c>
      <c r="CM91" t="e">
        <f>'TABLEAU DE BORD'!K89-'TABLEAU DE BORD'!I89</f>
        <v>#VALUE!</v>
      </c>
    </row>
    <row r="92" spans="72:91" x14ac:dyDescent="0.25">
      <c r="BT92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BORD'!$B$13:$B$2000,0),11))*T92/INDEX('TABLEAU DE BORD'!$B$13:$R$2000,MATCH('Formalisme RTE'!$H$2,'TABLEAU DE BORD'!$B$13:$B$2000,0),12)</f>
        <v>3.102830965870556</v>
      </c>
      <c r="BU92" s="98">
        <f t="shared" si="29"/>
        <v>0.93577891975241945</v>
      </c>
      <c r="BX92">
        <f t="shared" si="27"/>
        <v>0.60748217536470928</v>
      </c>
      <c r="BZ92">
        <v>19.600000000000001</v>
      </c>
      <c r="CB92">
        <v>0.627</v>
      </c>
      <c r="CD92">
        <f t="shared" si="28"/>
        <v>1.5404220201039038</v>
      </c>
      <c r="CF92">
        <f t="shared" si="26"/>
        <v>404.81000000000006</v>
      </c>
      <c r="CG9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BORD'!$B$13:$B$2000,0),9)))*T92/$P$18)</f>
        <v>406.35042202010396</v>
      </c>
      <c r="CI92" t="str">
        <f>'TABLEAU DE BORD'!B90</f>
        <v/>
      </c>
      <c r="CJ92" t="e">
        <f>'TABLEAU DE BORD'!E90-'TABLEAU DE BORD'!C90</f>
        <v>#VALUE!</v>
      </c>
      <c r="CL92" t="str">
        <f>'TABLEAU DE BORD'!H90</f>
        <v/>
      </c>
      <c r="CM92" t="e">
        <f>'TABLEAU DE BORD'!K90-'TABLEAU DE BORD'!I90</f>
        <v>#VALUE!</v>
      </c>
    </row>
    <row r="93" spans="72:91" x14ac:dyDescent="0.25">
      <c r="BT93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BORD'!$B$13:$B$2000,0),11))*T93/INDEX('TABLEAU DE BORD'!$B$13:$R$2000,MATCH('Formalisme RTE'!$H$2,'TABLEAU DE BORD'!$B$13:$B$2000,0),12)</f>
        <v>3.102830965870556</v>
      </c>
      <c r="BU93" s="98">
        <f t="shared" si="29"/>
        <v>0.93577891975241945</v>
      </c>
      <c r="BX93">
        <f t="shared" si="27"/>
        <v>0.60748217536470928</v>
      </c>
      <c r="BZ93">
        <v>19.600000000000001</v>
      </c>
      <c r="CB93">
        <v>0.627</v>
      </c>
      <c r="CD93">
        <f t="shared" si="28"/>
        <v>1.5404220201039038</v>
      </c>
      <c r="CF93">
        <f t="shared" si="26"/>
        <v>404.81000000000006</v>
      </c>
      <c r="CG9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BORD'!$B$13:$B$2000,0),9)))*T93/$P$18)</f>
        <v>406.35042202010396</v>
      </c>
      <c r="CI93" t="str">
        <f>'TABLEAU DE BORD'!B91</f>
        <v/>
      </c>
      <c r="CJ93" t="e">
        <f>'TABLEAU DE BORD'!E91-'TABLEAU DE BORD'!C91</f>
        <v>#VALUE!</v>
      </c>
      <c r="CL93" t="str">
        <f>'TABLEAU DE BORD'!H91</f>
        <v/>
      </c>
      <c r="CM93" t="e">
        <f>'TABLEAU DE BORD'!K91-'TABLEAU DE BORD'!I91</f>
        <v>#VALUE!</v>
      </c>
    </row>
    <row r="94" spans="72:91" x14ac:dyDescent="0.25">
      <c r="BT94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BORD'!$B$13:$B$2000,0),11))*T94/INDEX('TABLEAU DE BORD'!$B$13:$R$2000,MATCH('Formalisme RTE'!$H$2,'TABLEAU DE BORD'!$B$13:$B$2000,0),12)</f>
        <v>3.102830965870556</v>
      </c>
      <c r="BU94" s="98">
        <f t="shared" si="29"/>
        <v>0.93577891975241945</v>
      </c>
      <c r="BX94">
        <f t="shared" si="27"/>
        <v>0.60748217536470928</v>
      </c>
      <c r="BZ94">
        <v>19.600000000000001</v>
      </c>
      <c r="CB94">
        <v>0.627</v>
      </c>
      <c r="CD94">
        <f t="shared" si="28"/>
        <v>1.5404220201039038</v>
      </c>
      <c r="CF94">
        <f t="shared" si="26"/>
        <v>404.81000000000006</v>
      </c>
      <c r="CG9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BORD'!$B$13:$B$2000,0),9)))*T94/$P$18)</f>
        <v>406.35042202010396</v>
      </c>
      <c r="CI94" t="str">
        <f>'TABLEAU DE BORD'!B92</f>
        <v/>
      </c>
      <c r="CJ94" t="e">
        <f>'TABLEAU DE BORD'!E92-'TABLEAU DE BORD'!C92</f>
        <v>#VALUE!</v>
      </c>
      <c r="CL94" t="str">
        <f>'TABLEAU DE BORD'!H92</f>
        <v/>
      </c>
      <c r="CM94" t="e">
        <f>'TABLEAU DE BORD'!K92-'TABLEAU DE BORD'!I92</f>
        <v>#VALUE!</v>
      </c>
    </row>
    <row r="95" spans="72:91" x14ac:dyDescent="0.25">
      <c r="BT95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BORD'!$B$13:$B$2000,0),11))*T95/INDEX('TABLEAU DE BORD'!$B$13:$R$2000,MATCH('Formalisme RTE'!$H$2,'TABLEAU DE BORD'!$B$13:$B$2000,0),12)</f>
        <v>3.102830965870556</v>
      </c>
      <c r="BU95" s="98">
        <f t="shared" si="29"/>
        <v>0.93577891975241945</v>
      </c>
      <c r="BX95">
        <f t="shared" si="27"/>
        <v>0.60748217536470928</v>
      </c>
      <c r="BZ95">
        <v>19.600000000000001</v>
      </c>
      <c r="CB95">
        <v>0.627</v>
      </c>
      <c r="CD95">
        <f t="shared" si="28"/>
        <v>1.5404220201039038</v>
      </c>
      <c r="CF95">
        <f t="shared" si="26"/>
        <v>404.81000000000006</v>
      </c>
      <c r="CG9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BORD'!$B$13:$B$2000,0),9)))*T95/$P$18)</f>
        <v>406.35042202010396</v>
      </c>
      <c r="CI95" t="str">
        <f>'TABLEAU DE BORD'!B93</f>
        <v/>
      </c>
      <c r="CJ95" t="e">
        <f>'TABLEAU DE BORD'!E93-'TABLEAU DE BORD'!C93</f>
        <v>#VALUE!</v>
      </c>
      <c r="CL95" t="str">
        <f>'TABLEAU DE BORD'!H93</f>
        <v/>
      </c>
      <c r="CM95" t="e">
        <f>'TABLEAU DE BORD'!K93-'TABLEAU DE BORD'!I93</f>
        <v>#VALUE!</v>
      </c>
    </row>
    <row r="96" spans="72:91" x14ac:dyDescent="0.25">
      <c r="BT96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BORD'!$B$13:$B$2000,0),11))*T96/INDEX('TABLEAU DE BORD'!$B$13:$R$2000,MATCH('Formalisme RTE'!$H$2,'TABLEAU DE BORD'!$B$13:$B$2000,0),12)</f>
        <v>3.102830965870556</v>
      </c>
      <c r="BU96" s="98">
        <f t="shared" si="29"/>
        <v>0.93577891975241945</v>
      </c>
      <c r="BX96">
        <f t="shared" si="27"/>
        <v>0.60748217536470928</v>
      </c>
      <c r="BZ96">
        <v>19.600000000000001</v>
      </c>
      <c r="CB96">
        <v>0.627</v>
      </c>
      <c r="CD96">
        <f t="shared" si="28"/>
        <v>1.5404220201039038</v>
      </c>
      <c r="CF96">
        <f t="shared" si="26"/>
        <v>404.81000000000006</v>
      </c>
      <c r="CG9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BORD'!$B$13:$B$2000,0),9)))*T96/$P$18)</f>
        <v>406.35042202010396</v>
      </c>
      <c r="CI96" t="str">
        <f>'TABLEAU DE BORD'!B94</f>
        <v/>
      </c>
      <c r="CJ96" t="e">
        <f>'TABLEAU DE BORD'!E94-'TABLEAU DE BORD'!C94</f>
        <v>#VALUE!</v>
      </c>
      <c r="CL96" t="str">
        <f>'TABLEAU DE BORD'!H94</f>
        <v/>
      </c>
      <c r="CM96" t="e">
        <f>'TABLEAU DE BORD'!K94-'TABLEAU DE BORD'!I94</f>
        <v>#VALUE!</v>
      </c>
    </row>
    <row r="97" spans="72:91" x14ac:dyDescent="0.25">
      <c r="BT97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BORD'!$B$13:$B$2000,0),11))*T97/INDEX('TABLEAU DE BORD'!$B$13:$R$2000,MATCH('Formalisme RTE'!$H$2,'TABLEAU DE BORD'!$B$13:$B$2000,0),12)</f>
        <v>3.102830965870556</v>
      </c>
      <c r="BU97" s="98">
        <f t="shared" si="29"/>
        <v>0.93577891975241945</v>
      </c>
      <c r="BX97">
        <f t="shared" si="27"/>
        <v>0.60748217536470928</v>
      </c>
      <c r="BZ97">
        <v>19.600000000000001</v>
      </c>
      <c r="CB97">
        <v>0.627</v>
      </c>
      <c r="CD97">
        <f t="shared" si="28"/>
        <v>1.5404220201039038</v>
      </c>
      <c r="CF97">
        <f t="shared" si="26"/>
        <v>404.81000000000006</v>
      </c>
      <c r="CG9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BORD'!$B$13:$B$2000,0),9)))*T97/$P$18)</f>
        <v>406.35042202010396</v>
      </c>
      <c r="CI97" t="str">
        <f>'TABLEAU DE BORD'!B95</f>
        <v/>
      </c>
      <c r="CJ97" t="e">
        <f>'TABLEAU DE BORD'!E95-'TABLEAU DE BORD'!C95</f>
        <v>#VALUE!</v>
      </c>
      <c r="CL97" t="str">
        <f>'TABLEAU DE BORD'!H95</f>
        <v/>
      </c>
      <c r="CM97" t="e">
        <f>'TABLEAU DE BORD'!K95-'TABLEAU DE BORD'!I95</f>
        <v>#VALUE!</v>
      </c>
    </row>
    <row r="98" spans="72:91" x14ac:dyDescent="0.25">
      <c r="BT98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BORD'!$B$13:$B$2000,0),11))*T98/INDEX('TABLEAU DE BORD'!$B$13:$R$2000,MATCH('Formalisme RTE'!$H$2,'TABLEAU DE BORD'!$B$13:$B$2000,0),12)</f>
        <v>3.102830965870556</v>
      </c>
      <c r="BU98" s="98">
        <f t="shared" si="29"/>
        <v>0.93577891975241945</v>
      </c>
      <c r="BX98">
        <f t="shared" si="27"/>
        <v>0.60748217536470928</v>
      </c>
      <c r="BZ98">
        <v>19.600000000000001</v>
      </c>
      <c r="CB98">
        <v>0.627</v>
      </c>
      <c r="CD98">
        <f t="shared" si="28"/>
        <v>1.5404220201039038</v>
      </c>
      <c r="CF98">
        <f t="shared" si="26"/>
        <v>404.81000000000006</v>
      </c>
      <c r="CG9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BORD'!$B$13:$B$2000,0),9)))*T98/$P$18)</f>
        <v>406.35042202010396</v>
      </c>
      <c r="CI98" t="str">
        <f>'TABLEAU DE BORD'!B96</f>
        <v/>
      </c>
      <c r="CJ98" t="e">
        <f>'TABLEAU DE BORD'!E96-'TABLEAU DE BORD'!C96</f>
        <v>#VALUE!</v>
      </c>
      <c r="CL98" t="str">
        <f>'TABLEAU DE BORD'!H96</f>
        <v/>
      </c>
      <c r="CM98" t="e">
        <f>'TABLEAU DE BORD'!K96-'TABLEAU DE BORD'!I96</f>
        <v>#VALUE!</v>
      </c>
    </row>
    <row r="99" spans="72:91" x14ac:dyDescent="0.25">
      <c r="BT99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BORD'!$B$13:$B$2000,0),11))*T99/INDEX('TABLEAU DE BORD'!$B$13:$R$2000,MATCH('Formalisme RTE'!$H$2,'TABLEAU DE BORD'!$B$13:$B$2000,0),12)</f>
        <v>3.102830965870556</v>
      </c>
      <c r="BU99" s="98">
        <f t="shared" si="29"/>
        <v>0.93577891975241945</v>
      </c>
      <c r="BX99">
        <f t="shared" si="27"/>
        <v>0.60748217536470928</v>
      </c>
      <c r="BZ99">
        <v>19.600000000000001</v>
      </c>
      <c r="CB99">
        <v>0.627</v>
      </c>
      <c r="CD99">
        <f t="shared" si="28"/>
        <v>1.5404220201039038</v>
      </c>
      <c r="CF99">
        <f t="shared" si="26"/>
        <v>404.81000000000006</v>
      </c>
      <c r="CG9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BORD'!$B$13:$B$2000,0),9)))*T99/$P$18)</f>
        <v>406.35042202010396</v>
      </c>
      <c r="CI99" t="str">
        <f>'TABLEAU DE BORD'!B97</f>
        <v/>
      </c>
      <c r="CJ99" t="e">
        <f>'TABLEAU DE BORD'!E97-'TABLEAU DE BORD'!C97</f>
        <v>#VALUE!</v>
      </c>
      <c r="CL99" t="str">
        <f>'TABLEAU DE BORD'!H97</f>
        <v/>
      </c>
      <c r="CM99" t="e">
        <f>'TABLEAU DE BORD'!K97-'TABLEAU DE BORD'!I97</f>
        <v>#VALUE!</v>
      </c>
    </row>
    <row r="100" spans="72:91" x14ac:dyDescent="0.25">
      <c r="BT100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BORD'!$B$13:$B$2000,0),11))*T100/INDEX('TABLEAU DE BORD'!$B$13:$R$2000,MATCH('Formalisme RTE'!$H$2,'TABLEAU DE BORD'!$B$13:$B$2000,0),12)</f>
        <v>3.102830965870556</v>
      </c>
      <c r="BU100" s="98">
        <f t="shared" si="29"/>
        <v>0.93577891975241945</v>
      </c>
      <c r="BX100">
        <f t="shared" si="27"/>
        <v>0.60748217536470928</v>
      </c>
      <c r="BZ100">
        <v>19.600000000000001</v>
      </c>
      <c r="CB100">
        <v>0.627</v>
      </c>
      <c r="CD100">
        <f t="shared" si="28"/>
        <v>1.5404220201039038</v>
      </c>
      <c r="CF100">
        <f t="shared" si="26"/>
        <v>404.81000000000006</v>
      </c>
      <c r="CG10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BORD'!$B$13:$B$2000,0),9)))*T100/$P$18)</f>
        <v>406.35042202010396</v>
      </c>
      <c r="CI100" t="str">
        <f>'TABLEAU DE BORD'!B98</f>
        <v/>
      </c>
      <c r="CJ100" t="e">
        <f>'TABLEAU DE BORD'!E98-'TABLEAU DE BORD'!C98</f>
        <v>#VALUE!</v>
      </c>
      <c r="CL100" t="str">
        <f>'TABLEAU DE BORD'!H98</f>
        <v/>
      </c>
      <c r="CM100" t="e">
        <f>'TABLEAU DE BORD'!K98-'TABLEAU DE BORD'!I98</f>
        <v>#VALUE!</v>
      </c>
    </row>
    <row r="101" spans="72:91" x14ac:dyDescent="0.25">
      <c r="BT101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BORD'!$B$13:$B$2000,0),11))*T101/INDEX('TABLEAU DE BORD'!$B$13:$R$2000,MATCH('Formalisme RTE'!$H$2,'TABLEAU DE BORD'!$B$13:$B$2000,0),12)</f>
        <v>3.102830965870556</v>
      </c>
      <c r="BU101" s="98">
        <f t="shared" si="29"/>
        <v>0.93577891975241945</v>
      </c>
      <c r="BX101">
        <f t="shared" si="27"/>
        <v>0.60748217536470928</v>
      </c>
      <c r="BZ101">
        <v>19.600000000000001</v>
      </c>
      <c r="CB101">
        <v>0.627</v>
      </c>
      <c r="CD101">
        <f t="shared" si="28"/>
        <v>1.5404220201039038</v>
      </c>
      <c r="CF101">
        <f t="shared" si="26"/>
        <v>404.81000000000006</v>
      </c>
      <c r="CG10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BORD'!$B$13:$B$2000,0),9)))*T101/$P$18)</f>
        <v>406.35042202010396</v>
      </c>
      <c r="CI101" t="str">
        <f>'TABLEAU DE BORD'!B99</f>
        <v/>
      </c>
      <c r="CJ101" t="e">
        <f>'TABLEAU DE BORD'!E99-'TABLEAU DE BORD'!C99</f>
        <v>#VALUE!</v>
      </c>
      <c r="CL101" t="str">
        <f>'TABLEAU DE BORD'!H99</f>
        <v/>
      </c>
      <c r="CM101" t="e">
        <f>'TABLEAU DE BORD'!K99-'TABLEAU DE BORD'!I99</f>
        <v>#VALUE!</v>
      </c>
    </row>
    <row r="102" spans="72:91" x14ac:dyDescent="0.25">
      <c r="BT102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BORD'!$B$13:$B$2000,0),11))*T102/INDEX('TABLEAU DE BORD'!$B$13:$R$2000,MATCH('Formalisme RTE'!$H$2,'TABLEAU DE BORD'!$B$13:$B$2000,0),12)</f>
        <v>3.102830965870556</v>
      </c>
      <c r="BU102" s="98">
        <f t="shared" si="29"/>
        <v>0.93577891975241945</v>
      </c>
      <c r="BX102">
        <f t="shared" si="27"/>
        <v>0.60748217536470928</v>
      </c>
      <c r="BZ102">
        <v>19.600000000000001</v>
      </c>
      <c r="CB102">
        <v>0.627</v>
      </c>
      <c r="CD102">
        <f t="shared" si="28"/>
        <v>1.5404220201039038</v>
      </c>
      <c r="CF102">
        <f t="shared" si="26"/>
        <v>404.81000000000006</v>
      </c>
      <c r="CG10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BORD'!$B$13:$B$2000,0),9)))*T102/$P$18)</f>
        <v>406.35042202010396</v>
      </c>
      <c r="CI102" t="str">
        <f>'TABLEAU DE BORD'!B100</f>
        <v/>
      </c>
      <c r="CJ102" t="e">
        <f>'TABLEAU DE BORD'!E100-'TABLEAU DE BORD'!C100</f>
        <v>#VALUE!</v>
      </c>
      <c r="CL102" t="str">
        <f>'TABLEAU DE BORD'!H100</f>
        <v/>
      </c>
      <c r="CM102" t="e">
        <f>'TABLEAU DE BORD'!K100-'TABLEAU DE BORD'!I100</f>
        <v>#VALUE!</v>
      </c>
    </row>
    <row r="103" spans="72:91" x14ac:dyDescent="0.25">
      <c r="BT103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BORD'!$B$13:$B$2000,0),11))*T103/INDEX('TABLEAU DE BORD'!$B$13:$R$2000,MATCH('Formalisme RTE'!$H$2,'TABLEAU DE BORD'!$B$13:$B$2000,0),12)</f>
        <v>3.102830965870556</v>
      </c>
      <c r="BU103" s="98">
        <f t="shared" si="29"/>
        <v>0.93577891975241945</v>
      </c>
      <c r="BX103">
        <f t="shared" si="27"/>
        <v>0.60748217536470928</v>
      </c>
      <c r="BZ103">
        <v>19.600000000000001</v>
      </c>
      <c r="CB103">
        <v>0.627</v>
      </c>
      <c r="CD103">
        <f t="shared" si="28"/>
        <v>1.5404220201039038</v>
      </c>
      <c r="CF103">
        <f t="shared" si="26"/>
        <v>404.81000000000006</v>
      </c>
      <c r="CG10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BORD'!$B$13:$B$2000,0),9)))*T103/$P$18)</f>
        <v>406.35042202010396</v>
      </c>
      <c r="CI103" t="str">
        <f>'TABLEAU DE BORD'!B101</f>
        <v/>
      </c>
      <c r="CJ103" t="e">
        <f>'TABLEAU DE BORD'!E101-'TABLEAU DE BORD'!C101</f>
        <v>#VALUE!</v>
      </c>
      <c r="CL103" t="str">
        <f>'TABLEAU DE BORD'!H101</f>
        <v/>
      </c>
      <c r="CM103" t="e">
        <f>'TABLEAU DE BORD'!K101-'TABLEAU DE BORD'!I101</f>
        <v>#VALUE!</v>
      </c>
    </row>
    <row r="104" spans="72:91" x14ac:dyDescent="0.25">
      <c r="BT104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BORD'!$B$13:$B$2000,0),11))*T104/INDEX('TABLEAU DE BORD'!$B$13:$R$2000,MATCH('Formalisme RTE'!$H$2,'TABLEAU DE BORD'!$B$13:$B$2000,0),12)</f>
        <v>3.102830965870556</v>
      </c>
      <c r="BU104" s="98">
        <f t="shared" si="29"/>
        <v>0.93577891975241945</v>
      </c>
      <c r="BX104">
        <f t="shared" si="27"/>
        <v>0.60748217536470928</v>
      </c>
      <c r="BZ104">
        <v>19.600000000000001</v>
      </c>
      <c r="CB104">
        <v>0.627</v>
      </c>
      <c r="CD104">
        <f t="shared" si="28"/>
        <v>1.5404220201039038</v>
      </c>
      <c r="CF104">
        <f t="shared" si="26"/>
        <v>404.81000000000006</v>
      </c>
      <c r="CG10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BORD'!$B$13:$B$2000,0),9)))*T104/$P$18)</f>
        <v>406.35042202010396</v>
      </c>
      <c r="CI104" t="str">
        <f>'TABLEAU DE BORD'!B102</f>
        <v/>
      </c>
      <c r="CJ104" t="e">
        <f>'TABLEAU DE BORD'!E102-'TABLEAU DE BORD'!C102</f>
        <v>#VALUE!</v>
      </c>
      <c r="CL104" t="str">
        <f>'TABLEAU DE BORD'!H102</f>
        <v/>
      </c>
      <c r="CM104" t="e">
        <f>'TABLEAU DE BORD'!K102-'TABLEAU DE BORD'!I102</f>
        <v>#VALUE!</v>
      </c>
    </row>
    <row r="105" spans="72:91" x14ac:dyDescent="0.25">
      <c r="BT105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BORD'!$B$13:$B$2000,0),11))*T105/INDEX('TABLEAU DE BORD'!$B$13:$R$2000,MATCH('Formalisme RTE'!$H$2,'TABLEAU DE BORD'!$B$13:$B$2000,0),12)</f>
        <v>3.102830965870556</v>
      </c>
      <c r="BU105" s="98">
        <f t="shared" si="29"/>
        <v>0.93577891975241945</v>
      </c>
      <c r="BX105">
        <f t="shared" si="27"/>
        <v>0.60748217536470928</v>
      </c>
      <c r="BZ105">
        <v>19.600000000000001</v>
      </c>
      <c r="CB105">
        <v>0.627</v>
      </c>
      <c r="CD105">
        <f t="shared" si="28"/>
        <v>1.5404220201039038</v>
      </c>
      <c r="CF105">
        <f t="shared" si="26"/>
        <v>404.81000000000006</v>
      </c>
      <c r="CG10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BORD'!$B$13:$B$2000,0),9)))*T105/$P$18)</f>
        <v>406.35042202010396</v>
      </c>
      <c r="CI105" t="str">
        <f>'TABLEAU DE BORD'!B103</f>
        <v/>
      </c>
      <c r="CJ105" t="e">
        <f>'TABLEAU DE BORD'!E103-'TABLEAU DE BORD'!C103</f>
        <v>#VALUE!</v>
      </c>
      <c r="CL105" t="str">
        <f>'TABLEAU DE BORD'!H103</f>
        <v/>
      </c>
      <c r="CM105" t="e">
        <f>'TABLEAU DE BORD'!K103-'TABLEAU DE BORD'!I103</f>
        <v>#VALUE!</v>
      </c>
    </row>
    <row r="106" spans="72:91" x14ac:dyDescent="0.25">
      <c r="BT106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BORD'!$B$13:$B$2000,0),11))*T106/INDEX('TABLEAU DE BORD'!$B$13:$R$2000,MATCH('Formalisme RTE'!$H$2,'TABLEAU DE BORD'!$B$13:$B$2000,0),12)</f>
        <v>3.102830965870556</v>
      </c>
      <c r="BU106" s="98">
        <f t="shared" si="29"/>
        <v>0.93577891975241945</v>
      </c>
      <c r="BX106">
        <f t="shared" si="27"/>
        <v>0.60748217536470928</v>
      </c>
      <c r="BZ106">
        <v>19.600000000000001</v>
      </c>
      <c r="CB106">
        <v>0.627</v>
      </c>
      <c r="CD106">
        <f t="shared" si="28"/>
        <v>1.5404220201039038</v>
      </c>
      <c r="CF106">
        <f t="shared" si="26"/>
        <v>404.81000000000006</v>
      </c>
      <c r="CG10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BORD'!$B$13:$B$2000,0),9)))*T106/$P$18)</f>
        <v>406.35042202010396</v>
      </c>
      <c r="CI106" t="str">
        <f>'TABLEAU DE BORD'!B104</f>
        <v/>
      </c>
      <c r="CJ106" t="e">
        <f>'TABLEAU DE BORD'!E104-'TABLEAU DE BORD'!C104</f>
        <v>#VALUE!</v>
      </c>
      <c r="CL106" t="str">
        <f>'TABLEAU DE BORD'!H104</f>
        <v/>
      </c>
      <c r="CM106" t="e">
        <f>'TABLEAU DE BORD'!K104-'TABLEAU DE BORD'!I104</f>
        <v>#VALUE!</v>
      </c>
    </row>
    <row r="107" spans="72:91" x14ac:dyDescent="0.25">
      <c r="BT107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BORD'!$B$13:$B$2000,0),11))*T107/INDEX('TABLEAU DE BORD'!$B$13:$R$2000,MATCH('Formalisme RTE'!$H$2,'TABLEAU DE BORD'!$B$13:$B$2000,0),12)</f>
        <v>3.102830965870556</v>
      </c>
      <c r="BU107" s="98">
        <f t="shared" si="29"/>
        <v>0.93577891975241945</v>
      </c>
      <c r="BX107">
        <f t="shared" si="27"/>
        <v>0.60748217536470928</v>
      </c>
      <c r="BZ107">
        <v>19.600000000000001</v>
      </c>
      <c r="CB107">
        <v>0.627</v>
      </c>
      <c r="CD107">
        <f t="shared" si="28"/>
        <v>1.5404220201039038</v>
      </c>
      <c r="CF107">
        <f t="shared" si="26"/>
        <v>404.81000000000006</v>
      </c>
      <c r="CG10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BORD'!$B$13:$B$2000,0),9)))*T107/$P$18)</f>
        <v>406.35042202010396</v>
      </c>
      <c r="CI107" t="str">
        <f>'TABLEAU DE BORD'!B105</f>
        <v/>
      </c>
      <c r="CJ107" t="e">
        <f>'TABLEAU DE BORD'!E105-'TABLEAU DE BORD'!C105</f>
        <v>#VALUE!</v>
      </c>
      <c r="CL107" t="str">
        <f>'TABLEAU DE BORD'!H105</f>
        <v/>
      </c>
      <c r="CM107" t="e">
        <f>'TABLEAU DE BORD'!K105-'TABLEAU DE BORD'!I105</f>
        <v>#VALUE!</v>
      </c>
    </row>
    <row r="108" spans="72:91" x14ac:dyDescent="0.25">
      <c r="BT108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BORD'!$B$13:$B$2000,0),11))*T108/INDEX('TABLEAU DE BORD'!$B$13:$R$2000,MATCH('Formalisme RTE'!$H$2,'TABLEAU DE BORD'!$B$13:$B$2000,0),12)</f>
        <v>3.102830965870556</v>
      </c>
      <c r="BU108" s="98">
        <f t="shared" si="29"/>
        <v>0.93577891975241945</v>
      </c>
      <c r="BX108">
        <f t="shared" si="27"/>
        <v>0.60748217536470928</v>
      </c>
      <c r="BZ108">
        <v>19.600000000000001</v>
      </c>
      <c r="CB108">
        <v>0.627</v>
      </c>
      <c r="CD108">
        <f t="shared" si="28"/>
        <v>1.5404220201039038</v>
      </c>
      <c r="CF108">
        <f t="shared" si="26"/>
        <v>404.81000000000006</v>
      </c>
      <c r="CG10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BORD'!$B$13:$B$2000,0),9)))*T108/$P$18)</f>
        <v>406.35042202010396</v>
      </c>
      <c r="CI108" t="str">
        <f>'TABLEAU DE BORD'!B106</f>
        <v/>
      </c>
      <c r="CJ108" t="e">
        <f>'TABLEAU DE BORD'!E106-'TABLEAU DE BORD'!C106</f>
        <v>#VALUE!</v>
      </c>
      <c r="CL108" t="str">
        <f>'TABLEAU DE BORD'!H106</f>
        <v/>
      </c>
      <c r="CM108" t="e">
        <f>'TABLEAU DE BORD'!K106-'TABLEAU DE BORD'!I106</f>
        <v>#VALUE!</v>
      </c>
    </row>
    <row r="109" spans="72:91" x14ac:dyDescent="0.25">
      <c r="BT109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BORD'!$B$13:$B$2000,0),11))*T109/INDEX('TABLEAU DE BORD'!$B$13:$R$2000,MATCH('Formalisme RTE'!$H$2,'TABLEAU DE BORD'!$B$13:$B$2000,0),12)</f>
        <v>3.102830965870556</v>
      </c>
      <c r="BU109" s="98">
        <f t="shared" si="29"/>
        <v>0.93577891975241945</v>
      </c>
      <c r="BX109">
        <f t="shared" si="27"/>
        <v>0.60748217536470928</v>
      </c>
      <c r="BZ109">
        <v>19.600000000000001</v>
      </c>
      <c r="CB109">
        <v>0.627</v>
      </c>
      <c r="CD109">
        <f t="shared" si="28"/>
        <v>1.5404220201039038</v>
      </c>
      <c r="CF109">
        <f t="shared" si="26"/>
        <v>404.81000000000006</v>
      </c>
      <c r="CG10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BORD'!$B$13:$B$2000,0),9)))*T109/$P$18)</f>
        <v>406.35042202010396</v>
      </c>
      <c r="CI109" t="str">
        <f>'TABLEAU DE BORD'!B107</f>
        <v/>
      </c>
      <c r="CJ109" t="e">
        <f>'TABLEAU DE BORD'!E107-'TABLEAU DE BORD'!C107</f>
        <v>#VALUE!</v>
      </c>
      <c r="CL109" t="str">
        <f>'TABLEAU DE BORD'!H107</f>
        <v/>
      </c>
      <c r="CM109" t="e">
        <f>'TABLEAU DE BORD'!K107-'TABLEAU DE BORD'!I107</f>
        <v>#VALUE!</v>
      </c>
    </row>
    <row r="110" spans="72:91" x14ac:dyDescent="0.25">
      <c r="BT110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BORD'!$B$13:$B$2000,0),11))*T110/INDEX('TABLEAU DE BORD'!$B$13:$R$2000,MATCH('Formalisme RTE'!$H$2,'TABLEAU DE BORD'!$B$13:$B$2000,0),12)</f>
        <v>3.102830965870556</v>
      </c>
      <c r="BU110" s="98">
        <f t="shared" si="29"/>
        <v>0.93577891975241945</v>
      </c>
      <c r="BX110">
        <f t="shared" si="27"/>
        <v>0.60748217536470928</v>
      </c>
      <c r="BZ110">
        <v>19.600000000000001</v>
      </c>
      <c r="CB110">
        <v>0.627</v>
      </c>
      <c r="CD110">
        <f t="shared" si="28"/>
        <v>1.5404220201039038</v>
      </c>
      <c r="CF110">
        <f t="shared" si="26"/>
        <v>404.81000000000006</v>
      </c>
      <c r="CG11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BORD'!$B$13:$B$2000,0),9)))*T110/$P$18)</f>
        <v>406.35042202010396</v>
      </c>
      <c r="CI110" t="str">
        <f>'TABLEAU DE BORD'!B108</f>
        <v/>
      </c>
      <c r="CJ110" t="e">
        <f>'TABLEAU DE BORD'!E108-'TABLEAU DE BORD'!C108</f>
        <v>#VALUE!</v>
      </c>
      <c r="CL110" t="str">
        <f>'TABLEAU DE BORD'!H108</f>
        <v/>
      </c>
      <c r="CM110" t="e">
        <f>'TABLEAU DE BORD'!K108-'TABLEAU DE BORD'!I108</f>
        <v>#VALUE!</v>
      </c>
    </row>
    <row r="111" spans="72:91" x14ac:dyDescent="0.25">
      <c r="BT111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BORD'!$B$13:$B$2000,0),11))*T111/INDEX('TABLEAU DE BORD'!$B$13:$R$2000,MATCH('Formalisme RTE'!$H$2,'TABLEAU DE BORD'!$B$13:$B$2000,0),12)</f>
        <v>3.102830965870556</v>
      </c>
      <c r="BU111" s="98">
        <f t="shared" si="29"/>
        <v>0.93577891975241945</v>
      </c>
      <c r="BX111">
        <f t="shared" si="27"/>
        <v>0.60748217536470928</v>
      </c>
      <c r="BZ111">
        <v>19.600000000000001</v>
      </c>
      <c r="CB111">
        <v>0.627</v>
      </c>
      <c r="CD111">
        <f t="shared" si="28"/>
        <v>1.5404220201039038</v>
      </c>
      <c r="CF111">
        <f t="shared" si="26"/>
        <v>404.81000000000006</v>
      </c>
      <c r="CG11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BORD'!$B$13:$B$2000,0),9)))*T111/$P$18)</f>
        <v>406.35042202010396</v>
      </c>
      <c r="CI111" t="str">
        <f>'TABLEAU DE BORD'!B109</f>
        <v/>
      </c>
      <c r="CJ111" t="e">
        <f>'TABLEAU DE BORD'!E109-'TABLEAU DE BORD'!C109</f>
        <v>#VALUE!</v>
      </c>
      <c r="CL111" t="str">
        <f>'TABLEAU DE BORD'!H109</f>
        <v/>
      </c>
      <c r="CM111" t="e">
        <f>'TABLEAU DE BORD'!K109-'TABLEAU DE BORD'!I109</f>
        <v>#VALUE!</v>
      </c>
    </row>
    <row r="112" spans="72:91" x14ac:dyDescent="0.25">
      <c r="BT112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BORD'!$B$13:$B$2000,0),11))*T112/INDEX('TABLEAU DE BORD'!$B$13:$R$2000,MATCH('Formalisme RTE'!$H$2,'TABLEAU DE BORD'!$B$13:$B$2000,0),12)</f>
        <v>3.102830965870556</v>
      </c>
      <c r="BU112" s="98">
        <f t="shared" si="29"/>
        <v>0.93577891975241945</v>
      </c>
      <c r="BX112">
        <f t="shared" si="27"/>
        <v>0.60748217536470928</v>
      </c>
      <c r="BZ112">
        <v>19.600000000000001</v>
      </c>
      <c r="CB112">
        <v>0.627</v>
      </c>
      <c r="CD112">
        <f t="shared" si="28"/>
        <v>1.5404220201039038</v>
      </c>
      <c r="CF112">
        <f t="shared" si="26"/>
        <v>404.81000000000006</v>
      </c>
      <c r="CG11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BORD'!$B$13:$B$2000,0),9)))*T112/$P$18)</f>
        <v>406.35042202010396</v>
      </c>
      <c r="CI112" t="str">
        <f>'TABLEAU DE BORD'!B110</f>
        <v/>
      </c>
      <c r="CJ112" t="e">
        <f>'TABLEAU DE BORD'!E110-'TABLEAU DE BORD'!C110</f>
        <v>#VALUE!</v>
      </c>
      <c r="CL112" t="str">
        <f>'TABLEAU DE BORD'!H110</f>
        <v/>
      </c>
      <c r="CM112" t="e">
        <f>'TABLEAU DE BORD'!K110-'TABLEAU DE BORD'!I110</f>
        <v>#VALUE!</v>
      </c>
    </row>
    <row r="113" spans="72:91" x14ac:dyDescent="0.25">
      <c r="BT113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BORD'!$B$13:$B$2000,0),11))*T113/INDEX('TABLEAU DE BORD'!$B$13:$R$2000,MATCH('Formalisme RTE'!$H$2,'TABLEAU DE BORD'!$B$13:$B$2000,0),12)</f>
        <v>3.102830965870556</v>
      </c>
      <c r="BU113" s="98">
        <f t="shared" si="29"/>
        <v>0.93577891975241945</v>
      </c>
      <c r="BX113">
        <f t="shared" si="27"/>
        <v>0.60748217536470928</v>
      </c>
      <c r="BZ113">
        <v>19.600000000000001</v>
      </c>
      <c r="CB113">
        <v>0.627</v>
      </c>
      <c r="CD113">
        <f t="shared" si="28"/>
        <v>1.5404220201039038</v>
      </c>
      <c r="CF113">
        <f t="shared" si="26"/>
        <v>404.81000000000006</v>
      </c>
      <c r="CG11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BORD'!$B$13:$B$2000,0),9)))*T113/$P$18)</f>
        <v>406.35042202010396</v>
      </c>
      <c r="CI113" t="str">
        <f>'TABLEAU DE BORD'!B111</f>
        <v/>
      </c>
      <c r="CJ113" t="e">
        <f>'TABLEAU DE BORD'!E111-'TABLEAU DE BORD'!C111</f>
        <v>#VALUE!</v>
      </c>
      <c r="CL113" t="str">
        <f>'TABLEAU DE BORD'!H111</f>
        <v/>
      </c>
      <c r="CM113" t="e">
        <f>'TABLEAU DE BORD'!K111-'TABLEAU DE BORD'!I111</f>
        <v>#VALUE!</v>
      </c>
    </row>
    <row r="114" spans="72:91" x14ac:dyDescent="0.25">
      <c r="BT114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BORD'!$B$13:$B$2000,0),11))*T114/INDEX('TABLEAU DE BORD'!$B$13:$R$2000,MATCH('Formalisme RTE'!$H$2,'TABLEAU DE BORD'!$B$13:$B$2000,0),12)</f>
        <v>3.102830965870556</v>
      </c>
      <c r="BU114" s="98">
        <f t="shared" si="29"/>
        <v>0.93577891975241945</v>
      </c>
      <c r="BX114">
        <f t="shared" si="27"/>
        <v>0.60748217536470928</v>
      </c>
      <c r="BZ114">
        <v>19.600000000000001</v>
      </c>
      <c r="CB114">
        <v>0.627</v>
      </c>
      <c r="CD114">
        <f t="shared" si="28"/>
        <v>1.5404220201039038</v>
      </c>
      <c r="CF114">
        <f t="shared" si="26"/>
        <v>404.81000000000006</v>
      </c>
      <c r="CG11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BORD'!$B$13:$B$2000,0),9)))*T114/$P$18)</f>
        <v>406.35042202010396</v>
      </c>
      <c r="CI114" t="str">
        <f>'TABLEAU DE BORD'!B112</f>
        <v/>
      </c>
      <c r="CJ114" t="e">
        <f>'TABLEAU DE BORD'!E112-'TABLEAU DE BORD'!C112</f>
        <v>#VALUE!</v>
      </c>
      <c r="CL114" t="str">
        <f>'TABLEAU DE BORD'!H112</f>
        <v/>
      </c>
      <c r="CM114" t="e">
        <f>'TABLEAU DE BORD'!K112-'TABLEAU DE BORD'!I112</f>
        <v>#VALUE!</v>
      </c>
    </row>
    <row r="115" spans="72:91" x14ac:dyDescent="0.25">
      <c r="BT115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BORD'!$B$13:$B$2000,0),11))*T115/INDEX('TABLEAU DE BORD'!$B$13:$R$2000,MATCH('Formalisme RTE'!$H$2,'TABLEAU DE BORD'!$B$13:$B$2000,0),12)</f>
        <v>3.102830965870556</v>
      </c>
      <c r="BU115" s="98">
        <f t="shared" si="29"/>
        <v>0.93577891975241945</v>
      </c>
      <c r="BX115">
        <f t="shared" si="27"/>
        <v>0.60748217536470928</v>
      </c>
      <c r="BZ115">
        <v>19.600000000000001</v>
      </c>
      <c r="CB115">
        <v>0.627</v>
      </c>
      <c r="CD115">
        <f t="shared" si="28"/>
        <v>1.5404220201039038</v>
      </c>
      <c r="CF115">
        <f t="shared" si="26"/>
        <v>404.81000000000006</v>
      </c>
      <c r="CG11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BORD'!$B$13:$B$2000,0),9)))*T115/$P$18)</f>
        <v>406.35042202010396</v>
      </c>
      <c r="CI115" t="str">
        <f>'TABLEAU DE BORD'!B113</f>
        <v/>
      </c>
      <c r="CJ115" t="e">
        <f>'TABLEAU DE BORD'!E113-'TABLEAU DE BORD'!C113</f>
        <v>#VALUE!</v>
      </c>
      <c r="CL115" t="str">
        <f>'TABLEAU DE BORD'!H113</f>
        <v/>
      </c>
      <c r="CM115" t="e">
        <f>'TABLEAU DE BORD'!K113-'TABLEAU DE BORD'!I113</f>
        <v>#VALUE!</v>
      </c>
    </row>
    <row r="116" spans="72:91" x14ac:dyDescent="0.25">
      <c r="BT116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BORD'!$B$13:$B$2000,0),11))*T116/INDEX('TABLEAU DE BORD'!$B$13:$R$2000,MATCH('Formalisme RTE'!$H$2,'TABLEAU DE BORD'!$B$13:$B$2000,0),12)</f>
        <v>3.102830965870556</v>
      </c>
      <c r="BU116" s="98">
        <f t="shared" si="29"/>
        <v>0.93577891975241945</v>
      </c>
      <c r="BX116">
        <f t="shared" si="27"/>
        <v>0.60748217536470928</v>
      </c>
      <c r="BZ116">
        <v>19.600000000000001</v>
      </c>
      <c r="CB116">
        <v>0.627</v>
      </c>
      <c r="CD116">
        <f t="shared" si="28"/>
        <v>1.5404220201039038</v>
      </c>
      <c r="CF116">
        <f t="shared" si="26"/>
        <v>404.81000000000006</v>
      </c>
      <c r="CG11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BORD'!$B$13:$B$2000,0),9)))*T116/$P$18)</f>
        <v>406.35042202010396</v>
      </c>
      <c r="CI116" t="str">
        <f>'TABLEAU DE BORD'!B114</f>
        <v/>
      </c>
      <c r="CJ116" t="e">
        <f>'TABLEAU DE BORD'!E114-'TABLEAU DE BORD'!C114</f>
        <v>#VALUE!</v>
      </c>
      <c r="CL116" t="str">
        <f>'TABLEAU DE BORD'!H114</f>
        <v/>
      </c>
      <c r="CM116" t="e">
        <f>'TABLEAU DE BORD'!K114-'TABLEAU DE BORD'!I114</f>
        <v>#VALUE!</v>
      </c>
    </row>
    <row r="117" spans="72:91" x14ac:dyDescent="0.25">
      <c r="BT117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BORD'!$B$13:$B$2000,0),11))*T117/INDEX('TABLEAU DE BORD'!$B$13:$R$2000,MATCH('Formalisme RTE'!$H$2,'TABLEAU DE BORD'!$B$13:$B$2000,0),12)</f>
        <v>3.102830965870556</v>
      </c>
      <c r="BU117" s="98">
        <f t="shared" si="29"/>
        <v>0.93577891975241945</v>
      </c>
      <c r="BX117">
        <f t="shared" si="27"/>
        <v>0.60748217536470928</v>
      </c>
      <c r="BZ117">
        <v>19.600000000000001</v>
      </c>
      <c r="CB117">
        <v>0.627</v>
      </c>
      <c r="CD117">
        <f t="shared" si="28"/>
        <v>1.5404220201039038</v>
      </c>
      <c r="CF117">
        <f t="shared" si="26"/>
        <v>404.81000000000006</v>
      </c>
      <c r="CG11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BORD'!$B$13:$B$2000,0),9)))*T117/$P$18)</f>
        <v>406.35042202010396</v>
      </c>
      <c r="CI117" t="str">
        <f>'TABLEAU DE BORD'!B115</f>
        <v/>
      </c>
      <c r="CJ117" t="e">
        <f>'TABLEAU DE BORD'!E115-'TABLEAU DE BORD'!C115</f>
        <v>#VALUE!</v>
      </c>
      <c r="CL117" t="str">
        <f>'TABLEAU DE BORD'!H115</f>
        <v/>
      </c>
      <c r="CM117" t="e">
        <f>'TABLEAU DE BORD'!K115-'TABLEAU DE BORD'!I115</f>
        <v>#VALUE!</v>
      </c>
    </row>
    <row r="118" spans="72:91" x14ac:dyDescent="0.25">
      <c r="BT118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BORD'!$B$13:$B$2000,0),11))*T118/INDEX('TABLEAU DE BORD'!$B$13:$R$2000,MATCH('Formalisme RTE'!$H$2,'TABLEAU DE BORD'!$B$13:$B$2000,0),12)</f>
        <v>3.102830965870556</v>
      </c>
      <c r="BU118" s="98">
        <f t="shared" si="29"/>
        <v>0.93577891975241945</v>
      </c>
      <c r="BX118">
        <f t="shared" si="27"/>
        <v>0.60748217536470928</v>
      </c>
      <c r="BZ118">
        <v>19.600000000000001</v>
      </c>
      <c r="CB118">
        <v>0.627</v>
      </c>
      <c r="CD118">
        <f t="shared" si="28"/>
        <v>1.5404220201039038</v>
      </c>
      <c r="CF118">
        <f t="shared" si="26"/>
        <v>404.81000000000006</v>
      </c>
      <c r="CG11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BORD'!$B$13:$B$2000,0),9)))*T118/$P$18)</f>
        <v>406.35042202010396</v>
      </c>
      <c r="CI118" t="str">
        <f>'TABLEAU DE BORD'!B116</f>
        <v/>
      </c>
      <c r="CJ118" t="e">
        <f>'TABLEAU DE BORD'!E116-'TABLEAU DE BORD'!C116</f>
        <v>#VALUE!</v>
      </c>
      <c r="CL118" t="str">
        <f>'TABLEAU DE BORD'!H116</f>
        <v/>
      </c>
      <c r="CM118" t="e">
        <f>'TABLEAU DE BORD'!K116-'TABLEAU DE BORD'!I116</f>
        <v>#VALUE!</v>
      </c>
    </row>
    <row r="119" spans="72:91" x14ac:dyDescent="0.25">
      <c r="BT119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BORD'!$B$13:$B$2000,0),11))*T119/INDEX('TABLEAU DE BORD'!$B$13:$R$2000,MATCH('Formalisme RTE'!$H$2,'TABLEAU DE BORD'!$B$13:$B$2000,0),12)</f>
        <v>3.102830965870556</v>
      </c>
      <c r="BU119" s="98">
        <f t="shared" si="29"/>
        <v>0.93577891975241945</v>
      </c>
      <c r="BX119">
        <f t="shared" si="27"/>
        <v>0.60748217536470928</v>
      </c>
      <c r="BZ119">
        <v>19.600000000000001</v>
      </c>
      <c r="CB119">
        <v>0.627</v>
      </c>
      <c r="CD119">
        <f t="shared" si="28"/>
        <v>1.5404220201039038</v>
      </c>
      <c r="CF119">
        <f t="shared" si="26"/>
        <v>404.81000000000006</v>
      </c>
      <c r="CG11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BORD'!$B$13:$B$2000,0),9)))*T119/$P$18)</f>
        <v>406.35042202010396</v>
      </c>
      <c r="CI119" t="str">
        <f>'TABLEAU DE BORD'!B117</f>
        <v/>
      </c>
      <c r="CJ119" t="e">
        <f>'TABLEAU DE BORD'!E117-'TABLEAU DE BORD'!C117</f>
        <v>#VALUE!</v>
      </c>
      <c r="CL119" t="str">
        <f>'TABLEAU DE BORD'!H117</f>
        <v/>
      </c>
      <c r="CM119" t="e">
        <f>'TABLEAU DE BORD'!K117-'TABLEAU DE BORD'!I117</f>
        <v>#VALUE!</v>
      </c>
    </row>
    <row r="120" spans="72:91" x14ac:dyDescent="0.25">
      <c r="BT120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BORD'!$B$13:$B$2000,0),11))*T120/INDEX('TABLEAU DE BORD'!$B$13:$R$2000,MATCH('Formalisme RTE'!$H$2,'TABLEAU DE BORD'!$B$13:$B$2000,0),12)</f>
        <v>3.102830965870556</v>
      </c>
      <c r="BU120" s="98">
        <f t="shared" si="29"/>
        <v>0.93577891975241945</v>
      </c>
      <c r="BX120">
        <f t="shared" si="27"/>
        <v>0.60748217536470928</v>
      </c>
      <c r="BZ120">
        <v>19.600000000000001</v>
      </c>
      <c r="CB120">
        <v>0.627</v>
      </c>
      <c r="CD120">
        <f t="shared" si="28"/>
        <v>1.5404220201039038</v>
      </c>
      <c r="CF120">
        <f t="shared" si="26"/>
        <v>404.81000000000006</v>
      </c>
      <c r="CG12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BORD'!$B$13:$B$2000,0),9)))*T120/$P$18)</f>
        <v>406.35042202010396</v>
      </c>
      <c r="CI120" t="str">
        <f>'TABLEAU DE BORD'!B118</f>
        <v/>
      </c>
      <c r="CJ120" t="e">
        <f>'TABLEAU DE BORD'!E118-'TABLEAU DE BORD'!C118</f>
        <v>#VALUE!</v>
      </c>
      <c r="CL120" t="str">
        <f>'TABLEAU DE BORD'!H118</f>
        <v/>
      </c>
      <c r="CM120" t="e">
        <f>'TABLEAU DE BORD'!K118-'TABLEAU DE BORD'!I118</f>
        <v>#VALUE!</v>
      </c>
    </row>
    <row r="121" spans="72:91" x14ac:dyDescent="0.25">
      <c r="BT121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BORD'!$B$13:$B$2000,0),11))*T121/INDEX('TABLEAU DE BORD'!$B$13:$R$2000,MATCH('Formalisme RTE'!$H$2,'TABLEAU DE BORD'!$B$13:$B$2000,0),12)</f>
        <v>3.102830965870556</v>
      </c>
      <c r="BU121" s="98">
        <f t="shared" si="29"/>
        <v>0.93577891975241945</v>
      </c>
      <c r="BX121">
        <f t="shared" si="27"/>
        <v>0.60748217536470928</v>
      </c>
      <c r="BZ121">
        <v>19.600000000000001</v>
      </c>
      <c r="CB121">
        <v>0.627</v>
      </c>
      <c r="CD121">
        <f t="shared" si="28"/>
        <v>1.5404220201039038</v>
      </c>
      <c r="CF121">
        <f t="shared" si="26"/>
        <v>404.81000000000006</v>
      </c>
      <c r="CG12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BORD'!$B$13:$B$2000,0),9)))*T121/$P$18)</f>
        <v>406.35042202010396</v>
      </c>
      <c r="CI121" t="str">
        <f>'TABLEAU DE BORD'!B119</f>
        <v/>
      </c>
      <c r="CJ121" t="e">
        <f>'TABLEAU DE BORD'!E119-'TABLEAU DE BORD'!C119</f>
        <v>#VALUE!</v>
      </c>
      <c r="CL121" t="str">
        <f>'TABLEAU DE BORD'!H119</f>
        <v/>
      </c>
      <c r="CM121" t="e">
        <f>'TABLEAU DE BORD'!K119-'TABLEAU DE BORD'!I119</f>
        <v>#VALUE!</v>
      </c>
    </row>
    <row r="122" spans="72:91" x14ac:dyDescent="0.25">
      <c r="BT122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BORD'!$B$13:$B$2000,0),11))*T122/INDEX('TABLEAU DE BORD'!$B$13:$R$2000,MATCH('Formalisme RTE'!$H$2,'TABLEAU DE BORD'!$B$13:$B$2000,0),12)</f>
        <v>3.102830965870556</v>
      </c>
      <c r="BU122" s="98">
        <f t="shared" si="29"/>
        <v>0.93577891975241945</v>
      </c>
      <c r="BX122">
        <f t="shared" si="27"/>
        <v>0.60748217536470928</v>
      </c>
      <c r="BZ122">
        <v>19.600000000000001</v>
      </c>
      <c r="CB122">
        <v>0.627</v>
      </c>
      <c r="CD122">
        <f t="shared" si="28"/>
        <v>1.5404220201039038</v>
      </c>
      <c r="CF122">
        <f t="shared" si="26"/>
        <v>404.81000000000006</v>
      </c>
      <c r="CG12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BORD'!$B$13:$B$2000,0),9)))*T122/$P$18)</f>
        <v>406.35042202010396</v>
      </c>
      <c r="CI122" t="str">
        <f>'TABLEAU DE BORD'!B120</f>
        <v/>
      </c>
      <c r="CJ122" t="e">
        <f>'TABLEAU DE BORD'!E120-'TABLEAU DE BORD'!C120</f>
        <v>#VALUE!</v>
      </c>
      <c r="CL122" t="str">
        <f>'TABLEAU DE BORD'!H120</f>
        <v/>
      </c>
      <c r="CM122" t="e">
        <f>'TABLEAU DE BORD'!K120-'TABLEAU DE BORD'!I120</f>
        <v>#VALUE!</v>
      </c>
    </row>
    <row r="123" spans="72:91" x14ac:dyDescent="0.25">
      <c r="BT123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BORD'!$B$13:$B$2000,0),11))*T123/INDEX('TABLEAU DE BORD'!$B$13:$R$2000,MATCH('Formalisme RTE'!$H$2,'TABLEAU DE BORD'!$B$13:$B$2000,0),12)</f>
        <v>3.102830965870556</v>
      </c>
      <c r="BU123" s="98">
        <f t="shared" si="29"/>
        <v>0.93577891975241945</v>
      </c>
      <c r="BX123">
        <f t="shared" si="27"/>
        <v>0.60748217536470928</v>
      </c>
      <c r="BZ123">
        <v>19.600000000000001</v>
      </c>
      <c r="CB123">
        <v>0.627</v>
      </c>
      <c r="CD123">
        <f t="shared" si="28"/>
        <v>1.5404220201039038</v>
      </c>
      <c r="CF123">
        <f t="shared" si="26"/>
        <v>404.81000000000006</v>
      </c>
      <c r="CG12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BORD'!$B$13:$B$2000,0),9)))*T123/$P$18)</f>
        <v>406.35042202010396</v>
      </c>
      <c r="CI123" t="str">
        <f>'TABLEAU DE BORD'!B121</f>
        <v/>
      </c>
      <c r="CJ123" t="e">
        <f>'TABLEAU DE BORD'!E121-'TABLEAU DE BORD'!C121</f>
        <v>#VALUE!</v>
      </c>
      <c r="CL123" t="str">
        <f>'TABLEAU DE BORD'!H121</f>
        <v/>
      </c>
      <c r="CM123" t="e">
        <f>'TABLEAU DE BORD'!K121-'TABLEAU DE BORD'!I121</f>
        <v>#VALUE!</v>
      </c>
    </row>
    <row r="124" spans="72:91" x14ac:dyDescent="0.25">
      <c r="BT124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BORD'!$B$13:$B$2000,0),11))*T124/INDEX('TABLEAU DE BORD'!$B$13:$R$2000,MATCH('Formalisme RTE'!$H$2,'TABLEAU DE BORD'!$B$13:$B$2000,0),12)</f>
        <v>3.102830965870556</v>
      </c>
      <c r="BU124" s="98">
        <f t="shared" si="29"/>
        <v>0.93577891975241945</v>
      </c>
      <c r="BX124">
        <f t="shared" si="27"/>
        <v>0.60748217536470928</v>
      </c>
      <c r="BZ124">
        <v>19.600000000000001</v>
      </c>
      <c r="CB124">
        <v>0.627</v>
      </c>
      <c r="CD124">
        <f t="shared" si="28"/>
        <v>1.5404220201039038</v>
      </c>
      <c r="CF124">
        <f t="shared" si="26"/>
        <v>404.81000000000006</v>
      </c>
      <c r="CG12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BORD'!$B$13:$B$2000,0),9)))*T124/$P$18)</f>
        <v>406.35042202010396</v>
      </c>
      <c r="CI124" t="str">
        <f>'TABLEAU DE BORD'!B122</f>
        <v/>
      </c>
      <c r="CJ124" t="e">
        <f>'TABLEAU DE BORD'!E122-'TABLEAU DE BORD'!C122</f>
        <v>#VALUE!</v>
      </c>
      <c r="CL124" t="str">
        <f>'TABLEAU DE BORD'!H122</f>
        <v/>
      </c>
      <c r="CM124" t="e">
        <f>'TABLEAU DE BORD'!K122-'TABLEAU DE BORD'!I122</f>
        <v>#VALUE!</v>
      </c>
    </row>
    <row r="125" spans="72:91" x14ac:dyDescent="0.25">
      <c r="BT125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BORD'!$B$13:$B$2000,0),11))*T125/INDEX('TABLEAU DE BORD'!$B$13:$R$2000,MATCH('Formalisme RTE'!$H$2,'TABLEAU DE BORD'!$B$13:$B$2000,0),12)</f>
        <v>3.102830965870556</v>
      </c>
      <c r="BU125" s="98">
        <f t="shared" si="29"/>
        <v>0.93577891975241945</v>
      </c>
      <c r="BX125">
        <f t="shared" si="27"/>
        <v>0.60748217536470928</v>
      </c>
      <c r="BZ125">
        <v>19.600000000000001</v>
      </c>
      <c r="CB125">
        <v>0.627</v>
      </c>
      <c r="CD125">
        <f t="shared" si="28"/>
        <v>1.5404220201039038</v>
      </c>
      <c r="CF125">
        <f t="shared" si="26"/>
        <v>404.81000000000006</v>
      </c>
      <c r="CG12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BORD'!$B$13:$B$2000,0),9)))*T125/$P$18)</f>
        <v>406.35042202010396</v>
      </c>
      <c r="CI125" t="str">
        <f>'TABLEAU DE BORD'!B123</f>
        <v/>
      </c>
      <c r="CJ125" t="e">
        <f>'TABLEAU DE BORD'!E123-'TABLEAU DE BORD'!C123</f>
        <v>#VALUE!</v>
      </c>
      <c r="CL125" t="str">
        <f>'TABLEAU DE BORD'!H123</f>
        <v/>
      </c>
      <c r="CM125" t="e">
        <f>'TABLEAU DE BORD'!K123-'TABLEAU DE BORD'!I123</f>
        <v>#VALUE!</v>
      </c>
    </row>
    <row r="126" spans="72:91" x14ac:dyDescent="0.25">
      <c r="BT126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BORD'!$B$13:$B$2000,0),11))*T126/INDEX('TABLEAU DE BORD'!$B$13:$R$2000,MATCH('Formalisme RTE'!$H$2,'TABLEAU DE BORD'!$B$13:$B$2000,0),12)</f>
        <v>3.102830965870556</v>
      </c>
      <c r="BU126" s="98">
        <f t="shared" si="29"/>
        <v>0.93577891975241945</v>
      </c>
      <c r="BX126">
        <f t="shared" si="27"/>
        <v>0.60748217536470928</v>
      </c>
      <c r="BZ126">
        <v>19.600000000000001</v>
      </c>
      <c r="CB126">
        <v>0.627</v>
      </c>
      <c r="CD126">
        <f t="shared" si="28"/>
        <v>1.5404220201039038</v>
      </c>
      <c r="CF126">
        <f t="shared" si="26"/>
        <v>404.81000000000006</v>
      </c>
      <c r="CG12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BORD'!$B$13:$B$2000,0),9)))*T126/$P$18)</f>
        <v>406.35042202010396</v>
      </c>
      <c r="CI126" t="str">
        <f>'TABLEAU DE BORD'!B124</f>
        <v/>
      </c>
      <c r="CJ126" t="e">
        <f>'TABLEAU DE BORD'!E124-'TABLEAU DE BORD'!C124</f>
        <v>#VALUE!</v>
      </c>
      <c r="CL126" t="str">
        <f>'TABLEAU DE BORD'!H124</f>
        <v/>
      </c>
      <c r="CM126" t="e">
        <f>'TABLEAU DE BORD'!K124-'TABLEAU DE BORD'!I124</f>
        <v>#VALUE!</v>
      </c>
    </row>
    <row r="127" spans="72:91" x14ac:dyDescent="0.25">
      <c r="BT127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BORD'!$B$13:$B$2000,0),11))*T127/INDEX('TABLEAU DE BORD'!$B$13:$R$2000,MATCH('Formalisme RTE'!$H$2,'TABLEAU DE BORD'!$B$13:$B$2000,0),12)</f>
        <v>3.102830965870556</v>
      </c>
      <c r="BU127" s="98">
        <f t="shared" si="29"/>
        <v>0.93577891975241945</v>
      </c>
      <c r="BX127">
        <f t="shared" si="27"/>
        <v>0.60748217536470928</v>
      </c>
      <c r="BZ127">
        <v>19.600000000000001</v>
      </c>
      <c r="CB127">
        <v>0.627</v>
      </c>
      <c r="CD127">
        <f t="shared" si="28"/>
        <v>1.5404220201039038</v>
      </c>
      <c r="CF127">
        <f t="shared" si="26"/>
        <v>404.81000000000006</v>
      </c>
      <c r="CG12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BORD'!$B$13:$B$2000,0),9)))*T127/$P$18)</f>
        <v>406.35042202010396</v>
      </c>
      <c r="CI127" t="str">
        <f>'TABLEAU DE BORD'!B125</f>
        <v/>
      </c>
      <c r="CJ127" t="e">
        <f>'TABLEAU DE BORD'!E125-'TABLEAU DE BORD'!C125</f>
        <v>#VALUE!</v>
      </c>
      <c r="CL127" t="str">
        <f>'TABLEAU DE BORD'!H125</f>
        <v/>
      </c>
      <c r="CM127" t="e">
        <f>'TABLEAU DE BORD'!K125-'TABLEAU DE BORD'!I125</f>
        <v>#VALUE!</v>
      </c>
    </row>
    <row r="128" spans="72:91" x14ac:dyDescent="0.25">
      <c r="BT128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BORD'!$B$13:$B$2000,0),11))*T128/INDEX('TABLEAU DE BORD'!$B$13:$R$2000,MATCH('Formalisme RTE'!$H$2,'TABLEAU DE BORD'!$B$13:$B$2000,0),12)</f>
        <v>3.102830965870556</v>
      </c>
      <c r="BU128" s="98">
        <f t="shared" si="29"/>
        <v>0.93577891975241945</v>
      </c>
      <c r="BX128">
        <f t="shared" si="27"/>
        <v>0.60748217536470928</v>
      </c>
      <c r="BZ128">
        <v>19.600000000000001</v>
      </c>
      <c r="CB128">
        <v>0.627</v>
      </c>
      <c r="CD128">
        <f t="shared" si="28"/>
        <v>1.5404220201039038</v>
      </c>
      <c r="CF128">
        <f t="shared" si="26"/>
        <v>404.81000000000006</v>
      </c>
      <c r="CG12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BORD'!$B$13:$B$2000,0),9)))*T128/$P$18)</f>
        <v>406.35042202010396</v>
      </c>
      <c r="CI128" t="str">
        <f>'TABLEAU DE BORD'!B126</f>
        <v/>
      </c>
      <c r="CJ128" t="e">
        <f>'TABLEAU DE BORD'!E126-'TABLEAU DE BORD'!C126</f>
        <v>#VALUE!</v>
      </c>
      <c r="CL128" t="str">
        <f>'TABLEAU DE BORD'!H126</f>
        <v/>
      </c>
      <c r="CM128" t="e">
        <f>'TABLEAU DE BORD'!K126-'TABLEAU DE BORD'!I126</f>
        <v>#VALUE!</v>
      </c>
    </row>
    <row r="129" spans="72:91" x14ac:dyDescent="0.25">
      <c r="BT129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BORD'!$B$13:$B$2000,0),11))*T129/INDEX('TABLEAU DE BORD'!$B$13:$R$2000,MATCH('Formalisme RTE'!$H$2,'TABLEAU DE BORD'!$B$13:$B$2000,0),12)</f>
        <v>3.102830965870556</v>
      </c>
      <c r="BU129" s="98">
        <f t="shared" si="29"/>
        <v>0.93577891975241945</v>
      </c>
      <c r="BX129">
        <f t="shared" si="27"/>
        <v>0.60748217536470928</v>
      </c>
      <c r="BZ129">
        <v>19.600000000000001</v>
      </c>
      <c r="CB129">
        <v>0.627</v>
      </c>
      <c r="CD129">
        <f t="shared" si="28"/>
        <v>1.5404220201039038</v>
      </c>
      <c r="CF129">
        <f t="shared" si="26"/>
        <v>404.81000000000006</v>
      </c>
      <c r="CG12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BORD'!$B$13:$B$2000,0),9)))*T129/$P$18)</f>
        <v>406.35042202010396</v>
      </c>
      <c r="CI129" t="str">
        <f>'TABLEAU DE BORD'!B127</f>
        <v/>
      </c>
      <c r="CJ129" t="e">
        <f>'TABLEAU DE BORD'!E127-'TABLEAU DE BORD'!C127</f>
        <v>#VALUE!</v>
      </c>
      <c r="CL129" t="str">
        <f>'TABLEAU DE BORD'!H127</f>
        <v/>
      </c>
      <c r="CM129" t="e">
        <f>'TABLEAU DE BORD'!K127-'TABLEAU DE BORD'!I127</f>
        <v>#VALUE!</v>
      </c>
    </row>
    <row r="130" spans="72:91" x14ac:dyDescent="0.25">
      <c r="BT130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BORD'!$B$13:$B$2000,0),11))*T130/INDEX('TABLEAU DE BORD'!$B$13:$R$2000,MATCH('Formalisme RTE'!$H$2,'TABLEAU DE BORD'!$B$13:$B$2000,0),12)</f>
        <v>3.102830965870556</v>
      </c>
      <c r="BU130" s="98">
        <f t="shared" si="29"/>
        <v>0.93577891975241945</v>
      </c>
      <c r="BX130">
        <f t="shared" si="27"/>
        <v>0.60748217536470928</v>
      </c>
      <c r="BZ130">
        <v>19.600000000000001</v>
      </c>
      <c r="CB130">
        <v>0.627</v>
      </c>
      <c r="CD130">
        <f t="shared" si="28"/>
        <v>1.5404220201039038</v>
      </c>
      <c r="CF130">
        <f t="shared" si="26"/>
        <v>404.81000000000006</v>
      </c>
      <c r="CG13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BORD'!$B$13:$B$2000,0),9)))*T130/$P$18)</f>
        <v>406.35042202010396</v>
      </c>
      <c r="CI130" t="str">
        <f>'TABLEAU DE BORD'!B128</f>
        <v/>
      </c>
      <c r="CJ130" t="e">
        <f>'TABLEAU DE BORD'!E128-'TABLEAU DE BORD'!C128</f>
        <v>#VALUE!</v>
      </c>
      <c r="CL130" t="str">
        <f>'TABLEAU DE BORD'!H128</f>
        <v/>
      </c>
      <c r="CM130" t="e">
        <f>'TABLEAU DE BORD'!K128-'TABLEAU DE BORD'!I128</f>
        <v>#VALUE!</v>
      </c>
    </row>
    <row r="131" spans="72:91" x14ac:dyDescent="0.25">
      <c r="BT131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BORD'!$B$13:$B$2000,0),11))*T131/INDEX('TABLEAU DE BORD'!$B$13:$R$2000,MATCH('Formalisme RTE'!$H$2,'TABLEAU DE BORD'!$B$13:$B$2000,0),12)</f>
        <v>3.102830965870556</v>
      </c>
      <c r="BU131" s="98">
        <f t="shared" si="29"/>
        <v>0.93577891975241945</v>
      </c>
      <c r="BX131">
        <f t="shared" si="27"/>
        <v>0.60748217536470928</v>
      </c>
      <c r="BZ131">
        <v>19.600000000000001</v>
      </c>
      <c r="CB131">
        <v>0.627</v>
      </c>
      <c r="CD131">
        <f t="shared" si="28"/>
        <v>1.5404220201039038</v>
      </c>
      <c r="CF131">
        <f t="shared" si="26"/>
        <v>404.81000000000006</v>
      </c>
      <c r="CG13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BORD'!$B$13:$B$2000,0),9)))*T131/$P$18)</f>
        <v>406.35042202010396</v>
      </c>
      <c r="CI131" t="str">
        <f>'TABLEAU DE BORD'!B129</f>
        <v/>
      </c>
      <c r="CJ131" t="e">
        <f>'TABLEAU DE BORD'!E129-'TABLEAU DE BORD'!C129</f>
        <v>#VALUE!</v>
      </c>
      <c r="CL131" t="str">
        <f>'TABLEAU DE BORD'!H129</f>
        <v/>
      </c>
      <c r="CM131" t="e">
        <f>'TABLEAU DE BORD'!K129-'TABLEAU DE BORD'!I129</f>
        <v>#VALUE!</v>
      </c>
    </row>
    <row r="132" spans="72:91" x14ac:dyDescent="0.25">
      <c r="BT132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BORD'!$B$13:$B$2000,0),11))*T132/INDEX('TABLEAU DE BORD'!$B$13:$R$2000,MATCH('Formalisme RTE'!$H$2,'TABLEAU DE BORD'!$B$13:$B$2000,0),12)</f>
        <v>3.102830965870556</v>
      </c>
      <c r="BU132" s="98">
        <f t="shared" si="29"/>
        <v>0.93577891975241945</v>
      </c>
      <c r="BX132">
        <f t="shared" si="27"/>
        <v>0.60748217536470928</v>
      </c>
      <c r="BZ132">
        <v>19.600000000000001</v>
      </c>
      <c r="CB132">
        <v>0.627</v>
      </c>
      <c r="CD132">
        <f t="shared" si="28"/>
        <v>1.5404220201039038</v>
      </c>
      <c r="CF132">
        <f t="shared" si="26"/>
        <v>404.81000000000006</v>
      </c>
      <c r="CG13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BORD'!$B$13:$B$2000,0),9)))*T132/$P$18)</f>
        <v>406.35042202010396</v>
      </c>
      <c r="CI132" t="str">
        <f>'TABLEAU DE BORD'!B130</f>
        <v/>
      </c>
      <c r="CJ132" t="e">
        <f>'TABLEAU DE BORD'!E130-'TABLEAU DE BORD'!C130</f>
        <v>#VALUE!</v>
      </c>
      <c r="CL132" t="str">
        <f>'TABLEAU DE BORD'!H130</f>
        <v/>
      </c>
      <c r="CM132" t="e">
        <f>'TABLEAU DE BORD'!K130-'TABLEAU DE BORD'!I130</f>
        <v>#VALUE!</v>
      </c>
    </row>
    <row r="133" spans="72:91" x14ac:dyDescent="0.25">
      <c r="BT133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BORD'!$B$13:$B$2000,0),11))*T133/INDEX('TABLEAU DE BORD'!$B$13:$R$2000,MATCH('Formalisme RTE'!$H$2,'TABLEAU DE BORD'!$B$13:$B$2000,0),12)</f>
        <v>3.102830965870556</v>
      </c>
      <c r="BU133" s="98">
        <f t="shared" si="29"/>
        <v>0.93577891975241945</v>
      </c>
      <c r="BX133">
        <f t="shared" si="27"/>
        <v>0.60748217536470928</v>
      </c>
      <c r="BZ133">
        <v>19.600000000000001</v>
      </c>
      <c r="CB133">
        <v>0.627</v>
      </c>
      <c r="CD133">
        <f t="shared" si="28"/>
        <v>1.5404220201039038</v>
      </c>
      <c r="CF133">
        <f t="shared" si="26"/>
        <v>404.81000000000006</v>
      </c>
      <c r="CG13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BORD'!$B$13:$B$2000,0),9)))*T133/$P$18)</f>
        <v>406.35042202010396</v>
      </c>
      <c r="CI133" t="str">
        <f>'TABLEAU DE BORD'!B131</f>
        <v/>
      </c>
      <c r="CJ133" t="e">
        <f>'TABLEAU DE BORD'!E131-'TABLEAU DE BORD'!C131</f>
        <v>#VALUE!</v>
      </c>
      <c r="CL133" t="str">
        <f>'TABLEAU DE BORD'!H131</f>
        <v/>
      </c>
      <c r="CM133" t="e">
        <f>'TABLEAU DE BORD'!K131-'TABLEAU DE BORD'!I131</f>
        <v>#VALUE!</v>
      </c>
    </row>
    <row r="134" spans="72:91" x14ac:dyDescent="0.25">
      <c r="BT134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BORD'!$B$13:$B$2000,0),11))*T134/INDEX('TABLEAU DE BORD'!$B$13:$R$2000,MATCH('Formalisme RTE'!$H$2,'TABLEAU DE BORD'!$B$13:$B$2000,0),12)</f>
        <v>3.102830965870556</v>
      </c>
      <c r="BU134" s="98">
        <f t="shared" si="29"/>
        <v>0.93577891975241945</v>
      </c>
      <c r="BX134">
        <f t="shared" si="27"/>
        <v>0.60748217536470928</v>
      </c>
      <c r="BZ134">
        <v>19.600000000000001</v>
      </c>
      <c r="CB134">
        <v>0.627</v>
      </c>
      <c r="CD134">
        <f t="shared" si="28"/>
        <v>1.5404220201039038</v>
      </c>
      <c r="CF134">
        <f t="shared" si="26"/>
        <v>404.81000000000006</v>
      </c>
      <c r="CG13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BORD'!$B$13:$B$2000,0),9)))*T134/$P$18)</f>
        <v>406.35042202010396</v>
      </c>
      <c r="CI134" t="str">
        <f>'TABLEAU DE BORD'!B132</f>
        <v/>
      </c>
      <c r="CJ134" t="e">
        <f>'TABLEAU DE BORD'!E132-'TABLEAU DE BORD'!C132</f>
        <v>#VALUE!</v>
      </c>
      <c r="CL134" t="str">
        <f>'TABLEAU DE BORD'!H132</f>
        <v/>
      </c>
      <c r="CM134" t="e">
        <f>'TABLEAU DE BORD'!K132-'TABLEAU DE BORD'!I132</f>
        <v>#VALUE!</v>
      </c>
    </row>
    <row r="135" spans="72:91" x14ac:dyDescent="0.25">
      <c r="BT135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BORD'!$B$13:$B$2000,0),11))*T135/INDEX('TABLEAU DE BORD'!$B$13:$R$2000,MATCH('Formalisme RTE'!$H$2,'TABLEAU DE BORD'!$B$13:$B$2000,0),12)</f>
        <v>3.102830965870556</v>
      </c>
      <c r="BU135" s="98">
        <f t="shared" si="29"/>
        <v>0.93577891975241945</v>
      </c>
      <c r="BX135">
        <f t="shared" si="27"/>
        <v>0.60748217536470928</v>
      </c>
      <c r="BZ135">
        <v>19.600000000000001</v>
      </c>
      <c r="CB135">
        <v>0.627</v>
      </c>
      <c r="CD135">
        <f t="shared" si="28"/>
        <v>1.5404220201039038</v>
      </c>
      <c r="CF135">
        <f t="shared" si="26"/>
        <v>404.81000000000006</v>
      </c>
      <c r="CG13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BORD'!$B$13:$B$2000,0),9)))*T135/$P$18)</f>
        <v>406.35042202010396</v>
      </c>
      <c r="CI135" t="str">
        <f>'TABLEAU DE BORD'!B133</f>
        <v/>
      </c>
      <c r="CJ135" t="e">
        <f>'TABLEAU DE BORD'!E133-'TABLEAU DE BORD'!C133</f>
        <v>#VALUE!</v>
      </c>
      <c r="CL135" t="str">
        <f>'TABLEAU DE BORD'!H133</f>
        <v/>
      </c>
      <c r="CM135" t="e">
        <f>'TABLEAU DE BORD'!K133-'TABLEAU DE BORD'!I133</f>
        <v>#VALUE!</v>
      </c>
    </row>
    <row r="136" spans="72:91" x14ac:dyDescent="0.25">
      <c r="BT136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BORD'!$B$13:$B$2000,0),11))*T136/INDEX('TABLEAU DE BORD'!$B$13:$R$2000,MATCH('Formalisme RTE'!$H$2,'TABLEAU DE BORD'!$B$13:$B$2000,0),12)</f>
        <v>3.102830965870556</v>
      </c>
      <c r="BU136" s="98">
        <f t="shared" si="29"/>
        <v>0.93577891975241945</v>
      </c>
      <c r="BX136">
        <f t="shared" si="27"/>
        <v>0.60748217536470928</v>
      </c>
      <c r="BZ136">
        <v>19.600000000000001</v>
      </c>
      <c r="CB136">
        <v>0.627</v>
      </c>
      <c r="CD136">
        <f t="shared" si="28"/>
        <v>1.5404220201039038</v>
      </c>
      <c r="CF136">
        <f t="shared" si="26"/>
        <v>404.81000000000006</v>
      </c>
      <c r="CG13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BORD'!$B$13:$B$2000,0),9)))*T136/$P$18)</f>
        <v>406.35042202010396</v>
      </c>
      <c r="CI136" t="str">
        <f>'TABLEAU DE BORD'!B134</f>
        <v/>
      </c>
      <c r="CJ136" t="e">
        <f>'TABLEAU DE BORD'!E134-'TABLEAU DE BORD'!C134</f>
        <v>#VALUE!</v>
      </c>
      <c r="CL136" t="str">
        <f>'TABLEAU DE BORD'!H134</f>
        <v/>
      </c>
      <c r="CM136" t="e">
        <f>'TABLEAU DE BORD'!K134-'TABLEAU DE BORD'!I134</f>
        <v>#VALUE!</v>
      </c>
    </row>
    <row r="137" spans="72:91" x14ac:dyDescent="0.25">
      <c r="BT137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BORD'!$B$13:$B$2000,0),11))*T137/INDEX('TABLEAU DE BORD'!$B$13:$R$2000,MATCH('Formalisme RTE'!$H$2,'TABLEAU DE BORD'!$B$13:$B$2000,0),12)</f>
        <v>3.102830965870556</v>
      </c>
      <c r="BU137" s="98">
        <f t="shared" si="29"/>
        <v>0.93577891975241945</v>
      </c>
      <c r="BX137">
        <f t="shared" si="27"/>
        <v>0.60748217536470928</v>
      </c>
      <c r="BZ137">
        <v>19.600000000000001</v>
      </c>
      <c r="CB137">
        <v>0.627</v>
      </c>
      <c r="CD137">
        <f t="shared" si="28"/>
        <v>1.5404220201039038</v>
      </c>
      <c r="CF137">
        <f t="shared" si="26"/>
        <v>404.81000000000006</v>
      </c>
      <c r="CG13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BORD'!$B$13:$B$2000,0),9)))*T137/$P$18)</f>
        <v>406.35042202010396</v>
      </c>
      <c r="CI137" t="str">
        <f>'TABLEAU DE BORD'!B135</f>
        <v/>
      </c>
      <c r="CJ137" t="e">
        <f>'TABLEAU DE BORD'!E135-'TABLEAU DE BORD'!C135</f>
        <v>#VALUE!</v>
      </c>
      <c r="CL137" t="str">
        <f>'TABLEAU DE BORD'!H135</f>
        <v/>
      </c>
      <c r="CM137" t="e">
        <f>'TABLEAU DE BORD'!K135-'TABLEAU DE BORD'!I135</f>
        <v>#VALUE!</v>
      </c>
    </row>
    <row r="138" spans="72:91" x14ac:dyDescent="0.25">
      <c r="BT138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BORD'!$B$13:$B$2000,0),11))*T138/INDEX('TABLEAU DE BORD'!$B$13:$R$2000,MATCH('Formalisme RTE'!$H$2,'TABLEAU DE BORD'!$B$13:$B$2000,0),12)</f>
        <v>3.102830965870556</v>
      </c>
      <c r="BU138" s="98">
        <f t="shared" si="29"/>
        <v>0.93577891975241945</v>
      </c>
      <c r="BX138">
        <f t="shared" si="27"/>
        <v>0.60748217536470928</v>
      </c>
      <c r="BZ138">
        <v>19.600000000000001</v>
      </c>
      <c r="CB138">
        <v>0.627</v>
      </c>
      <c r="CD138">
        <f t="shared" si="28"/>
        <v>1.5404220201039038</v>
      </c>
      <c r="CF138">
        <f t="shared" si="26"/>
        <v>404.81000000000006</v>
      </c>
      <c r="CG13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BORD'!$B$13:$B$2000,0),9)))*T138/$P$18)</f>
        <v>406.35042202010396</v>
      </c>
      <c r="CI138" t="str">
        <f>'TABLEAU DE BORD'!B136</f>
        <v/>
      </c>
      <c r="CJ138" t="e">
        <f>'TABLEAU DE BORD'!E136-'TABLEAU DE BORD'!C136</f>
        <v>#VALUE!</v>
      </c>
      <c r="CL138" t="str">
        <f>'TABLEAU DE BORD'!H136</f>
        <v/>
      </c>
      <c r="CM138" t="e">
        <f>'TABLEAU DE BORD'!K136-'TABLEAU DE BORD'!I136</f>
        <v>#VALUE!</v>
      </c>
    </row>
    <row r="139" spans="72:91" x14ac:dyDescent="0.25">
      <c r="BT139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BORD'!$B$13:$B$2000,0),11))*T139/INDEX('TABLEAU DE BORD'!$B$13:$R$2000,MATCH('Formalisme RTE'!$H$2,'TABLEAU DE BORD'!$B$13:$B$2000,0),12)</f>
        <v>3.102830965870556</v>
      </c>
      <c r="BU139" s="98">
        <f t="shared" si="29"/>
        <v>0.93577891975241945</v>
      </c>
      <c r="BX139">
        <f t="shared" si="27"/>
        <v>0.60748217536470928</v>
      </c>
      <c r="BZ139">
        <v>19.600000000000001</v>
      </c>
      <c r="CB139">
        <v>0.627</v>
      </c>
      <c r="CD139">
        <f t="shared" si="28"/>
        <v>1.5404220201039038</v>
      </c>
      <c r="CF139">
        <f t="shared" si="26"/>
        <v>404.81000000000006</v>
      </c>
      <c r="CG13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BORD'!$B$13:$B$2000,0),9)))*T139/$P$18)</f>
        <v>406.35042202010396</v>
      </c>
      <c r="CI139" t="str">
        <f>'TABLEAU DE BORD'!B137</f>
        <v/>
      </c>
      <c r="CJ139" t="e">
        <f>'TABLEAU DE BORD'!E137-'TABLEAU DE BORD'!C137</f>
        <v>#VALUE!</v>
      </c>
      <c r="CL139" t="str">
        <f>'TABLEAU DE BORD'!H137</f>
        <v/>
      </c>
      <c r="CM139" t="e">
        <f>'TABLEAU DE BORD'!K137-'TABLEAU DE BORD'!I137</f>
        <v>#VALUE!</v>
      </c>
    </row>
    <row r="140" spans="72:91" x14ac:dyDescent="0.25">
      <c r="BT140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BORD'!$B$13:$B$2000,0),11))*T140/INDEX('TABLEAU DE BORD'!$B$13:$R$2000,MATCH('Formalisme RTE'!$H$2,'TABLEAU DE BORD'!$B$13:$B$2000,0),12)</f>
        <v>3.102830965870556</v>
      </c>
      <c r="BU140" s="98">
        <f t="shared" si="29"/>
        <v>0.93577891975241945</v>
      </c>
      <c r="BX140">
        <f t="shared" si="27"/>
        <v>0.60748217536470928</v>
      </c>
      <c r="BZ140">
        <v>19.600000000000001</v>
      </c>
      <c r="CB140">
        <v>0.627</v>
      </c>
      <c r="CD140">
        <f t="shared" si="28"/>
        <v>1.5404220201039038</v>
      </c>
      <c r="CF140">
        <f t="shared" si="26"/>
        <v>404.81000000000006</v>
      </c>
      <c r="CG14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BORD'!$B$13:$B$2000,0),9)))*T140/$P$18)</f>
        <v>406.35042202010396</v>
      </c>
      <c r="CI140" t="str">
        <f>'TABLEAU DE BORD'!B138</f>
        <v/>
      </c>
      <c r="CJ140" t="e">
        <f>'TABLEAU DE BORD'!E138-'TABLEAU DE BORD'!C138</f>
        <v>#VALUE!</v>
      </c>
      <c r="CL140" t="str">
        <f>'TABLEAU DE BORD'!H138</f>
        <v/>
      </c>
      <c r="CM140" t="e">
        <f>'TABLEAU DE BORD'!K138-'TABLEAU DE BORD'!I138</f>
        <v>#VALUE!</v>
      </c>
    </row>
    <row r="141" spans="72:91" x14ac:dyDescent="0.25">
      <c r="BT141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BORD'!$B$13:$B$2000,0),11))*T141/INDEX('TABLEAU DE BORD'!$B$13:$R$2000,MATCH('Formalisme RTE'!$H$2,'TABLEAU DE BORD'!$B$13:$B$2000,0),12)</f>
        <v>3.102830965870556</v>
      </c>
      <c r="BU141" s="98">
        <f t="shared" si="29"/>
        <v>0.93577891975241945</v>
      </c>
      <c r="BX141">
        <f t="shared" si="27"/>
        <v>0.60748217536470928</v>
      </c>
      <c r="BZ141">
        <v>19.600000000000001</v>
      </c>
      <c r="CB141">
        <v>0.627</v>
      </c>
      <c r="CD141">
        <f t="shared" si="28"/>
        <v>1.5404220201039038</v>
      </c>
      <c r="CF141">
        <f t="shared" si="26"/>
        <v>404.81000000000006</v>
      </c>
      <c r="CG14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BORD'!$B$13:$B$2000,0),9)))*T141/$P$18)</f>
        <v>406.35042202010396</v>
      </c>
      <c r="CI141" t="str">
        <f>'TABLEAU DE BORD'!B139</f>
        <v/>
      </c>
      <c r="CJ141" t="e">
        <f>'TABLEAU DE BORD'!E139-'TABLEAU DE BORD'!C139</f>
        <v>#VALUE!</v>
      </c>
      <c r="CL141" t="str">
        <f>'TABLEAU DE BORD'!H139</f>
        <v/>
      </c>
      <c r="CM141" t="e">
        <f>'TABLEAU DE BORD'!K139-'TABLEAU DE BORD'!I139</f>
        <v>#VALUE!</v>
      </c>
    </row>
    <row r="142" spans="72:91" x14ac:dyDescent="0.25">
      <c r="BT142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BORD'!$B$13:$B$2000,0),11))*T142/INDEX('TABLEAU DE BORD'!$B$13:$R$2000,MATCH('Formalisme RTE'!$H$2,'TABLEAU DE BORD'!$B$13:$B$2000,0),12)</f>
        <v>3.102830965870556</v>
      </c>
      <c r="BU142" s="98">
        <f t="shared" si="29"/>
        <v>0.93577891975241945</v>
      </c>
      <c r="BX142">
        <f t="shared" si="27"/>
        <v>0.60748217536470928</v>
      </c>
      <c r="BZ142">
        <v>19.600000000000001</v>
      </c>
      <c r="CB142">
        <v>0.627</v>
      </c>
      <c r="CD142">
        <f t="shared" si="28"/>
        <v>1.5404220201039038</v>
      </c>
      <c r="CF142">
        <f t="shared" si="26"/>
        <v>404.81000000000006</v>
      </c>
      <c r="CG14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BORD'!$B$13:$B$2000,0),9)))*T142/$P$18)</f>
        <v>406.35042202010396</v>
      </c>
      <c r="CI142" t="str">
        <f>'TABLEAU DE BORD'!B140</f>
        <v/>
      </c>
      <c r="CJ142" t="e">
        <f>'TABLEAU DE BORD'!E140-'TABLEAU DE BORD'!C140</f>
        <v>#VALUE!</v>
      </c>
      <c r="CL142" t="str">
        <f>'TABLEAU DE BORD'!H140</f>
        <v/>
      </c>
      <c r="CM142" t="e">
        <f>'TABLEAU DE BORD'!K140-'TABLEAU DE BORD'!I140</f>
        <v>#VALUE!</v>
      </c>
    </row>
    <row r="143" spans="72:91" x14ac:dyDescent="0.25">
      <c r="BT143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BORD'!$B$13:$B$2000,0),11))*T143/INDEX('TABLEAU DE BORD'!$B$13:$R$2000,MATCH('Formalisme RTE'!$H$2,'TABLEAU DE BORD'!$B$13:$B$2000,0),12)</f>
        <v>3.102830965870556</v>
      </c>
      <c r="BU143" s="98">
        <f t="shared" si="29"/>
        <v>0.93577891975241945</v>
      </c>
      <c r="BX143">
        <f t="shared" si="27"/>
        <v>0.60748217536470928</v>
      </c>
      <c r="BZ143">
        <v>19.600000000000001</v>
      </c>
      <c r="CB143">
        <v>0.627</v>
      </c>
      <c r="CD143">
        <f t="shared" si="28"/>
        <v>1.5404220201039038</v>
      </c>
      <c r="CF143">
        <f t="shared" ref="CF143:CF206" si="30">$BE$28+$D$10*((EXP(($BE$26-T143)/$D$10)+EXP(-($BE$26-T143)/$D$10))/2-1)</f>
        <v>404.81000000000006</v>
      </c>
      <c r="CG14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BORD'!$B$13:$B$2000,0),9)))*T143/$P$18)</f>
        <v>406.35042202010396</v>
      </c>
      <c r="CI143" t="str">
        <f>'TABLEAU DE BORD'!B141</f>
        <v/>
      </c>
      <c r="CJ143" t="e">
        <f>'TABLEAU DE BORD'!E141-'TABLEAU DE BORD'!C141</f>
        <v>#VALUE!</v>
      </c>
      <c r="CL143" t="str">
        <f>'TABLEAU DE BORD'!H141</f>
        <v/>
      </c>
      <c r="CM143" t="e">
        <f>'TABLEAU DE BORD'!K141-'TABLEAU DE BORD'!I141</f>
        <v>#VALUE!</v>
      </c>
    </row>
    <row r="144" spans="72:91" x14ac:dyDescent="0.25">
      <c r="BT144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BORD'!$B$13:$B$2000,0),11))*T144/INDEX('TABLEAU DE BORD'!$B$13:$R$2000,MATCH('Formalisme RTE'!$H$2,'TABLEAU DE BORD'!$B$13:$B$2000,0),12)</f>
        <v>3.102830965870556</v>
      </c>
      <c r="BU144" s="98">
        <f t="shared" si="29"/>
        <v>0.93577891975241945</v>
      </c>
      <c r="BX144">
        <f t="shared" ref="BX144:BX207" si="31">SQRT(1-(1/(SQRT((CB144*0.981)^2+(($B$30/10)*BZ144*0.001)^2)/(CB144*0.981))^2))</f>
        <v>0.60748217536470928</v>
      </c>
      <c r="BZ144">
        <v>19.600000000000001</v>
      </c>
      <c r="CB144">
        <v>0.627</v>
      </c>
      <c r="CD144">
        <f t="shared" si="28"/>
        <v>1.5404220201039038</v>
      </c>
      <c r="CF144">
        <f t="shared" si="30"/>
        <v>404.81000000000006</v>
      </c>
      <c r="CG14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BORD'!$B$13:$B$2000,0),9)))*T144/$P$18)</f>
        <v>406.35042202010396</v>
      </c>
      <c r="CI144" t="str">
        <f>'TABLEAU DE BORD'!B142</f>
        <v/>
      </c>
      <c r="CJ144" t="e">
        <f>'TABLEAU DE BORD'!E142-'TABLEAU DE BORD'!C142</f>
        <v>#VALUE!</v>
      </c>
      <c r="CL144" t="str">
        <f>'TABLEAU DE BORD'!H142</f>
        <v/>
      </c>
      <c r="CM144" t="e">
        <f>'TABLEAU DE BORD'!K142-'TABLEAU DE BORD'!I142</f>
        <v>#VALUE!</v>
      </c>
    </row>
    <row r="145" spans="72:91" x14ac:dyDescent="0.25">
      <c r="BT145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BORD'!$B$13:$B$2000,0),11))*T145/INDEX('TABLEAU DE BORD'!$B$13:$R$2000,MATCH('Formalisme RTE'!$H$2,'TABLEAU DE BORD'!$B$13:$B$2000,0),12)</f>
        <v>3.102830965870556</v>
      </c>
      <c r="BU145" s="98">
        <f t="shared" si="29"/>
        <v>0.93577891975241945</v>
      </c>
      <c r="BX145">
        <f t="shared" si="31"/>
        <v>0.60748217536470928</v>
      </c>
      <c r="BZ145">
        <v>19.600000000000001</v>
      </c>
      <c r="CB145">
        <v>0.627</v>
      </c>
      <c r="CD145">
        <f t="shared" ref="CD145:CD208" si="32">CG145-CF145</f>
        <v>1.5404220201039038</v>
      </c>
      <c r="CF145">
        <f t="shared" si="30"/>
        <v>404.81000000000006</v>
      </c>
      <c r="CG14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BORD'!$B$13:$B$2000,0),9)))*T145/$P$18)</f>
        <v>406.35042202010396</v>
      </c>
      <c r="CI145" t="str">
        <f>'TABLEAU DE BORD'!B143</f>
        <v/>
      </c>
      <c r="CJ145" t="e">
        <f>'TABLEAU DE BORD'!E143-'TABLEAU DE BORD'!C143</f>
        <v>#VALUE!</v>
      </c>
      <c r="CL145" t="str">
        <f>'TABLEAU DE BORD'!H143</f>
        <v/>
      </c>
      <c r="CM145" t="e">
        <f>'TABLEAU DE BORD'!K143-'TABLEAU DE BORD'!I143</f>
        <v>#VALUE!</v>
      </c>
    </row>
    <row r="146" spans="72:91" x14ac:dyDescent="0.25">
      <c r="BT146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BORD'!$B$13:$B$2000,0),11))*T146/INDEX('TABLEAU DE BORD'!$B$13:$R$2000,MATCH('Formalisme RTE'!$H$2,'TABLEAU DE BORD'!$B$13:$B$2000,0),12)</f>
        <v>3.102830965870556</v>
      </c>
      <c r="BU146" s="98">
        <f t="shared" ref="BU146:BU209" si="33">BX146*CD146</f>
        <v>0.93577891975241945</v>
      </c>
      <c r="BX146">
        <f t="shared" si="31"/>
        <v>0.60748217536470928</v>
      </c>
      <c r="BZ146">
        <v>19.600000000000001</v>
      </c>
      <c r="CB146">
        <v>0.627</v>
      </c>
      <c r="CD146">
        <f t="shared" si="32"/>
        <v>1.5404220201039038</v>
      </c>
      <c r="CF146">
        <f t="shared" si="30"/>
        <v>404.81000000000006</v>
      </c>
      <c r="CG14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BORD'!$B$13:$B$2000,0),9)))*T146/$P$18)</f>
        <v>406.35042202010396</v>
      </c>
      <c r="CI146" t="str">
        <f>'TABLEAU DE BORD'!B144</f>
        <v/>
      </c>
      <c r="CJ146" t="e">
        <f>'TABLEAU DE BORD'!E144-'TABLEAU DE BORD'!C144</f>
        <v>#VALUE!</v>
      </c>
      <c r="CL146" t="str">
        <f>'TABLEAU DE BORD'!H144</f>
        <v/>
      </c>
      <c r="CM146" t="e">
        <f>'TABLEAU DE BORD'!K144-'TABLEAU DE BORD'!I144</f>
        <v>#VALUE!</v>
      </c>
    </row>
    <row r="147" spans="72:91" x14ac:dyDescent="0.25">
      <c r="BT147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BORD'!$B$13:$B$2000,0),11))*T147/INDEX('TABLEAU DE BORD'!$B$13:$R$2000,MATCH('Formalisme RTE'!$H$2,'TABLEAU DE BORD'!$B$13:$B$2000,0),12)</f>
        <v>3.102830965870556</v>
      </c>
      <c r="BU147" s="98">
        <f t="shared" si="33"/>
        <v>0.93577891975241945</v>
      </c>
      <c r="BX147">
        <f t="shared" si="31"/>
        <v>0.60748217536470928</v>
      </c>
      <c r="BZ147">
        <v>19.600000000000001</v>
      </c>
      <c r="CB147">
        <v>0.627</v>
      </c>
      <c r="CD147">
        <f t="shared" si="32"/>
        <v>1.5404220201039038</v>
      </c>
      <c r="CF147">
        <f t="shared" si="30"/>
        <v>404.81000000000006</v>
      </c>
      <c r="CG14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BORD'!$B$13:$B$2000,0),9)))*T147/$P$18)</f>
        <v>406.35042202010396</v>
      </c>
      <c r="CI147" t="str">
        <f>'TABLEAU DE BORD'!B145</f>
        <v/>
      </c>
      <c r="CJ147" t="e">
        <f>'TABLEAU DE BORD'!E145-'TABLEAU DE BORD'!C145</f>
        <v>#VALUE!</v>
      </c>
      <c r="CL147" t="str">
        <f>'TABLEAU DE BORD'!H145</f>
        <v/>
      </c>
      <c r="CM147" t="e">
        <f>'TABLEAU DE BORD'!K145-'TABLEAU DE BORD'!I145</f>
        <v>#VALUE!</v>
      </c>
    </row>
    <row r="148" spans="72:91" x14ac:dyDescent="0.25">
      <c r="BT148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BORD'!$B$13:$B$2000,0),11))*T148/INDEX('TABLEAU DE BORD'!$B$13:$R$2000,MATCH('Formalisme RTE'!$H$2,'TABLEAU DE BORD'!$B$13:$B$2000,0),12)</f>
        <v>3.102830965870556</v>
      </c>
      <c r="BU148" s="98">
        <f t="shared" si="33"/>
        <v>0.93577891975241945</v>
      </c>
      <c r="BX148">
        <f t="shared" si="31"/>
        <v>0.60748217536470928</v>
      </c>
      <c r="BZ148">
        <v>19.600000000000001</v>
      </c>
      <c r="CB148">
        <v>0.627</v>
      </c>
      <c r="CD148">
        <f t="shared" si="32"/>
        <v>1.5404220201039038</v>
      </c>
      <c r="CF148">
        <f t="shared" si="30"/>
        <v>404.81000000000006</v>
      </c>
      <c r="CG14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BORD'!$B$13:$B$2000,0),9)))*T148/$P$18)</f>
        <v>406.35042202010396</v>
      </c>
      <c r="CI148" t="str">
        <f>'TABLEAU DE BORD'!B146</f>
        <v/>
      </c>
      <c r="CJ148" t="e">
        <f>'TABLEAU DE BORD'!E146-'TABLEAU DE BORD'!C146</f>
        <v>#VALUE!</v>
      </c>
      <c r="CL148" t="str">
        <f>'TABLEAU DE BORD'!H146</f>
        <v/>
      </c>
      <c r="CM148" t="e">
        <f>'TABLEAU DE BORD'!K146-'TABLEAU DE BORD'!I146</f>
        <v>#VALUE!</v>
      </c>
    </row>
    <row r="149" spans="72:91" x14ac:dyDescent="0.25">
      <c r="BT149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BORD'!$B$13:$B$2000,0),11))*T149/INDEX('TABLEAU DE BORD'!$B$13:$R$2000,MATCH('Formalisme RTE'!$H$2,'TABLEAU DE BORD'!$B$13:$B$2000,0),12)</f>
        <v>3.102830965870556</v>
      </c>
      <c r="BU149" s="98">
        <f t="shared" si="33"/>
        <v>0.93577891975241945</v>
      </c>
      <c r="BX149">
        <f t="shared" si="31"/>
        <v>0.60748217536470928</v>
      </c>
      <c r="BZ149">
        <v>19.600000000000001</v>
      </c>
      <c r="CB149">
        <v>0.627</v>
      </c>
      <c r="CD149">
        <f t="shared" si="32"/>
        <v>1.5404220201039038</v>
      </c>
      <c r="CF149">
        <f t="shared" si="30"/>
        <v>404.81000000000006</v>
      </c>
      <c r="CG14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BORD'!$B$13:$B$2000,0),9)))*T149/$P$18)</f>
        <v>406.35042202010396</v>
      </c>
      <c r="CI149" t="str">
        <f>'TABLEAU DE BORD'!B147</f>
        <v/>
      </c>
      <c r="CJ149" t="e">
        <f>'TABLEAU DE BORD'!E147-'TABLEAU DE BORD'!C147</f>
        <v>#VALUE!</v>
      </c>
      <c r="CL149" t="str">
        <f>'TABLEAU DE BORD'!H147</f>
        <v/>
      </c>
      <c r="CM149" t="e">
        <f>'TABLEAU DE BORD'!K147-'TABLEAU DE BORD'!I147</f>
        <v>#VALUE!</v>
      </c>
    </row>
    <row r="150" spans="72:91" x14ac:dyDescent="0.25">
      <c r="BT150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BORD'!$B$13:$B$2000,0),11))*T150/INDEX('TABLEAU DE BORD'!$B$13:$R$2000,MATCH('Formalisme RTE'!$H$2,'TABLEAU DE BORD'!$B$13:$B$2000,0),12)</f>
        <v>3.102830965870556</v>
      </c>
      <c r="BU150" s="98">
        <f t="shared" si="33"/>
        <v>0.93577891975241945</v>
      </c>
      <c r="BX150">
        <f t="shared" si="31"/>
        <v>0.60748217536470928</v>
      </c>
      <c r="BZ150">
        <v>19.600000000000001</v>
      </c>
      <c r="CB150">
        <v>0.627</v>
      </c>
      <c r="CD150">
        <f t="shared" si="32"/>
        <v>1.5404220201039038</v>
      </c>
      <c r="CF150">
        <f t="shared" si="30"/>
        <v>404.81000000000006</v>
      </c>
      <c r="CG15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BORD'!$B$13:$B$2000,0),9)))*T150/$P$18)</f>
        <v>406.35042202010396</v>
      </c>
      <c r="CI150" t="str">
        <f>'TABLEAU DE BORD'!B148</f>
        <v/>
      </c>
      <c r="CJ150" t="e">
        <f>'TABLEAU DE BORD'!E148-'TABLEAU DE BORD'!C148</f>
        <v>#VALUE!</v>
      </c>
      <c r="CL150" t="str">
        <f>'TABLEAU DE BORD'!H148</f>
        <v/>
      </c>
      <c r="CM150" t="e">
        <f>'TABLEAU DE BORD'!K148-'TABLEAU DE BORD'!I148</f>
        <v>#VALUE!</v>
      </c>
    </row>
    <row r="151" spans="72:91" x14ac:dyDescent="0.25">
      <c r="BT151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BORD'!$B$13:$B$2000,0),11))*T151/INDEX('TABLEAU DE BORD'!$B$13:$R$2000,MATCH('Formalisme RTE'!$H$2,'TABLEAU DE BORD'!$B$13:$B$2000,0),12)</f>
        <v>3.102830965870556</v>
      </c>
      <c r="BU151" s="98">
        <f t="shared" si="33"/>
        <v>0.93577891975241945</v>
      </c>
      <c r="BX151">
        <f t="shared" si="31"/>
        <v>0.60748217536470928</v>
      </c>
      <c r="BZ151">
        <v>19.600000000000001</v>
      </c>
      <c r="CB151">
        <v>0.627</v>
      </c>
      <c r="CD151">
        <f t="shared" si="32"/>
        <v>1.5404220201039038</v>
      </c>
      <c r="CF151">
        <f t="shared" si="30"/>
        <v>404.81000000000006</v>
      </c>
      <c r="CG15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BORD'!$B$13:$B$2000,0),9)))*T151/$P$18)</f>
        <v>406.35042202010396</v>
      </c>
      <c r="CI151" t="str">
        <f>'TABLEAU DE BORD'!B149</f>
        <v/>
      </c>
      <c r="CJ151" t="e">
        <f>'TABLEAU DE BORD'!E149-'TABLEAU DE BORD'!C149</f>
        <v>#VALUE!</v>
      </c>
      <c r="CL151" t="str">
        <f>'TABLEAU DE BORD'!H149</f>
        <v/>
      </c>
      <c r="CM151" t="e">
        <f>'TABLEAU DE BORD'!K149-'TABLEAU DE BORD'!I149</f>
        <v>#VALUE!</v>
      </c>
    </row>
    <row r="152" spans="72:91" x14ac:dyDescent="0.25">
      <c r="BT152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BORD'!$B$13:$B$2000,0),11))*T152/INDEX('TABLEAU DE BORD'!$B$13:$R$2000,MATCH('Formalisme RTE'!$H$2,'TABLEAU DE BORD'!$B$13:$B$2000,0),12)</f>
        <v>3.102830965870556</v>
      </c>
      <c r="BU152" s="98">
        <f t="shared" si="33"/>
        <v>0.93577891975241945</v>
      </c>
      <c r="BX152">
        <f t="shared" si="31"/>
        <v>0.60748217536470928</v>
      </c>
      <c r="BZ152">
        <v>19.600000000000001</v>
      </c>
      <c r="CB152">
        <v>0.627</v>
      </c>
      <c r="CD152">
        <f t="shared" si="32"/>
        <v>1.5404220201039038</v>
      </c>
      <c r="CF152">
        <f t="shared" si="30"/>
        <v>404.81000000000006</v>
      </c>
      <c r="CG15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BORD'!$B$13:$B$2000,0),9)))*T152/$P$18)</f>
        <v>406.35042202010396</v>
      </c>
      <c r="CI152" t="str">
        <f>'TABLEAU DE BORD'!B150</f>
        <v/>
      </c>
      <c r="CJ152" t="e">
        <f>'TABLEAU DE BORD'!E150-'TABLEAU DE BORD'!C150</f>
        <v>#VALUE!</v>
      </c>
      <c r="CL152" t="str">
        <f>'TABLEAU DE BORD'!H150</f>
        <v/>
      </c>
      <c r="CM152" t="e">
        <f>'TABLEAU DE BORD'!K150-'TABLEAU DE BORD'!I150</f>
        <v>#VALUE!</v>
      </c>
    </row>
    <row r="153" spans="72:91" x14ac:dyDescent="0.25">
      <c r="BT153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BORD'!$B$13:$B$2000,0),11))*T153/INDEX('TABLEAU DE BORD'!$B$13:$R$2000,MATCH('Formalisme RTE'!$H$2,'TABLEAU DE BORD'!$B$13:$B$2000,0),12)</f>
        <v>3.102830965870556</v>
      </c>
      <c r="BU153" s="98">
        <f t="shared" si="33"/>
        <v>0.93577891975241945</v>
      </c>
      <c r="BX153">
        <f t="shared" si="31"/>
        <v>0.60748217536470928</v>
      </c>
      <c r="BZ153">
        <v>19.600000000000001</v>
      </c>
      <c r="CB153">
        <v>0.627</v>
      </c>
      <c r="CD153">
        <f t="shared" si="32"/>
        <v>1.5404220201039038</v>
      </c>
      <c r="CF153">
        <f t="shared" si="30"/>
        <v>404.81000000000006</v>
      </c>
      <c r="CG15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BORD'!$B$13:$B$2000,0),9)))*T153/$P$18)</f>
        <v>406.35042202010396</v>
      </c>
      <c r="CI153" t="str">
        <f>'TABLEAU DE BORD'!B151</f>
        <v/>
      </c>
      <c r="CJ153" t="e">
        <f>'TABLEAU DE BORD'!E151-'TABLEAU DE BORD'!C151</f>
        <v>#VALUE!</v>
      </c>
      <c r="CL153" t="str">
        <f>'TABLEAU DE BORD'!H151</f>
        <v/>
      </c>
      <c r="CM153" t="e">
        <f>'TABLEAU DE BORD'!K151-'TABLEAU DE BORD'!I151</f>
        <v>#VALUE!</v>
      </c>
    </row>
    <row r="154" spans="72:91" x14ac:dyDescent="0.25">
      <c r="BT154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BORD'!$B$13:$B$2000,0),11))*T154/INDEX('TABLEAU DE BORD'!$B$13:$R$2000,MATCH('Formalisme RTE'!$H$2,'TABLEAU DE BORD'!$B$13:$B$2000,0),12)</f>
        <v>3.102830965870556</v>
      </c>
      <c r="BU154" s="98">
        <f t="shared" si="33"/>
        <v>0.93577891975241945</v>
      </c>
      <c r="BX154">
        <f t="shared" si="31"/>
        <v>0.60748217536470928</v>
      </c>
      <c r="BZ154">
        <v>19.600000000000001</v>
      </c>
      <c r="CB154">
        <v>0.627</v>
      </c>
      <c r="CD154">
        <f t="shared" si="32"/>
        <v>1.5404220201039038</v>
      </c>
      <c r="CF154">
        <f t="shared" si="30"/>
        <v>404.81000000000006</v>
      </c>
      <c r="CG15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BORD'!$B$13:$B$2000,0),9)))*T154/$P$18)</f>
        <v>406.35042202010396</v>
      </c>
      <c r="CI154" t="str">
        <f>'TABLEAU DE BORD'!B152</f>
        <v/>
      </c>
      <c r="CJ154" t="e">
        <f>'TABLEAU DE BORD'!E152-'TABLEAU DE BORD'!C152</f>
        <v>#VALUE!</v>
      </c>
      <c r="CL154" t="str">
        <f>'TABLEAU DE BORD'!H152</f>
        <v/>
      </c>
      <c r="CM154" t="e">
        <f>'TABLEAU DE BORD'!K152-'TABLEAU DE BORD'!I152</f>
        <v>#VALUE!</v>
      </c>
    </row>
    <row r="155" spans="72:91" x14ac:dyDescent="0.25">
      <c r="BT155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BORD'!$B$13:$B$2000,0),11))*T155/INDEX('TABLEAU DE BORD'!$B$13:$R$2000,MATCH('Formalisme RTE'!$H$2,'TABLEAU DE BORD'!$B$13:$B$2000,0),12)</f>
        <v>3.102830965870556</v>
      </c>
      <c r="BU155" s="98">
        <f t="shared" si="33"/>
        <v>0.93577891975241945</v>
      </c>
      <c r="BX155">
        <f t="shared" si="31"/>
        <v>0.60748217536470928</v>
      </c>
      <c r="BZ155">
        <v>19.600000000000001</v>
      </c>
      <c r="CB155">
        <v>0.627</v>
      </c>
      <c r="CD155">
        <f t="shared" si="32"/>
        <v>1.5404220201039038</v>
      </c>
      <c r="CF155">
        <f t="shared" si="30"/>
        <v>404.81000000000006</v>
      </c>
      <c r="CG15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BORD'!$B$13:$B$2000,0),9)))*T155/$P$18)</f>
        <v>406.35042202010396</v>
      </c>
      <c r="CI155" t="str">
        <f>'TABLEAU DE BORD'!B153</f>
        <v/>
      </c>
      <c r="CJ155" t="e">
        <f>'TABLEAU DE BORD'!E153-'TABLEAU DE BORD'!C153</f>
        <v>#VALUE!</v>
      </c>
      <c r="CL155" t="str">
        <f>'TABLEAU DE BORD'!H153</f>
        <v/>
      </c>
      <c r="CM155" t="e">
        <f>'TABLEAU DE BORD'!K153-'TABLEAU DE BORD'!I153</f>
        <v>#VALUE!</v>
      </c>
    </row>
    <row r="156" spans="72:91" x14ac:dyDescent="0.25">
      <c r="BT156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BORD'!$B$13:$B$2000,0),11))*T156/INDEX('TABLEAU DE BORD'!$B$13:$R$2000,MATCH('Formalisme RTE'!$H$2,'TABLEAU DE BORD'!$B$13:$B$2000,0),12)</f>
        <v>3.102830965870556</v>
      </c>
      <c r="BU156" s="98">
        <f t="shared" si="33"/>
        <v>0.93577891975241945</v>
      </c>
      <c r="BX156">
        <f t="shared" si="31"/>
        <v>0.60748217536470928</v>
      </c>
      <c r="BZ156">
        <v>19.600000000000001</v>
      </c>
      <c r="CB156">
        <v>0.627</v>
      </c>
      <c r="CD156">
        <f t="shared" si="32"/>
        <v>1.5404220201039038</v>
      </c>
      <c r="CF156">
        <f t="shared" si="30"/>
        <v>404.81000000000006</v>
      </c>
      <c r="CG15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BORD'!$B$13:$B$2000,0),9)))*T156/$P$18)</f>
        <v>406.35042202010396</v>
      </c>
      <c r="CI156" t="str">
        <f>'TABLEAU DE BORD'!B154</f>
        <v/>
      </c>
      <c r="CJ156" t="e">
        <f>'TABLEAU DE BORD'!E154-'TABLEAU DE BORD'!C154</f>
        <v>#VALUE!</v>
      </c>
      <c r="CL156" t="str">
        <f>'TABLEAU DE BORD'!H154</f>
        <v/>
      </c>
      <c r="CM156" t="e">
        <f>'TABLEAU DE BORD'!K154-'TABLEAU DE BORD'!I154</f>
        <v>#VALUE!</v>
      </c>
    </row>
    <row r="157" spans="72:91" x14ac:dyDescent="0.25">
      <c r="BT157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BORD'!$B$13:$B$2000,0),11))*T157/INDEX('TABLEAU DE BORD'!$B$13:$R$2000,MATCH('Formalisme RTE'!$H$2,'TABLEAU DE BORD'!$B$13:$B$2000,0),12)</f>
        <v>3.102830965870556</v>
      </c>
      <c r="BU157" s="98">
        <f t="shared" si="33"/>
        <v>0.93577891975241945</v>
      </c>
      <c r="BX157">
        <f t="shared" si="31"/>
        <v>0.60748217536470928</v>
      </c>
      <c r="BZ157">
        <v>19.600000000000001</v>
      </c>
      <c r="CB157">
        <v>0.627</v>
      </c>
      <c r="CD157">
        <f t="shared" si="32"/>
        <v>1.5404220201039038</v>
      </c>
      <c r="CF157">
        <f t="shared" si="30"/>
        <v>404.81000000000006</v>
      </c>
      <c r="CG15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BORD'!$B$13:$B$2000,0),9)))*T157/$P$18)</f>
        <v>406.35042202010396</v>
      </c>
      <c r="CI157" t="str">
        <f>'TABLEAU DE BORD'!B155</f>
        <v/>
      </c>
      <c r="CJ157" t="e">
        <f>'TABLEAU DE BORD'!E155-'TABLEAU DE BORD'!C155</f>
        <v>#VALUE!</v>
      </c>
      <c r="CL157" t="str">
        <f>'TABLEAU DE BORD'!H155</f>
        <v/>
      </c>
      <c r="CM157" t="e">
        <f>'TABLEAU DE BORD'!K155-'TABLEAU DE BORD'!I155</f>
        <v>#VALUE!</v>
      </c>
    </row>
    <row r="158" spans="72:91" x14ac:dyDescent="0.25">
      <c r="BT158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BORD'!$B$13:$B$2000,0),11))*T158/INDEX('TABLEAU DE BORD'!$B$13:$R$2000,MATCH('Formalisme RTE'!$H$2,'TABLEAU DE BORD'!$B$13:$B$2000,0),12)</f>
        <v>3.102830965870556</v>
      </c>
      <c r="BU158" s="98">
        <f t="shared" si="33"/>
        <v>0.93577891975241945</v>
      </c>
      <c r="BX158">
        <f t="shared" si="31"/>
        <v>0.60748217536470928</v>
      </c>
      <c r="BZ158">
        <v>19.600000000000001</v>
      </c>
      <c r="CB158">
        <v>0.627</v>
      </c>
      <c r="CD158">
        <f t="shared" si="32"/>
        <v>1.5404220201039038</v>
      </c>
      <c r="CF158">
        <f t="shared" si="30"/>
        <v>404.81000000000006</v>
      </c>
      <c r="CG15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BORD'!$B$13:$B$2000,0),9)))*T158/$P$18)</f>
        <v>406.35042202010396</v>
      </c>
      <c r="CI158" t="str">
        <f>'TABLEAU DE BORD'!B156</f>
        <v/>
      </c>
      <c r="CJ158" t="e">
        <f>'TABLEAU DE BORD'!E156-'TABLEAU DE BORD'!C156</f>
        <v>#VALUE!</v>
      </c>
      <c r="CL158" t="str">
        <f>'TABLEAU DE BORD'!H156</f>
        <v/>
      </c>
      <c r="CM158" t="e">
        <f>'TABLEAU DE BORD'!K156-'TABLEAU DE BORD'!I156</f>
        <v>#VALUE!</v>
      </c>
    </row>
    <row r="159" spans="72:91" x14ac:dyDescent="0.25">
      <c r="BT159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BORD'!$B$13:$B$2000,0),11))*T159/INDEX('TABLEAU DE BORD'!$B$13:$R$2000,MATCH('Formalisme RTE'!$H$2,'TABLEAU DE BORD'!$B$13:$B$2000,0),12)</f>
        <v>3.102830965870556</v>
      </c>
      <c r="BU159" s="98">
        <f t="shared" si="33"/>
        <v>0.93577891975241945</v>
      </c>
      <c r="BX159">
        <f t="shared" si="31"/>
        <v>0.60748217536470928</v>
      </c>
      <c r="BZ159">
        <v>19.600000000000001</v>
      </c>
      <c r="CB159">
        <v>0.627</v>
      </c>
      <c r="CD159">
        <f t="shared" si="32"/>
        <v>1.5404220201039038</v>
      </c>
      <c r="CF159">
        <f t="shared" si="30"/>
        <v>404.81000000000006</v>
      </c>
      <c r="CG15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BORD'!$B$13:$B$2000,0),9)))*T159/$P$18)</f>
        <v>406.35042202010396</v>
      </c>
      <c r="CI159" t="str">
        <f>'TABLEAU DE BORD'!B157</f>
        <v/>
      </c>
      <c r="CJ159" t="e">
        <f>'TABLEAU DE BORD'!E157-'TABLEAU DE BORD'!C157</f>
        <v>#VALUE!</v>
      </c>
      <c r="CL159" t="str">
        <f>'TABLEAU DE BORD'!H157</f>
        <v/>
      </c>
      <c r="CM159" t="e">
        <f>'TABLEAU DE BORD'!K157-'TABLEAU DE BORD'!I157</f>
        <v>#VALUE!</v>
      </c>
    </row>
    <row r="160" spans="72:91" x14ac:dyDescent="0.25">
      <c r="BT160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BORD'!$B$13:$B$2000,0),11))*T160/INDEX('TABLEAU DE BORD'!$B$13:$R$2000,MATCH('Formalisme RTE'!$H$2,'TABLEAU DE BORD'!$B$13:$B$2000,0),12)</f>
        <v>3.102830965870556</v>
      </c>
      <c r="BU160" s="98">
        <f t="shared" si="33"/>
        <v>0.93577891975241945</v>
      </c>
      <c r="BX160">
        <f t="shared" si="31"/>
        <v>0.60748217536470928</v>
      </c>
      <c r="BZ160">
        <v>19.600000000000001</v>
      </c>
      <c r="CB160">
        <v>0.627</v>
      </c>
      <c r="CD160">
        <f t="shared" si="32"/>
        <v>1.5404220201039038</v>
      </c>
      <c r="CF160">
        <f t="shared" si="30"/>
        <v>404.81000000000006</v>
      </c>
      <c r="CG16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BORD'!$B$13:$B$2000,0),9)))*T160/$P$18)</f>
        <v>406.35042202010396</v>
      </c>
      <c r="CI160" t="str">
        <f>'TABLEAU DE BORD'!B158</f>
        <v/>
      </c>
      <c r="CJ160" t="e">
        <f>'TABLEAU DE BORD'!E158-'TABLEAU DE BORD'!C158</f>
        <v>#VALUE!</v>
      </c>
      <c r="CL160" t="str">
        <f>'TABLEAU DE BORD'!H158</f>
        <v/>
      </c>
      <c r="CM160" t="e">
        <f>'TABLEAU DE BORD'!K158-'TABLEAU DE BORD'!I158</f>
        <v>#VALUE!</v>
      </c>
    </row>
    <row r="161" spans="72:91" x14ac:dyDescent="0.25">
      <c r="BT161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BORD'!$B$13:$B$2000,0),11))*T161/INDEX('TABLEAU DE BORD'!$B$13:$R$2000,MATCH('Formalisme RTE'!$H$2,'TABLEAU DE BORD'!$B$13:$B$2000,0),12)</f>
        <v>3.102830965870556</v>
      </c>
      <c r="BU161" s="98">
        <f t="shared" si="33"/>
        <v>0.93577891975241945</v>
      </c>
      <c r="BX161">
        <f t="shared" si="31"/>
        <v>0.60748217536470928</v>
      </c>
      <c r="BZ161">
        <v>19.600000000000001</v>
      </c>
      <c r="CB161">
        <v>0.627</v>
      </c>
      <c r="CD161">
        <f t="shared" si="32"/>
        <v>1.5404220201039038</v>
      </c>
      <c r="CF161">
        <f t="shared" si="30"/>
        <v>404.81000000000006</v>
      </c>
      <c r="CG16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BORD'!$B$13:$B$2000,0),9)))*T161/$P$18)</f>
        <v>406.35042202010396</v>
      </c>
      <c r="CI161" t="str">
        <f>'TABLEAU DE BORD'!B159</f>
        <v/>
      </c>
      <c r="CJ161" t="e">
        <f>'TABLEAU DE BORD'!E159-'TABLEAU DE BORD'!C159</f>
        <v>#VALUE!</v>
      </c>
      <c r="CL161" t="str">
        <f>'TABLEAU DE BORD'!H159</f>
        <v/>
      </c>
      <c r="CM161" t="e">
        <f>'TABLEAU DE BORD'!K159-'TABLEAU DE BORD'!I159</f>
        <v>#VALUE!</v>
      </c>
    </row>
    <row r="162" spans="72:91" x14ac:dyDescent="0.25">
      <c r="BT162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BORD'!$B$13:$B$2000,0),11))*T162/INDEX('TABLEAU DE BORD'!$B$13:$R$2000,MATCH('Formalisme RTE'!$H$2,'TABLEAU DE BORD'!$B$13:$B$2000,0),12)</f>
        <v>3.102830965870556</v>
      </c>
      <c r="BU162" s="98">
        <f t="shared" si="33"/>
        <v>0.93577891975241945</v>
      </c>
      <c r="BX162">
        <f t="shared" si="31"/>
        <v>0.60748217536470928</v>
      </c>
      <c r="BZ162">
        <v>19.600000000000001</v>
      </c>
      <c r="CB162">
        <v>0.627</v>
      </c>
      <c r="CD162">
        <f t="shared" si="32"/>
        <v>1.5404220201039038</v>
      </c>
      <c r="CF162">
        <f t="shared" si="30"/>
        <v>404.81000000000006</v>
      </c>
      <c r="CG16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BORD'!$B$13:$B$2000,0),9)))*T162/$P$18)</f>
        <v>406.35042202010396</v>
      </c>
      <c r="CI162" t="str">
        <f>'TABLEAU DE BORD'!B160</f>
        <v/>
      </c>
      <c r="CJ162" t="e">
        <f>'TABLEAU DE BORD'!E160-'TABLEAU DE BORD'!C160</f>
        <v>#VALUE!</v>
      </c>
      <c r="CL162" t="str">
        <f>'TABLEAU DE BORD'!H160</f>
        <v/>
      </c>
      <c r="CM162" t="e">
        <f>'TABLEAU DE BORD'!K160-'TABLEAU DE BORD'!I160</f>
        <v>#VALUE!</v>
      </c>
    </row>
    <row r="163" spans="72:91" x14ac:dyDescent="0.25">
      <c r="BT163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BORD'!$B$13:$B$2000,0),11))*T163/INDEX('TABLEAU DE BORD'!$B$13:$R$2000,MATCH('Formalisme RTE'!$H$2,'TABLEAU DE BORD'!$B$13:$B$2000,0),12)</f>
        <v>3.102830965870556</v>
      </c>
      <c r="BU163" s="98">
        <f t="shared" si="33"/>
        <v>0.93577891975241945</v>
      </c>
      <c r="BX163">
        <f t="shared" si="31"/>
        <v>0.60748217536470928</v>
      </c>
      <c r="BZ163">
        <v>19.600000000000001</v>
      </c>
      <c r="CB163">
        <v>0.627</v>
      </c>
      <c r="CD163">
        <f t="shared" si="32"/>
        <v>1.5404220201039038</v>
      </c>
      <c r="CF163">
        <f t="shared" si="30"/>
        <v>404.81000000000006</v>
      </c>
      <c r="CG16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BORD'!$B$13:$B$2000,0),9)))*T163/$P$18)</f>
        <v>406.35042202010396</v>
      </c>
      <c r="CI163" t="str">
        <f>'TABLEAU DE BORD'!B161</f>
        <v/>
      </c>
      <c r="CJ163" t="e">
        <f>'TABLEAU DE BORD'!E161-'TABLEAU DE BORD'!C161</f>
        <v>#VALUE!</v>
      </c>
      <c r="CL163" t="str">
        <f>'TABLEAU DE BORD'!H161</f>
        <v/>
      </c>
      <c r="CM163" t="e">
        <f>'TABLEAU DE BORD'!K161-'TABLEAU DE BORD'!I161</f>
        <v>#VALUE!</v>
      </c>
    </row>
    <row r="164" spans="72:91" x14ac:dyDescent="0.25">
      <c r="BT164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BORD'!$B$13:$B$2000,0),11))*T164/INDEX('TABLEAU DE BORD'!$B$13:$R$2000,MATCH('Formalisme RTE'!$H$2,'TABLEAU DE BORD'!$B$13:$B$2000,0),12)</f>
        <v>3.102830965870556</v>
      </c>
      <c r="BU164" s="98">
        <f t="shared" si="33"/>
        <v>0.93577891975241945</v>
      </c>
      <c r="BX164">
        <f t="shared" si="31"/>
        <v>0.60748217536470928</v>
      </c>
      <c r="BZ164">
        <v>19.600000000000001</v>
      </c>
      <c r="CB164">
        <v>0.627</v>
      </c>
      <c r="CD164">
        <f t="shared" si="32"/>
        <v>1.5404220201039038</v>
      </c>
      <c r="CF164">
        <f t="shared" si="30"/>
        <v>404.81000000000006</v>
      </c>
      <c r="CG16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BORD'!$B$13:$B$2000,0),9)))*T164/$P$18)</f>
        <v>406.35042202010396</v>
      </c>
      <c r="CI164" t="str">
        <f>'TABLEAU DE BORD'!B162</f>
        <v/>
      </c>
      <c r="CJ164" t="e">
        <f>'TABLEAU DE BORD'!E162-'TABLEAU DE BORD'!C162</f>
        <v>#VALUE!</v>
      </c>
      <c r="CL164" t="str">
        <f>'TABLEAU DE BORD'!H162</f>
        <v/>
      </c>
      <c r="CM164" t="e">
        <f>'TABLEAU DE BORD'!K162-'TABLEAU DE BORD'!I162</f>
        <v>#VALUE!</v>
      </c>
    </row>
    <row r="165" spans="72:91" x14ac:dyDescent="0.25">
      <c r="BT165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BORD'!$B$13:$B$2000,0),11))*T165/INDEX('TABLEAU DE BORD'!$B$13:$R$2000,MATCH('Formalisme RTE'!$H$2,'TABLEAU DE BORD'!$B$13:$B$2000,0),12)</f>
        <v>3.102830965870556</v>
      </c>
      <c r="BU165" s="98">
        <f t="shared" si="33"/>
        <v>0.93577891975241945</v>
      </c>
      <c r="BX165">
        <f t="shared" si="31"/>
        <v>0.60748217536470928</v>
      </c>
      <c r="BZ165">
        <v>19.600000000000001</v>
      </c>
      <c r="CB165">
        <v>0.627</v>
      </c>
      <c r="CD165">
        <f t="shared" si="32"/>
        <v>1.5404220201039038</v>
      </c>
      <c r="CF165">
        <f t="shared" si="30"/>
        <v>404.81000000000006</v>
      </c>
      <c r="CG16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BORD'!$B$13:$B$2000,0),9)))*T165/$P$18)</f>
        <v>406.35042202010396</v>
      </c>
      <c r="CI165" t="str">
        <f>'TABLEAU DE BORD'!B163</f>
        <v/>
      </c>
      <c r="CJ165" t="e">
        <f>'TABLEAU DE BORD'!E163-'TABLEAU DE BORD'!C163</f>
        <v>#VALUE!</v>
      </c>
      <c r="CL165" t="str">
        <f>'TABLEAU DE BORD'!H163</f>
        <v/>
      </c>
      <c r="CM165" t="e">
        <f>'TABLEAU DE BORD'!K163-'TABLEAU DE BORD'!I163</f>
        <v>#VALUE!</v>
      </c>
    </row>
    <row r="166" spans="72:91" x14ac:dyDescent="0.25">
      <c r="BT166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BORD'!$B$13:$B$2000,0),11))*T166/INDEX('TABLEAU DE BORD'!$B$13:$R$2000,MATCH('Formalisme RTE'!$H$2,'TABLEAU DE BORD'!$B$13:$B$2000,0),12)</f>
        <v>3.102830965870556</v>
      </c>
      <c r="BU166" s="98">
        <f t="shared" si="33"/>
        <v>0.93577891975241945</v>
      </c>
      <c r="BX166">
        <f t="shared" si="31"/>
        <v>0.60748217536470928</v>
      </c>
      <c r="BZ166">
        <v>19.600000000000001</v>
      </c>
      <c r="CB166">
        <v>0.627</v>
      </c>
      <c r="CD166">
        <f t="shared" si="32"/>
        <v>1.5404220201039038</v>
      </c>
      <c r="CF166">
        <f t="shared" si="30"/>
        <v>404.81000000000006</v>
      </c>
      <c r="CG16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BORD'!$B$13:$B$2000,0),9)))*T166/$P$18)</f>
        <v>406.35042202010396</v>
      </c>
      <c r="CI166" t="str">
        <f>'TABLEAU DE BORD'!B164</f>
        <v/>
      </c>
      <c r="CJ166" t="e">
        <f>'TABLEAU DE BORD'!E164-'TABLEAU DE BORD'!C164</f>
        <v>#VALUE!</v>
      </c>
      <c r="CL166" t="str">
        <f>'TABLEAU DE BORD'!H164</f>
        <v/>
      </c>
      <c r="CM166" t="e">
        <f>'TABLEAU DE BORD'!K164-'TABLEAU DE BORD'!I164</f>
        <v>#VALUE!</v>
      </c>
    </row>
    <row r="167" spans="72:91" x14ac:dyDescent="0.25">
      <c r="BT167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BORD'!$B$13:$B$2000,0),11))*T167/INDEX('TABLEAU DE BORD'!$B$13:$R$2000,MATCH('Formalisme RTE'!$H$2,'TABLEAU DE BORD'!$B$13:$B$2000,0),12)</f>
        <v>3.102830965870556</v>
      </c>
      <c r="BU167" s="98">
        <f t="shared" si="33"/>
        <v>0.93577891975241945</v>
      </c>
      <c r="BX167">
        <f t="shared" si="31"/>
        <v>0.60748217536470928</v>
      </c>
      <c r="BZ167">
        <v>19.600000000000001</v>
      </c>
      <c r="CB167">
        <v>0.627</v>
      </c>
      <c r="CD167">
        <f t="shared" si="32"/>
        <v>1.5404220201039038</v>
      </c>
      <c r="CF167">
        <f t="shared" si="30"/>
        <v>404.81000000000006</v>
      </c>
      <c r="CG16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BORD'!$B$13:$B$2000,0),9)))*T167/$P$18)</f>
        <v>406.35042202010396</v>
      </c>
      <c r="CI167" t="str">
        <f>'TABLEAU DE BORD'!B165</f>
        <v/>
      </c>
      <c r="CJ167" t="e">
        <f>'TABLEAU DE BORD'!E165-'TABLEAU DE BORD'!C165</f>
        <v>#VALUE!</v>
      </c>
      <c r="CL167" t="str">
        <f>'TABLEAU DE BORD'!H165</f>
        <v/>
      </c>
      <c r="CM167" t="e">
        <f>'TABLEAU DE BORD'!K165-'TABLEAU DE BORD'!I165</f>
        <v>#VALUE!</v>
      </c>
    </row>
    <row r="168" spans="72:91" x14ac:dyDescent="0.25">
      <c r="BT168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BORD'!$B$13:$B$2000,0),11))*T168/INDEX('TABLEAU DE BORD'!$B$13:$R$2000,MATCH('Formalisme RTE'!$H$2,'TABLEAU DE BORD'!$B$13:$B$2000,0),12)</f>
        <v>3.102830965870556</v>
      </c>
      <c r="BU168" s="98">
        <f t="shared" si="33"/>
        <v>0.93577891975241945</v>
      </c>
      <c r="BX168">
        <f t="shared" si="31"/>
        <v>0.60748217536470928</v>
      </c>
      <c r="BZ168">
        <v>19.600000000000001</v>
      </c>
      <c r="CB168">
        <v>0.627</v>
      </c>
      <c r="CD168">
        <f t="shared" si="32"/>
        <v>1.5404220201039038</v>
      </c>
      <c r="CF168">
        <f t="shared" si="30"/>
        <v>404.81000000000006</v>
      </c>
      <c r="CG16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BORD'!$B$13:$B$2000,0),9)))*T168/$P$18)</f>
        <v>406.35042202010396</v>
      </c>
      <c r="CI168" t="str">
        <f>'TABLEAU DE BORD'!B166</f>
        <v/>
      </c>
      <c r="CJ168" t="e">
        <f>'TABLEAU DE BORD'!E166-'TABLEAU DE BORD'!C166</f>
        <v>#VALUE!</v>
      </c>
      <c r="CL168" t="str">
        <f>'TABLEAU DE BORD'!H166</f>
        <v/>
      </c>
      <c r="CM168" t="e">
        <f>'TABLEAU DE BORD'!K166-'TABLEAU DE BORD'!I166</f>
        <v>#VALUE!</v>
      </c>
    </row>
    <row r="169" spans="72:91" x14ac:dyDescent="0.25">
      <c r="BT169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BORD'!$B$13:$B$2000,0),11))*T169/INDEX('TABLEAU DE BORD'!$B$13:$R$2000,MATCH('Formalisme RTE'!$H$2,'TABLEAU DE BORD'!$B$13:$B$2000,0),12)</f>
        <v>3.102830965870556</v>
      </c>
      <c r="BU169" s="98">
        <f t="shared" si="33"/>
        <v>0.93577891975241945</v>
      </c>
      <c r="BX169">
        <f t="shared" si="31"/>
        <v>0.60748217536470928</v>
      </c>
      <c r="BZ169">
        <v>19.600000000000001</v>
      </c>
      <c r="CB169">
        <v>0.627</v>
      </c>
      <c r="CD169">
        <f t="shared" si="32"/>
        <v>1.5404220201039038</v>
      </c>
      <c r="CF169">
        <f t="shared" si="30"/>
        <v>404.81000000000006</v>
      </c>
      <c r="CG16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BORD'!$B$13:$B$2000,0),9)))*T169/$P$18)</f>
        <v>406.35042202010396</v>
      </c>
      <c r="CI169" t="str">
        <f>'TABLEAU DE BORD'!B167</f>
        <v/>
      </c>
      <c r="CJ169" t="e">
        <f>'TABLEAU DE BORD'!E167-'TABLEAU DE BORD'!C167</f>
        <v>#VALUE!</v>
      </c>
      <c r="CL169" t="str">
        <f>'TABLEAU DE BORD'!H167</f>
        <v/>
      </c>
      <c r="CM169" t="e">
        <f>'TABLEAU DE BORD'!K167-'TABLEAU DE BORD'!I167</f>
        <v>#VALUE!</v>
      </c>
    </row>
    <row r="170" spans="72:91" x14ac:dyDescent="0.25">
      <c r="BT170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BORD'!$B$13:$B$2000,0),11))*T170/INDEX('TABLEAU DE BORD'!$B$13:$R$2000,MATCH('Formalisme RTE'!$H$2,'TABLEAU DE BORD'!$B$13:$B$2000,0),12)</f>
        <v>3.102830965870556</v>
      </c>
      <c r="BU170" s="98">
        <f t="shared" si="33"/>
        <v>0.93577891975241945</v>
      </c>
      <c r="BX170">
        <f t="shared" si="31"/>
        <v>0.60748217536470928</v>
      </c>
      <c r="BZ170">
        <v>19.600000000000001</v>
      </c>
      <c r="CB170">
        <v>0.627</v>
      </c>
      <c r="CD170">
        <f t="shared" si="32"/>
        <v>1.5404220201039038</v>
      </c>
      <c r="CF170">
        <f t="shared" si="30"/>
        <v>404.81000000000006</v>
      </c>
      <c r="CG17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BORD'!$B$13:$B$2000,0),9)))*T170/$P$18)</f>
        <v>406.35042202010396</v>
      </c>
      <c r="CI170" t="str">
        <f>'TABLEAU DE BORD'!B168</f>
        <v/>
      </c>
      <c r="CJ170" t="e">
        <f>'TABLEAU DE BORD'!E168-'TABLEAU DE BORD'!C168</f>
        <v>#VALUE!</v>
      </c>
      <c r="CL170" t="str">
        <f>'TABLEAU DE BORD'!H168</f>
        <v/>
      </c>
      <c r="CM170" t="e">
        <f>'TABLEAU DE BORD'!K168-'TABLEAU DE BORD'!I168</f>
        <v>#VALUE!</v>
      </c>
    </row>
    <row r="171" spans="72:91" x14ac:dyDescent="0.25">
      <c r="BT171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BORD'!$B$13:$B$2000,0),11))*T171/INDEX('TABLEAU DE BORD'!$B$13:$R$2000,MATCH('Formalisme RTE'!$H$2,'TABLEAU DE BORD'!$B$13:$B$2000,0),12)</f>
        <v>3.102830965870556</v>
      </c>
      <c r="BU171" s="98">
        <f t="shared" si="33"/>
        <v>0.93577891975241945</v>
      </c>
      <c r="BX171">
        <f t="shared" si="31"/>
        <v>0.60748217536470928</v>
      </c>
      <c r="BZ171">
        <v>19.600000000000001</v>
      </c>
      <c r="CB171">
        <v>0.627</v>
      </c>
      <c r="CD171">
        <f t="shared" si="32"/>
        <v>1.5404220201039038</v>
      </c>
      <c r="CF171">
        <f t="shared" si="30"/>
        <v>404.81000000000006</v>
      </c>
      <c r="CG17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BORD'!$B$13:$B$2000,0),9)))*T171/$P$18)</f>
        <v>406.35042202010396</v>
      </c>
      <c r="CI171" t="str">
        <f>'TABLEAU DE BORD'!B169</f>
        <v/>
      </c>
      <c r="CJ171" t="e">
        <f>'TABLEAU DE BORD'!E169-'TABLEAU DE BORD'!C169</f>
        <v>#VALUE!</v>
      </c>
      <c r="CL171" t="str">
        <f>'TABLEAU DE BORD'!H169</f>
        <v/>
      </c>
      <c r="CM171" t="e">
        <f>'TABLEAU DE BORD'!K169-'TABLEAU DE BORD'!I169</f>
        <v>#VALUE!</v>
      </c>
    </row>
    <row r="172" spans="72:91" x14ac:dyDescent="0.25">
      <c r="BT172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BORD'!$B$13:$B$2000,0),11))*T172/INDEX('TABLEAU DE BORD'!$B$13:$R$2000,MATCH('Formalisme RTE'!$H$2,'TABLEAU DE BORD'!$B$13:$B$2000,0),12)</f>
        <v>3.102830965870556</v>
      </c>
      <c r="BU172" s="98">
        <f t="shared" si="33"/>
        <v>0.93577891975241945</v>
      </c>
      <c r="BX172">
        <f t="shared" si="31"/>
        <v>0.60748217536470928</v>
      </c>
      <c r="BZ172">
        <v>19.600000000000001</v>
      </c>
      <c r="CB172">
        <v>0.627</v>
      </c>
      <c r="CD172">
        <f t="shared" si="32"/>
        <v>1.5404220201039038</v>
      </c>
      <c r="CF172">
        <f t="shared" si="30"/>
        <v>404.81000000000006</v>
      </c>
      <c r="CG17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BORD'!$B$13:$B$2000,0),9)))*T172/$P$18)</f>
        <v>406.35042202010396</v>
      </c>
      <c r="CI172" t="str">
        <f>'TABLEAU DE BORD'!B170</f>
        <v/>
      </c>
      <c r="CJ172" t="e">
        <f>'TABLEAU DE BORD'!E170-'TABLEAU DE BORD'!C170</f>
        <v>#VALUE!</v>
      </c>
      <c r="CL172" t="str">
        <f>'TABLEAU DE BORD'!H170</f>
        <v/>
      </c>
      <c r="CM172" t="e">
        <f>'TABLEAU DE BORD'!K170-'TABLEAU DE BORD'!I170</f>
        <v>#VALUE!</v>
      </c>
    </row>
    <row r="173" spans="72:91" x14ac:dyDescent="0.25">
      <c r="BT173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BORD'!$B$13:$B$2000,0),11))*T173/INDEX('TABLEAU DE BORD'!$B$13:$R$2000,MATCH('Formalisme RTE'!$H$2,'TABLEAU DE BORD'!$B$13:$B$2000,0),12)</f>
        <v>3.102830965870556</v>
      </c>
      <c r="BU173" s="98">
        <f t="shared" si="33"/>
        <v>0.93577891975241945</v>
      </c>
      <c r="BX173">
        <f t="shared" si="31"/>
        <v>0.60748217536470928</v>
      </c>
      <c r="BZ173">
        <v>19.600000000000001</v>
      </c>
      <c r="CB173">
        <v>0.627</v>
      </c>
      <c r="CD173">
        <f t="shared" si="32"/>
        <v>1.5404220201039038</v>
      </c>
      <c r="CF173">
        <f t="shared" si="30"/>
        <v>404.81000000000006</v>
      </c>
      <c r="CG17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BORD'!$B$13:$B$2000,0),9)))*T173/$P$18)</f>
        <v>406.35042202010396</v>
      </c>
      <c r="CI173" t="str">
        <f>'TABLEAU DE BORD'!B171</f>
        <v/>
      </c>
      <c r="CJ173" t="e">
        <f>'TABLEAU DE BORD'!E171-'TABLEAU DE BORD'!C171</f>
        <v>#VALUE!</v>
      </c>
      <c r="CL173" t="str">
        <f>'TABLEAU DE BORD'!H171</f>
        <v/>
      </c>
      <c r="CM173" t="e">
        <f>'TABLEAU DE BORD'!K171-'TABLEAU DE BORD'!I171</f>
        <v>#VALUE!</v>
      </c>
    </row>
    <row r="174" spans="72:91" x14ac:dyDescent="0.25">
      <c r="BT174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BORD'!$B$13:$B$2000,0),11))*T174/INDEX('TABLEAU DE BORD'!$B$13:$R$2000,MATCH('Formalisme RTE'!$H$2,'TABLEAU DE BORD'!$B$13:$B$2000,0),12)</f>
        <v>3.102830965870556</v>
      </c>
      <c r="BU174" s="98">
        <f t="shared" si="33"/>
        <v>0.93577891975241945</v>
      </c>
      <c r="BX174">
        <f t="shared" si="31"/>
        <v>0.60748217536470928</v>
      </c>
      <c r="BZ174">
        <v>19.600000000000001</v>
      </c>
      <c r="CB174">
        <v>0.627</v>
      </c>
      <c r="CD174">
        <f t="shared" si="32"/>
        <v>1.5404220201039038</v>
      </c>
      <c r="CF174">
        <f t="shared" si="30"/>
        <v>404.81000000000006</v>
      </c>
      <c r="CG17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BORD'!$B$13:$B$2000,0),9)))*T174/$P$18)</f>
        <v>406.35042202010396</v>
      </c>
      <c r="CI174" t="str">
        <f>'TABLEAU DE BORD'!B172</f>
        <v/>
      </c>
      <c r="CJ174" t="e">
        <f>'TABLEAU DE BORD'!E172-'TABLEAU DE BORD'!C172</f>
        <v>#VALUE!</v>
      </c>
      <c r="CL174" t="str">
        <f>'TABLEAU DE BORD'!H172</f>
        <v/>
      </c>
      <c r="CM174" t="e">
        <f>'TABLEAU DE BORD'!K172-'TABLEAU DE BORD'!I172</f>
        <v>#VALUE!</v>
      </c>
    </row>
    <row r="175" spans="72:91" x14ac:dyDescent="0.25">
      <c r="BT175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BORD'!$B$13:$B$2000,0),11))*T175/INDEX('TABLEAU DE BORD'!$B$13:$R$2000,MATCH('Formalisme RTE'!$H$2,'TABLEAU DE BORD'!$B$13:$B$2000,0),12)</f>
        <v>3.102830965870556</v>
      </c>
      <c r="BU175" s="98">
        <f t="shared" si="33"/>
        <v>0.93577891975241945</v>
      </c>
      <c r="BX175">
        <f t="shared" si="31"/>
        <v>0.60748217536470928</v>
      </c>
      <c r="BZ175">
        <v>19.600000000000001</v>
      </c>
      <c r="CB175">
        <v>0.627</v>
      </c>
      <c r="CD175">
        <f t="shared" si="32"/>
        <v>1.5404220201039038</v>
      </c>
      <c r="CF175">
        <f t="shared" si="30"/>
        <v>404.81000000000006</v>
      </c>
      <c r="CG17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BORD'!$B$13:$B$2000,0),9)))*T175/$P$18)</f>
        <v>406.35042202010396</v>
      </c>
      <c r="CI175" t="str">
        <f>'TABLEAU DE BORD'!B173</f>
        <v/>
      </c>
      <c r="CJ175" t="e">
        <f>'TABLEAU DE BORD'!E173-'TABLEAU DE BORD'!C173</f>
        <v>#VALUE!</v>
      </c>
      <c r="CL175" t="str">
        <f>'TABLEAU DE BORD'!H173</f>
        <v/>
      </c>
      <c r="CM175" t="e">
        <f>'TABLEAU DE BORD'!K173-'TABLEAU DE BORD'!I173</f>
        <v>#VALUE!</v>
      </c>
    </row>
    <row r="176" spans="72:91" x14ac:dyDescent="0.25">
      <c r="BT176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BORD'!$B$13:$B$2000,0),11))*T176/INDEX('TABLEAU DE BORD'!$B$13:$R$2000,MATCH('Formalisme RTE'!$H$2,'TABLEAU DE BORD'!$B$13:$B$2000,0),12)</f>
        <v>3.102830965870556</v>
      </c>
      <c r="BU176" s="98">
        <f t="shared" si="33"/>
        <v>0.93577891975241945</v>
      </c>
      <c r="BX176">
        <f t="shared" si="31"/>
        <v>0.60748217536470928</v>
      </c>
      <c r="BZ176">
        <v>19.600000000000001</v>
      </c>
      <c r="CB176">
        <v>0.627</v>
      </c>
      <c r="CD176">
        <f t="shared" si="32"/>
        <v>1.5404220201039038</v>
      </c>
      <c r="CF176">
        <f t="shared" si="30"/>
        <v>404.81000000000006</v>
      </c>
      <c r="CG17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BORD'!$B$13:$B$2000,0),9)))*T176/$P$18)</f>
        <v>406.35042202010396</v>
      </c>
      <c r="CI176" t="str">
        <f>'TABLEAU DE BORD'!B174</f>
        <v/>
      </c>
      <c r="CJ176" t="e">
        <f>'TABLEAU DE BORD'!E174-'TABLEAU DE BORD'!C174</f>
        <v>#VALUE!</v>
      </c>
      <c r="CL176" t="str">
        <f>'TABLEAU DE BORD'!H174</f>
        <v/>
      </c>
      <c r="CM176" t="e">
        <f>'TABLEAU DE BORD'!K174-'TABLEAU DE BORD'!I174</f>
        <v>#VALUE!</v>
      </c>
    </row>
    <row r="177" spans="72:91" x14ac:dyDescent="0.25">
      <c r="BT177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BORD'!$B$13:$B$2000,0),11))*T177/INDEX('TABLEAU DE BORD'!$B$13:$R$2000,MATCH('Formalisme RTE'!$H$2,'TABLEAU DE BORD'!$B$13:$B$2000,0),12)</f>
        <v>3.102830965870556</v>
      </c>
      <c r="BU177" s="98">
        <f t="shared" si="33"/>
        <v>0.93577891975241945</v>
      </c>
      <c r="BX177">
        <f t="shared" si="31"/>
        <v>0.60748217536470928</v>
      </c>
      <c r="BZ177">
        <v>19.600000000000001</v>
      </c>
      <c r="CB177">
        <v>0.627</v>
      </c>
      <c r="CD177">
        <f t="shared" si="32"/>
        <v>1.5404220201039038</v>
      </c>
      <c r="CF177">
        <f t="shared" si="30"/>
        <v>404.81000000000006</v>
      </c>
      <c r="CG17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BORD'!$B$13:$B$2000,0),9)))*T177/$P$18)</f>
        <v>406.35042202010396</v>
      </c>
      <c r="CI177" t="str">
        <f>'TABLEAU DE BORD'!B175</f>
        <v/>
      </c>
      <c r="CJ177" t="e">
        <f>'TABLEAU DE BORD'!E175-'TABLEAU DE BORD'!C175</f>
        <v>#VALUE!</v>
      </c>
      <c r="CL177" t="str">
        <f>'TABLEAU DE BORD'!H175</f>
        <v/>
      </c>
      <c r="CM177" t="e">
        <f>'TABLEAU DE BORD'!K175-'TABLEAU DE BORD'!I175</f>
        <v>#VALUE!</v>
      </c>
    </row>
    <row r="178" spans="72:91" x14ac:dyDescent="0.25">
      <c r="BT178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BORD'!$B$13:$B$2000,0),11))*T178/INDEX('TABLEAU DE BORD'!$B$13:$R$2000,MATCH('Formalisme RTE'!$H$2,'TABLEAU DE BORD'!$B$13:$B$2000,0),12)</f>
        <v>3.102830965870556</v>
      </c>
      <c r="BU178" s="98">
        <f t="shared" si="33"/>
        <v>0.93577891975241945</v>
      </c>
      <c r="BX178">
        <f t="shared" si="31"/>
        <v>0.60748217536470928</v>
      </c>
      <c r="BZ178">
        <v>19.600000000000001</v>
      </c>
      <c r="CB178">
        <v>0.627</v>
      </c>
      <c r="CD178">
        <f t="shared" si="32"/>
        <v>1.5404220201039038</v>
      </c>
      <c r="CF178">
        <f t="shared" si="30"/>
        <v>404.81000000000006</v>
      </c>
      <c r="CG17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BORD'!$B$13:$B$2000,0),9)))*T178/$P$18)</f>
        <v>406.35042202010396</v>
      </c>
      <c r="CI178" t="str">
        <f>'TABLEAU DE BORD'!B176</f>
        <v/>
      </c>
      <c r="CJ178" t="e">
        <f>'TABLEAU DE BORD'!E176-'TABLEAU DE BORD'!C176</f>
        <v>#VALUE!</v>
      </c>
      <c r="CL178" t="str">
        <f>'TABLEAU DE BORD'!H176</f>
        <v/>
      </c>
      <c r="CM178" t="e">
        <f>'TABLEAU DE BORD'!K176-'TABLEAU DE BORD'!I176</f>
        <v>#VALUE!</v>
      </c>
    </row>
    <row r="179" spans="72:91" x14ac:dyDescent="0.25">
      <c r="BT179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BORD'!$B$13:$B$2000,0),11))*T179/INDEX('TABLEAU DE BORD'!$B$13:$R$2000,MATCH('Formalisme RTE'!$H$2,'TABLEAU DE BORD'!$B$13:$B$2000,0),12)</f>
        <v>3.102830965870556</v>
      </c>
      <c r="BU179" s="98">
        <f t="shared" si="33"/>
        <v>0.93577891975241945</v>
      </c>
      <c r="BX179">
        <f t="shared" si="31"/>
        <v>0.60748217536470928</v>
      </c>
      <c r="BZ179">
        <v>19.600000000000001</v>
      </c>
      <c r="CB179">
        <v>0.627</v>
      </c>
      <c r="CD179">
        <f t="shared" si="32"/>
        <v>1.5404220201039038</v>
      </c>
      <c r="CF179">
        <f t="shared" si="30"/>
        <v>404.81000000000006</v>
      </c>
      <c r="CG17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BORD'!$B$13:$B$2000,0),9)))*T179/$P$18)</f>
        <v>406.35042202010396</v>
      </c>
      <c r="CI179" t="str">
        <f>'TABLEAU DE BORD'!B177</f>
        <v/>
      </c>
      <c r="CJ179" t="e">
        <f>'TABLEAU DE BORD'!E177-'TABLEAU DE BORD'!C177</f>
        <v>#VALUE!</v>
      </c>
      <c r="CL179" t="str">
        <f>'TABLEAU DE BORD'!H177</f>
        <v/>
      </c>
      <c r="CM179" t="e">
        <f>'TABLEAU DE BORD'!K177-'TABLEAU DE BORD'!I177</f>
        <v>#VALUE!</v>
      </c>
    </row>
    <row r="180" spans="72:91" x14ac:dyDescent="0.25">
      <c r="BT180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BORD'!$B$13:$B$2000,0),11))*T180/INDEX('TABLEAU DE BORD'!$B$13:$R$2000,MATCH('Formalisme RTE'!$H$2,'TABLEAU DE BORD'!$B$13:$B$2000,0),12)</f>
        <v>3.102830965870556</v>
      </c>
      <c r="BU180" s="98">
        <f t="shared" si="33"/>
        <v>0.93577891975241945</v>
      </c>
      <c r="BX180">
        <f t="shared" si="31"/>
        <v>0.60748217536470928</v>
      </c>
      <c r="BZ180">
        <v>19.600000000000001</v>
      </c>
      <c r="CB180">
        <v>0.627</v>
      </c>
      <c r="CD180">
        <f t="shared" si="32"/>
        <v>1.5404220201039038</v>
      </c>
      <c r="CF180">
        <f t="shared" si="30"/>
        <v>404.81000000000006</v>
      </c>
      <c r="CG18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BORD'!$B$13:$B$2000,0),9)))*T180/$P$18)</f>
        <v>406.35042202010396</v>
      </c>
      <c r="CI180" t="str">
        <f>'TABLEAU DE BORD'!B178</f>
        <v/>
      </c>
      <c r="CJ180" t="e">
        <f>'TABLEAU DE BORD'!E178-'TABLEAU DE BORD'!C178</f>
        <v>#VALUE!</v>
      </c>
      <c r="CL180" t="str">
        <f>'TABLEAU DE BORD'!H178</f>
        <v/>
      </c>
      <c r="CM180" t="e">
        <f>'TABLEAU DE BORD'!K178-'TABLEAU DE BORD'!I178</f>
        <v>#VALUE!</v>
      </c>
    </row>
    <row r="181" spans="72:91" x14ac:dyDescent="0.25">
      <c r="BT181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BORD'!$B$13:$B$2000,0),11))*T181/INDEX('TABLEAU DE BORD'!$B$13:$R$2000,MATCH('Formalisme RTE'!$H$2,'TABLEAU DE BORD'!$B$13:$B$2000,0),12)</f>
        <v>3.102830965870556</v>
      </c>
      <c r="BU181" s="98">
        <f t="shared" si="33"/>
        <v>0.93577891975241945</v>
      </c>
      <c r="BX181">
        <f t="shared" si="31"/>
        <v>0.60748217536470928</v>
      </c>
      <c r="BZ181">
        <v>19.600000000000001</v>
      </c>
      <c r="CB181">
        <v>0.627</v>
      </c>
      <c r="CD181">
        <f t="shared" si="32"/>
        <v>1.5404220201039038</v>
      </c>
      <c r="CF181">
        <f t="shared" si="30"/>
        <v>404.81000000000006</v>
      </c>
      <c r="CG18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BORD'!$B$13:$B$2000,0),9)))*T181/$P$18)</f>
        <v>406.35042202010396</v>
      </c>
      <c r="CI181" t="str">
        <f>'TABLEAU DE BORD'!B179</f>
        <v/>
      </c>
      <c r="CJ181" t="e">
        <f>'TABLEAU DE BORD'!E179-'TABLEAU DE BORD'!C179</f>
        <v>#VALUE!</v>
      </c>
      <c r="CL181" t="str">
        <f>'TABLEAU DE BORD'!H179</f>
        <v/>
      </c>
      <c r="CM181" t="e">
        <f>'TABLEAU DE BORD'!K179-'TABLEAU DE BORD'!I179</f>
        <v>#VALUE!</v>
      </c>
    </row>
    <row r="182" spans="72:91" x14ac:dyDescent="0.25">
      <c r="BT182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BORD'!$B$13:$B$2000,0),11))*T182/INDEX('TABLEAU DE BORD'!$B$13:$R$2000,MATCH('Formalisme RTE'!$H$2,'TABLEAU DE BORD'!$B$13:$B$2000,0),12)</f>
        <v>3.102830965870556</v>
      </c>
      <c r="BU182" s="98">
        <f t="shared" si="33"/>
        <v>0.93577891975241945</v>
      </c>
      <c r="BX182">
        <f t="shared" si="31"/>
        <v>0.60748217536470928</v>
      </c>
      <c r="BZ182">
        <v>19.600000000000001</v>
      </c>
      <c r="CB182">
        <v>0.627</v>
      </c>
      <c r="CD182">
        <f t="shared" si="32"/>
        <v>1.5404220201039038</v>
      </c>
      <c r="CF182">
        <f t="shared" si="30"/>
        <v>404.81000000000006</v>
      </c>
      <c r="CG18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BORD'!$B$13:$B$2000,0),9)))*T182/$P$18)</f>
        <v>406.35042202010396</v>
      </c>
      <c r="CI182" t="str">
        <f>'TABLEAU DE BORD'!B180</f>
        <v/>
      </c>
      <c r="CJ182" t="e">
        <f>'TABLEAU DE BORD'!E180-'TABLEAU DE BORD'!C180</f>
        <v>#VALUE!</v>
      </c>
      <c r="CL182" t="str">
        <f>'TABLEAU DE BORD'!H180</f>
        <v/>
      </c>
      <c r="CM182" t="e">
        <f>'TABLEAU DE BORD'!K180-'TABLEAU DE BORD'!I180</f>
        <v>#VALUE!</v>
      </c>
    </row>
    <row r="183" spans="72:91" x14ac:dyDescent="0.25">
      <c r="BT183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BORD'!$B$13:$B$2000,0),11))*T183/INDEX('TABLEAU DE BORD'!$B$13:$R$2000,MATCH('Formalisme RTE'!$H$2,'TABLEAU DE BORD'!$B$13:$B$2000,0),12)</f>
        <v>3.102830965870556</v>
      </c>
      <c r="BU183" s="98">
        <f t="shared" si="33"/>
        <v>0.93577891975241945</v>
      </c>
      <c r="BX183">
        <f t="shared" si="31"/>
        <v>0.60748217536470928</v>
      </c>
      <c r="BZ183">
        <v>19.600000000000001</v>
      </c>
      <c r="CB183">
        <v>0.627</v>
      </c>
      <c r="CD183">
        <f t="shared" si="32"/>
        <v>1.5404220201039038</v>
      </c>
      <c r="CF183">
        <f t="shared" si="30"/>
        <v>404.81000000000006</v>
      </c>
      <c r="CG18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BORD'!$B$13:$B$2000,0),9)))*T183/$P$18)</f>
        <v>406.35042202010396</v>
      </c>
      <c r="CI183" t="str">
        <f>'TABLEAU DE BORD'!B181</f>
        <v/>
      </c>
      <c r="CJ183" t="e">
        <f>'TABLEAU DE BORD'!E181-'TABLEAU DE BORD'!C181</f>
        <v>#VALUE!</v>
      </c>
      <c r="CL183" t="str">
        <f>'TABLEAU DE BORD'!H181</f>
        <v/>
      </c>
      <c r="CM183" t="e">
        <f>'TABLEAU DE BORD'!K181-'TABLEAU DE BORD'!I181</f>
        <v>#VALUE!</v>
      </c>
    </row>
    <row r="184" spans="72:91" x14ac:dyDescent="0.25">
      <c r="BT184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BORD'!$B$13:$B$2000,0),11))*T184/INDEX('TABLEAU DE BORD'!$B$13:$R$2000,MATCH('Formalisme RTE'!$H$2,'TABLEAU DE BORD'!$B$13:$B$2000,0),12)</f>
        <v>3.102830965870556</v>
      </c>
      <c r="BU184" s="98">
        <f t="shared" si="33"/>
        <v>0.93577891975241945</v>
      </c>
      <c r="BX184">
        <f t="shared" si="31"/>
        <v>0.60748217536470928</v>
      </c>
      <c r="BZ184">
        <v>19.600000000000001</v>
      </c>
      <c r="CB184">
        <v>0.627</v>
      </c>
      <c r="CD184">
        <f t="shared" si="32"/>
        <v>1.5404220201039038</v>
      </c>
      <c r="CF184">
        <f t="shared" si="30"/>
        <v>404.81000000000006</v>
      </c>
      <c r="CG18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BORD'!$B$13:$B$2000,0),9)))*T184/$P$18)</f>
        <v>406.35042202010396</v>
      </c>
      <c r="CI184" t="str">
        <f>'TABLEAU DE BORD'!B182</f>
        <v/>
      </c>
      <c r="CJ184" t="e">
        <f>'TABLEAU DE BORD'!E182-'TABLEAU DE BORD'!C182</f>
        <v>#VALUE!</v>
      </c>
      <c r="CL184" t="str">
        <f>'TABLEAU DE BORD'!H182</f>
        <v/>
      </c>
      <c r="CM184" t="e">
        <f>'TABLEAU DE BORD'!K182-'TABLEAU DE BORD'!I182</f>
        <v>#VALUE!</v>
      </c>
    </row>
    <row r="185" spans="72:91" x14ac:dyDescent="0.25">
      <c r="BT185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BORD'!$B$13:$B$2000,0),11))*T185/INDEX('TABLEAU DE BORD'!$B$13:$R$2000,MATCH('Formalisme RTE'!$H$2,'TABLEAU DE BORD'!$B$13:$B$2000,0),12)</f>
        <v>3.102830965870556</v>
      </c>
      <c r="BU185" s="98">
        <f t="shared" si="33"/>
        <v>0.93577891975241945</v>
      </c>
      <c r="BX185">
        <f t="shared" si="31"/>
        <v>0.60748217536470928</v>
      </c>
      <c r="BZ185">
        <v>19.600000000000001</v>
      </c>
      <c r="CB185">
        <v>0.627</v>
      </c>
      <c r="CD185">
        <f t="shared" si="32"/>
        <v>1.5404220201039038</v>
      </c>
      <c r="CF185">
        <f t="shared" si="30"/>
        <v>404.81000000000006</v>
      </c>
      <c r="CG18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BORD'!$B$13:$B$2000,0),9)))*T185/$P$18)</f>
        <v>406.35042202010396</v>
      </c>
      <c r="CI185" t="str">
        <f>'TABLEAU DE BORD'!B183</f>
        <v/>
      </c>
      <c r="CJ185" t="e">
        <f>'TABLEAU DE BORD'!E183-'TABLEAU DE BORD'!C183</f>
        <v>#VALUE!</v>
      </c>
      <c r="CL185" t="str">
        <f>'TABLEAU DE BORD'!H183</f>
        <v/>
      </c>
      <c r="CM185" t="e">
        <f>'TABLEAU DE BORD'!K183-'TABLEAU DE BORD'!I183</f>
        <v>#VALUE!</v>
      </c>
    </row>
    <row r="186" spans="72:91" x14ac:dyDescent="0.25">
      <c r="BT186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BORD'!$B$13:$B$2000,0),11))*T186/INDEX('TABLEAU DE BORD'!$B$13:$R$2000,MATCH('Formalisme RTE'!$H$2,'TABLEAU DE BORD'!$B$13:$B$2000,0),12)</f>
        <v>3.102830965870556</v>
      </c>
      <c r="BU186" s="98">
        <f t="shared" si="33"/>
        <v>0.93577891975241945</v>
      </c>
      <c r="BX186">
        <f t="shared" si="31"/>
        <v>0.60748217536470928</v>
      </c>
      <c r="BZ186">
        <v>19.600000000000001</v>
      </c>
      <c r="CB186">
        <v>0.627</v>
      </c>
      <c r="CD186">
        <f t="shared" si="32"/>
        <v>1.5404220201039038</v>
      </c>
      <c r="CF186">
        <f t="shared" si="30"/>
        <v>404.81000000000006</v>
      </c>
      <c r="CG18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BORD'!$B$13:$B$2000,0),9)))*T186/$P$18)</f>
        <v>406.35042202010396</v>
      </c>
      <c r="CI186" t="str">
        <f>'TABLEAU DE BORD'!B184</f>
        <v/>
      </c>
      <c r="CJ186" t="e">
        <f>'TABLEAU DE BORD'!E184-'TABLEAU DE BORD'!C184</f>
        <v>#VALUE!</v>
      </c>
      <c r="CL186" t="str">
        <f>'TABLEAU DE BORD'!H184</f>
        <v/>
      </c>
      <c r="CM186" t="e">
        <f>'TABLEAU DE BORD'!K184-'TABLEAU DE BORD'!I184</f>
        <v>#VALUE!</v>
      </c>
    </row>
    <row r="187" spans="72:91" x14ac:dyDescent="0.25">
      <c r="BT187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BORD'!$B$13:$B$2000,0),11))*T187/INDEX('TABLEAU DE BORD'!$B$13:$R$2000,MATCH('Formalisme RTE'!$H$2,'TABLEAU DE BORD'!$B$13:$B$2000,0),12)</f>
        <v>3.102830965870556</v>
      </c>
      <c r="BU187" s="98">
        <f t="shared" si="33"/>
        <v>0.93577891975241945</v>
      </c>
      <c r="BX187">
        <f t="shared" si="31"/>
        <v>0.60748217536470928</v>
      </c>
      <c r="BZ187">
        <v>19.600000000000001</v>
      </c>
      <c r="CB187">
        <v>0.627</v>
      </c>
      <c r="CD187">
        <f t="shared" si="32"/>
        <v>1.5404220201039038</v>
      </c>
      <c r="CF187">
        <f t="shared" si="30"/>
        <v>404.81000000000006</v>
      </c>
      <c r="CG18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BORD'!$B$13:$B$2000,0),9)))*T187/$P$18)</f>
        <v>406.35042202010396</v>
      </c>
      <c r="CI187" t="str">
        <f>'TABLEAU DE BORD'!B185</f>
        <v/>
      </c>
      <c r="CJ187" t="e">
        <f>'TABLEAU DE BORD'!E185-'TABLEAU DE BORD'!C185</f>
        <v>#VALUE!</v>
      </c>
      <c r="CL187" t="str">
        <f>'TABLEAU DE BORD'!H185</f>
        <v/>
      </c>
      <c r="CM187" t="e">
        <f>'TABLEAU DE BORD'!K185-'TABLEAU DE BORD'!I185</f>
        <v>#VALUE!</v>
      </c>
    </row>
    <row r="188" spans="72:91" x14ac:dyDescent="0.25">
      <c r="BT188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BORD'!$B$13:$B$2000,0),11))*T188/INDEX('TABLEAU DE BORD'!$B$13:$R$2000,MATCH('Formalisme RTE'!$H$2,'TABLEAU DE BORD'!$B$13:$B$2000,0),12)</f>
        <v>3.102830965870556</v>
      </c>
      <c r="BU188" s="98">
        <f t="shared" si="33"/>
        <v>0.93577891975241945</v>
      </c>
      <c r="BX188">
        <f t="shared" si="31"/>
        <v>0.60748217536470928</v>
      </c>
      <c r="BZ188">
        <v>19.600000000000001</v>
      </c>
      <c r="CB188">
        <v>0.627</v>
      </c>
      <c r="CD188">
        <f t="shared" si="32"/>
        <v>1.5404220201039038</v>
      </c>
      <c r="CF188">
        <f t="shared" si="30"/>
        <v>404.81000000000006</v>
      </c>
      <c r="CG18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BORD'!$B$13:$B$2000,0),9)))*T188/$P$18)</f>
        <v>406.35042202010396</v>
      </c>
      <c r="CI188" t="str">
        <f>'TABLEAU DE BORD'!B186</f>
        <v/>
      </c>
      <c r="CJ188" t="e">
        <f>'TABLEAU DE BORD'!E186-'TABLEAU DE BORD'!C186</f>
        <v>#VALUE!</v>
      </c>
      <c r="CL188" t="str">
        <f>'TABLEAU DE BORD'!H186</f>
        <v/>
      </c>
      <c r="CM188" t="e">
        <f>'TABLEAU DE BORD'!K186-'TABLEAU DE BORD'!I186</f>
        <v>#VALUE!</v>
      </c>
    </row>
    <row r="189" spans="72:91" x14ac:dyDescent="0.25">
      <c r="BT189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BORD'!$B$13:$B$2000,0),11))*T189/INDEX('TABLEAU DE BORD'!$B$13:$R$2000,MATCH('Formalisme RTE'!$H$2,'TABLEAU DE BORD'!$B$13:$B$2000,0),12)</f>
        <v>3.102830965870556</v>
      </c>
      <c r="BU189" s="98">
        <f t="shared" si="33"/>
        <v>0.93577891975241945</v>
      </c>
      <c r="BX189">
        <f t="shared" si="31"/>
        <v>0.60748217536470928</v>
      </c>
      <c r="BZ189">
        <v>19.600000000000001</v>
      </c>
      <c r="CB189">
        <v>0.627</v>
      </c>
      <c r="CD189">
        <f t="shared" si="32"/>
        <v>1.5404220201039038</v>
      </c>
      <c r="CF189">
        <f t="shared" si="30"/>
        <v>404.81000000000006</v>
      </c>
      <c r="CG18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BORD'!$B$13:$B$2000,0),9)))*T189/$P$18)</f>
        <v>406.35042202010396</v>
      </c>
      <c r="CI189" t="str">
        <f>'TABLEAU DE BORD'!B187</f>
        <v/>
      </c>
      <c r="CJ189" t="e">
        <f>'TABLEAU DE BORD'!E187-'TABLEAU DE BORD'!C187</f>
        <v>#VALUE!</v>
      </c>
      <c r="CL189" t="str">
        <f>'TABLEAU DE BORD'!H187</f>
        <v/>
      </c>
      <c r="CM189" t="e">
        <f>'TABLEAU DE BORD'!K187-'TABLEAU DE BORD'!I187</f>
        <v>#VALUE!</v>
      </c>
    </row>
    <row r="190" spans="72:91" x14ac:dyDescent="0.25">
      <c r="BT190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BORD'!$B$13:$B$2000,0),11))*T190/INDEX('TABLEAU DE BORD'!$B$13:$R$2000,MATCH('Formalisme RTE'!$H$2,'TABLEAU DE BORD'!$B$13:$B$2000,0),12)</f>
        <v>3.102830965870556</v>
      </c>
      <c r="BU190" s="98">
        <f t="shared" si="33"/>
        <v>0.93577891975241945</v>
      </c>
      <c r="BX190">
        <f t="shared" si="31"/>
        <v>0.60748217536470928</v>
      </c>
      <c r="BZ190">
        <v>19.600000000000001</v>
      </c>
      <c r="CB190">
        <v>0.627</v>
      </c>
      <c r="CD190">
        <f t="shared" si="32"/>
        <v>1.5404220201039038</v>
      </c>
      <c r="CF190">
        <f t="shared" si="30"/>
        <v>404.81000000000006</v>
      </c>
      <c r="CG19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BORD'!$B$13:$B$2000,0),9)))*T190/$P$18)</f>
        <v>406.35042202010396</v>
      </c>
      <c r="CI190" t="str">
        <f>'TABLEAU DE BORD'!B188</f>
        <v/>
      </c>
      <c r="CJ190" t="e">
        <f>'TABLEAU DE BORD'!E188-'TABLEAU DE BORD'!C188</f>
        <v>#VALUE!</v>
      </c>
      <c r="CL190" t="str">
        <f>'TABLEAU DE BORD'!H188</f>
        <v/>
      </c>
      <c r="CM190" t="e">
        <f>'TABLEAU DE BORD'!K188-'TABLEAU DE BORD'!I188</f>
        <v>#VALUE!</v>
      </c>
    </row>
    <row r="191" spans="72:91" x14ac:dyDescent="0.25">
      <c r="BT191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BORD'!$B$13:$B$2000,0),11))*T191/INDEX('TABLEAU DE BORD'!$B$13:$R$2000,MATCH('Formalisme RTE'!$H$2,'TABLEAU DE BORD'!$B$13:$B$2000,0),12)</f>
        <v>3.102830965870556</v>
      </c>
      <c r="BU191" s="98">
        <f t="shared" si="33"/>
        <v>0.93577891975241945</v>
      </c>
      <c r="BX191">
        <f t="shared" si="31"/>
        <v>0.60748217536470928</v>
      </c>
      <c r="BZ191">
        <v>19.600000000000001</v>
      </c>
      <c r="CB191">
        <v>0.627</v>
      </c>
      <c r="CD191">
        <f t="shared" si="32"/>
        <v>1.5404220201039038</v>
      </c>
      <c r="CF191">
        <f t="shared" si="30"/>
        <v>404.81000000000006</v>
      </c>
      <c r="CG19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BORD'!$B$13:$B$2000,0),9)))*T191/$P$18)</f>
        <v>406.35042202010396</v>
      </c>
      <c r="CI191" t="str">
        <f>'TABLEAU DE BORD'!B189</f>
        <v/>
      </c>
      <c r="CJ191" t="e">
        <f>'TABLEAU DE BORD'!E189-'TABLEAU DE BORD'!C189</f>
        <v>#VALUE!</v>
      </c>
      <c r="CL191" t="str">
        <f>'TABLEAU DE BORD'!H189</f>
        <v/>
      </c>
      <c r="CM191" t="e">
        <f>'TABLEAU DE BORD'!K189-'TABLEAU DE BORD'!I189</f>
        <v>#VALUE!</v>
      </c>
    </row>
    <row r="192" spans="72:91" x14ac:dyDescent="0.25">
      <c r="BT192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BORD'!$B$13:$B$2000,0),11))*T192/INDEX('TABLEAU DE BORD'!$B$13:$R$2000,MATCH('Formalisme RTE'!$H$2,'TABLEAU DE BORD'!$B$13:$B$2000,0),12)</f>
        <v>3.102830965870556</v>
      </c>
      <c r="BU192" s="98">
        <f t="shared" si="33"/>
        <v>0.93577891975241945</v>
      </c>
      <c r="BX192">
        <f t="shared" si="31"/>
        <v>0.60748217536470928</v>
      </c>
      <c r="BZ192">
        <v>19.600000000000001</v>
      </c>
      <c r="CB192">
        <v>0.627</v>
      </c>
      <c r="CD192">
        <f t="shared" si="32"/>
        <v>1.5404220201039038</v>
      </c>
      <c r="CF192">
        <f t="shared" si="30"/>
        <v>404.81000000000006</v>
      </c>
      <c r="CG19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BORD'!$B$13:$B$2000,0),9)))*T192/$P$18)</f>
        <v>406.35042202010396</v>
      </c>
      <c r="CI192" t="str">
        <f>'TABLEAU DE BORD'!B190</f>
        <v/>
      </c>
      <c r="CJ192" t="e">
        <f>'TABLEAU DE BORD'!E190-'TABLEAU DE BORD'!C190</f>
        <v>#VALUE!</v>
      </c>
      <c r="CL192" t="str">
        <f>'TABLEAU DE BORD'!H190</f>
        <v/>
      </c>
      <c r="CM192" t="e">
        <f>'TABLEAU DE BORD'!K190-'TABLEAU DE BORD'!I190</f>
        <v>#VALUE!</v>
      </c>
    </row>
    <row r="193" spans="72:91" x14ac:dyDescent="0.25">
      <c r="BT193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BORD'!$B$13:$B$2000,0),11))*T193/INDEX('TABLEAU DE BORD'!$B$13:$R$2000,MATCH('Formalisme RTE'!$H$2,'TABLEAU DE BORD'!$B$13:$B$2000,0),12)</f>
        <v>3.102830965870556</v>
      </c>
      <c r="BU193" s="98">
        <f t="shared" si="33"/>
        <v>0.93577891975241945</v>
      </c>
      <c r="BX193">
        <f t="shared" si="31"/>
        <v>0.60748217536470928</v>
      </c>
      <c r="BZ193">
        <v>19.600000000000001</v>
      </c>
      <c r="CB193">
        <v>0.627</v>
      </c>
      <c r="CD193">
        <f t="shared" si="32"/>
        <v>1.5404220201039038</v>
      </c>
      <c r="CF193">
        <f t="shared" si="30"/>
        <v>404.81000000000006</v>
      </c>
      <c r="CG19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BORD'!$B$13:$B$2000,0),9)))*T193/$P$18)</f>
        <v>406.35042202010396</v>
      </c>
      <c r="CI193" t="str">
        <f>'TABLEAU DE BORD'!B191</f>
        <v/>
      </c>
      <c r="CJ193" t="e">
        <f>'TABLEAU DE BORD'!E191-'TABLEAU DE BORD'!C191</f>
        <v>#VALUE!</v>
      </c>
      <c r="CL193" t="str">
        <f>'TABLEAU DE BORD'!H191</f>
        <v/>
      </c>
      <c r="CM193" t="e">
        <f>'TABLEAU DE BORD'!K191-'TABLEAU DE BORD'!I191</f>
        <v>#VALUE!</v>
      </c>
    </row>
    <row r="194" spans="72:91" x14ac:dyDescent="0.25">
      <c r="BT194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BORD'!$B$13:$B$2000,0),11))*T194/INDEX('TABLEAU DE BORD'!$B$13:$R$2000,MATCH('Formalisme RTE'!$H$2,'TABLEAU DE BORD'!$B$13:$B$2000,0),12)</f>
        <v>3.102830965870556</v>
      </c>
      <c r="BU194" s="98">
        <f t="shared" si="33"/>
        <v>0.93577891975241945</v>
      </c>
      <c r="BX194">
        <f t="shared" si="31"/>
        <v>0.60748217536470928</v>
      </c>
      <c r="BZ194">
        <v>19.600000000000001</v>
      </c>
      <c r="CB194">
        <v>0.627</v>
      </c>
      <c r="CD194">
        <f t="shared" si="32"/>
        <v>1.5404220201039038</v>
      </c>
      <c r="CF194">
        <f t="shared" si="30"/>
        <v>404.81000000000006</v>
      </c>
      <c r="CG19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BORD'!$B$13:$B$2000,0),9)))*T194/$P$18)</f>
        <v>406.35042202010396</v>
      </c>
      <c r="CI194" t="str">
        <f>'TABLEAU DE BORD'!B192</f>
        <v/>
      </c>
      <c r="CJ194" t="e">
        <f>'TABLEAU DE BORD'!E192-'TABLEAU DE BORD'!C192</f>
        <v>#VALUE!</v>
      </c>
      <c r="CL194" t="str">
        <f>'TABLEAU DE BORD'!H192</f>
        <v/>
      </c>
      <c r="CM194" t="e">
        <f>'TABLEAU DE BORD'!K192-'TABLEAU DE BORD'!I192</f>
        <v>#VALUE!</v>
      </c>
    </row>
    <row r="195" spans="72:91" x14ac:dyDescent="0.25">
      <c r="BT195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BORD'!$B$13:$B$2000,0),11))*T195/INDEX('TABLEAU DE BORD'!$B$13:$R$2000,MATCH('Formalisme RTE'!$H$2,'TABLEAU DE BORD'!$B$13:$B$2000,0),12)</f>
        <v>3.102830965870556</v>
      </c>
      <c r="BU195" s="98">
        <f t="shared" si="33"/>
        <v>0.93577891975241945</v>
      </c>
      <c r="BX195">
        <f t="shared" si="31"/>
        <v>0.60748217536470928</v>
      </c>
      <c r="BZ195">
        <v>19.600000000000001</v>
      </c>
      <c r="CB195">
        <v>0.627</v>
      </c>
      <c r="CD195">
        <f t="shared" si="32"/>
        <v>1.5404220201039038</v>
      </c>
      <c r="CF195">
        <f t="shared" si="30"/>
        <v>404.81000000000006</v>
      </c>
      <c r="CG19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BORD'!$B$13:$B$2000,0),9)))*T195/$P$18)</f>
        <v>406.35042202010396</v>
      </c>
      <c r="CI195" t="str">
        <f>'TABLEAU DE BORD'!B193</f>
        <v/>
      </c>
      <c r="CJ195" t="e">
        <f>'TABLEAU DE BORD'!E193-'TABLEAU DE BORD'!C193</f>
        <v>#VALUE!</v>
      </c>
      <c r="CL195" t="str">
        <f>'TABLEAU DE BORD'!H193</f>
        <v/>
      </c>
      <c r="CM195" t="e">
        <f>'TABLEAU DE BORD'!K193-'TABLEAU DE BORD'!I193</f>
        <v>#VALUE!</v>
      </c>
    </row>
    <row r="196" spans="72:91" x14ac:dyDescent="0.25">
      <c r="BT196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BORD'!$B$13:$B$2000,0),11))*T196/INDEX('TABLEAU DE BORD'!$B$13:$R$2000,MATCH('Formalisme RTE'!$H$2,'TABLEAU DE BORD'!$B$13:$B$2000,0),12)</f>
        <v>3.102830965870556</v>
      </c>
      <c r="BU196" s="98">
        <f t="shared" si="33"/>
        <v>0.93577891975241945</v>
      </c>
      <c r="BX196">
        <f t="shared" si="31"/>
        <v>0.60748217536470928</v>
      </c>
      <c r="BZ196">
        <v>19.600000000000001</v>
      </c>
      <c r="CB196">
        <v>0.627</v>
      </c>
      <c r="CD196">
        <f t="shared" si="32"/>
        <v>1.5404220201039038</v>
      </c>
      <c r="CF196">
        <f t="shared" si="30"/>
        <v>404.81000000000006</v>
      </c>
      <c r="CG19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BORD'!$B$13:$B$2000,0),9)))*T196/$P$18)</f>
        <v>406.35042202010396</v>
      </c>
      <c r="CI196" t="str">
        <f>'TABLEAU DE BORD'!B194</f>
        <v/>
      </c>
      <c r="CJ196" t="e">
        <f>'TABLEAU DE BORD'!E194-'TABLEAU DE BORD'!C194</f>
        <v>#VALUE!</v>
      </c>
      <c r="CL196" t="str">
        <f>'TABLEAU DE BORD'!H194</f>
        <v/>
      </c>
      <c r="CM196" t="e">
        <f>'TABLEAU DE BORD'!K194-'TABLEAU DE BORD'!I194</f>
        <v>#VALUE!</v>
      </c>
    </row>
    <row r="197" spans="72:91" x14ac:dyDescent="0.25">
      <c r="BT197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BORD'!$B$13:$B$2000,0),11))*T197/INDEX('TABLEAU DE BORD'!$B$13:$R$2000,MATCH('Formalisme RTE'!$H$2,'TABLEAU DE BORD'!$B$13:$B$2000,0),12)</f>
        <v>3.102830965870556</v>
      </c>
      <c r="BU197" s="98">
        <f t="shared" si="33"/>
        <v>0.93577891975241945</v>
      </c>
      <c r="BX197">
        <f t="shared" si="31"/>
        <v>0.60748217536470928</v>
      </c>
      <c r="BZ197">
        <v>19.600000000000001</v>
      </c>
      <c r="CB197">
        <v>0.627</v>
      </c>
      <c r="CD197">
        <f t="shared" si="32"/>
        <v>1.5404220201039038</v>
      </c>
      <c r="CF197">
        <f t="shared" si="30"/>
        <v>404.81000000000006</v>
      </c>
      <c r="CG19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BORD'!$B$13:$B$2000,0),9)))*T197/$P$18)</f>
        <v>406.35042202010396</v>
      </c>
      <c r="CI197" t="str">
        <f>'TABLEAU DE BORD'!B195</f>
        <v/>
      </c>
      <c r="CJ197" t="e">
        <f>'TABLEAU DE BORD'!E195-'TABLEAU DE BORD'!C195</f>
        <v>#VALUE!</v>
      </c>
      <c r="CL197" t="str">
        <f>'TABLEAU DE BORD'!H195</f>
        <v/>
      </c>
      <c r="CM197" t="e">
        <f>'TABLEAU DE BORD'!K195-'TABLEAU DE BORD'!I195</f>
        <v>#VALUE!</v>
      </c>
    </row>
    <row r="198" spans="72:91" x14ac:dyDescent="0.25">
      <c r="BT198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BORD'!$B$13:$B$2000,0),11))*T198/INDEX('TABLEAU DE BORD'!$B$13:$R$2000,MATCH('Formalisme RTE'!$H$2,'TABLEAU DE BORD'!$B$13:$B$2000,0),12)</f>
        <v>3.102830965870556</v>
      </c>
      <c r="BU198" s="98">
        <f t="shared" si="33"/>
        <v>0.93577891975241945</v>
      </c>
      <c r="BX198">
        <f t="shared" si="31"/>
        <v>0.60748217536470928</v>
      </c>
      <c r="BZ198">
        <v>19.600000000000001</v>
      </c>
      <c r="CB198">
        <v>0.627</v>
      </c>
      <c r="CD198">
        <f t="shared" si="32"/>
        <v>1.5404220201039038</v>
      </c>
      <c r="CF198">
        <f t="shared" si="30"/>
        <v>404.81000000000006</v>
      </c>
      <c r="CG19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BORD'!$B$13:$B$2000,0),9)))*T198/$P$18)</f>
        <v>406.35042202010396</v>
      </c>
      <c r="CI198" t="str">
        <f>'TABLEAU DE BORD'!B196</f>
        <v/>
      </c>
      <c r="CJ198" t="e">
        <f>'TABLEAU DE BORD'!E196-'TABLEAU DE BORD'!C196</f>
        <v>#VALUE!</v>
      </c>
      <c r="CL198" t="str">
        <f>'TABLEAU DE BORD'!H196</f>
        <v/>
      </c>
      <c r="CM198" t="e">
        <f>'TABLEAU DE BORD'!K196-'TABLEAU DE BORD'!I196</f>
        <v>#VALUE!</v>
      </c>
    </row>
    <row r="199" spans="72:91" x14ac:dyDescent="0.25">
      <c r="BT199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BORD'!$B$13:$B$2000,0),11))*T199/INDEX('TABLEAU DE BORD'!$B$13:$R$2000,MATCH('Formalisme RTE'!$H$2,'TABLEAU DE BORD'!$B$13:$B$2000,0),12)</f>
        <v>3.102830965870556</v>
      </c>
      <c r="BU199" s="98">
        <f t="shared" si="33"/>
        <v>0.93577891975241945</v>
      </c>
      <c r="BX199">
        <f t="shared" si="31"/>
        <v>0.60748217536470928</v>
      </c>
      <c r="BZ199">
        <v>19.600000000000001</v>
      </c>
      <c r="CB199">
        <v>0.627</v>
      </c>
      <c r="CD199">
        <f t="shared" si="32"/>
        <v>1.5404220201039038</v>
      </c>
      <c r="CF199">
        <f t="shared" si="30"/>
        <v>404.81000000000006</v>
      </c>
      <c r="CG19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BORD'!$B$13:$B$2000,0),9)))*T199/$P$18)</f>
        <v>406.35042202010396</v>
      </c>
      <c r="CI199" t="str">
        <f>'TABLEAU DE BORD'!B197</f>
        <v/>
      </c>
      <c r="CJ199" t="e">
        <f>'TABLEAU DE BORD'!E197-'TABLEAU DE BORD'!C197</f>
        <v>#VALUE!</v>
      </c>
      <c r="CL199" t="str">
        <f>'TABLEAU DE BORD'!H197</f>
        <v/>
      </c>
      <c r="CM199" t="e">
        <f>'TABLEAU DE BORD'!K197-'TABLEAU DE BORD'!I197</f>
        <v>#VALUE!</v>
      </c>
    </row>
    <row r="200" spans="72:91" x14ac:dyDescent="0.25">
      <c r="BT200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BORD'!$B$13:$B$2000,0),11))*T200/INDEX('TABLEAU DE BORD'!$B$13:$R$2000,MATCH('Formalisme RTE'!$H$2,'TABLEAU DE BORD'!$B$13:$B$2000,0),12)</f>
        <v>3.102830965870556</v>
      </c>
      <c r="BU200" s="98">
        <f t="shared" si="33"/>
        <v>0.93577891975241945</v>
      </c>
      <c r="BX200">
        <f t="shared" si="31"/>
        <v>0.60748217536470928</v>
      </c>
      <c r="BZ200">
        <v>19.600000000000001</v>
      </c>
      <c r="CB200">
        <v>0.627</v>
      </c>
      <c r="CD200">
        <f t="shared" si="32"/>
        <v>1.5404220201039038</v>
      </c>
      <c r="CF200">
        <f t="shared" si="30"/>
        <v>404.81000000000006</v>
      </c>
      <c r="CG20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BORD'!$B$13:$B$2000,0),9)))*T200/$P$18)</f>
        <v>406.35042202010396</v>
      </c>
      <c r="CI200" t="str">
        <f>'TABLEAU DE BORD'!B198</f>
        <v/>
      </c>
      <c r="CJ200" t="e">
        <f>'TABLEAU DE BORD'!E198-'TABLEAU DE BORD'!C198</f>
        <v>#VALUE!</v>
      </c>
      <c r="CL200" t="str">
        <f>'TABLEAU DE BORD'!H198</f>
        <v/>
      </c>
      <c r="CM200" t="e">
        <f>'TABLEAU DE BORD'!K198-'TABLEAU DE BORD'!I198</f>
        <v>#VALUE!</v>
      </c>
    </row>
    <row r="201" spans="72:91" x14ac:dyDescent="0.25">
      <c r="BT201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BORD'!$B$13:$B$2000,0),11))*T201/INDEX('TABLEAU DE BORD'!$B$13:$R$2000,MATCH('Formalisme RTE'!$H$2,'TABLEAU DE BORD'!$B$13:$B$2000,0),12)</f>
        <v>3.102830965870556</v>
      </c>
      <c r="BU201" s="98">
        <f t="shared" si="33"/>
        <v>0.93577891975241945</v>
      </c>
      <c r="BX201">
        <f t="shared" si="31"/>
        <v>0.60748217536470928</v>
      </c>
      <c r="BZ201">
        <v>19.600000000000001</v>
      </c>
      <c r="CB201">
        <v>0.627</v>
      </c>
      <c r="CD201">
        <f t="shared" si="32"/>
        <v>1.5404220201039038</v>
      </c>
      <c r="CF201">
        <f t="shared" si="30"/>
        <v>404.81000000000006</v>
      </c>
      <c r="CG20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BORD'!$B$13:$B$2000,0),9)))*T201/$P$18)</f>
        <v>406.35042202010396</v>
      </c>
      <c r="CI201" t="str">
        <f>'TABLEAU DE BORD'!B199</f>
        <v/>
      </c>
      <c r="CJ201" t="e">
        <f>'TABLEAU DE BORD'!E199-'TABLEAU DE BORD'!C199</f>
        <v>#VALUE!</v>
      </c>
      <c r="CL201" t="str">
        <f>'TABLEAU DE BORD'!H199</f>
        <v/>
      </c>
      <c r="CM201" t="e">
        <f>'TABLEAU DE BORD'!K199-'TABLEAU DE BORD'!I199</f>
        <v>#VALUE!</v>
      </c>
    </row>
    <row r="202" spans="72:91" x14ac:dyDescent="0.25">
      <c r="BT202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BORD'!$B$13:$B$2000,0),11))*T202/INDEX('TABLEAU DE BORD'!$B$13:$R$2000,MATCH('Formalisme RTE'!$H$2,'TABLEAU DE BORD'!$B$13:$B$2000,0),12)</f>
        <v>3.102830965870556</v>
      </c>
      <c r="BU202" s="98">
        <f t="shared" si="33"/>
        <v>0.93577891975241945</v>
      </c>
      <c r="BX202">
        <f t="shared" si="31"/>
        <v>0.60748217536470928</v>
      </c>
      <c r="BZ202">
        <v>19.600000000000001</v>
      </c>
      <c r="CB202">
        <v>0.627</v>
      </c>
      <c r="CD202">
        <f t="shared" si="32"/>
        <v>1.5404220201039038</v>
      </c>
      <c r="CF202">
        <f t="shared" si="30"/>
        <v>404.81000000000006</v>
      </c>
      <c r="CG20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BORD'!$B$13:$B$2000,0),9)))*T202/$P$18)</f>
        <v>406.35042202010396</v>
      </c>
      <c r="CI202" t="str">
        <f>'TABLEAU DE BORD'!B200</f>
        <v/>
      </c>
      <c r="CJ202" t="e">
        <f>'TABLEAU DE BORD'!E200-'TABLEAU DE BORD'!C200</f>
        <v>#VALUE!</v>
      </c>
      <c r="CL202" t="str">
        <f>'TABLEAU DE BORD'!H200</f>
        <v/>
      </c>
      <c r="CM202" t="e">
        <f>'TABLEAU DE BORD'!K200-'TABLEAU DE BORD'!I200</f>
        <v>#VALUE!</v>
      </c>
    </row>
    <row r="203" spans="72:91" x14ac:dyDescent="0.25">
      <c r="BT203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BORD'!$B$13:$B$2000,0),11))*T203/INDEX('TABLEAU DE BORD'!$B$13:$R$2000,MATCH('Formalisme RTE'!$H$2,'TABLEAU DE BORD'!$B$13:$B$2000,0),12)</f>
        <v>3.102830965870556</v>
      </c>
      <c r="BU203" s="98">
        <f t="shared" si="33"/>
        <v>0.93577891975241945</v>
      </c>
      <c r="BX203">
        <f t="shared" si="31"/>
        <v>0.60748217536470928</v>
      </c>
      <c r="BZ203">
        <v>19.600000000000001</v>
      </c>
      <c r="CB203">
        <v>0.627</v>
      </c>
      <c r="CD203">
        <f t="shared" si="32"/>
        <v>1.5404220201039038</v>
      </c>
      <c r="CF203">
        <f t="shared" si="30"/>
        <v>404.81000000000006</v>
      </c>
      <c r="CG20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BORD'!$B$13:$B$2000,0),9)))*T203/$P$18)</f>
        <v>406.35042202010396</v>
      </c>
      <c r="CI203" t="str">
        <f>'TABLEAU DE BORD'!B201</f>
        <v/>
      </c>
      <c r="CJ203" t="e">
        <f>'TABLEAU DE BORD'!E201-'TABLEAU DE BORD'!C201</f>
        <v>#VALUE!</v>
      </c>
      <c r="CL203" t="str">
        <f>'TABLEAU DE BORD'!H201</f>
        <v/>
      </c>
      <c r="CM203" t="e">
        <f>'TABLEAU DE BORD'!K201-'TABLEAU DE BORD'!I201</f>
        <v>#VALUE!</v>
      </c>
    </row>
    <row r="204" spans="72:91" x14ac:dyDescent="0.25">
      <c r="BT204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BORD'!$B$13:$B$2000,0),11))*T204/INDEX('TABLEAU DE BORD'!$B$13:$R$2000,MATCH('Formalisme RTE'!$H$2,'TABLEAU DE BORD'!$B$13:$B$2000,0),12)</f>
        <v>3.102830965870556</v>
      </c>
      <c r="BU204" s="98">
        <f t="shared" si="33"/>
        <v>0.93577891975241945</v>
      </c>
      <c r="BX204">
        <f t="shared" si="31"/>
        <v>0.60748217536470928</v>
      </c>
      <c r="BZ204">
        <v>19.600000000000001</v>
      </c>
      <c r="CB204">
        <v>0.627</v>
      </c>
      <c r="CD204">
        <f t="shared" si="32"/>
        <v>1.5404220201039038</v>
      </c>
      <c r="CF204">
        <f t="shared" si="30"/>
        <v>404.81000000000006</v>
      </c>
      <c r="CG20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BORD'!$B$13:$B$2000,0),9)))*T204/$P$18)</f>
        <v>406.35042202010396</v>
      </c>
      <c r="CI204" t="str">
        <f>'TABLEAU DE BORD'!B202</f>
        <v/>
      </c>
      <c r="CJ204" t="e">
        <f>'TABLEAU DE BORD'!E202-'TABLEAU DE BORD'!C202</f>
        <v>#VALUE!</v>
      </c>
      <c r="CL204" t="str">
        <f>'TABLEAU DE BORD'!H202</f>
        <v/>
      </c>
      <c r="CM204" t="e">
        <f>'TABLEAU DE BORD'!K202-'TABLEAU DE BORD'!I202</f>
        <v>#VALUE!</v>
      </c>
    </row>
    <row r="205" spans="72:91" x14ac:dyDescent="0.25">
      <c r="BT205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BORD'!$B$13:$B$2000,0),11))*T205/INDEX('TABLEAU DE BORD'!$B$13:$R$2000,MATCH('Formalisme RTE'!$H$2,'TABLEAU DE BORD'!$B$13:$B$2000,0),12)</f>
        <v>3.102830965870556</v>
      </c>
      <c r="BU205" s="98">
        <f t="shared" si="33"/>
        <v>0.93577891975241945</v>
      </c>
      <c r="BX205">
        <f t="shared" si="31"/>
        <v>0.60748217536470928</v>
      </c>
      <c r="BZ205">
        <v>19.600000000000001</v>
      </c>
      <c r="CB205">
        <v>0.627</v>
      </c>
      <c r="CD205">
        <f t="shared" si="32"/>
        <v>1.5404220201039038</v>
      </c>
      <c r="CF205">
        <f t="shared" si="30"/>
        <v>404.81000000000006</v>
      </c>
      <c r="CG20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BORD'!$B$13:$B$2000,0),9)))*T205/$P$18)</f>
        <v>406.35042202010396</v>
      </c>
      <c r="CI205" t="str">
        <f>'TABLEAU DE BORD'!B203</f>
        <v/>
      </c>
      <c r="CJ205" t="e">
        <f>'TABLEAU DE BORD'!E203-'TABLEAU DE BORD'!C203</f>
        <v>#VALUE!</v>
      </c>
      <c r="CL205" t="str">
        <f>'TABLEAU DE BORD'!H203</f>
        <v/>
      </c>
      <c r="CM205" t="e">
        <f>'TABLEAU DE BORD'!K203-'TABLEAU DE BORD'!I203</f>
        <v>#VALUE!</v>
      </c>
    </row>
    <row r="206" spans="72:91" x14ac:dyDescent="0.25">
      <c r="BT206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BORD'!$B$13:$B$2000,0),11))*T206/INDEX('TABLEAU DE BORD'!$B$13:$R$2000,MATCH('Formalisme RTE'!$H$2,'TABLEAU DE BORD'!$B$13:$B$2000,0),12)</f>
        <v>3.102830965870556</v>
      </c>
      <c r="BU206" s="98">
        <f t="shared" si="33"/>
        <v>0.93577891975241945</v>
      </c>
      <c r="BX206">
        <f t="shared" si="31"/>
        <v>0.60748217536470928</v>
      </c>
      <c r="BZ206">
        <v>19.600000000000001</v>
      </c>
      <c r="CB206">
        <v>0.627</v>
      </c>
      <c r="CD206">
        <f t="shared" si="32"/>
        <v>1.5404220201039038</v>
      </c>
      <c r="CF206">
        <f t="shared" si="30"/>
        <v>404.81000000000006</v>
      </c>
      <c r="CG20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BORD'!$B$13:$B$2000,0),9)))*T206/$P$18)</f>
        <v>406.35042202010396</v>
      </c>
      <c r="CI206" t="str">
        <f>'TABLEAU DE BORD'!B204</f>
        <v/>
      </c>
      <c r="CJ206" t="e">
        <f>'TABLEAU DE BORD'!E204-'TABLEAU DE BORD'!C204</f>
        <v>#VALUE!</v>
      </c>
      <c r="CL206" t="str">
        <f>'TABLEAU DE BORD'!H204</f>
        <v/>
      </c>
      <c r="CM206" t="e">
        <f>'TABLEAU DE BORD'!K204-'TABLEAU DE BORD'!I204</f>
        <v>#VALUE!</v>
      </c>
    </row>
    <row r="207" spans="72:91" x14ac:dyDescent="0.25">
      <c r="BT207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BORD'!$B$13:$B$2000,0),11))*T207/INDEX('TABLEAU DE BORD'!$B$13:$R$2000,MATCH('Formalisme RTE'!$H$2,'TABLEAU DE BORD'!$B$13:$B$2000,0),12)</f>
        <v>3.102830965870556</v>
      </c>
      <c r="BU207" s="98">
        <f t="shared" si="33"/>
        <v>0.93577891975241945</v>
      </c>
      <c r="BX207">
        <f t="shared" si="31"/>
        <v>0.60748217536470928</v>
      </c>
      <c r="BZ207">
        <v>19.600000000000001</v>
      </c>
      <c r="CB207">
        <v>0.627</v>
      </c>
      <c r="CD207">
        <f t="shared" si="32"/>
        <v>1.5404220201039038</v>
      </c>
      <c r="CF207">
        <f t="shared" ref="CF207:CF270" si="34">$BE$28+$D$10*((EXP(($BE$26-T207)/$D$10)+EXP(-($BE$26-T207)/$D$10))/2-1)</f>
        <v>404.81000000000006</v>
      </c>
      <c r="CG20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BORD'!$B$13:$B$2000,0),9)))*T207/$P$18)</f>
        <v>406.35042202010396</v>
      </c>
      <c r="CI207" t="str">
        <f>'TABLEAU DE BORD'!B205</f>
        <v/>
      </c>
      <c r="CJ207" t="e">
        <f>'TABLEAU DE BORD'!E205-'TABLEAU DE BORD'!C205</f>
        <v>#VALUE!</v>
      </c>
      <c r="CL207" t="str">
        <f>'TABLEAU DE BORD'!H205</f>
        <v/>
      </c>
      <c r="CM207" t="e">
        <f>'TABLEAU DE BORD'!K205-'TABLEAU DE BORD'!I205</f>
        <v>#VALUE!</v>
      </c>
    </row>
    <row r="208" spans="72:91" x14ac:dyDescent="0.25">
      <c r="BT208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BORD'!$B$13:$B$2000,0),11))*T208/INDEX('TABLEAU DE BORD'!$B$13:$R$2000,MATCH('Formalisme RTE'!$H$2,'TABLEAU DE BORD'!$B$13:$B$2000,0),12)</f>
        <v>3.102830965870556</v>
      </c>
      <c r="BU208" s="98">
        <f t="shared" si="33"/>
        <v>0.93577891975241945</v>
      </c>
      <c r="BX208">
        <f t="shared" ref="BX208:BX271" si="35">SQRT(1-(1/(SQRT((CB208*0.981)^2+(($B$30/10)*BZ208*0.001)^2)/(CB208*0.981))^2))</f>
        <v>0.60748217536470928</v>
      </c>
      <c r="BZ208">
        <v>19.600000000000001</v>
      </c>
      <c r="CB208">
        <v>0.627</v>
      </c>
      <c r="CD208">
        <f t="shared" si="32"/>
        <v>1.5404220201039038</v>
      </c>
      <c r="CF208">
        <f t="shared" si="34"/>
        <v>404.81000000000006</v>
      </c>
      <c r="CG20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BORD'!$B$13:$B$2000,0),9)))*T208/$P$18)</f>
        <v>406.35042202010396</v>
      </c>
      <c r="CI208" t="str">
        <f>'TABLEAU DE BORD'!B206</f>
        <v/>
      </c>
      <c r="CJ208" t="e">
        <f>'TABLEAU DE BORD'!E206-'TABLEAU DE BORD'!C206</f>
        <v>#VALUE!</v>
      </c>
      <c r="CL208" t="str">
        <f>'TABLEAU DE BORD'!H206</f>
        <v/>
      </c>
      <c r="CM208" t="e">
        <f>'TABLEAU DE BORD'!K206-'TABLEAU DE BORD'!I206</f>
        <v>#VALUE!</v>
      </c>
    </row>
    <row r="209" spans="72:91" x14ac:dyDescent="0.25">
      <c r="BT209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BORD'!$B$13:$B$2000,0),11))*T209/INDEX('TABLEAU DE BORD'!$B$13:$R$2000,MATCH('Formalisme RTE'!$H$2,'TABLEAU DE BORD'!$B$13:$B$2000,0),12)</f>
        <v>3.102830965870556</v>
      </c>
      <c r="BU209" s="98">
        <f t="shared" si="33"/>
        <v>0.93577891975241945</v>
      </c>
      <c r="BX209">
        <f t="shared" si="35"/>
        <v>0.60748217536470928</v>
      </c>
      <c r="BZ209">
        <v>19.600000000000001</v>
      </c>
      <c r="CB209">
        <v>0.627</v>
      </c>
      <c r="CD209">
        <f t="shared" ref="CD209:CD272" si="36">CG209-CF209</f>
        <v>1.5404220201039038</v>
      </c>
      <c r="CF209">
        <f t="shared" si="34"/>
        <v>404.81000000000006</v>
      </c>
      <c r="CG20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BORD'!$B$13:$B$2000,0),9)))*T209/$P$18)</f>
        <v>406.35042202010396</v>
      </c>
      <c r="CI209" t="str">
        <f>'TABLEAU DE BORD'!B207</f>
        <v/>
      </c>
      <c r="CJ209" t="e">
        <f>'TABLEAU DE BORD'!E207-'TABLEAU DE BORD'!C207</f>
        <v>#VALUE!</v>
      </c>
      <c r="CL209" t="str">
        <f>'TABLEAU DE BORD'!H207</f>
        <v/>
      </c>
      <c r="CM209" t="e">
        <f>'TABLEAU DE BORD'!K207-'TABLEAU DE BORD'!I207</f>
        <v>#VALUE!</v>
      </c>
    </row>
    <row r="210" spans="72:91" x14ac:dyDescent="0.25">
      <c r="BT210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BORD'!$B$13:$B$2000,0),11))*T210/INDEX('TABLEAU DE BORD'!$B$13:$R$2000,MATCH('Formalisme RTE'!$H$2,'TABLEAU DE BORD'!$B$13:$B$2000,0),12)</f>
        <v>3.102830965870556</v>
      </c>
      <c r="BU210" s="98">
        <f t="shared" ref="BU210:BU273" si="37">BX210*CD210</f>
        <v>0.93577891975241945</v>
      </c>
      <c r="BX210">
        <f t="shared" si="35"/>
        <v>0.60748217536470928</v>
      </c>
      <c r="BZ210">
        <v>19.600000000000001</v>
      </c>
      <c r="CB210">
        <v>0.627</v>
      </c>
      <c r="CD210">
        <f t="shared" si="36"/>
        <v>1.5404220201039038</v>
      </c>
      <c r="CF210">
        <f t="shared" si="34"/>
        <v>404.81000000000006</v>
      </c>
      <c r="CG21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BORD'!$B$13:$B$2000,0),9)))*T210/$P$18)</f>
        <v>406.35042202010396</v>
      </c>
      <c r="CI210" t="str">
        <f>'TABLEAU DE BORD'!B208</f>
        <v/>
      </c>
      <c r="CJ210" t="e">
        <f>'TABLEAU DE BORD'!E208-'TABLEAU DE BORD'!C208</f>
        <v>#VALUE!</v>
      </c>
      <c r="CL210" t="str">
        <f>'TABLEAU DE BORD'!H208</f>
        <v/>
      </c>
      <c r="CM210" t="e">
        <f>'TABLEAU DE BORD'!K208-'TABLEAU DE BORD'!I208</f>
        <v>#VALUE!</v>
      </c>
    </row>
    <row r="211" spans="72:91" x14ac:dyDescent="0.25">
      <c r="BT211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BORD'!$B$13:$B$2000,0),11))*T211/INDEX('TABLEAU DE BORD'!$B$13:$R$2000,MATCH('Formalisme RTE'!$H$2,'TABLEAU DE BORD'!$B$13:$B$2000,0),12)</f>
        <v>3.102830965870556</v>
      </c>
      <c r="BU211" s="98">
        <f t="shared" si="37"/>
        <v>0.93577891975241945</v>
      </c>
      <c r="BX211">
        <f t="shared" si="35"/>
        <v>0.60748217536470928</v>
      </c>
      <c r="BZ211">
        <v>19.600000000000001</v>
      </c>
      <c r="CB211">
        <v>0.627</v>
      </c>
      <c r="CD211">
        <f t="shared" si="36"/>
        <v>1.5404220201039038</v>
      </c>
      <c r="CF211">
        <f t="shared" si="34"/>
        <v>404.81000000000006</v>
      </c>
      <c r="CG21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BORD'!$B$13:$B$2000,0),9)))*T211/$P$18)</f>
        <v>406.35042202010396</v>
      </c>
      <c r="CI211" t="str">
        <f>'TABLEAU DE BORD'!B209</f>
        <v/>
      </c>
      <c r="CJ211" t="e">
        <f>'TABLEAU DE BORD'!E209-'TABLEAU DE BORD'!C209</f>
        <v>#VALUE!</v>
      </c>
      <c r="CL211" t="str">
        <f>'TABLEAU DE BORD'!H209</f>
        <v/>
      </c>
      <c r="CM211" t="e">
        <f>'TABLEAU DE BORD'!K209-'TABLEAU DE BORD'!I209</f>
        <v>#VALUE!</v>
      </c>
    </row>
    <row r="212" spans="72:91" x14ac:dyDescent="0.25">
      <c r="BT212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BORD'!$B$13:$B$2000,0),11))*T212/INDEX('TABLEAU DE BORD'!$B$13:$R$2000,MATCH('Formalisme RTE'!$H$2,'TABLEAU DE BORD'!$B$13:$B$2000,0),12)</f>
        <v>3.102830965870556</v>
      </c>
      <c r="BU212" s="98">
        <f t="shared" si="37"/>
        <v>0.93577891975241945</v>
      </c>
      <c r="BX212">
        <f t="shared" si="35"/>
        <v>0.60748217536470928</v>
      </c>
      <c r="BZ212">
        <v>19.600000000000001</v>
      </c>
      <c r="CB212">
        <v>0.627</v>
      </c>
      <c r="CD212">
        <f t="shared" si="36"/>
        <v>1.5404220201039038</v>
      </c>
      <c r="CF212">
        <f t="shared" si="34"/>
        <v>404.81000000000006</v>
      </c>
      <c r="CG21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BORD'!$B$13:$B$2000,0),9)))*T212/$P$18)</f>
        <v>406.35042202010396</v>
      </c>
      <c r="CI212" t="str">
        <f>'TABLEAU DE BORD'!B210</f>
        <v/>
      </c>
      <c r="CJ212" t="e">
        <f>'TABLEAU DE BORD'!E210-'TABLEAU DE BORD'!C210</f>
        <v>#VALUE!</v>
      </c>
      <c r="CL212" t="str">
        <f>'TABLEAU DE BORD'!H210</f>
        <v/>
      </c>
      <c r="CM212" t="e">
        <f>'TABLEAU DE BORD'!K210-'TABLEAU DE BORD'!I210</f>
        <v>#VALUE!</v>
      </c>
    </row>
    <row r="213" spans="72:91" x14ac:dyDescent="0.25">
      <c r="BT213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BORD'!$B$13:$B$2000,0),11))*T213/INDEX('TABLEAU DE BORD'!$B$13:$R$2000,MATCH('Formalisme RTE'!$H$2,'TABLEAU DE BORD'!$B$13:$B$2000,0),12)</f>
        <v>3.102830965870556</v>
      </c>
      <c r="BU213" s="98">
        <f t="shared" si="37"/>
        <v>0.93577891975241945</v>
      </c>
      <c r="BX213">
        <f t="shared" si="35"/>
        <v>0.60748217536470928</v>
      </c>
      <c r="BZ213">
        <v>19.600000000000001</v>
      </c>
      <c r="CB213">
        <v>0.627</v>
      </c>
      <c r="CD213">
        <f t="shared" si="36"/>
        <v>1.5404220201039038</v>
      </c>
      <c r="CF213">
        <f t="shared" si="34"/>
        <v>404.81000000000006</v>
      </c>
      <c r="CG21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BORD'!$B$13:$B$2000,0),9)))*T213/$P$18)</f>
        <v>406.35042202010396</v>
      </c>
      <c r="CI213" t="str">
        <f>'TABLEAU DE BORD'!B211</f>
        <v/>
      </c>
      <c r="CJ213" t="e">
        <f>'TABLEAU DE BORD'!E211-'TABLEAU DE BORD'!C211</f>
        <v>#VALUE!</v>
      </c>
      <c r="CL213" t="str">
        <f>'TABLEAU DE BORD'!H211</f>
        <v/>
      </c>
      <c r="CM213" t="e">
        <f>'TABLEAU DE BORD'!K211-'TABLEAU DE BORD'!I211</f>
        <v>#VALUE!</v>
      </c>
    </row>
    <row r="214" spans="72:91" x14ac:dyDescent="0.25">
      <c r="BT214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BORD'!$B$13:$B$2000,0),11))*T214/INDEX('TABLEAU DE BORD'!$B$13:$R$2000,MATCH('Formalisme RTE'!$H$2,'TABLEAU DE BORD'!$B$13:$B$2000,0),12)</f>
        <v>3.102830965870556</v>
      </c>
      <c r="BU214" s="98">
        <f t="shared" si="37"/>
        <v>0.93577891975241945</v>
      </c>
      <c r="BX214">
        <f t="shared" si="35"/>
        <v>0.60748217536470928</v>
      </c>
      <c r="BZ214">
        <v>19.600000000000001</v>
      </c>
      <c r="CB214">
        <v>0.627</v>
      </c>
      <c r="CD214">
        <f t="shared" si="36"/>
        <v>1.5404220201039038</v>
      </c>
      <c r="CF214">
        <f t="shared" si="34"/>
        <v>404.81000000000006</v>
      </c>
      <c r="CG21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BORD'!$B$13:$B$2000,0),9)))*T214/$P$18)</f>
        <v>406.35042202010396</v>
      </c>
      <c r="CI214" t="str">
        <f>'TABLEAU DE BORD'!B212</f>
        <v/>
      </c>
      <c r="CJ214" t="e">
        <f>'TABLEAU DE BORD'!E212-'TABLEAU DE BORD'!C212</f>
        <v>#VALUE!</v>
      </c>
      <c r="CL214" t="str">
        <f>'TABLEAU DE BORD'!H212</f>
        <v/>
      </c>
      <c r="CM214" t="e">
        <f>'TABLEAU DE BORD'!K212-'TABLEAU DE BORD'!I212</f>
        <v>#VALUE!</v>
      </c>
    </row>
    <row r="215" spans="72:91" x14ac:dyDescent="0.25">
      <c r="BT215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BORD'!$B$13:$B$2000,0),11))*T215/INDEX('TABLEAU DE BORD'!$B$13:$R$2000,MATCH('Formalisme RTE'!$H$2,'TABLEAU DE BORD'!$B$13:$B$2000,0),12)</f>
        <v>3.102830965870556</v>
      </c>
      <c r="BU215" s="98">
        <f t="shared" si="37"/>
        <v>0.93577891975241945</v>
      </c>
      <c r="BX215">
        <f t="shared" si="35"/>
        <v>0.60748217536470928</v>
      </c>
      <c r="BZ215">
        <v>19.600000000000001</v>
      </c>
      <c r="CB215">
        <v>0.627</v>
      </c>
      <c r="CD215">
        <f t="shared" si="36"/>
        <v>1.5404220201039038</v>
      </c>
      <c r="CF215">
        <f t="shared" si="34"/>
        <v>404.81000000000006</v>
      </c>
      <c r="CG21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BORD'!$B$13:$B$2000,0),9)))*T215/$P$18)</f>
        <v>406.35042202010396</v>
      </c>
      <c r="CI215" t="str">
        <f>'TABLEAU DE BORD'!B213</f>
        <v/>
      </c>
      <c r="CJ215" t="e">
        <f>'TABLEAU DE BORD'!E213-'TABLEAU DE BORD'!C213</f>
        <v>#VALUE!</v>
      </c>
      <c r="CL215" t="str">
        <f>'TABLEAU DE BORD'!H213</f>
        <v/>
      </c>
      <c r="CM215" t="e">
        <f>'TABLEAU DE BORD'!K213-'TABLEAU DE BORD'!I213</f>
        <v>#VALUE!</v>
      </c>
    </row>
    <row r="216" spans="72:91" x14ac:dyDescent="0.25">
      <c r="BT216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BORD'!$B$13:$B$2000,0),11))*T216/INDEX('TABLEAU DE BORD'!$B$13:$R$2000,MATCH('Formalisme RTE'!$H$2,'TABLEAU DE BORD'!$B$13:$B$2000,0),12)</f>
        <v>3.102830965870556</v>
      </c>
      <c r="BU216" s="98">
        <f t="shared" si="37"/>
        <v>0.93577891975241945</v>
      </c>
      <c r="BX216">
        <f t="shared" si="35"/>
        <v>0.60748217536470928</v>
      </c>
      <c r="BZ216">
        <v>19.600000000000001</v>
      </c>
      <c r="CB216">
        <v>0.627</v>
      </c>
      <c r="CD216">
        <f t="shared" si="36"/>
        <v>1.5404220201039038</v>
      </c>
      <c r="CF216">
        <f t="shared" si="34"/>
        <v>404.81000000000006</v>
      </c>
      <c r="CG21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BORD'!$B$13:$B$2000,0),9)))*T216/$P$18)</f>
        <v>406.35042202010396</v>
      </c>
      <c r="CI216" t="str">
        <f>'TABLEAU DE BORD'!B214</f>
        <v/>
      </c>
      <c r="CJ216" t="e">
        <f>'TABLEAU DE BORD'!E214-'TABLEAU DE BORD'!C214</f>
        <v>#VALUE!</v>
      </c>
      <c r="CL216" t="str">
        <f>'TABLEAU DE BORD'!H214</f>
        <v/>
      </c>
      <c r="CM216" t="e">
        <f>'TABLEAU DE BORD'!K214-'TABLEAU DE BORD'!I214</f>
        <v>#VALUE!</v>
      </c>
    </row>
    <row r="217" spans="72:91" x14ac:dyDescent="0.25">
      <c r="BT217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BORD'!$B$13:$B$2000,0),11))*T217/INDEX('TABLEAU DE BORD'!$B$13:$R$2000,MATCH('Formalisme RTE'!$H$2,'TABLEAU DE BORD'!$B$13:$B$2000,0),12)</f>
        <v>3.102830965870556</v>
      </c>
      <c r="BU217" s="98">
        <f t="shared" si="37"/>
        <v>0.93577891975241945</v>
      </c>
      <c r="BX217">
        <f t="shared" si="35"/>
        <v>0.60748217536470928</v>
      </c>
      <c r="BZ217">
        <v>19.600000000000001</v>
      </c>
      <c r="CB217">
        <v>0.627</v>
      </c>
      <c r="CD217">
        <f t="shared" si="36"/>
        <v>1.5404220201039038</v>
      </c>
      <c r="CF217">
        <f t="shared" si="34"/>
        <v>404.81000000000006</v>
      </c>
      <c r="CG21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BORD'!$B$13:$B$2000,0),9)))*T217/$P$18)</f>
        <v>406.35042202010396</v>
      </c>
      <c r="CI217" t="str">
        <f>'TABLEAU DE BORD'!B215</f>
        <v/>
      </c>
      <c r="CJ217" t="e">
        <f>'TABLEAU DE BORD'!E215-'TABLEAU DE BORD'!C215</f>
        <v>#VALUE!</v>
      </c>
      <c r="CL217" t="str">
        <f>'TABLEAU DE BORD'!H215</f>
        <v/>
      </c>
      <c r="CM217" t="e">
        <f>'TABLEAU DE BORD'!K215-'TABLEAU DE BORD'!I215</f>
        <v>#VALUE!</v>
      </c>
    </row>
    <row r="218" spans="72:91" x14ac:dyDescent="0.25">
      <c r="BT218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BORD'!$B$13:$B$2000,0),11))*T218/INDEX('TABLEAU DE BORD'!$B$13:$R$2000,MATCH('Formalisme RTE'!$H$2,'TABLEAU DE BORD'!$B$13:$B$2000,0),12)</f>
        <v>3.102830965870556</v>
      </c>
      <c r="BU218" s="98">
        <f t="shared" si="37"/>
        <v>0.93577891975241945</v>
      </c>
      <c r="BX218">
        <f t="shared" si="35"/>
        <v>0.60748217536470928</v>
      </c>
      <c r="BZ218">
        <v>19.600000000000001</v>
      </c>
      <c r="CB218">
        <v>0.627</v>
      </c>
      <c r="CD218">
        <f t="shared" si="36"/>
        <v>1.5404220201039038</v>
      </c>
      <c r="CF218">
        <f t="shared" si="34"/>
        <v>404.81000000000006</v>
      </c>
      <c r="CG21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BORD'!$B$13:$B$2000,0),9)))*T218/$P$18)</f>
        <v>406.35042202010396</v>
      </c>
      <c r="CI218" t="str">
        <f>'TABLEAU DE BORD'!B216</f>
        <v/>
      </c>
      <c r="CJ218" t="e">
        <f>'TABLEAU DE BORD'!E216-'TABLEAU DE BORD'!C216</f>
        <v>#VALUE!</v>
      </c>
      <c r="CL218" t="str">
        <f>'TABLEAU DE BORD'!H216</f>
        <v/>
      </c>
      <c r="CM218" t="e">
        <f>'TABLEAU DE BORD'!K216-'TABLEAU DE BORD'!I216</f>
        <v>#VALUE!</v>
      </c>
    </row>
    <row r="219" spans="72:91" x14ac:dyDescent="0.25">
      <c r="BT219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BORD'!$B$13:$B$2000,0),11))*T219/INDEX('TABLEAU DE BORD'!$B$13:$R$2000,MATCH('Formalisme RTE'!$H$2,'TABLEAU DE BORD'!$B$13:$B$2000,0),12)</f>
        <v>3.102830965870556</v>
      </c>
      <c r="BU219" s="98">
        <f t="shared" si="37"/>
        <v>0.93577891975241945</v>
      </c>
      <c r="BX219">
        <f t="shared" si="35"/>
        <v>0.60748217536470928</v>
      </c>
      <c r="BZ219">
        <v>19.600000000000001</v>
      </c>
      <c r="CB219">
        <v>0.627</v>
      </c>
      <c r="CD219">
        <f t="shared" si="36"/>
        <v>1.5404220201039038</v>
      </c>
      <c r="CF219">
        <f t="shared" si="34"/>
        <v>404.81000000000006</v>
      </c>
      <c r="CG21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BORD'!$B$13:$B$2000,0),9)))*T219/$P$18)</f>
        <v>406.35042202010396</v>
      </c>
      <c r="CI219" t="str">
        <f>'TABLEAU DE BORD'!B217</f>
        <v/>
      </c>
      <c r="CJ219" t="e">
        <f>'TABLEAU DE BORD'!E217-'TABLEAU DE BORD'!C217</f>
        <v>#VALUE!</v>
      </c>
      <c r="CL219" t="str">
        <f>'TABLEAU DE BORD'!H217</f>
        <v/>
      </c>
      <c r="CM219" t="e">
        <f>'TABLEAU DE BORD'!K217-'TABLEAU DE BORD'!I217</f>
        <v>#VALUE!</v>
      </c>
    </row>
    <row r="220" spans="72:91" x14ac:dyDescent="0.25">
      <c r="BT220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BORD'!$B$13:$B$2000,0),11))*T220/INDEX('TABLEAU DE BORD'!$B$13:$R$2000,MATCH('Formalisme RTE'!$H$2,'TABLEAU DE BORD'!$B$13:$B$2000,0),12)</f>
        <v>3.102830965870556</v>
      </c>
      <c r="BU220" s="98">
        <f t="shared" si="37"/>
        <v>0.93577891975241945</v>
      </c>
      <c r="BX220">
        <f t="shared" si="35"/>
        <v>0.60748217536470928</v>
      </c>
      <c r="BZ220">
        <v>19.600000000000001</v>
      </c>
      <c r="CB220">
        <v>0.627</v>
      </c>
      <c r="CD220">
        <f t="shared" si="36"/>
        <v>1.5404220201039038</v>
      </c>
      <c r="CF220">
        <f t="shared" si="34"/>
        <v>404.81000000000006</v>
      </c>
      <c r="CG22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BORD'!$B$13:$B$2000,0),9)))*T220/$P$18)</f>
        <v>406.35042202010396</v>
      </c>
      <c r="CI220" t="str">
        <f>'TABLEAU DE BORD'!B218</f>
        <v/>
      </c>
      <c r="CJ220" t="e">
        <f>'TABLEAU DE BORD'!E218-'TABLEAU DE BORD'!C218</f>
        <v>#VALUE!</v>
      </c>
      <c r="CL220" t="str">
        <f>'TABLEAU DE BORD'!H218</f>
        <v/>
      </c>
      <c r="CM220" t="e">
        <f>'TABLEAU DE BORD'!K218-'TABLEAU DE BORD'!I218</f>
        <v>#VALUE!</v>
      </c>
    </row>
    <row r="221" spans="72:91" x14ac:dyDescent="0.25">
      <c r="BT221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BORD'!$B$13:$B$2000,0),11))*T221/INDEX('TABLEAU DE BORD'!$B$13:$R$2000,MATCH('Formalisme RTE'!$H$2,'TABLEAU DE BORD'!$B$13:$B$2000,0),12)</f>
        <v>3.102830965870556</v>
      </c>
      <c r="BU221" s="98">
        <f t="shared" si="37"/>
        <v>0.93577891975241945</v>
      </c>
      <c r="BX221">
        <f t="shared" si="35"/>
        <v>0.60748217536470928</v>
      </c>
      <c r="BZ221">
        <v>19.600000000000001</v>
      </c>
      <c r="CB221">
        <v>0.627</v>
      </c>
      <c r="CD221">
        <f t="shared" si="36"/>
        <v>1.5404220201039038</v>
      </c>
      <c r="CF221">
        <f t="shared" si="34"/>
        <v>404.81000000000006</v>
      </c>
      <c r="CG22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BORD'!$B$13:$B$2000,0),9)))*T221/$P$18)</f>
        <v>406.35042202010396</v>
      </c>
      <c r="CI221" t="str">
        <f>'TABLEAU DE BORD'!B219</f>
        <v/>
      </c>
      <c r="CJ221" t="e">
        <f>'TABLEAU DE BORD'!E219-'TABLEAU DE BORD'!C219</f>
        <v>#VALUE!</v>
      </c>
      <c r="CL221" t="str">
        <f>'TABLEAU DE BORD'!H219</f>
        <v/>
      </c>
      <c r="CM221" t="e">
        <f>'TABLEAU DE BORD'!K219-'TABLEAU DE BORD'!I219</f>
        <v>#VALUE!</v>
      </c>
    </row>
    <row r="222" spans="72:91" x14ac:dyDescent="0.25">
      <c r="BT222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BORD'!$B$13:$B$2000,0),11))*T222/INDEX('TABLEAU DE BORD'!$B$13:$R$2000,MATCH('Formalisme RTE'!$H$2,'TABLEAU DE BORD'!$B$13:$B$2000,0),12)</f>
        <v>3.102830965870556</v>
      </c>
      <c r="BU222" s="98">
        <f t="shared" si="37"/>
        <v>0.93577891975241945</v>
      </c>
      <c r="BX222">
        <f t="shared" si="35"/>
        <v>0.60748217536470928</v>
      </c>
      <c r="BZ222">
        <v>19.600000000000001</v>
      </c>
      <c r="CB222">
        <v>0.627</v>
      </c>
      <c r="CD222">
        <f t="shared" si="36"/>
        <v>1.5404220201039038</v>
      </c>
      <c r="CF222">
        <f t="shared" si="34"/>
        <v>404.81000000000006</v>
      </c>
      <c r="CG22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BORD'!$B$13:$B$2000,0),9)))*T222/$P$18)</f>
        <v>406.35042202010396</v>
      </c>
      <c r="CI222" t="str">
        <f>'TABLEAU DE BORD'!B220</f>
        <v/>
      </c>
      <c r="CJ222" t="e">
        <f>'TABLEAU DE BORD'!E220-'TABLEAU DE BORD'!C220</f>
        <v>#VALUE!</v>
      </c>
      <c r="CL222" t="str">
        <f>'TABLEAU DE BORD'!H220</f>
        <v/>
      </c>
      <c r="CM222" t="e">
        <f>'TABLEAU DE BORD'!K220-'TABLEAU DE BORD'!I220</f>
        <v>#VALUE!</v>
      </c>
    </row>
    <row r="223" spans="72:91" x14ac:dyDescent="0.25">
      <c r="BT223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BORD'!$B$13:$B$2000,0),11))*T223/INDEX('TABLEAU DE BORD'!$B$13:$R$2000,MATCH('Formalisme RTE'!$H$2,'TABLEAU DE BORD'!$B$13:$B$2000,0),12)</f>
        <v>3.102830965870556</v>
      </c>
      <c r="BU223" s="98">
        <f t="shared" si="37"/>
        <v>0.93577891975241945</v>
      </c>
      <c r="BX223">
        <f t="shared" si="35"/>
        <v>0.60748217536470928</v>
      </c>
      <c r="BZ223">
        <v>19.600000000000001</v>
      </c>
      <c r="CB223">
        <v>0.627</v>
      </c>
      <c r="CD223">
        <f t="shared" si="36"/>
        <v>1.5404220201039038</v>
      </c>
      <c r="CF223">
        <f t="shared" si="34"/>
        <v>404.81000000000006</v>
      </c>
      <c r="CG22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BORD'!$B$13:$B$2000,0),9)))*T223/$P$18)</f>
        <v>406.35042202010396</v>
      </c>
      <c r="CI223" t="str">
        <f>'TABLEAU DE BORD'!B221</f>
        <v/>
      </c>
      <c r="CJ223" t="e">
        <f>'TABLEAU DE BORD'!E221-'TABLEAU DE BORD'!C221</f>
        <v>#VALUE!</v>
      </c>
      <c r="CL223" t="str">
        <f>'TABLEAU DE BORD'!H221</f>
        <v/>
      </c>
      <c r="CM223" t="e">
        <f>'TABLEAU DE BORD'!K221-'TABLEAU DE BORD'!I221</f>
        <v>#VALUE!</v>
      </c>
    </row>
    <row r="224" spans="72:91" x14ac:dyDescent="0.25">
      <c r="BT224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BORD'!$B$13:$B$2000,0),11))*T224/INDEX('TABLEAU DE BORD'!$B$13:$R$2000,MATCH('Formalisme RTE'!$H$2,'TABLEAU DE BORD'!$B$13:$B$2000,0),12)</f>
        <v>3.102830965870556</v>
      </c>
      <c r="BU224" s="98">
        <f t="shared" si="37"/>
        <v>0.93577891975241945</v>
      </c>
      <c r="BX224">
        <f t="shared" si="35"/>
        <v>0.60748217536470928</v>
      </c>
      <c r="BZ224">
        <v>19.600000000000001</v>
      </c>
      <c r="CB224">
        <v>0.627</v>
      </c>
      <c r="CD224">
        <f t="shared" si="36"/>
        <v>1.5404220201039038</v>
      </c>
      <c r="CF224">
        <f t="shared" si="34"/>
        <v>404.81000000000006</v>
      </c>
      <c r="CG22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BORD'!$B$13:$B$2000,0),9)))*T224/$P$18)</f>
        <v>406.35042202010396</v>
      </c>
      <c r="CI224" t="str">
        <f>'TABLEAU DE BORD'!B222</f>
        <v/>
      </c>
      <c r="CJ224" t="e">
        <f>'TABLEAU DE BORD'!E222-'TABLEAU DE BORD'!C222</f>
        <v>#VALUE!</v>
      </c>
      <c r="CL224" t="str">
        <f>'TABLEAU DE BORD'!H222</f>
        <v/>
      </c>
      <c r="CM224" t="e">
        <f>'TABLEAU DE BORD'!K222-'TABLEAU DE BORD'!I222</f>
        <v>#VALUE!</v>
      </c>
    </row>
    <row r="225" spans="72:91" x14ac:dyDescent="0.25">
      <c r="BT225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BORD'!$B$13:$B$2000,0),11))*T225/INDEX('TABLEAU DE BORD'!$B$13:$R$2000,MATCH('Formalisme RTE'!$H$2,'TABLEAU DE BORD'!$B$13:$B$2000,0),12)</f>
        <v>3.102830965870556</v>
      </c>
      <c r="BU225" s="98">
        <f t="shared" si="37"/>
        <v>0.93577891975241945</v>
      </c>
      <c r="BX225">
        <f t="shared" si="35"/>
        <v>0.60748217536470928</v>
      </c>
      <c r="BZ225">
        <v>19.600000000000001</v>
      </c>
      <c r="CB225">
        <v>0.627</v>
      </c>
      <c r="CD225">
        <f t="shared" si="36"/>
        <v>1.5404220201039038</v>
      </c>
      <c r="CF225">
        <f t="shared" si="34"/>
        <v>404.81000000000006</v>
      </c>
      <c r="CG22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BORD'!$B$13:$B$2000,0),9)))*T225/$P$18)</f>
        <v>406.35042202010396</v>
      </c>
      <c r="CI225" t="str">
        <f>'TABLEAU DE BORD'!B223</f>
        <v/>
      </c>
      <c r="CJ225" t="e">
        <f>'TABLEAU DE BORD'!E223-'TABLEAU DE BORD'!C223</f>
        <v>#VALUE!</v>
      </c>
      <c r="CL225" t="str">
        <f>'TABLEAU DE BORD'!H223</f>
        <v/>
      </c>
      <c r="CM225" t="e">
        <f>'TABLEAU DE BORD'!K223-'TABLEAU DE BORD'!I223</f>
        <v>#VALUE!</v>
      </c>
    </row>
    <row r="226" spans="72:91" x14ac:dyDescent="0.25">
      <c r="BT226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BORD'!$B$13:$B$2000,0),11))*T226/INDEX('TABLEAU DE BORD'!$B$13:$R$2000,MATCH('Formalisme RTE'!$H$2,'TABLEAU DE BORD'!$B$13:$B$2000,0),12)</f>
        <v>3.102830965870556</v>
      </c>
      <c r="BU226" s="98">
        <f t="shared" si="37"/>
        <v>0.93577891975241945</v>
      </c>
      <c r="BX226">
        <f t="shared" si="35"/>
        <v>0.60748217536470928</v>
      </c>
      <c r="BZ226">
        <v>19.600000000000001</v>
      </c>
      <c r="CB226">
        <v>0.627</v>
      </c>
      <c r="CD226">
        <f t="shared" si="36"/>
        <v>1.5404220201039038</v>
      </c>
      <c r="CF226">
        <f t="shared" si="34"/>
        <v>404.81000000000006</v>
      </c>
      <c r="CG22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BORD'!$B$13:$B$2000,0),9)))*T226/$P$18)</f>
        <v>406.35042202010396</v>
      </c>
      <c r="CI226" t="str">
        <f>'TABLEAU DE BORD'!B224</f>
        <v/>
      </c>
      <c r="CJ226" t="e">
        <f>'TABLEAU DE BORD'!E224-'TABLEAU DE BORD'!C224</f>
        <v>#VALUE!</v>
      </c>
      <c r="CL226" t="str">
        <f>'TABLEAU DE BORD'!H224</f>
        <v/>
      </c>
      <c r="CM226" t="e">
        <f>'TABLEAU DE BORD'!K224-'TABLEAU DE BORD'!I224</f>
        <v>#VALUE!</v>
      </c>
    </row>
    <row r="227" spans="72:91" x14ac:dyDescent="0.25">
      <c r="BT227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BORD'!$B$13:$B$2000,0),11))*T227/INDEX('TABLEAU DE BORD'!$B$13:$R$2000,MATCH('Formalisme RTE'!$H$2,'TABLEAU DE BORD'!$B$13:$B$2000,0),12)</f>
        <v>3.102830965870556</v>
      </c>
      <c r="BU227" s="98">
        <f t="shared" si="37"/>
        <v>0.93577891975241945</v>
      </c>
      <c r="BX227">
        <f t="shared" si="35"/>
        <v>0.60748217536470928</v>
      </c>
      <c r="BZ227">
        <v>19.600000000000001</v>
      </c>
      <c r="CB227">
        <v>0.627</v>
      </c>
      <c r="CD227">
        <f t="shared" si="36"/>
        <v>1.5404220201039038</v>
      </c>
      <c r="CF227">
        <f t="shared" si="34"/>
        <v>404.81000000000006</v>
      </c>
      <c r="CG22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BORD'!$B$13:$B$2000,0),9)))*T227/$P$18)</f>
        <v>406.35042202010396</v>
      </c>
      <c r="CI227" t="str">
        <f>'TABLEAU DE BORD'!B225</f>
        <v/>
      </c>
      <c r="CJ227" t="e">
        <f>'TABLEAU DE BORD'!E225-'TABLEAU DE BORD'!C225</f>
        <v>#VALUE!</v>
      </c>
      <c r="CL227" t="str">
        <f>'TABLEAU DE BORD'!H225</f>
        <v/>
      </c>
      <c r="CM227" t="e">
        <f>'TABLEAU DE BORD'!K225-'TABLEAU DE BORD'!I225</f>
        <v>#VALUE!</v>
      </c>
    </row>
    <row r="228" spans="72:91" x14ac:dyDescent="0.25">
      <c r="BT228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BORD'!$B$13:$B$2000,0),11))*T228/INDEX('TABLEAU DE BORD'!$B$13:$R$2000,MATCH('Formalisme RTE'!$H$2,'TABLEAU DE BORD'!$B$13:$B$2000,0),12)</f>
        <v>3.102830965870556</v>
      </c>
      <c r="BU228" s="98">
        <f t="shared" si="37"/>
        <v>0.93577891975241945</v>
      </c>
      <c r="BX228">
        <f t="shared" si="35"/>
        <v>0.60748217536470928</v>
      </c>
      <c r="BZ228">
        <v>19.600000000000001</v>
      </c>
      <c r="CB228">
        <v>0.627</v>
      </c>
      <c r="CD228">
        <f t="shared" si="36"/>
        <v>1.5404220201039038</v>
      </c>
      <c r="CF228">
        <f t="shared" si="34"/>
        <v>404.81000000000006</v>
      </c>
      <c r="CG22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BORD'!$B$13:$B$2000,0),9)))*T228/$P$18)</f>
        <v>406.35042202010396</v>
      </c>
      <c r="CI228" t="str">
        <f>'TABLEAU DE BORD'!B226</f>
        <v/>
      </c>
      <c r="CJ228" t="e">
        <f>'TABLEAU DE BORD'!E226-'TABLEAU DE BORD'!C226</f>
        <v>#VALUE!</v>
      </c>
      <c r="CL228" t="str">
        <f>'TABLEAU DE BORD'!H226</f>
        <v/>
      </c>
      <c r="CM228" t="e">
        <f>'TABLEAU DE BORD'!K226-'TABLEAU DE BORD'!I226</f>
        <v>#VALUE!</v>
      </c>
    </row>
    <row r="229" spans="72:91" x14ac:dyDescent="0.25">
      <c r="BT229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BORD'!$B$13:$B$2000,0),11))*T229/INDEX('TABLEAU DE BORD'!$B$13:$R$2000,MATCH('Formalisme RTE'!$H$2,'TABLEAU DE BORD'!$B$13:$B$2000,0),12)</f>
        <v>3.102830965870556</v>
      </c>
      <c r="BU229" s="98">
        <f t="shared" si="37"/>
        <v>0.93577891975241945</v>
      </c>
      <c r="BX229">
        <f t="shared" si="35"/>
        <v>0.60748217536470928</v>
      </c>
      <c r="BZ229">
        <v>19.600000000000001</v>
      </c>
      <c r="CB229">
        <v>0.627</v>
      </c>
      <c r="CD229">
        <f t="shared" si="36"/>
        <v>1.5404220201039038</v>
      </c>
      <c r="CF229">
        <f t="shared" si="34"/>
        <v>404.81000000000006</v>
      </c>
      <c r="CG22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BORD'!$B$13:$B$2000,0),9)))*T229/$P$18)</f>
        <v>406.35042202010396</v>
      </c>
      <c r="CI229" t="str">
        <f>'TABLEAU DE BORD'!B227</f>
        <v/>
      </c>
      <c r="CJ229" t="e">
        <f>'TABLEAU DE BORD'!E227-'TABLEAU DE BORD'!C227</f>
        <v>#VALUE!</v>
      </c>
      <c r="CL229" t="str">
        <f>'TABLEAU DE BORD'!H227</f>
        <v/>
      </c>
      <c r="CM229" t="e">
        <f>'TABLEAU DE BORD'!K227-'TABLEAU DE BORD'!I227</f>
        <v>#VALUE!</v>
      </c>
    </row>
    <row r="230" spans="72:91" x14ac:dyDescent="0.25">
      <c r="BT230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BORD'!$B$13:$B$2000,0),11))*T230/INDEX('TABLEAU DE BORD'!$B$13:$R$2000,MATCH('Formalisme RTE'!$H$2,'TABLEAU DE BORD'!$B$13:$B$2000,0),12)</f>
        <v>3.102830965870556</v>
      </c>
      <c r="BU230" s="98">
        <f t="shared" si="37"/>
        <v>0.93577891975241945</v>
      </c>
      <c r="BX230">
        <f t="shared" si="35"/>
        <v>0.60748217536470928</v>
      </c>
      <c r="BZ230">
        <v>19.600000000000001</v>
      </c>
      <c r="CB230">
        <v>0.627</v>
      </c>
      <c r="CD230">
        <f t="shared" si="36"/>
        <v>1.5404220201039038</v>
      </c>
      <c r="CF230">
        <f t="shared" si="34"/>
        <v>404.81000000000006</v>
      </c>
      <c r="CG23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BORD'!$B$13:$B$2000,0),9)))*T230/$P$18)</f>
        <v>406.35042202010396</v>
      </c>
      <c r="CI230" t="str">
        <f>'TABLEAU DE BORD'!B228</f>
        <v/>
      </c>
      <c r="CJ230" t="e">
        <f>'TABLEAU DE BORD'!E228-'TABLEAU DE BORD'!C228</f>
        <v>#VALUE!</v>
      </c>
      <c r="CL230" t="str">
        <f>'TABLEAU DE BORD'!H228</f>
        <v/>
      </c>
      <c r="CM230" t="e">
        <f>'TABLEAU DE BORD'!K228-'TABLEAU DE BORD'!I228</f>
        <v>#VALUE!</v>
      </c>
    </row>
    <row r="231" spans="72:91" x14ac:dyDescent="0.25">
      <c r="BT231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BORD'!$B$13:$B$2000,0),11))*T231/INDEX('TABLEAU DE BORD'!$B$13:$R$2000,MATCH('Formalisme RTE'!$H$2,'TABLEAU DE BORD'!$B$13:$B$2000,0),12)</f>
        <v>3.102830965870556</v>
      </c>
      <c r="BU231" s="98">
        <f t="shared" si="37"/>
        <v>0.93577891975241945</v>
      </c>
      <c r="BX231">
        <f t="shared" si="35"/>
        <v>0.60748217536470928</v>
      </c>
      <c r="BZ231">
        <v>19.600000000000001</v>
      </c>
      <c r="CB231">
        <v>0.627</v>
      </c>
      <c r="CD231">
        <f t="shared" si="36"/>
        <v>1.5404220201039038</v>
      </c>
      <c r="CF231">
        <f t="shared" si="34"/>
        <v>404.81000000000006</v>
      </c>
      <c r="CG23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BORD'!$B$13:$B$2000,0),9)))*T231/$P$18)</f>
        <v>406.35042202010396</v>
      </c>
      <c r="CI231" t="str">
        <f>'TABLEAU DE BORD'!B229</f>
        <v/>
      </c>
      <c r="CJ231" t="e">
        <f>'TABLEAU DE BORD'!E229-'TABLEAU DE BORD'!C229</f>
        <v>#VALUE!</v>
      </c>
      <c r="CL231" t="str">
        <f>'TABLEAU DE BORD'!H229</f>
        <v/>
      </c>
      <c r="CM231" t="e">
        <f>'TABLEAU DE BORD'!K229-'TABLEAU DE BORD'!I229</f>
        <v>#VALUE!</v>
      </c>
    </row>
    <row r="232" spans="72:91" x14ac:dyDescent="0.25">
      <c r="BT232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BORD'!$B$13:$B$2000,0),11))*T232/INDEX('TABLEAU DE BORD'!$B$13:$R$2000,MATCH('Formalisme RTE'!$H$2,'TABLEAU DE BORD'!$B$13:$B$2000,0),12)</f>
        <v>3.102830965870556</v>
      </c>
      <c r="BU232" s="98">
        <f t="shared" si="37"/>
        <v>0.93577891975241945</v>
      </c>
      <c r="BX232">
        <f t="shared" si="35"/>
        <v>0.60748217536470928</v>
      </c>
      <c r="BZ232">
        <v>19.600000000000001</v>
      </c>
      <c r="CB232">
        <v>0.627</v>
      </c>
      <c r="CD232">
        <f t="shared" si="36"/>
        <v>1.5404220201039038</v>
      </c>
      <c r="CF232">
        <f t="shared" si="34"/>
        <v>404.81000000000006</v>
      </c>
      <c r="CG23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BORD'!$B$13:$B$2000,0),9)))*T232/$P$18)</f>
        <v>406.35042202010396</v>
      </c>
      <c r="CI232" t="str">
        <f>'TABLEAU DE BORD'!B230</f>
        <v/>
      </c>
      <c r="CJ232" t="e">
        <f>'TABLEAU DE BORD'!E230-'TABLEAU DE BORD'!C230</f>
        <v>#VALUE!</v>
      </c>
      <c r="CL232" t="str">
        <f>'TABLEAU DE BORD'!H230</f>
        <v/>
      </c>
      <c r="CM232" t="e">
        <f>'TABLEAU DE BORD'!K230-'TABLEAU DE BORD'!I230</f>
        <v>#VALUE!</v>
      </c>
    </row>
    <row r="233" spans="72:91" x14ac:dyDescent="0.25">
      <c r="BT233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BORD'!$B$13:$B$2000,0),11))*T233/INDEX('TABLEAU DE BORD'!$B$13:$R$2000,MATCH('Formalisme RTE'!$H$2,'TABLEAU DE BORD'!$B$13:$B$2000,0),12)</f>
        <v>3.102830965870556</v>
      </c>
      <c r="BU233" s="98">
        <f t="shared" si="37"/>
        <v>0.93577891975241945</v>
      </c>
      <c r="BX233">
        <f t="shared" si="35"/>
        <v>0.60748217536470928</v>
      </c>
      <c r="BZ233">
        <v>19.600000000000001</v>
      </c>
      <c r="CB233">
        <v>0.627</v>
      </c>
      <c r="CD233">
        <f t="shared" si="36"/>
        <v>1.5404220201039038</v>
      </c>
      <c r="CF233">
        <f t="shared" si="34"/>
        <v>404.81000000000006</v>
      </c>
      <c r="CG23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BORD'!$B$13:$B$2000,0),9)))*T233/$P$18)</f>
        <v>406.35042202010396</v>
      </c>
      <c r="CI233" t="str">
        <f>'TABLEAU DE BORD'!B231</f>
        <v/>
      </c>
      <c r="CJ233" t="e">
        <f>'TABLEAU DE BORD'!E231-'TABLEAU DE BORD'!C231</f>
        <v>#VALUE!</v>
      </c>
      <c r="CL233" t="str">
        <f>'TABLEAU DE BORD'!H231</f>
        <v/>
      </c>
      <c r="CM233" t="e">
        <f>'TABLEAU DE BORD'!K231-'TABLEAU DE BORD'!I231</f>
        <v>#VALUE!</v>
      </c>
    </row>
    <row r="234" spans="72:91" x14ac:dyDescent="0.25">
      <c r="BT234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BORD'!$B$13:$B$2000,0),11))*T234/INDEX('TABLEAU DE BORD'!$B$13:$R$2000,MATCH('Formalisme RTE'!$H$2,'TABLEAU DE BORD'!$B$13:$B$2000,0),12)</f>
        <v>3.102830965870556</v>
      </c>
      <c r="BU234" s="98">
        <f t="shared" si="37"/>
        <v>0.93577891975241945</v>
      </c>
      <c r="BX234">
        <f t="shared" si="35"/>
        <v>0.60748217536470928</v>
      </c>
      <c r="BZ234">
        <v>19.600000000000001</v>
      </c>
      <c r="CB234">
        <v>0.627</v>
      </c>
      <c r="CD234">
        <f t="shared" si="36"/>
        <v>1.5404220201039038</v>
      </c>
      <c r="CF234">
        <f t="shared" si="34"/>
        <v>404.81000000000006</v>
      </c>
      <c r="CG23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BORD'!$B$13:$B$2000,0),9)))*T234/$P$18)</f>
        <v>406.35042202010396</v>
      </c>
      <c r="CI234" t="str">
        <f>'TABLEAU DE BORD'!B232</f>
        <v/>
      </c>
      <c r="CJ234" t="e">
        <f>'TABLEAU DE BORD'!E232-'TABLEAU DE BORD'!C232</f>
        <v>#VALUE!</v>
      </c>
      <c r="CL234" t="str">
        <f>'TABLEAU DE BORD'!H232</f>
        <v/>
      </c>
      <c r="CM234" t="e">
        <f>'TABLEAU DE BORD'!K232-'TABLEAU DE BORD'!I232</f>
        <v>#VALUE!</v>
      </c>
    </row>
    <row r="235" spans="72:91" x14ac:dyDescent="0.25">
      <c r="BT235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BORD'!$B$13:$B$2000,0),11))*T235/INDEX('TABLEAU DE BORD'!$B$13:$R$2000,MATCH('Formalisme RTE'!$H$2,'TABLEAU DE BORD'!$B$13:$B$2000,0),12)</f>
        <v>3.102830965870556</v>
      </c>
      <c r="BU235" s="98">
        <f t="shared" si="37"/>
        <v>0.93577891975241945</v>
      </c>
      <c r="BX235">
        <f t="shared" si="35"/>
        <v>0.60748217536470928</v>
      </c>
      <c r="BZ235">
        <v>19.600000000000001</v>
      </c>
      <c r="CB235">
        <v>0.627</v>
      </c>
      <c r="CD235">
        <f t="shared" si="36"/>
        <v>1.5404220201039038</v>
      </c>
      <c r="CF235">
        <f t="shared" si="34"/>
        <v>404.81000000000006</v>
      </c>
      <c r="CG23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BORD'!$B$13:$B$2000,0),9)))*T235/$P$18)</f>
        <v>406.35042202010396</v>
      </c>
      <c r="CI235" t="str">
        <f>'TABLEAU DE BORD'!B233</f>
        <v/>
      </c>
      <c r="CJ235" t="e">
        <f>'TABLEAU DE BORD'!E233-'TABLEAU DE BORD'!C233</f>
        <v>#VALUE!</v>
      </c>
      <c r="CL235" t="str">
        <f>'TABLEAU DE BORD'!H233</f>
        <v/>
      </c>
      <c r="CM235" t="e">
        <f>'TABLEAU DE BORD'!K233-'TABLEAU DE BORD'!I233</f>
        <v>#VALUE!</v>
      </c>
    </row>
    <row r="236" spans="72:91" x14ac:dyDescent="0.25">
      <c r="BT236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BORD'!$B$13:$B$2000,0),11))*T236/INDEX('TABLEAU DE BORD'!$B$13:$R$2000,MATCH('Formalisme RTE'!$H$2,'TABLEAU DE BORD'!$B$13:$B$2000,0),12)</f>
        <v>3.102830965870556</v>
      </c>
      <c r="BU236" s="98">
        <f t="shared" si="37"/>
        <v>0.93577891975241945</v>
      </c>
      <c r="BX236">
        <f t="shared" si="35"/>
        <v>0.60748217536470928</v>
      </c>
      <c r="BZ236">
        <v>19.600000000000001</v>
      </c>
      <c r="CB236">
        <v>0.627</v>
      </c>
      <c r="CD236">
        <f t="shared" si="36"/>
        <v>1.5404220201039038</v>
      </c>
      <c r="CF236">
        <f t="shared" si="34"/>
        <v>404.81000000000006</v>
      </c>
      <c r="CG23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BORD'!$B$13:$B$2000,0),9)))*T236/$P$18)</f>
        <v>406.35042202010396</v>
      </c>
      <c r="CI236" t="str">
        <f>'TABLEAU DE BORD'!B234</f>
        <v/>
      </c>
      <c r="CJ236" t="e">
        <f>'TABLEAU DE BORD'!E234-'TABLEAU DE BORD'!C234</f>
        <v>#VALUE!</v>
      </c>
      <c r="CL236" t="str">
        <f>'TABLEAU DE BORD'!H234</f>
        <v/>
      </c>
      <c r="CM236" t="e">
        <f>'TABLEAU DE BORD'!K234-'TABLEAU DE BORD'!I234</f>
        <v>#VALUE!</v>
      </c>
    </row>
    <row r="237" spans="72:91" x14ac:dyDescent="0.25">
      <c r="BT237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BORD'!$B$13:$B$2000,0),11))*T237/INDEX('TABLEAU DE BORD'!$B$13:$R$2000,MATCH('Formalisme RTE'!$H$2,'TABLEAU DE BORD'!$B$13:$B$2000,0),12)</f>
        <v>3.102830965870556</v>
      </c>
      <c r="BU237" s="98">
        <f t="shared" si="37"/>
        <v>0.93577891975241945</v>
      </c>
      <c r="BX237">
        <f t="shared" si="35"/>
        <v>0.60748217536470928</v>
      </c>
      <c r="BZ237">
        <v>19.600000000000001</v>
      </c>
      <c r="CB237">
        <v>0.627</v>
      </c>
      <c r="CD237">
        <f t="shared" si="36"/>
        <v>1.5404220201039038</v>
      </c>
      <c r="CF237">
        <f t="shared" si="34"/>
        <v>404.81000000000006</v>
      </c>
      <c r="CG23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BORD'!$B$13:$B$2000,0),9)))*T237/$P$18)</f>
        <v>406.35042202010396</v>
      </c>
      <c r="CI237" t="str">
        <f>'TABLEAU DE BORD'!B235</f>
        <v/>
      </c>
      <c r="CJ237" t="e">
        <f>'TABLEAU DE BORD'!E235-'TABLEAU DE BORD'!C235</f>
        <v>#VALUE!</v>
      </c>
      <c r="CL237" t="str">
        <f>'TABLEAU DE BORD'!H235</f>
        <v/>
      </c>
      <c r="CM237" t="e">
        <f>'TABLEAU DE BORD'!K235-'TABLEAU DE BORD'!I235</f>
        <v>#VALUE!</v>
      </c>
    </row>
    <row r="238" spans="72:91" x14ac:dyDescent="0.25">
      <c r="BT238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BORD'!$B$13:$B$2000,0),11))*T238/INDEX('TABLEAU DE BORD'!$B$13:$R$2000,MATCH('Formalisme RTE'!$H$2,'TABLEAU DE BORD'!$B$13:$B$2000,0),12)</f>
        <v>3.102830965870556</v>
      </c>
      <c r="BU238" s="98">
        <f t="shared" si="37"/>
        <v>0.93577891975241945</v>
      </c>
      <c r="BX238">
        <f t="shared" si="35"/>
        <v>0.60748217536470928</v>
      </c>
      <c r="BZ238">
        <v>19.600000000000001</v>
      </c>
      <c r="CB238">
        <v>0.627</v>
      </c>
      <c r="CD238">
        <f t="shared" si="36"/>
        <v>1.5404220201039038</v>
      </c>
      <c r="CF238">
        <f t="shared" si="34"/>
        <v>404.81000000000006</v>
      </c>
      <c r="CG23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BORD'!$B$13:$B$2000,0),9)))*T238/$P$18)</f>
        <v>406.35042202010396</v>
      </c>
      <c r="CI238" t="str">
        <f>'TABLEAU DE BORD'!B236</f>
        <v/>
      </c>
      <c r="CJ238" t="e">
        <f>'TABLEAU DE BORD'!E236-'TABLEAU DE BORD'!C236</f>
        <v>#VALUE!</v>
      </c>
      <c r="CL238" t="str">
        <f>'TABLEAU DE BORD'!H236</f>
        <v/>
      </c>
      <c r="CM238" t="e">
        <f>'TABLEAU DE BORD'!K236-'TABLEAU DE BORD'!I236</f>
        <v>#VALUE!</v>
      </c>
    </row>
    <row r="239" spans="72:91" x14ac:dyDescent="0.25">
      <c r="BT239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BORD'!$B$13:$B$2000,0),11))*T239/INDEX('TABLEAU DE BORD'!$B$13:$R$2000,MATCH('Formalisme RTE'!$H$2,'TABLEAU DE BORD'!$B$13:$B$2000,0),12)</f>
        <v>3.102830965870556</v>
      </c>
      <c r="BU239" s="98">
        <f t="shared" si="37"/>
        <v>0.93577891975241945</v>
      </c>
      <c r="BX239">
        <f t="shared" si="35"/>
        <v>0.60748217536470928</v>
      </c>
      <c r="BZ239">
        <v>19.600000000000001</v>
      </c>
      <c r="CB239">
        <v>0.627</v>
      </c>
      <c r="CD239">
        <f t="shared" si="36"/>
        <v>1.5404220201039038</v>
      </c>
      <c r="CF239">
        <f t="shared" si="34"/>
        <v>404.81000000000006</v>
      </c>
      <c r="CG23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BORD'!$B$13:$B$2000,0),9)))*T239/$P$18)</f>
        <v>406.35042202010396</v>
      </c>
      <c r="CI239" t="str">
        <f>'TABLEAU DE BORD'!B237</f>
        <v/>
      </c>
      <c r="CJ239" t="e">
        <f>'TABLEAU DE BORD'!E237-'TABLEAU DE BORD'!C237</f>
        <v>#VALUE!</v>
      </c>
      <c r="CL239" t="str">
        <f>'TABLEAU DE BORD'!H237</f>
        <v/>
      </c>
      <c r="CM239" t="e">
        <f>'TABLEAU DE BORD'!K237-'TABLEAU DE BORD'!I237</f>
        <v>#VALUE!</v>
      </c>
    </row>
    <row r="240" spans="72:91" x14ac:dyDescent="0.25">
      <c r="BT240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BORD'!$B$13:$B$2000,0),11))*T240/INDEX('TABLEAU DE BORD'!$B$13:$R$2000,MATCH('Formalisme RTE'!$H$2,'TABLEAU DE BORD'!$B$13:$B$2000,0),12)</f>
        <v>3.102830965870556</v>
      </c>
      <c r="BU240" s="98">
        <f t="shared" si="37"/>
        <v>0.93577891975241945</v>
      </c>
      <c r="BX240">
        <f t="shared" si="35"/>
        <v>0.60748217536470928</v>
      </c>
      <c r="BZ240">
        <v>19.600000000000001</v>
      </c>
      <c r="CB240">
        <v>0.627</v>
      </c>
      <c r="CD240">
        <f t="shared" si="36"/>
        <v>1.5404220201039038</v>
      </c>
      <c r="CF240">
        <f t="shared" si="34"/>
        <v>404.81000000000006</v>
      </c>
      <c r="CG24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BORD'!$B$13:$B$2000,0),9)))*T240/$P$18)</f>
        <v>406.35042202010396</v>
      </c>
      <c r="CI240" t="str">
        <f>'TABLEAU DE BORD'!B238</f>
        <v/>
      </c>
      <c r="CJ240" t="e">
        <f>'TABLEAU DE BORD'!E238-'TABLEAU DE BORD'!C238</f>
        <v>#VALUE!</v>
      </c>
      <c r="CL240" t="str">
        <f>'TABLEAU DE BORD'!H238</f>
        <v/>
      </c>
      <c r="CM240" t="e">
        <f>'TABLEAU DE BORD'!K238-'TABLEAU DE BORD'!I238</f>
        <v>#VALUE!</v>
      </c>
    </row>
    <row r="241" spans="72:91" x14ac:dyDescent="0.25">
      <c r="BT241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BORD'!$B$13:$B$2000,0),11))*T241/INDEX('TABLEAU DE BORD'!$B$13:$R$2000,MATCH('Formalisme RTE'!$H$2,'TABLEAU DE BORD'!$B$13:$B$2000,0),12)</f>
        <v>3.102830965870556</v>
      </c>
      <c r="BU241" s="98">
        <f t="shared" si="37"/>
        <v>0.93577891975241945</v>
      </c>
      <c r="BX241">
        <f t="shared" si="35"/>
        <v>0.60748217536470928</v>
      </c>
      <c r="BZ241">
        <v>19.600000000000001</v>
      </c>
      <c r="CB241">
        <v>0.627</v>
      </c>
      <c r="CD241">
        <f t="shared" si="36"/>
        <v>1.5404220201039038</v>
      </c>
      <c r="CF241">
        <f t="shared" si="34"/>
        <v>404.81000000000006</v>
      </c>
      <c r="CG24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BORD'!$B$13:$B$2000,0),9)))*T241/$P$18)</f>
        <v>406.35042202010396</v>
      </c>
      <c r="CI241" t="str">
        <f>'TABLEAU DE BORD'!B239</f>
        <v/>
      </c>
      <c r="CJ241" t="e">
        <f>'TABLEAU DE BORD'!E239-'TABLEAU DE BORD'!C239</f>
        <v>#VALUE!</v>
      </c>
      <c r="CL241" t="str">
        <f>'TABLEAU DE BORD'!H239</f>
        <v/>
      </c>
      <c r="CM241" t="e">
        <f>'TABLEAU DE BORD'!K239-'TABLEAU DE BORD'!I239</f>
        <v>#VALUE!</v>
      </c>
    </row>
    <row r="242" spans="72:91" x14ac:dyDescent="0.25">
      <c r="BT242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BORD'!$B$13:$B$2000,0),11))*T242/INDEX('TABLEAU DE BORD'!$B$13:$R$2000,MATCH('Formalisme RTE'!$H$2,'TABLEAU DE BORD'!$B$13:$B$2000,0),12)</f>
        <v>3.102830965870556</v>
      </c>
      <c r="BU242" s="98">
        <f t="shared" si="37"/>
        <v>0.93577891975241945</v>
      </c>
      <c r="BX242">
        <f t="shared" si="35"/>
        <v>0.60748217536470928</v>
      </c>
      <c r="BZ242">
        <v>19.600000000000001</v>
      </c>
      <c r="CB242">
        <v>0.627</v>
      </c>
      <c r="CD242">
        <f t="shared" si="36"/>
        <v>1.5404220201039038</v>
      </c>
      <c r="CF242">
        <f t="shared" si="34"/>
        <v>404.81000000000006</v>
      </c>
      <c r="CG24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BORD'!$B$13:$B$2000,0),9)))*T242/$P$18)</f>
        <v>406.35042202010396</v>
      </c>
      <c r="CI242" t="str">
        <f>'TABLEAU DE BORD'!B240</f>
        <v/>
      </c>
      <c r="CJ242" t="e">
        <f>'TABLEAU DE BORD'!E240-'TABLEAU DE BORD'!C240</f>
        <v>#VALUE!</v>
      </c>
      <c r="CL242" t="str">
        <f>'TABLEAU DE BORD'!H240</f>
        <v/>
      </c>
      <c r="CM242" t="e">
        <f>'TABLEAU DE BORD'!K240-'TABLEAU DE BORD'!I240</f>
        <v>#VALUE!</v>
      </c>
    </row>
    <row r="243" spans="72:91" x14ac:dyDescent="0.25">
      <c r="BT243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BORD'!$B$13:$B$2000,0),11))*T243/INDEX('TABLEAU DE BORD'!$B$13:$R$2000,MATCH('Formalisme RTE'!$H$2,'TABLEAU DE BORD'!$B$13:$B$2000,0),12)</f>
        <v>3.102830965870556</v>
      </c>
      <c r="BU243" s="98">
        <f t="shared" si="37"/>
        <v>0.93577891975241945</v>
      </c>
      <c r="BX243">
        <f t="shared" si="35"/>
        <v>0.60748217536470928</v>
      </c>
      <c r="BZ243">
        <v>19.600000000000001</v>
      </c>
      <c r="CB243">
        <v>0.627</v>
      </c>
      <c r="CD243">
        <f t="shared" si="36"/>
        <v>1.5404220201039038</v>
      </c>
      <c r="CF243">
        <f t="shared" si="34"/>
        <v>404.81000000000006</v>
      </c>
      <c r="CG24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BORD'!$B$13:$B$2000,0),9)))*T243/$P$18)</f>
        <v>406.35042202010396</v>
      </c>
      <c r="CI243" t="str">
        <f>'TABLEAU DE BORD'!B241</f>
        <v/>
      </c>
      <c r="CJ243" t="e">
        <f>'TABLEAU DE BORD'!E241-'TABLEAU DE BORD'!C241</f>
        <v>#VALUE!</v>
      </c>
      <c r="CL243" t="str">
        <f>'TABLEAU DE BORD'!H241</f>
        <v/>
      </c>
      <c r="CM243" t="e">
        <f>'TABLEAU DE BORD'!K241-'TABLEAU DE BORD'!I241</f>
        <v>#VALUE!</v>
      </c>
    </row>
    <row r="244" spans="72:91" x14ac:dyDescent="0.25">
      <c r="BT244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BORD'!$B$13:$B$2000,0),11))*T244/INDEX('TABLEAU DE BORD'!$B$13:$R$2000,MATCH('Formalisme RTE'!$H$2,'TABLEAU DE BORD'!$B$13:$B$2000,0),12)</f>
        <v>3.102830965870556</v>
      </c>
      <c r="BU244" s="98">
        <f t="shared" si="37"/>
        <v>0.93577891975241945</v>
      </c>
      <c r="BX244">
        <f t="shared" si="35"/>
        <v>0.60748217536470928</v>
      </c>
      <c r="BZ244">
        <v>19.600000000000001</v>
      </c>
      <c r="CB244">
        <v>0.627</v>
      </c>
      <c r="CD244">
        <f t="shared" si="36"/>
        <v>1.5404220201039038</v>
      </c>
      <c r="CF244">
        <f t="shared" si="34"/>
        <v>404.81000000000006</v>
      </c>
      <c r="CG24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BORD'!$B$13:$B$2000,0),9)))*T244/$P$18)</f>
        <v>406.35042202010396</v>
      </c>
      <c r="CI244" t="str">
        <f>'TABLEAU DE BORD'!B242</f>
        <v/>
      </c>
      <c r="CJ244" t="e">
        <f>'TABLEAU DE BORD'!E242-'TABLEAU DE BORD'!C242</f>
        <v>#VALUE!</v>
      </c>
      <c r="CL244" t="str">
        <f>'TABLEAU DE BORD'!H242</f>
        <v/>
      </c>
      <c r="CM244" t="e">
        <f>'TABLEAU DE BORD'!K242-'TABLEAU DE BORD'!I242</f>
        <v>#VALUE!</v>
      </c>
    </row>
    <row r="245" spans="72:91" x14ac:dyDescent="0.25">
      <c r="BT245" s="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BORD'!$B$13:$B$2000,0),11))*T245/INDEX('TABLEAU DE BORD'!$B$13:$R$2000,MATCH('Formalisme RTE'!$H$2,'TABLEAU DE BORD'!$B$13:$B$2000,0),12)</f>
        <v>3.102830965870556</v>
      </c>
      <c r="BU245" s="98">
        <f t="shared" si="37"/>
        <v>0.93577891975241945</v>
      </c>
      <c r="BX245">
        <f t="shared" si="35"/>
        <v>0.60748217536470928</v>
      </c>
      <c r="BZ245">
        <v>19.600000000000001</v>
      </c>
      <c r="CB245">
        <v>0.627</v>
      </c>
      <c r="CD245">
        <f t="shared" si="36"/>
        <v>1.5404220201039038</v>
      </c>
      <c r="CF245">
        <f t="shared" si="34"/>
        <v>404.81000000000006</v>
      </c>
      <c r="CG24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BORD'!$B$13:$B$2000,0),9)))*T245/$P$18)</f>
        <v>406.35042202010396</v>
      </c>
      <c r="CI245" t="str">
        <f>'TABLEAU DE BORD'!B243</f>
        <v/>
      </c>
      <c r="CJ245" t="e">
        <f>'TABLEAU DE BORD'!E243-'TABLEAU DE BORD'!C243</f>
        <v>#VALUE!</v>
      </c>
      <c r="CL245" t="str">
        <f>'TABLEAU DE BORD'!H243</f>
        <v/>
      </c>
      <c r="CM245" t="e">
        <f>'TABLEAU DE BORD'!K243-'TABLEAU DE BORD'!I243</f>
        <v>#VALUE!</v>
      </c>
    </row>
    <row r="246" spans="72:91" x14ac:dyDescent="0.25">
      <c r="BT24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BORD'!$B$13:$B$2000,0),11))*T246/INDEX('TABLEAU DE BORD'!$B$13:$R$2000,MATCH('Formalisme RTE'!$H$2,'TABLEAU DE BORD'!$B$13:$B$2000,0),12)</f>
        <v>3.102830965870556</v>
      </c>
      <c r="BU246">
        <f t="shared" si="37"/>
        <v>0.93577891975241945</v>
      </c>
      <c r="BX246">
        <f t="shared" si="35"/>
        <v>0.60748217536470928</v>
      </c>
      <c r="BZ246">
        <v>19.600000000000001</v>
      </c>
      <c r="CB246">
        <v>0.627</v>
      </c>
      <c r="CD246">
        <f t="shared" si="36"/>
        <v>1.5404220201039038</v>
      </c>
      <c r="CF246">
        <f t="shared" si="34"/>
        <v>404.81000000000006</v>
      </c>
      <c r="CG24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BORD'!$B$13:$B$2000,0),9)))*T246/$P$18)</f>
        <v>406.35042202010396</v>
      </c>
      <c r="CI246" t="str">
        <f>'TABLEAU DE BORD'!B244</f>
        <v/>
      </c>
      <c r="CJ246" t="e">
        <f>'TABLEAU DE BORD'!E244-'TABLEAU DE BORD'!C244</f>
        <v>#VALUE!</v>
      </c>
      <c r="CL246" t="str">
        <f>'TABLEAU DE BORD'!H244</f>
        <v/>
      </c>
      <c r="CM246" t="e">
        <f>'TABLEAU DE BORD'!K244-'TABLEAU DE BORD'!I244</f>
        <v>#VALUE!</v>
      </c>
    </row>
    <row r="247" spans="72:91" x14ac:dyDescent="0.25">
      <c r="BT24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BORD'!$B$13:$B$2000,0),11))*T247/INDEX('TABLEAU DE BORD'!$B$13:$R$2000,MATCH('Formalisme RTE'!$H$2,'TABLEAU DE BORD'!$B$13:$B$2000,0),12)</f>
        <v>3.102830965870556</v>
      </c>
      <c r="BU247">
        <f t="shared" si="37"/>
        <v>0.93577891975241945</v>
      </c>
      <c r="BX247">
        <f t="shared" si="35"/>
        <v>0.60748217536470928</v>
      </c>
      <c r="BZ247">
        <v>19.600000000000001</v>
      </c>
      <c r="CB247">
        <v>0.627</v>
      </c>
      <c r="CD247">
        <f t="shared" si="36"/>
        <v>1.5404220201039038</v>
      </c>
      <c r="CF247">
        <f t="shared" si="34"/>
        <v>404.81000000000006</v>
      </c>
      <c r="CG24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BORD'!$B$13:$B$2000,0),9)))*T247/$P$18)</f>
        <v>406.35042202010396</v>
      </c>
      <c r="CI247" t="str">
        <f>'TABLEAU DE BORD'!B245</f>
        <v/>
      </c>
      <c r="CJ247" t="e">
        <f>'TABLEAU DE BORD'!E245-'TABLEAU DE BORD'!C245</f>
        <v>#VALUE!</v>
      </c>
      <c r="CL247" t="str">
        <f>'TABLEAU DE BORD'!H245</f>
        <v/>
      </c>
      <c r="CM247" t="e">
        <f>'TABLEAU DE BORD'!K245-'TABLEAU DE BORD'!I245</f>
        <v>#VALUE!</v>
      </c>
    </row>
    <row r="248" spans="72:91" x14ac:dyDescent="0.25">
      <c r="BT24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BORD'!$B$13:$B$2000,0),11))*T248/INDEX('TABLEAU DE BORD'!$B$13:$R$2000,MATCH('Formalisme RTE'!$H$2,'TABLEAU DE BORD'!$B$13:$B$2000,0),12)</f>
        <v>3.102830965870556</v>
      </c>
      <c r="BU248">
        <f t="shared" si="37"/>
        <v>0.93577891975241945</v>
      </c>
      <c r="BX248">
        <f t="shared" si="35"/>
        <v>0.60748217536470928</v>
      </c>
      <c r="BZ248">
        <v>19.600000000000001</v>
      </c>
      <c r="CB248">
        <v>0.627</v>
      </c>
      <c r="CD248">
        <f t="shared" si="36"/>
        <v>1.5404220201039038</v>
      </c>
      <c r="CF248">
        <f t="shared" si="34"/>
        <v>404.81000000000006</v>
      </c>
      <c r="CG24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BORD'!$B$13:$B$2000,0),9)))*T248/$P$18)</f>
        <v>406.35042202010396</v>
      </c>
      <c r="CI248" t="str">
        <f>'TABLEAU DE BORD'!B246</f>
        <v/>
      </c>
      <c r="CJ248" t="e">
        <f>'TABLEAU DE BORD'!E246-'TABLEAU DE BORD'!C246</f>
        <v>#VALUE!</v>
      </c>
      <c r="CL248" t="str">
        <f>'TABLEAU DE BORD'!H246</f>
        <v/>
      </c>
      <c r="CM248" t="e">
        <f>'TABLEAU DE BORD'!K246-'TABLEAU DE BORD'!I246</f>
        <v>#VALUE!</v>
      </c>
    </row>
    <row r="249" spans="72:91" x14ac:dyDescent="0.25">
      <c r="BT24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BORD'!$B$13:$B$2000,0),11))*T249/INDEX('TABLEAU DE BORD'!$B$13:$R$2000,MATCH('Formalisme RTE'!$H$2,'TABLEAU DE BORD'!$B$13:$B$2000,0),12)</f>
        <v>3.102830965870556</v>
      </c>
      <c r="BU249">
        <f t="shared" si="37"/>
        <v>0.93577891975241945</v>
      </c>
      <c r="BX249">
        <f t="shared" si="35"/>
        <v>0.60748217536470928</v>
      </c>
      <c r="BZ249">
        <v>19.600000000000001</v>
      </c>
      <c r="CB249">
        <v>0.627</v>
      </c>
      <c r="CD249">
        <f t="shared" si="36"/>
        <v>1.5404220201039038</v>
      </c>
      <c r="CF249">
        <f t="shared" si="34"/>
        <v>404.81000000000006</v>
      </c>
      <c r="CG24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BORD'!$B$13:$B$2000,0),9)))*T249/$P$18)</f>
        <v>406.35042202010396</v>
      </c>
      <c r="CI249" t="str">
        <f>'TABLEAU DE BORD'!B247</f>
        <v/>
      </c>
      <c r="CJ249" t="e">
        <f>'TABLEAU DE BORD'!E247-'TABLEAU DE BORD'!C247</f>
        <v>#VALUE!</v>
      </c>
      <c r="CL249" t="str">
        <f>'TABLEAU DE BORD'!H247</f>
        <v/>
      </c>
      <c r="CM249" t="e">
        <f>'TABLEAU DE BORD'!K247-'TABLEAU DE BORD'!I247</f>
        <v>#VALUE!</v>
      </c>
    </row>
    <row r="250" spans="72:91" x14ac:dyDescent="0.25">
      <c r="BT25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BORD'!$B$13:$B$2000,0),11))*T250/INDEX('TABLEAU DE BORD'!$B$13:$R$2000,MATCH('Formalisme RTE'!$H$2,'TABLEAU DE BORD'!$B$13:$B$2000,0),12)</f>
        <v>3.102830965870556</v>
      </c>
      <c r="BU250">
        <f t="shared" si="37"/>
        <v>0.93577891975241945</v>
      </c>
      <c r="BX250">
        <f t="shared" si="35"/>
        <v>0.60748217536470928</v>
      </c>
      <c r="BZ250">
        <v>19.600000000000001</v>
      </c>
      <c r="CB250">
        <v>0.627</v>
      </c>
      <c r="CD250">
        <f t="shared" si="36"/>
        <v>1.5404220201039038</v>
      </c>
      <c r="CF250">
        <f t="shared" si="34"/>
        <v>404.81000000000006</v>
      </c>
      <c r="CG25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BORD'!$B$13:$B$2000,0),9)))*T250/$P$18)</f>
        <v>406.35042202010396</v>
      </c>
      <c r="CI250" t="str">
        <f>'TABLEAU DE BORD'!B248</f>
        <v/>
      </c>
      <c r="CJ250" t="e">
        <f>'TABLEAU DE BORD'!E248-'TABLEAU DE BORD'!C248</f>
        <v>#VALUE!</v>
      </c>
      <c r="CL250" t="str">
        <f>'TABLEAU DE BORD'!H248</f>
        <v/>
      </c>
      <c r="CM250" t="e">
        <f>'TABLEAU DE BORD'!K248-'TABLEAU DE BORD'!I248</f>
        <v>#VALUE!</v>
      </c>
    </row>
    <row r="251" spans="72:91" x14ac:dyDescent="0.25">
      <c r="BT25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BORD'!$B$13:$B$2000,0),11))*T251/INDEX('TABLEAU DE BORD'!$B$13:$R$2000,MATCH('Formalisme RTE'!$H$2,'TABLEAU DE BORD'!$B$13:$B$2000,0),12)</f>
        <v>3.102830965870556</v>
      </c>
      <c r="BU251">
        <f t="shared" si="37"/>
        <v>0.93577891975241945</v>
      </c>
      <c r="BX251">
        <f t="shared" si="35"/>
        <v>0.60748217536470928</v>
      </c>
      <c r="BZ251">
        <v>19.600000000000001</v>
      </c>
      <c r="CB251">
        <v>0.627</v>
      </c>
      <c r="CD251">
        <f t="shared" si="36"/>
        <v>1.5404220201039038</v>
      </c>
      <c r="CF251">
        <f t="shared" si="34"/>
        <v>404.81000000000006</v>
      </c>
      <c r="CG25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BORD'!$B$13:$B$2000,0),9)))*T251/$P$18)</f>
        <v>406.35042202010396</v>
      </c>
      <c r="CI251" t="str">
        <f>'TABLEAU DE BORD'!B249</f>
        <v/>
      </c>
      <c r="CJ251" t="e">
        <f>'TABLEAU DE BORD'!E249-'TABLEAU DE BORD'!C249</f>
        <v>#VALUE!</v>
      </c>
      <c r="CL251" t="str">
        <f>'TABLEAU DE BORD'!H249</f>
        <v/>
      </c>
      <c r="CM251" t="e">
        <f>'TABLEAU DE BORD'!K249-'TABLEAU DE BORD'!I249</f>
        <v>#VALUE!</v>
      </c>
    </row>
    <row r="252" spans="72:91" x14ac:dyDescent="0.25">
      <c r="BT25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BORD'!$B$13:$B$2000,0),11))*T252/INDEX('TABLEAU DE BORD'!$B$13:$R$2000,MATCH('Formalisme RTE'!$H$2,'TABLEAU DE BORD'!$B$13:$B$2000,0),12)</f>
        <v>3.102830965870556</v>
      </c>
      <c r="BU252">
        <f t="shared" si="37"/>
        <v>0.93577891975241945</v>
      </c>
      <c r="BX252">
        <f t="shared" si="35"/>
        <v>0.60748217536470928</v>
      </c>
      <c r="BZ252">
        <v>19.600000000000001</v>
      </c>
      <c r="CB252">
        <v>0.627</v>
      </c>
      <c r="CD252">
        <f t="shared" si="36"/>
        <v>1.5404220201039038</v>
      </c>
      <c r="CF252">
        <f t="shared" si="34"/>
        <v>404.81000000000006</v>
      </c>
      <c r="CG25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BORD'!$B$13:$B$2000,0),9)))*T252/$P$18)</f>
        <v>406.35042202010396</v>
      </c>
      <c r="CI252" t="str">
        <f>'TABLEAU DE BORD'!B250</f>
        <v/>
      </c>
      <c r="CJ252" t="e">
        <f>'TABLEAU DE BORD'!E250-'TABLEAU DE BORD'!C250</f>
        <v>#VALUE!</v>
      </c>
      <c r="CL252" t="str">
        <f>'TABLEAU DE BORD'!H250</f>
        <v/>
      </c>
      <c r="CM252" t="e">
        <f>'TABLEAU DE BORD'!K250-'TABLEAU DE BORD'!I250</f>
        <v>#VALUE!</v>
      </c>
    </row>
    <row r="253" spans="72:91" x14ac:dyDescent="0.25">
      <c r="BT25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BORD'!$B$13:$B$2000,0),11))*T253/INDEX('TABLEAU DE BORD'!$B$13:$R$2000,MATCH('Formalisme RTE'!$H$2,'TABLEAU DE BORD'!$B$13:$B$2000,0),12)</f>
        <v>3.102830965870556</v>
      </c>
      <c r="BU253">
        <f t="shared" si="37"/>
        <v>0.93577891975241945</v>
      </c>
      <c r="BX253">
        <f t="shared" si="35"/>
        <v>0.60748217536470928</v>
      </c>
      <c r="BZ253">
        <v>19.600000000000001</v>
      </c>
      <c r="CB253">
        <v>0.627</v>
      </c>
      <c r="CD253">
        <f t="shared" si="36"/>
        <v>1.5404220201039038</v>
      </c>
      <c r="CF253">
        <f t="shared" si="34"/>
        <v>404.81000000000006</v>
      </c>
      <c r="CG25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BORD'!$B$13:$B$2000,0),9)))*T253/$P$18)</f>
        <v>406.35042202010396</v>
      </c>
      <c r="CI253" t="str">
        <f>'TABLEAU DE BORD'!B251</f>
        <v/>
      </c>
      <c r="CJ253" t="e">
        <f>'TABLEAU DE BORD'!E251-'TABLEAU DE BORD'!C251</f>
        <v>#VALUE!</v>
      </c>
      <c r="CL253" t="str">
        <f>'TABLEAU DE BORD'!H251</f>
        <v/>
      </c>
      <c r="CM253" t="e">
        <f>'TABLEAU DE BORD'!K251-'TABLEAU DE BORD'!I251</f>
        <v>#VALUE!</v>
      </c>
    </row>
    <row r="254" spans="72:91" x14ac:dyDescent="0.25">
      <c r="BT25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BORD'!$B$13:$B$2000,0),11))*T254/INDEX('TABLEAU DE BORD'!$B$13:$R$2000,MATCH('Formalisme RTE'!$H$2,'TABLEAU DE BORD'!$B$13:$B$2000,0),12)</f>
        <v>3.102830965870556</v>
      </c>
      <c r="BU254">
        <f t="shared" si="37"/>
        <v>0.93577891975241945</v>
      </c>
      <c r="BX254">
        <f t="shared" si="35"/>
        <v>0.60748217536470928</v>
      </c>
      <c r="BZ254">
        <v>19.600000000000001</v>
      </c>
      <c r="CB254">
        <v>0.627</v>
      </c>
      <c r="CD254">
        <f t="shared" si="36"/>
        <v>1.5404220201039038</v>
      </c>
      <c r="CF254">
        <f t="shared" si="34"/>
        <v>404.81000000000006</v>
      </c>
      <c r="CG25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BORD'!$B$13:$B$2000,0),9)))*T254/$P$18)</f>
        <v>406.35042202010396</v>
      </c>
      <c r="CI254" t="str">
        <f>'TABLEAU DE BORD'!B252</f>
        <v/>
      </c>
      <c r="CJ254" t="e">
        <f>'TABLEAU DE BORD'!E252-'TABLEAU DE BORD'!C252</f>
        <v>#VALUE!</v>
      </c>
      <c r="CL254" t="str">
        <f>'TABLEAU DE BORD'!H252</f>
        <v/>
      </c>
      <c r="CM254" t="e">
        <f>'TABLEAU DE BORD'!K252-'TABLEAU DE BORD'!I252</f>
        <v>#VALUE!</v>
      </c>
    </row>
    <row r="255" spans="72:91" x14ac:dyDescent="0.25">
      <c r="BT25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BORD'!$B$13:$B$2000,0),11))*T255/INDEX('TABLEAU DE BORD'!$B$13:$R$2000,MATCH('Formalisme RTE'!$H$2,'TABLEAU DE BORD'!$B$13:$B$2000,0),12)</f>
        <v>3.102830965870556</v>
      </c>
      <c r="BU255">
        <f t="shared" si="37"/>
        <v>0.93577891975241945</v>
      </c>
      <c r="BX255">
        <f t="shared" si="35"/>
        <v>0.60748217536470928</v>
      </c>
      <c r="BZ255">
        <v>19.600000000000001</v>
      </c>
      <c r="CB255">
        <v>0.627</v>
      </c>
      <c r="CD255">
        <f t="shared" si="36"/>
        <v>1.5404220201039038</v>
      </c>
      <c r="CF255">
        <f t="shared" si="34"/>
        <v>404.81000000000006</v>
      </c>
      <c r="CG25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BORD'!$B$13:$B$2000,0),9)))*T255/$P$18)</f>
        <v>406.35042202010396</v>
      </c>
      <c r="CI255" t="str">
        <f>'TABLEAU DE BORD'!B253</f>
        <v/>
      </c>
      <c r="CJ255" t="e">
        <f>'TABLEAU DE BORD'!E253-'TABLEAU DE BORD'!C253</f>
        <v>#VALUE!</v>
      </c>
      <c r="CL255" t="str">
        <f>'TABLEAU DE BORD'!H253</f>
        <v/>
      </c>
      <c r="CM255" t="e">
        <f>'TABLEAU DE BORD'!K253-'TABLEAU DE BORD'!I253</f>
        <v>#VALUE!</v>
      </c>
    </row>
    <row r="256" spans="72:91" x14ac:dyDescent="0.25">
      <c r="BT25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BORD'!$B$13:$B$2000,0),11))*T256/INDEX('TABLEAU DE BORD'!$B$13:$R$2000,MATCH('Formalisme RTE'!$H$2,'TABLEAU DE BORD'!$B$13:$B$2000,0),12)</f>
        <v>3.102830965870556</v>
      </c>
      <c r="BU256">
        <f t="shared" si="37"/>
        <v>0.93577891975241945</v>
      </c>
      <c r="BX256">
        <f t="shared" si="35"/>
        <v>0.60748217536470928</v>
      </c>
      <c r="BZ256">
        <v>19.600000000000001</v>
      </c>
      <c r="CB256">
        <v>0.627</v>
      </c>
      <c r="CD256">
        <f t="shared" si="36"/>
        <v>1.5404220201039038</v>
      </c>
      <c r="CF256">
        <f t="shared" si="34"/>
        <v>404.81000000000006</v>
      </c>
      <c r="CG25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BORD'!$B$13:$B$2000,0),9)))*T256/$P$18)</f>
        <v>406.35042202010396</v>
      </c>
      <c r="CI256" t="str">
        <f>'TABLEAU DE BORD'!B254</f>
        <v/>
      </c>
      <c r="CJ256" t="e">
        <f>'TABLEAU DE BORD'!E254-'TABLEAU DE BORD'!C254</f>
        <v>#VALUE!</v>
      </c>
      <c r="CL256" t="str">
        <f>'TABLEAU DE BORD'!H254</f>
        <v/>
      </c>
      <c r="CM256" t="e">
        <f>'TABLEAU DE BORD'!K254-'TABLEAU DE BORD'!I254</f>
        <v>#VALUE!</v>
      </c>
    </row>
    <row r="257" spans="72:91" x14ac:dyDescent="0.25">
      <c r="BT25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BORD'!$B$13:$B$2000,0),11))*T257/INDEX('TABLEAU DE BORD'!$B$13:$R$2000,MATCH('Formalisme RTE'!$H$2,'TABLEAU DE BORD'!$B$13:$B$2000,0),12)</f>
        <v>3.102830965870556</v>
      </c>
      <c r="BU257">
        <f t="shared" si="37"/>
        <v>0.93577891975241945</v>
      </c>
      <c r="BX257">
        <f t="shared" si="35"/>
        <v>0.60748217536470928</v>
      </c>
      <c r="BZ257">
        <v>19.600000000000001</v>
      </c>
      <c r="CB257">
        <v>0.627</v>
      </c>
      <c r="CD257">
        <f t="shared" si="36"/>
        <v>1.5404220201039038</v>
      </c>
      <c r="CF257">
        <f t="shared" si="34"/>
        <v>404.81000000000006</v>
      </c>
      <c r="CG25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BORD'!$B$13:$B$2000,0),9)))*T257/$P$18)</f>
        <v>406.35042202010396</v>
      </c>
      <c r="CI257" t="str">
        <f>'TABLEAU DE BORD'!B255</f>
        <v/>
      </c>
      <c r="CJ257" t="e">
        <f>'TABLEAU DE BORD'!E255-'TABLEAU DE BORD'!C255</f>
        <v>#VALUE!</v>
      </c>
      <c r="CL257" t="str">
        <f>'TABLEAU DE BORD'!H255</f>
        <v/>
      </c>
      <c r="CM257" t="e">
        <f>'TABLEAU DE BORD'!K255-'TABLEAU DE BORD'!I255</f>
        <v>#VALUE!</v>
      </c>
    </row>
    <row r="258" spans="72:91" x14ac:dyDescent="0.25">
      <c r="BT25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BORD'!$B$13:$B$2000,0),11))*T258/INDEX('TABLEAU DE BORD'!$B$13:$R$2000,MATCH('Formalisme RTE'!$H$2,'TABLEAU DE BORD'!$B$13:$B$2000,0),12)</f>
        <v>3.102830965870556</v>
      </c>
      <c r="BU258">
        <f t="shared" si="37"/>
        <v>0.93577891975241945</v>
      </c>
      <c r="BX258">
        <f t="shared" si="35"/>
        <v>0.60748217536470928</v>
      </c>
      <c r="BZ258">
        <v>19.600000000000001</v>
      </c>
      <c r="CB258">
        <v>0.627</v>
      </c>
      <c r="CD258">
        <f t="shared" si="36"/>
        <v>1.5404220201039038</v>
      </c>
      <c r="CF258">
        <f t="shared" si="34"/>
        <v>404.81000000000006</v>
      </c>
      <c r="CG25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BORD'!$B$13:$B$2000,0),9)))*T258/$P$18)</f>
        <v>406.35042202010396</v>
      </c>
      <c r="CI258" t="str">
        <f>'TABLEAU DE BORD'!B256</f>
        <v/>
      </c>
      <c r="CJ258" t="e">
        <f>'TABLEAU DE BORD'!E256-'TABLEAU DE BORD'!C256</f>
        <v>#VALUE!</v>
      </c>
      <c r="CL258" t="str">
        <f>'TABLEAU DE BORD'!H256</f>
        <v/>
      </c>
      <c r="CM258" t="e">
        <f>'TABLEAU DE BORD'!K256-'TABLEAU DE BORD'!I256</f>
        <v>#VALUE!</v>
      </c>
    </row>
    <row r="259" spans="72:91" x14ac:dyDescent="0.25">
      <c r="BT25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BORD'!$B$13:$B$2000,0),11))*T259/INDEX('TABLEAU DE BORD'!$B$13:$R$2000,MATCH('Formalisme RTE'!$H$2,'TABLEAU DE BORD'!$B$13:$B$2000,0),12)</f>
        <v>3.102830965870556</v>
      </c>
      <c r="BU259">
        <f t="shared" si="37"/>
        <v>0.93577891975241945</v>
      </c>
      <c r="BX259">
        <f t="shared" si="35"/>
        <v>0.60748217536470928</v>
      </c>
      <c r="BZ259">
        <v>19.600000000000001</v>
      </c>
      <c r="CB259">
        <v>0.627</v>
      </c>
      <c r="CD259">
        <f t="shared" si="36"/>
        <v>1.5404220201039038</v>
      </c>
      <c r="CF259">
        <f t="shared" si="34"/>
        <v>404.81000000000006</v>
      </c>
      <c r="CG25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BORD'!$B$13:$B$2000,0),9)))*T259/$P$18)</f>
        <v>406.35042202010396</v>
      </c>
      <c r="CI259" t="str">
        <f>'TABLEAU DE BORD'!B257</f>
        <v/>
      </c>
      <c r="CJ259" t="e">
        <f>'TABLEAU DE BORD'!E257-'TABLEAU DE BORD'!C257</f>
        <v>#VALUE!</v>
      </c>
      <c r="CL259" t="str">
        <f>'TABLEAU DE BORD'!H257</f>
        <v/>
      </c>
      <c r="CM259" t="e">
        <f>'TABLEAU DE BORD'!K257-'TABLEAU DE BORD'!I257</f>
        <v>#VALUE!</v>
      </c>
    </row>
    <row r="260" spans="72:91" x14ac:dyDescent="0.25">
      <c r="BT26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BORD'!$B$13:$B$2000,0),11))*T260/INDEX('TABLEAU DE BORD'!$B$13:$R$2000,MATCH('Formalisme RTE'!$H$2,'TABLEAU DE BORD'!$B$13:$B$2000,0),12)</f>
        <v>3.102830965870556</v>
      </c>
      <c r="BU260">
        <f t="shared" si="37"/>
        <v>0.93577891975241945</v>
      </c>
      <c r="BX260">
        <f t="shared" si="35"/>
        <v>0.60748217536470928</v>
      </c>
      <c r="BZ260">
        <v>19.600000000000001</v>
      </c>
      <c r="CB260">
        <v>0.627</v>
      </c>
      <c r="CD260">
        <f t="shared" si="36"/>
        <v>1.5404220201039038</v>
      </c>
      <c r="CF260">
        <f t="shared" si="34"/>
        <v>404.81000000000006</v>
      </c>
      <c r="CG26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BORD'!$B$13:$B$2000,0),9)))*T260/$P$18)</f>
        <v>406.35042202010396</v>
      </c>
      <c r="CI260" t="str">
        <f>'TABLEAU DE BORD'!B258</f>
        <v/>
      </c>
      <c r="CJ260" t="e">
        <f>'TABLEAU DE BORD'!E258-'TABLEAU DE BORD'!C258</f>
        <v>#VALUE!</v>
      </c>
      <c r="CL260" t="str">
        <f>'TABLEAU DE BORD'!H258</f>
        <v/>
      </c>
      <c r="CM260" t="e">
        <f>'TABLEAU DE BORD'!K258-'TABLEAU DE BORD'!I258</f>
        <v>#VALUE!</v>
      </c>
    </row>
    <row r="261" spans="72:91" x14ac:dyDescent="0.25">
      <c r="BT26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BORD'!$B$13:$B$2000,0),11))*T261/INDEX('TABLEAU DE BORD'!$B$13:$R$2000,MATCH('Formalisme RTE'!$H$2,'TABLEAU DE BORD'!$B$13:$B$2000,0),12)</f>
        <v>3.102830965870556</v>
      </c>
      <c r="BU261">
        <f t="shared" si="37"/>
        <v>0.93577891975241945</v>
      </c>
      <c r="BX261">
        <f t="shared" si="35"/>
        <v>0.60748217536470928</v>
      </c>
      <c r="BZ261">
        <v>19.600000000000001</v>
      </c>
      <c r="CB261">
        <v>0.627</v>
      </c>
      <c r="CD261">
        <f t="shared" si="36"/>
        <v>1.5404220201039038</v>
      </c>
      <c r="CF261">
        <f t="shared" si="34"/>
        <v>404.81000000000006</v>
      </c>
      <c r="CG26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BORD'!$B$13:$B$2000,0),9)))*T261/$P$18)</f>
        <v>406.35042202010396</v>
      </c>
      <c r="CI261" t="str">
        <f>'TABLEAU DE BORD'!B259</f>
        <v/>
      </c>
      <c r="CJ261" t="e">
        <f>'TABLEAU DE BORD'!E259-'TABLEAU DE BORD'!C259</f>
        <v>#VALUE!</v>
      </c>
      <c r="CL261" t="str">
        <f>'TABLEAU DE BORD'!H259</f>
        <v/>
      </c>
      <c r="CM261" t="e">
        <f>'TABLEAU DE BORD'!K259-'TABLEAU DE BORD'!I259</f>
        <v>#VALUE!</v>
      </c>
    </row>
    <row r="262" spans="72:91" x14ac:dyDescent="0.25">
      <c r="BT26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BORD'!$B$13:$B$2000,0),11))*T262/INDEX('TABLEAU DE BORD'!$B$13:$R$2000,MATCH('Formalisme RTE'!$H$2,'TABLEAU DE BORD'!$B$13:$B$2000,0),12)</f>
        <v>3.102830965870556</v>
      </c>
      <c r="BU262">
        <f t="shared" si="37"/>
        <v>0.93577891975241945</v>
      </c>
      <c r="BX262">
        <f t="shared" si="35"/>
        <v>0.60748217536470928</v>
      </c>
      <c r="BZ262">
        <v>19.600000000000001</v>
      </c>
      <c r="CB262">
        <v>0.627</v>
      </c>
      <c r="CD262">
        <f t="shared" si="36"/>
        <v>1.5404220201039038</v>
      </c>
      <c r="CF262">
        <f t="shared" si="34"/>
        <v>404.81000000000006</v>
      </c>
      <c r="CG26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BORD'!$B$13:$B$2000,0),9)))*T262/$P$18)</f>
        <v>406.35042202010396</v>
      </c>
      <c r="CI262" t="str">
        <f>'TABLEAU DE BORD'!B260</f>
        <v/>
      </c>
      <c r="CJ262" t="e">
        <f>'TABLEAU DE BORD'!E260-'TABLEAU DE BORD'!C260</f>
        <v>#VALUE!</v>
      </c>
      <c r="CL262" t="str">
        <f>'TABLEAU DE BORD'!H260</f>
        <v/>
      </c>
      <c r="CM262" t="e">
        <f>'TABLEAU DE BORD'!K260-'TABLEAU DE BORD'!I260</f>
        <v>#VALUE!</v>
      </c>
    </row>
    <row r="263" spans="72:91" x14ac:dyDescent="0.25">
      <c r="BT26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BORD'!$B$13:$B$2000,0),11))*T263/INDEX('TABLEAU DE BORD'!$B$13:$R$2000,MATCH('Formalisme RTE'!$H$2,'TABLEAU DE BORD'!$B$13:$B$2000,0),12)</f>
        <v>3.102830965870556</v>
      </c>
      <c r="BU263">
        <f t="shared" si="37"/>
        <v>0.93577891975241945</v>
      </c>
      <c r="BX263">
        <f t="shared" si="35"/>
        <v>0.60748217536470928</v>
      </c>
      <c r="BZ263">
        <v>19.600000000000001</v>
      </c>
      <c r="CB263">
        <v>0.627</v>
      </c>
      <c r="CD263">
        <f t="shared" si="36"/>
        <v>1.5404220201039038</v>
      </c>
      <c r="CF263">
        <f t="shared" si="34"/>
        <v>404.81000000000006</v>
      </c>
      <c r="CG26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BORD'!$B$13:$B$2000,0),9)))*T263/$P$18)</f>
        <v>406.35042202010396</v>
      </c>
      <c r="CI263" t="str">
        <f>'TABLEAU DE BORD'!B261</f>
        <v/>
      </c>
      <c r="CJ263" t="e">
        <f>'TABLEAU DE BORD'!E261-'TABLEAU DE BORD'!C261</f>
        <v>#VALUE!</v>
      </c>
      <c r="CL263" t="str">
        <f>'TABLEAU DE BORD'!H261</f>
        <v/>
      </c>
      <c r="CM263" t="e">
        <f>'TABLEAU DE BORD'!K261-'TABLEAU DE BORD'!I261</f>
        <v>#VALUE!</v>
      </c>
    </row>
    <row r="264" spans="72:91" x14ac:dyDescent="0.25">
      <c r="BT26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BORD'!$B$13:$B$2000,0),11))*T264/INDEX('TABLEAU DE BORD'!$B$13:$R$2000,MATCH('Formalisme RTE'!$H$2,'TABLEAU DE BORD'!$B$13:$B$2000,0),12)</f>
        <v>3.102830965870556</v>
      </c>
      <c r="BU264">
        <f t="shared" si="37"/>
        <v>0.93577891975241945</v>
      </c>
      <c r="BX264">
        <f t="shared" si="35"/>
        <v>0.60748217536470928</v>
      </c>
      <c r="BZ264">
        <v>19.600000000000001</v>
      </c>
      <c r="CB264">
        <v>0.627</v>
      </c>
      <c r="CD264">
        <f t="shared" si="36"/>
        <v>1.5404220201039038</v>
      </c>
      <c r="CF264">
        <f t="shared" si="34"/>
        <v>404.81000000000006</v>
      </c>
      <c r="CG26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BORD'!$B$13:$B$2000,0),9)))*T264/$P$18)</f>
        <v>406.35042202010396</v>
      </c>
      <c r="CI264" t="str">
        <f>'TABLEAU DE BORD'!B262</f>
        <v/>
      </c>
      <c r="CJ264" t="e">
        <f>'TABLEAU DE BORD'!E262-'TABLEAU DE BORD'!C262</f>
        <v>#VALUE!</v>
      </c>
      <c r="CL264" t="str">
        <f>'TABLEAU DE BORD'!H262</f>
        <v/>
      </c>
      <c r="CM264" t="e">
        <f>'TABLEAU DE BORD'!K262-'TABLEAU DE BORD'!I262</f>
        <v>#VALUE!</v>
      </c>
    </row>
    <row r="265" spans="72:91" x14ac:dyDescent="0.25">
      <c r="BT26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BORD'!$B$13:$B$2000,0),11))*T265/INDEX('TABLEAU DE BORD'!$B$13:$R$2000,MATCH('Formalisme RTE'!$H$2,'TABLEAU DE BORD'!$B$13:$B$2000,0),12)</f>
        <v>3.102830965870556</v>
      </c>
      <c r="BU265">
        <f t="shared" si="37"/>
        <v>0.93577891975241945</v>
      </c>
      <c r="BX265">
        <f t="shared" si="35"/>
        <v>0.60748217536470928</v>
      </c>
      <c r="BZ265">
        <v>19.600000000000001</v>
      </c>
      <c r="CB265">
        <v>0.627</v>
      </c>
      <c r="CD265">
        <f t="shared" si="36"/>
        <v>1.5404220201039038</v>
      </c>
      <c r="CF265">
        <f t="shared" si="34"/>
        <v>404.81000000000006</v>
      </c>
      <c r="CG26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BORD'!$B$13:$B$2000,0),9)))*T265/$P$18)</f>
        <v>406.35042202010396</v>
      </c>
      <c r="CI265" t="str">
        <f>'TABLEAU DE BORD'!B263</f>
        <v/>
      </c>
      <c r="CJ265" t="e">
        <f>'TABLEAU DE BORD'!E263-'TABLEAU DE BORD'!C263</f>
        <v>#VALUE!</v>
      </c>
      <c r="CL265" t="str">
        <f>'TABLEAU DE BORD'!H263</f>
        <v/>
      </c>
      <c r="CM265" t="e">
        <f>'TABLEAU DE BORD'!K263-'TABLEAU DE BORD'!I263</f>
        <v>#VALUE!</v>
      </c>
    </row>
    <row r="266" spans="72:91" x14ac:dyDescent="0.25">
      <c r="BT26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BORD'!$B$13:$B$2000,0),11))*T266/INDEX('TABLEAU DE BORD'!$B$13:$R$2000,MATCH('Formalisme RTE'!$H$2,'TABLEAU DE BORD'!$B$13:$B$2000,0),12)</f>
        <v>3.102830965870556</v>
      </c>
      <c r="BU266">
        <f t="shared" si="37"/>
        <v>0.93577891975241945</v>
      </c>
      <c r="BX266">
        <f t="shared" si="35"/>
        <v>0.60748217536470928</v>
      </c>
      <c r="BZ266">
        <v>19.600000000000001</v>
      </c>
      <c r="CB266">
        <v>0.627</v>
      </c>
      <c r="CD266">
        <f t="shared" si="36"/>
        <v>1.5404220201039038</v>
      </c>
      <c r="CF266">
        <f t="shared" si="34"/>
        <v>404.81000000000006</v>
      </c>
      <c r="CG26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BORD'!$B$13:$B$2000,0),9)))*T266/$P$18)</f>
        <v>406.35042202010396</v>
      </c>
      <c r="CI266" t="str">
        <f>'TABLEAU DE BORD'!B264</f>
        <v/>
      </c>
      <c r="CJ266" t="e">
        <f>'TABLEAU DE BORD'!E264-'TABLEAU DE BORD'!C264</f>
        <v>#VALUE!</v>
      </c>
      <c r="CL266" t="str">
        <f>'TABLEAU DE BORD'!H264</f>
        <v/>
      </c>
      <c r="CM266" t="e">
        <f>'TABLEAU DE BORD'!K264-'TABLEAU DE BORD'!I264</f>
        <v>#VALUE!</v>
      </c>
    </row>
    <row r="267" spans="72:91" x14ac:dyDescent="0.25">
      <c r="BT26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BORD'!$B$13:$B$2000,0),11))*T267/INDEX('TABLEAU DE BORD'!$B$13:$R$2000,MATCH('Formalisme RTE'!$H$2,'TABLEAU DE BORD'!$B$13:$B$2000,0),12)</f>
        <v>3.102830965870556</v>
      </c>
      <c r="BU267">
        <f t="shared" si="37"/>
        <v>0.93577891975241945</v>
      </c>
      <c r="BX267">
        <f t="shared" si="35"/>
        <v>0.60748217536470928</v>
      </c>
      <c r="BZ267">
        <v>19.600000000000001</v>
      </c>
      <c r="CB267">
        <v>0.627</v>
      </c>
      <c r="CD267">
        <f t="shared" si="36"/>
        <v>1.5404220201039038</v>
      </c>
      <c r="CF267">
        <f t="shared" si="34"/>
        <v>404.81000000000006</v>
      </c>
      <c r="CG26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BORD'!$B$13:$B$2000,0),9)))*T267/$P$18)</f>
        <v>406.35042202010396</v>
      </c>
      <c r="CI267" t="str">
        <f>'TABLEAU DE BORD'!B265</f>
        <v/>
      </c>
      <c r="CJ267" t="e">
        <f>'TABLEAU DE BORD'!E265-'TABLEAU DE BORD'!C265</f>
        <v>#VALUE!</v>
      </c>
      <c r="CL267" t="str">
        <f>'TABLEAU DE BORD'!H265</f>
        <v/>
      </c>
      <c r="CM267" t="e">
        <f>'TABLEAU DE BORD'!K265-'TABLEAU DE BORD'!I265</f>
        <v>#VALUE!</v>
      </c>
    </row>
    <row r="268" spans="72:91" x14ac:dyDescent="0.25">
      <c r="BT26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BORD'!$B$13:$B$2000,0),11))*T268/INDEX('TABLEAU DE BORD'!$B$13:$R$2000,MATCH('Formalisme RTE'!$H$2,'TABLEAU DE BORD'!$B$13:$B$2000,0),12)</f>
        <v>3.102830965870556</v>
      </c>
      <c r="BU268">
        <f t="shared" si="37"/>
        <v>0.93577891975241945</v>
      </c>
      <c r="BX268">
        <f t="shared" si="35"/>
        <v>0.60748217536470928</v>
      </c>
      <c r="BZ268">
        <v>19.600000000000001</v>
      </c>
      <c r="CB268">
        <v>0.627</v>
      </c>
      <c r="CD268">
        <f t="shared" si="36"/>
        <v>1.5404220201039038</v>
      </c>
      <c r="CF268">
        <f t="shared" si="34"/>
        <v>404.81000000000006</v>
      </c>
      <c r="CG26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BORD'!$B$13:$B$2000,0),9)))*T268/$P$18)</f>
        <v>406.35042202010396</v>
      </c>
      <c r="CI268" t="str">
        <f>'TABLEAU DE BORD'!B266</f>
        <v/>
      </c>
      <c r="CJ268" t="e">
        <f>'TABLEAU DE BORD'!E266-'TABLEAU DE BORD'!C266</f>
        <v>#VALUE!</v>
      </c>
      <c r="CL268" t="str">
        <f>'TABLEAU DE BORD'!H266</f>
        <v/>
      </c>
      <c r="CM268" t="e">
        <f>'TABLEAU DE BORD'!K266-'TABLEAU DE BORD'!I266</f>
        <v>#VALUE!</v>
      </c>
    </row>
    <row r="269" spans="72:91" x14ac:dyDescent="0.25">
      <c r="BT26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BORD'!$B$13:$B$2000,0),11))*T269/INDEX('TABLEAU DE BORD'!$B$13:$R$2000,MATCH('Formalisme RTE'!$H$2,'TABLEAU DE BORD'!$B$13:$B$2000,0),12)</f>
        <v>3.102830965870556</v>
      </c>
      <c r="BU269">
        <f t="shared" si="37"/>
        <v>0.93577891975241945</v>
      </c>
      <c r="BX269">
        <f t="shared" si="35"/>
        <v>0.60748217536470928</v>
      </c>
      <c r="BZ269">
        <v>19.600000000000001</v>
      </c>
      <c r="CB269">
        <v>0.627</v>
      </c>
      <c r="CD269">
        <f t="shared" si="36"/>
        <v>1.5404220201039038</v>
      </c>
      <c r="CF269">
        <f t="shared" si="34"/>
        <v>404.81000000000006</v>
      </c>
      <c r="CG26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BORD'!$B$13:$B$2000,0),9)))*T269/$P$18)</f>
        <v>406.35042202010396</v>
      </c>
      <c r="CI269" t="str">
        <f>'TABLEAU DE BORD'!B267</f>
        <v/>
      </c>
      <c r="CJ269" t="e">
        <f>'TABLEAU DE BORD'!E267-'TABLEAU DE BORD'!C267</f>
        <v>#VALUE!</v>
      </c>
      <c r="CL269" t="str">
        <f>'TABLEAU DE BORD'!H267</f>
        <v/>
      </c>
      <c r="CM269" t="e">
        <f>'TABLEAU DE BORD'!K267-'TABLEAU DE BORD'!I267</f>
        <v>#VALUE!</v>
      </c>
    </row>
    <row r="270" spans="72:91" x14ac:dyDescent="0.25">
      <c r="BT27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BORD'!$B$13:$B$2000,0),11))*T270/INDEX('TABLEAU DE BORD'!$B$13:$R$2000,MATCH('Formalisme RTE'!$H$2,'TABLEAU DE BORD'!$B$13:$B$2000,0),12)</f>
        <v>3.102830965870556</v>
      </c>
      <c r="BU270">
        <f t="shared" si="37"/>
        <v>0.93577891975241945</v>
      </c>
      <c r="BX270">
        <f t="shared" si="35"/>
        <v>0.60748217536470928</v>
      </c>
      <c r="BZ270">
        <v>19.600000000000001</v>
      </c>
      <c r="CB270">
        <v>0.627</v>
      </c>
      <c r="CD270">
        <f t="shared" si="36"/>
        <v>1.5404220201039038</v>
      </c>
      <c r="CF270">
        <f t="shared" si="34"/>
        <v>404.81000000000006</v>
      </c>
      <c r="CG27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BORD'!$B$13:$B$2000,0),9)))*T270/$P$18)</f>
        <v>406.35042202010396</v>
      </c>
      <c r="CI270" t="str">
        <f>'TABLEAU DE BORD'!B268</f>
        <v/>
      </c>
      <c r="CJ270" t="e">
        <f>'TABLEAU DE BORD'!E268-'TABLEAU DE BORD'!C268</f>
        <v>#VALUE!</v>
      </c>
      <c r="CL270" t="str">
        <f>'TABLEAU DE BORD'!H268</f>
        <v/>
      </c>
      <c r="CM270" t="e">
        <f>'TABLEAU DE BORD'!K268-'TABLEAU DE BORD'!I268</f>
        <v>#VALUE!</v>
      </c>
    </row>
    <row r="271" spans="72:91" x14ac:dyDescent="0.25">
      <c r="BT27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BORD'!$B$13:$B$2000,0),11))*T271/INDEX('TABLEAU DE BORD'!$B$13:$R$2000,MATCH('Formalisme RTE'!$H$2,'TABLEAU DE BORD'!$B$13:$B$2000,0),12)</f>
        <v>3.102830965870556</v>
      </c>
      <c r="BU271">
        <f t="shared" si="37"/>
        <v>0.93577891975241945</v>
      </c>
      <c r="BX271">
        <f t="shared" si="35"/>
        <v>0.60748217536470928</v>
      </c>
      <c r="BZ271">
        <v>19.600000000000001</v>
      </c>
      <c r="CB271">
        <v>0.627</v>
      </c>
      <c r="CD271">
        <f t="shared" si="36"/>
        <v>1.5404220201039038</v>
      </c>
      <c r="CF271">
        <f t="shared" ref="CF271:CF334" si="38">$BE$28+$D$10*((EXP(($BE$26-T271)/$D$10)+EXP(-($BE$26-T271)/$D$10))/2-1)</f>
        <v>404.81000000000006</v>
      </c>
      <c r="CG27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BORD'!$B$13:$B$2000,0),9)))*T271/$P$18)</f>
        <v>406.35042202010396</v>
      </c>
      <c r="CI271" t="str">
        <f>'TABLEAU DE BORD'!B269</f>
        <v/>
      </c>
      <c r="CJ271" t="e">
        <f>'TABLEAU DE BORD'!E269-'TABLEAU DE BORD'!C269</f>
        <v>#VALUE!</v>
      </c>
      <c r="CL271" t="str">
        <f>'TABLEAU DE BORD'!H269</f>
        <v/>
      </c>
      <c r="CM271" t="e">
        <f>'TABLEAU DE BORD'!K269-'TABLEAU DE BORD'!I269</f>
        <v>#VALUE!</v>
      </c>
    </row>
    <row r="272" spans="72:91" x14ac:dyDescent="0.25">
      <c r="BT27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BORD'!$B$13:$B$2000,0),11))*T272/INDEX('TABLEAU DE BORD'!$B$13:$R$2000,MATCH('Formalisme RTE'!$H$2,'TABLEAU DE BORD'!$B$13:$B$2000,0),12)</f>
        <v>3.102830965870556</v>
      </c>
      <c r="BU272">
        <f t="shared" si="37"/>
        <v>0.93577891975241945</v>
      </c>
      <c r="BX272">
        <f t="shared" ref="BX272:BX335" si="39">SQRT(1-(1/(SQRT((CB272*0.981)^2+(($B$30/10)*BZ272*0.001)^2)/(CB272*0.981))^2))</f>
        <v>0.60748217536470928</v>
      </c>
      <c r="BZ272">
        <v>19.600000000000001</v>
      </c>
      <c r="CB272">
        <v>0.627</v>
      </c>
      <c r="CD272">
        <f t="shared" si="36"/>
        <v>1.5404220201039038</v>
      </c>
      <c r="CF272">
        <f t="shared" si="38"/>
        <v>404.81000000000006</v>
      </c>
      <c r="CG27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BORD'!$B$13:$B$2000,0),9)))*T272/$P$18)</f>
        <v>406.35042202010396</v>
      </c>
      <c r="CI272" t="str">
        <f>'TABLEAU DE BORD'!B270</f>
        <v/>
      </c>
      <c r="CJ272" t="e">
        <f>'TABLEAU DE BORD'!E270-'TABLEAU DE BORD'!C270</f>
        <v>#VALUE!</v>
      </c>
      <c r="CL272" t="str">
        <f>'TABLEAU DE BORD'!H270</f>
        <v/>
      </c>
      <c r="CM272" t="e">
        <f>'TABLEAU DE BORD'!K270-'TABLEAU DE BORD'!I270</f>
        <v>#VALUE!</v>
      </c>
    </row>
    <row r="273" spans="72:91" x14ac:dyDescent="0.25">
      <c r="BT27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BORD'!$B$13:$B$2000,0),11))*T273/INDEX('TABLEAU DE BORD'!$B$13:$R$2000,MATCH('Formalisme RTE'!$H$2,'TABLEAU DE BORD'!$B$13:$B$2000,0),12)</f>
        <v>3.102830965870556</v>
      </c>
      <c r="BU273">
        <f t="shared" si="37"/>
        <v>0.93577891975241945</v>
      </c>
      <c r="BX273">
        <f t="shared" si="39"/>
        <v>0.60748217536470928</v>
      </c>
      <c r="BZ273">
        <v>19.600000000000001</v>
      </c>
      <c r="CB273">
        <v>0.627</v>
      </c>
      <c r="CD273">
        <f t="shared" ref="CD273:CD336" si="40">CG273-CF273</f>
        <v>1.5404220201039038</v>
      </c>
      <c r="CF273">
        <f t="shared" si="38"/>
        <v>404.81000000000006</v>
      </c>
      <c r="CG27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BORD'!$B$13:$B$2000,0),9)))*T273/$P$18)</f>
        <v>406.35042202010396</v>
      </c>
      <c r="CI273" t="str">
        <f>'TABLEAU DE BORD'!B271</f>
        <v/>
      </c>
      <c r="CJ273" t="e">
        <f>'TABLEAU DE BORD'!E271-'TABLEAU DE BORD'!C271</f>
        <v>#VALUE!</v>
      </c>
      <c r="CL273" t="str">
        <f>'TABLEAU DE BORD'!H271</f>
        <v/>
      </c>
      <c r="CM273" t="e">
        <f>'TABLEAU DE BORD'!K271-'TABLEAU DE BORD'!I271</f>
        <v>#VALUE!</v>
      </c>
    </row>
    <row r="274" spans="72:91" x14ac:dyDescent="0.25">
      <c r="BT27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BORD'!$B$13:$B$2000,0),11))*T274/INDEX('TABLEAU DE BORD'!$B$13:$R$2000,MATCH('Formalisme RTE'!$H$2,'TABLEAU DE BORD'!$B$13:$B$2000,0),12)</f>
        <v>3.102830965870556</v>
      </c>
      <c r="BU274">
        <f t="shared" ref="BU274:BU337" si="41">BX274*CD274</f>
        <v>0.93577891975241945</v>
      </c>
      <c r="BX274">
        <f t="shared" si="39"/>
        <v>0.60748217536470928</v>
      </c>
      <c r="BZ274">
        <v>19.600000000000001</v>
      </c>
      <c r="CB274">
        <v>0.627</v>
      </c>
      <c r="CD274">
        <f t="shared" si="40"/>
        <v>1.5404220201039038</v>
      </c>
      <c r="CF274">
        <f t="shared" si="38"/>
        <v>404.81000000000006</v>
      </c>
      <c r="CG27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BORD'!$B$13:$B$2000,0),9)))*T274/$P$18)</f>
        <v>406.35042202010396</v>
      </c>
      <c r="CI274" t="str">
        <f>'TABLEAU DE BORD'!B272</f>
        <v/>
      </c>
      <c r="CJ274" t="e">
        <f>'TABLEAU DE BORD'!E272-'TABLEAU DE BORD'!C272</f>
        <v>#VALUE!</v>
      </c>
      <c r="CL274" t="str">
        <f>'TABLEAU DE BORD'!H272</f>
        <v/>
      </c>
      <c r="CM274" t="e">
        <f>'TABLEAU DE BORD'!K272-'TABLEAU DE BORD'!I272</f>
        <v>#VALUE!</v>
      </c>
    </row>
    <row r="275" spans="72:91" x14ac:dyDescent="0.25">
      <c r="BT27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BORD'!$B$13:$B$2000,0),11))*T275/INDEX('TABLEAU DE BORD'!$B$13:$R$2000,MATCH('Formalisme RTE'!$H$2,'TABLEAU DE BORD'!$B$13:$B$2000,0),12)</f>
        <v>3.102830965870556</v>
      </c>
      <c r="BU275">
        <f t="shared" si="41"/>
        <v>0.93577891975241945</v>
      </c>
      <c r="BX275">
        <f t="shared" si="39"/>
        <v>0.60748217536470928</v>
      </c>
      <c r="BZ275">
        <v>19.600000000000001</v>
      </c>
      <c r="CB275">
        <v>0.627</v>
      </c>
      <c r="CD275">
        <f t="shared" si="40"/>
        <v>1.5404220201039038</v>
      </c>
      <c r="CF275">
        <f t="shared" si="38"/>
        <v>404.81000000000006</v>
      </c>
      <c r="CG27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BORD'!$B$13:$B$2000,0),9)))*T275/$P$18)</f>
        <v>406.35042202010396</v>
      </c>
      <c r="CI275" t="str">
        <f>'TABLEAU DE BORD'!B273</f>
        <v/>
      </c>
      <c r="CJ275" t="e">
        <f>'TABLEAU DE BORD'!E273-'TABLEAU DE BORD'!C273</f>
        <v>#VALUE!</v>
      </c>
      <c r="CL275" t="str">
        <f>'TABLEAU DE BORD'!H273</f>
        <v/>
      </c>
      <c r="CM275" t="e">
        <f>'TABLEAU DE BORD'!K273-'TABLEAU DE BORD'!I273</f>
        <v>#VALUE!</v>
      </c>
    </row>
    <row r="276" spans="72:91" x14ac:dyDescent="0.25">
      <c r="BT27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BORD'!$B$13:$B$2000,0),11))*T276/INDEX('TABLEAU DE BORD'!$B$13:$R$2000,MATCH('Formalisme RTE'!$H$2,'TABLEAU DE BORD'!$B$13:$B$2000,0),12)</f>
        <v>3.102830965870556</v>
      </c>
      <c r="BU276">
        <f t="shared" si="41"/>
        <v>0.93577891975241945</v>
      </c>
      <c r="BX276">
        <f t="shared" si="39"/>
        <v>0.60748217536470928</v>
      </c>
      <c r="BZ276">
        <v>19.600000000000001</v>
      </c>
      <c r="CB276">
        <v>0.627</v>
      </c>
      <c r="CD276">
        <f t="shared" si="40"/>
        <v>1.5404220201039038</v>
      </c>
      <c r="CF276">
        <f t="shared" si="38"/>
        <v>404.81000000000006</v>
      </c>
      <c r="CG27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BORD'!$B$13:$B$2000,0),9)))*T276/$P$18)</f>
        <v>406.35042202010396</v>
      </c>
      <c r="CI276" t="str">
        <f>'TABLEAU DE BORD'!B274</f>
        <v/>
      </c>
      <c r="CJ276" t="e">
        <f>'TABLEAU DE BORD'!E274-'TABLEAU DE BORD'!C274</f>
        <v>#VALUE!</v>
      </c>
      <c r="CL276" t="str">
        <f>'TABLEAU DE BORD'!H274</f>
        <v/>
      </c>
      <c r="CM276" t="e">
        <f>'TABLEAU DE BORD'!K274-'TABLEAU DE BORD'!I274</f>
        <v>#VALUE!</v>
      </c>
    </row>
    <row r="277" spans="72:91" x14ac:dyDescent="0.25">
      <c r="BT27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BORD'!$B$13:$B$2000,0),11))*T277/INDEX('TABLEAU DE BORD'!$B$13:$R$2000,MATCH('Formalisme RTE'!$H$2,'TABLEAU DE BORD'!$B$13:$B$2000,0),12)</f>
        <v>3.102830965870556</v>
      </c>
      <c r="BU277">
        <f t="shared" si="41"/>
        <v>0.93577891975241945</v>
      </c>
      <c r="BX277">
        <f t="shared" si="39"/>
        <v>0.60748217536470928</v>
      </c>
      <c r="BZ277">
        <v>19.600000000000001</v>
      </c>
      <c r="CB277">
        <v>0.627</v>
      </c>
      <c r="CD277">
        <f t="shared" si="40"/>
        <v>1.5404220201039038</v>
      </c>
      <c r="CF277">
        <f t="shared" si="38"/>
        <v>404.81000000000006</v>
      </c>
      <c r="CG27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BORD'!$B$13:$B$2000,0),9)))*T277/$P$18)</f>
        <v>406.35042202010396</v>
      </c>
      <c r="CI277" t="str">
        <f>'TABLEAU DE BORD'!B275</f>
        <v/>
      </c>
      <c r="CJ277" t="e">
        <f>'TABLEAU DE BORD'!E275-'TABLEAU DE BORD'!C275</f>
        <v>#VALUE!</v>
      </c>
      <c r="CL277" t="str">
        <f>'TABLEAU DE BORD'!H275</f>
        <v/>
      </c>
      <c r="CM277" t="e">
        <f>'TABLEAU DE BORD'!K275-'TABLEAU DE BORD'!I275</f>
        <v>#VALUE!</v>
      </c>
    </row>
    <row r="278" spans="72:91" x14ac:dyDescent="0.25">
      <c r="BT27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BORD'!$B$13:$B$2000,0),11))*T278/INDEX('TABLEAU DE BORD'!$B$13:$R$2000,MATCH('Formalisme RTE'!$H$2,'TABLEAU DE BORD'!$B$13:$B$2000,0),12)</f>
        <v>3.102830965870556</v>
      </c>
      <c r="BU278">
        <f t="shared" si="41"/>
        <v>0.93577891975241945</v>
      </c>
      <c r="BX278">
        <f t="shared" si="39"/>
        <v>0.60748217536470928</v>
      </c>
      <c r="BZ278">
        <v>19.600000000000001</v>
      </c>
      <c r="CB278">
        <v>0.627</v>
      </c>
      <c r="CD278">
        <f t="shared" si="40"/>
        <v>1.5404220201039038</v>
      </c>
      <c r="CF278">
        <f t="shared" si="38"/>
        <v>404.81000000000006</v>
      </c>
      <c r="CG27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BORD'!$B$13:$B$2000,0),9)))*T278/$P$18)</f>
        <v>406.35042202010396</v>
      </c>
      <c r="CI278" t="str">
        <f>'TABLEAU DE BORD'!B276</f>
        <v/>
      </c>
      <c r="CJ278" t="e">
        <f>'TABLEAU DE BORD'!E276-'TABLEAU DE BORD'!C276</f>
        <v>#VALUE!</v>
      </c>
      <c r="CL278" t="str">
        <f>'TABLEAU DE BORD'!H276</f>
        <v/>
      </c>
      <c r="CM278" t="e">
        <f>'TABLEAU DE BORD'!K276-'TABLEAU DE BORD'!I276</f>
        <v>#VALUE!</v>
      </c>
    </row>
    <row r="279" spans="72:91" x14ac:dyDescent="0.25">
      <c r="BT27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BORD'!$B$13:$B$2000,0),11))*T279/INDEX('TABLEAU DE BORD'!$B$13:$R$2000,MATCH('Formalisme RTE'!$H$2,'TABLEAU DE BORD'!$B$13:$B$2000,0),12)</f>
        <v>3.102830965870556</v>
      </c>
      <c r="BU279">
        <f t="shared" si="41"/>
        <v>0.93577891975241945</v>
      </c>
      <c r="BX279">
        <f t="shared" si="39"/>
        <v>0.60748217536470928</v>
      </c>
      <c r="BZ279">
        <v>19.600000000000001</v>
      </c>
      <c r="CB279">
        <v>0.627</v>
      </c>
      <c r="CD279">
        <f t="shared" si="40"/>
        <v>1.5404220201039038</v>
      </c>
      <c r="CF279">
        <f t="shared" si="38"/>
        <v>404.81000000000006</v>
      </c>
      <c r="CG27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BORD'!$B$13:$B$2000,0),9)))*T279/$P$18)</f>
        <v>406.35042202010396</v>
      </c>
      <c r="CI279" t="str">
        <f>'TABLEAU DE BORD'!B277</f>
        <v/>
      </c>
      <c r="CJ279" t="e">
        <f>'TABLEAU DE BORD'!E277-'TABLEAU DE BORD'!C277</f>
        <v>#VALUE!</v>
      </c>
      <c r="CL279" t="str">
        <f>'TABLEAU DE BORD'!H277</f>
        <v/>
      </c>
      <c r="CM279" t="e">
        <f>'TABLEAU DE BORD'!K277-'TABLEAU DE BORD'!I277</f>
        <v>#VALUE!</v>
      </c>
    </row>
    <row r="280" spans="72:91" x14ac:dyDescent="0.25">
      <c r="BT28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BORD'!$B$13:$B$2000,0),11))*T280/INDEX('TABLEAU DE BORD'!$B$13:$R$2000,MATCH('Formalisme RTE'!$H$2,'TABLEAU DE BORD'!$B$13:$B$2000,0),12)</f>
        <v>3.102830965870556</v>
      </c>
      <c r="BU280">
        <f t="shared" si="41"/>
        <v>0.93577891975241945</v>
      </c>
      <c r="BX280">
        <f t="shared" si="39"/>
        <v>0.60748217536470928</v>
      </c>
      <c r="BZ280">
        <v>19.600000000000001</v>
      </c>
      <c r="CB280">
        <v>0.627</v>
      </c>
      <c r="CD280">
        <f t="shared" si="40"/>
        <v>1.5404220201039038</v>
      </c>
      <c r="CF280">
        <f t="shared" si="38"/>
        <v>404.81000000000006</v>
      </c>
      <c r="CG28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BORD'!$B$13:$B$2000,0),9)))*T280/$P$18)</f>
        <v>406.35042202010396</v>
      </c>
      <c r="CI280" t="str">
        <f>'TABLEAU DE BORD'!B278</f>
        <v/>
      </c>
      <c r="CJ280" t="e">
        <f>'TABLEAU DE BORD'!E278-'TABLEAU DE BORD'!C278</f>
        <v>#VALUE!</v>
      </c>
      <c r="CL280" t="str">
        <f>'TABLEAU DE BORD'!H278</f>
        <v/>
      </c>
      <c r="CM280" t="e">
        <f>'TABLEAU DE BORD'!K278-'TABLEAU DE BORD'!I278</f>
        <v>#VALUE!</v>
      </c>
    </row>
    <row r="281" spans="72:91" x14ac:dyDescent="0.25">
      <c r="BT28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BORD'!$B$13:$B$2000,0),11))*T281/INDEX('TABLEAU DE BORD'!$B$13:$R$2000,MATCH('Formalisme RTE'!$H$2,'TABLEAU DE BORD'!$B$13:$B$2000,0),12)</f>
        <v>3.102830965870556</v>
      </c>
      <c r="BU281">
        <f t="shared" si="41"/>
        <v>0.93577891975241945</v>
      </c>
      <c r="BX281">
        <f t="shared" si="39"/>
        <v>0.60748217536470928</v>
      </c>
      <c r="BZ281">
        <v>19.600000000000001</v>
      </c>
      <c r="CB281">
        <v>0.627</v>
      </c>
      <c r="CD281">
        <f t="shared" si="40"/>
        <v>1.5404220201039038</v>
      </c>
      <c r="CF281">
        <f t="shared" si="38"/>
        <v>404.81000000000006</v>
      </c>
      <c r="CG28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BORD'!$B$13:$B$2000,0),9)))*T281/$P$18)</f>
        <v>406.35042202010396</v>
      </c>
      <c r="CI281" t="str">
        <f>'TABLEAU DE BORD'!B279</f>
        <v/>
      </c>
      <c r="CJ281" t="e">
        <f>'TABLEAU DE BORD'!E279-'TABLEAU DE BORD'!C279</f>
        <v>#VALUE!</v>
      </c>
      <c r="CL281" t="str">
        <f>'TABLEAU DE BORD'!H279</f>
        <v/>
      </c>
      <c r="CM281" t="e">
        <f>'TABLEAU DE BORD'!K279-'TABLEAU DE BORD'!I279</f>
        <v>#VALUE!</v>
      </c>
    </row>
    <row r="282" spans="72:91" x14ac:dyDescent="0.25">
      <c r="BT28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BORD'!$B$13:$B$2000,0),11))*T282/INDEX('TABLEAU DE BORD'!$B$13:$R$2000,MATCH('Formalisme RTE'!$H$2,'TABLEAU DE BORD'!$B$13:$B$2000,0),12)</f>
        <v>3.102830965870556</v>
      </c>
      <c r="BU282">
        <f t="shared" si="41"/>
        <v>0.93577891975241945</v>
      </c>
      <c r="BX282">
        <f t="shared" si="39"/>
        <v>0.60748217536470928</v>
      </c>
      <c r="BZ282">
        <v>19.600000000000001</v>
      </c>
      <c r="CB282">
        <v>0.627</v>
      </c>
      <c r="CD282">
        <f t="shared" si="40"/>
        <v>1.5404220201039038</v>
      </c>
      <c r="CF282">
        <f t="shared" si="38"/>
        <v>404.81000000000006</v>
      </c>
      <c r="CG28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BORD'!$B$13:$B$2000,0),9)))*T282/$P$18)</f>
        <v>406.35042202010396</v>
      </c>
      <c r="CI282" t="str">
        <f>'TABLEAU DE BORD'!B280</f>
        <v/>
      </c>
      <c r="CJ282" t="e">
        <f>'TABLEAU DE BORD'!E280-'TABLEAU DE BORD'!C280</f>
        <v>#VALUE!</v>
      </c>
      <c r="CL282" t="str">
        <f>'TABLEAU DE BORD'!H280</f>
        <v/>
      </c>
      <c r="CM282" t="e">
        <f>'TABLEAU DE BORD'!K280-'TABLEAU DE BORD'!I280</f>
        <v>#VALUE!</v>
      </c>
    </row>
    <row r="283" spans="72:91" x14ac:dyDescent="0.25">
      <c r="BT28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BORD'!$B$13:$B$2000,0),11))*T283/INDEX('TABLEAU DE BORD'!$B$13:$R$2000,MATCH('Formalisme RTE'!$H$2,'TABLEAU DE BORD'!$B$13:$B$2000,0),12)</f>
        <v>3.102830965870556</v>
      </c>
      <c r="BU283">
        <f t="shared" si="41"/>
        <v>0.93577891975241945</v>
      </c>
      <c r="BX283">
        <f t="shared" si="39"/>
        <v>0.60748217536470928</v>
      </c>
      <c r="BZ283">
        <v>19.600000000000001</v>
      </c>
      <c r="CB283">
        <v>0.627</v>
      </c>
      <c r="CD283">
        <f t="shared" si="40"/>
        <v>1.5404220201039038</v>
      </c>
      <c r="CF283">
        <f t="shared" si="38"/>
        <v>404.81000000000006</v>
      </c>
      <c r="CG28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BORD'!$B$13:$B$2000,0),9)))*T283/$P$18)</f>
        <v>406.35042202010396</v>
      </c>
      <c r="CI283" t="str">
        <f>'TABLEAU DE BORD'!B281</f>
        <v/>
      </c>
      <c r="CJ283" t="e">
        <f>'TABLEAU DE BORD'!E281-'TABLEAU DE BORD'!C281</f>
        <v>#VALUE!</v>
      </c>
      <c r="CL283" t="str">
        <f>'TABLEAU DE BORD'!H281</f>
        <v/>
      </c>
      <c r="CM283" t="e">
        <f>'TABLEAU DE BORD'!K281-'TABLEAU DE BORD'!I281</f>
        <v>#VALUE!</v>
      </c>
    </row>
    <row r="284" spans="72:91" x14ac:dyDescent="0.25">
      <c r="BT28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BORD'!$B$13:$B$2000,0),11))*T284/INDEX('TABLEAU DE BORD'!$B$13:$R$2000,MATCH('Formalisme RTE'!$H$2,'TABLEAU DE BORD'!$B$13:$B$2000,0),12)</f>
        <v>3.102830965870556</v>
      </c>
      <c r="BU284">
        <f t="shared" si="41"/>
        <v>0.93577891975241945</v>
      </c>
      <c r="BX284">
        <f t="shared" si="39"/>
        <v>0.60748217536470928</v>
      </c>
      <c r="BZ284">
        <v>19.600000000000001</v>
      </c>
      <c r="CB284">
        <v>0.627</v>
      </c>
      <c r="CD284">
        <f t="shared" si="40"/>
        <v>1.5404220201039038</v>
      </c>
      <c r="CF284">
        <f t="shared" si="38"/>
        <v>404.81000000000006</v>
      </c>
      <c r="CG28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BORD'!$B$13:$B$2000,0),9)))*T284/$P$18)</f>
        <v>406.35042202010396</v>
      </c>
      <c r="CI284" t="str">
        <f>'TABLEAU DE BORD'!B282</f>
        <v/>
      </c>
      <c r="CJ284" t="e">
        <f>'TABLEAU DE BORD'!E282-'TABLEAU DE BORD'!C282</f>
        <v>#VALUE!</v>
      </c>
      <c r="CL284" t="str">
        <f>'TABLEAU DE BORD'!H282</f>
        <v/>
      </c>
      <c r="CM284" t="e">
        <f>'TABLEAU DE BORD'!K282-'TABLEAU DE BORD'!I282</f>
        <v>#VALUE!</v>
      </c>
    </row>
    <row r="285" spans="72:91" x14ac:dyDescent="0.25">
      <c r="BT28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BORD'!$B$13:$B$2000,0),11))*T285/INDEX('TABLEAU DE BORD'!$B$13:$R$2000,MATCH('Formalisme RTE'!$H$2,'TABLEAU DE BORD'!$B$13:$B$2000,0),12)</f>
        <v>3.102830965870556</v>
      </c>
      <c r="BU285">
        <f t="shared" si="41"/>
        <v>0.93577891975241945</v>
      </c>
      <c r="BX285">
        <f t="shared" si="39"/>
        <v>0.60748217536470928</v>
      </c>
      <c r="BZ285">
        <v>19.600000000000001</v>
      </c>
      <c r="CB285">
        <v>0.627</v>
      </c>
      <c r="CD285">
        <f t="shared" si="40"/>
        <v>1.5404220201039038</v>
      </c>
      <c r="CF285">
        <f t="shared" si="38"/>
        <v>404.81000000000006</v>
      </c>
      <c r="CG28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BORD'!$B$13:$B$2000,0),9)))*T285/$P$18)</f>
        <v>406.35042202010396</v>
      </c>
      <c r="CI285" t="str">
        <f>'TABLEAU DE BORD'!B283</f>
        <v/>
      </c>
      <c r="CJ285" t="e">
        <f>'TABLEAU DE BORD'!E283-'TABLEAU DE BORD'!C283</f>
        <v>#VALUE!</v>
      </c>
      <c r="CL285" t="str">
        <f>'TABLEAU DE BORD'!H283</f>
        <v/>
      </c>
      <c r="CM285" t="e">
        <f>'TABLEAU DE BORD'!K283-'TABLEAU DE BORD'!I283</f>
        <v>#VALUE!</v>
      </c>
    </row>
    <row r="286" spans="72:91" x14ac:dyDescent="0.25">
      <c r="BT28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BORD'!$B$13:$B$2000,0),11))*T286/INDEX('TABLEAU DE BORD'!$B$13:$R$2000,MATCH('Formalisme RTE'!$H$2,'TABLEAU DE BORD'!$B$13:$B$2000,0),12)</f>
        <v>3.102830965870556</v>
      </c>
      <c r="BU286">
        <f t="shared" si="41"/>
        <v>0.93577891975241945</v>
      </c>
      <c r="BX286">
        <f t="shared" si="39"/>
        <v>0.60748217536470928</v>
      </c>
      <c r="BZ286">
        <v>19.600000000000001</v>
      </c>
      <c r="CB286">
        <v>0.627</v>
      </c>
      <c r="CD286">
        <f t="shared" si="40"/>
        <v>1.5404220201039038</v>
      </c>
      <c r="CF286">
        <f t="shared" si="38"/>
        <v>404.81000000000006</v>
      </c>
      <c r="CG28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BORD'!$B$13:$B$2000,0),9)))*T286/$P$18)</f>
        <v>406.35042202010396</v>
      </c>
      <c r="CI286" t="str">
        <f>'TABLEAU DE BORD'!B284</f>
        <v/>
      </c>
      <c r="CJ286" t="e">
        <f>'TABLEAU DE BORD'!E284-'TABLEAU DE BORD'!C284</f>
        <v>#VALUE!</v>
      </c>
      <c r="CL286" t="str">
        <f>'TABLEAU DE BORD'!H284</f>
        <v/>
      </c>
      <c r="CM286" t="e">
        <f>'TABLEAU DE BORD'!K284-'TABLEAU DE BORD'!I284</f>
        <v>#VALUE!</v>
      </c>
    </row>
    <row r="287" spans="72:91" x14ac:dyDescent="0.25">
      <c r="BT28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BORD'!$B$13:$B$2000,0),11))*T287/INDEX('TABLEAU DE BORD'!$B$13:$R$2000,MATCH('Formalisme RTE'!$H$2,'TABLEAU DE BORD'!$B$13:$B$2000,0),12)</f>
        <v>3.102830965870556</v>
      </c>
      <c r="BU287">
        <f t="shared" si="41"/>
        <v>0.93577891975241945</v>
      </c>
      <c r="BX287">
        <f t="shared" si="39"/>
        <v>0.60748217536470928</v>
      </c>
      <c r="BZ287">
        <v>19.600000000000001</v>
      </c>
      <c r="CB287">
        <v>0.627</v>
      </c>
      <c r="CD287">
        <f t="shared" si="40"/>
        <v>1.5404220201039038</v>
      </c>
      <c r="CF287">
        <f t="shared" si="38"/>
        <v>404.81000000000006</v>
      </c>
      <c r="CG28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BORD'!$B$13:$B$2000,0),9)))*T287/$P$18)</f>
        <v>406.35042202010396</v>
      </c>
      <c r="CI287" t="str">
        <f>'TABLEAU DE BORD'!B285</f>
        <v/>
      </c>
      <c r="CJ287" t="e">
        <f>'TABLEAU DE BORD'!E285-'TABLEAU DE BORD'!C285</f>
        <v>#VALUE!</v>
      </c>
      <c r="CL287" t="str">
        <f>'TABLEAU DE BORD'!H285</f>
        <v/>
      </c>
      <c r="CM287" t="e">
        <f>'TABLEAU DE BORD'!K285-'TABLEAU DE BORD'!I285</f>
        <v>#VALUE!</v>
      </c>
    </row>
    <row r="288" spans="72:91" x14ac:dyDescent="0.25">
      <c r="BT28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BORD'!$B$13:$B$2000,0),11))*T288/INDEX('TABLEAU DE BORD'!$B$13:$R$2000,MATCH('Formalisme RTE'!$H$2,'TABLEAU DE BORD'!$B$13:$B$2000,0),12)</f>
        <v>3.102830965870556</v>
      </c>
      <c r="BU288">
        <f t="shared" si="41"/>
        <v>0.93577891975241945</v>
      </c>
      <c r="BX288">
        <f t="shared" si="39"/>
        <v>0.60748217536470928</v>
      </c>
      <c r="BZ288">
        <v>19.600000000000001</v>
      </c>
      <c r="CB288">
        <v>0.627</v>
      </c>
      <c r="CD288">
        <f t="shared" si="40"/>
        <v>1.5404220201039038</v>
      </c>
      <c r="CF288">
        <f t="shared" si="38"/>
        <v>404.81000000000006</v>
      </c>
      <c r="CG28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BORD'!$B$13:$B$2000,0),9)))*T288/$P$18)</f>
        <v>406.35042202010396</v>
      </c>
      <c r="CI288" t="str">
        <f>'TABLEAU DE BORD'!B286</f>
        <v/>
      </c>
      <c r="CJ288" t="e">
        <f>'TABLEAU DE BORD'!E286-'TABLEAU DE BORD'!C286</f>
        <v>#VALUE!</v>
      </c>
      <c r="CL288" t="str">
        <f>'TABLEAU DE BORD'!H286</f>
        <v/>
      </c>
      <c r="CM288" t="e">
        <f>'TABLEAU DE BORD'!K286-'TABLEAU DE BORD'!I286</f>
        <v>#VALUE!</v>
      </c>
    </row>
    <row r="289" spans="72:91" x14ac:dyDescent="0.25">
      <c r="BT28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BORD'!$B$13:$B$2000,0),11))*T289/INDEX('TABLEAU DE BORD'!$B$13:$R$2000,MATCH('Formalisme RTE'!$H$2,'TABLEAU DE BORD'!$B$13:$B$2000,0),12)</f>
        <v>3.102830965870556</v>
      </c>
      <c r="BU289">
        <f t="shared" si="41"/>
        <v>0.93577891975241945</v>
      </c>
      <c r="BX289">
        <f t="shared" si="39"/>
        <v>0.60748217536470928</v>
      </c>
      <c r="BZ289">
        <v>19.600000000000001</v>
      </c>
      <c r="CB289">
        <v>0.627</v>
      </c>
      <c r="CD289">
        <f t="shared" si="40"/>
        <v>1.5404220201039038</v>
      </c>
      <c r="CF289">
        <f t="shared" si="38"/>
        <v>404.81000000000006</v>
      </c>
      <c r="CG28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BORD'!$B$13:$B$2000,0),9)))*T289/$P$18)</f>
        <v>406.35042202010396</v>
      </c>
      <c r="CI289" t="str">
        <f>'TABLEAU DE BORD'!B287</f>
        <v/>
      </c>
      <c r="CJ289" t="e">
        <f>'TABLEAU DE BORD'!E287-'TABLEAU DE BORD'!C287</f>
        <v>#VALUE!</v>
      </c>
      <c r="CL289" t="str">
        <f>'TABLEAU DE BORD'!H287</f>
        <v/>
      </c>
      <c r="CM289" t="e">
        <f>'TABLEAU DE BORD'!K287-'TABLEAU DE BORD'!I287</f>
        <v>#VALUE!</v>
      </c>
    </row>
    <row r="290" spans="72:91" x14ac:dyDescent="0.25">
      <c r="BT29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BORD'!$B$13:$B$2000,0),11))*T290/INDEX('TABLEAU DE BORD'!$B$13:$R$2000,MATCH('Formalisme RTE'!$H$2,'TABLEAU DE BORD'!$B$13:$B$2000,0),12)</f>
        <v>3.102830965870556</v>
      </c>
      <c r="BU290">
        <f t="shared" si="41"/>
        <v>0.93577891975241945</v>
      </c>
      <c r="BX290">
        <f t="shared" si="39"/>
        <v>0.60748217536470928</v>
      </c>
      <c r="BZ290">
        <v>19.600000000000001</v>
      </c>
      <c r="CB290">
        <v>0.627</v>
      </c>
      <c r="CD290">
        <f t="shared" si="40"/>
        <v>1.5404220201039038</v>
      </c>
      <c r="CF290">
        <f t="shared" si="38"/>
        <v>404.81000000000006</v>
      </c>
      <c r="CG29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BORD'!$B$13:$B$2000,0),9)))*T290/$P$18)</f>
        <v>406.35042202010396</v>
      </c>
      <c r="CI290" t="str">
        <f>'TABLEAU DE BORD'!B288</f>
        <v/>
      </c>
      <c r="CJ290" t="e">
        <f>'TABLEAU DE BORD'!E288-'TABLEAU DE BORD'!C288</f>
        <v>#VALUE!</v>
      </c>
      <c r="CL290" t="str">
        <f>'TABLEAU DE BORD'!H288</f>
        <v/>
      </c>
      <c r="CM290" t="e">
        <f>'TABLEAU DE BORD'!K288-'TABLEAU DE BORD'!I288</f>
        <v>#VALUE!</v>
      </c>
    </row>
    <row r="291" spans="72:91" x14ac:dyDescent="0.25">
      <c r="BT29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BORD'!$B$13:$B$2000,0),11))*T291/INDEX('TABLEAU DE BORD'!$B$13:$R$2000,MATCH('Formalisme RTE'!$H$2,'TABLEAU DE BORD'!$B$13:$B$2000,0),12)</f>
        <v>3.102830965870556</v>
      </c>
      <c r="BU291">
        <f t="shared" si="41"/>
        <v>0.93577891975241945</v>
      </c>
      <c r="BX291">
        <f t="shared" si="39"/>
        <v>0.60748217536470928</v>
      </c>
      <c r="BZ291">
        <v>19.600000000000001</v>
      </c>
      <c r="CB291">
        <v>0.627</v>
      </c>
      <c r="CD291">
        <f t="shared" si="40"/>
        <v>1.5404220201039038</v>
      </c>
      <c r="CF291">
        <f t="shared" si="38"/>
        <v>404.81000000000006</v>
      </c>
      <c r="CG29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BORD'!$B$13:$B$2000,0),9)))*T291/$P$18)</f>
        <v>406.35042202010396</v>
      </c>
      <c r="CI291" t="str">
        <f>'TABLEAU DE BORD'!B289</f>
        <v/>
      </c>
      <c r="CJ291" t="e">
        <f>'TABLEAU DE BORD'!E289-'TABLEAU DE BORD'!C289</f>
        <v>#VALUE!</v>
      </c>
      <c r="CL291" t="str">
        <f>'TABLEAU DE BORD'!H289</f>
        <v/>
      </c>
      <c r="CM291" t="e">
        <f>'TABLEAU DE BORD'!K289-'TABLEAU DE BORD'!I289</f>
        <v>#VALUE!</v>
      </c>
    </row>
    <row r="292" spans="72:91" x14ac:dyDescent="0.25">
      <c r="BT29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BORD'!$B$13:$B$2000,0),11))*T292/INDEX('TABLEAU DE BORD'!$B$13:$R$2000,MATCH('Formalisme RTE'!$H$2,'TABLEAU DE BORD'!$B$13:$B$2000,0),12)</f>
        <v>3.102830965870556</v>
      </c>
      <c r="BU292">
        <f t="shared" si="41"/>
        <v>0.93577891975241945</v>
      </c>
      <c r="BX292">
        <f t="shared" si="39"/>
        <v>0.60748217536470928</v>
      </c>
      <c r="BZ292">
        <v>19.600000000000001</v>
      </c>
      <c r="CB292">
        <v>0.627</v>
      </c>
      <c r="CD292">
        <f t="shared" si="40"/>
        <v>1.5404220201039038</v>
      </c>
      <c r="CF292">
        <f t="shared" si="38"/>
        <v>404.81000000000006</v>
      </c>
      <c r="CG29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BORD'!$B$13:$B$2000,0),9)))*T292/$P$18)</f>
        <v>406.35042202010396</v>
      </c>
      <c r="CI292" t="str">
        <f>'TABLEAU DE BORD'!B290</f>
        <v/>
      </c>
      <c r="CJ292" t="e">
        <f>'TABLEAU DE BORD'!E290-'TABLEAU DE BORD'!C290</f>
        <v>#VALUE!</v>
      </c>
      <c r="CL292" t="str">
        <f>'TABLEAU DE BORD'!H290</f>
        <v/>
      </c>
      <c r="CM292" t="e">
        <f>'TABLEAU DE BORD'!K290-'TABLEAU DE BORD'!I290</f>
        <v>#VALUE!</v>
      </c>
    </row>
    <row r="293" spans="72:91" x14ac:dyDescent="0.25">
      <c r="BT29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BORD'!$B$13:$B$2000,0),11))*T293/INDEX('TABLEAU DE BORD'!$B$13:$R$2000,MATCH('Formalisme RTE'!$H$2,'TABLEAU DE BORD'!$B$13:$B$2000,0),12)</f>
        <v>3.102830965870556</v>
      </c>
      <c r="BU293">
        <f t="shared" si="41"/>
        <v>0.93577891975241945</v>
      </c>
      <c r="BX293">
        <f t="shared" si="39"/>
        <v>0.60748217536470928</v>
      </c>
      <c r="BZ293">
        <v>19.600000000000001</v>
      </c>
      <c r="CB293">
        <v>0.627</v>
      </c>
      <c r="CD293">
        <f t="shared" si="40"/>
        <v>1.5404220201039038</v>
      </c>
      <c r="CF293">
        <f t="shared" si="38"/>
        <v>404.81000000000006</v>
      </c>
      <c r="CG29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BORD'!$B$13:$B$2000,0),9)))*T293/$P$18)</f>
        <v>406.35042202010396</v>
      </c>
      <c r="CI293" t="str">
        <f>'TABLEAU DE BORD'!B291</f>
        <v/>
      </c>
      <c r="CJ293" t="e">
        <f>'TABLEAU DE BORD'!E291-'TABLEAU DE BORD'!C291</f>
        <v>#VALUE!</v>
      </c>
      <c r="CL293" t="str">
        <f>'TABLEAU DE BORD'!H291</f>
        <v/>
      </c>
      <c r="CM293" t="e">
        <f>'TABLEAU DE BORD'!K291-'TABLEAU DE BORD'!I291</f>
        <v>#VALUE!</v>
      </c>
    </row>
    <row r="294" spans="72:91" x14ac:dyDescent="0.25">
      <c r="BT29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BORD'!$B$13:$B$2000,0),11))*T294/INDEX('TABLEAU DE BORD'!$B$13:$R$2000,MATCH('Formalisme RTE'!$H$2,'TABLEAU DE BORD'!$B$13:$B$2000,0),12)</f>
        <v>3.102830965870556</v>
      </c>
      <c r="BU294">
        <f t="shared" si="41"/>
        <v>0.93577891975241945</v>
      </c>
      <c r="BX294">
        <f t="shared" si="39"/>
        <v>0.60748217536470928</v>
      </c>
      <c r="BZ294">
        <v>19.600000000000001</v>
      </c>
      <c r="CB294">
        <v>0.627</v>
      </c>
      <c r="CD294">
        <f t="shared" si="40"/>
        <v>1.5404220201039038</v>
      </c>
      <c r="CF294">
        <f t="shared" si="38"/>
        <v>404.81000000000006</v>
      </c>
      <c r="CG29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BORD'!$B$13:$B$2000,0),9)))*T294/$P$18)</f>
        <v>406.35042202010396</v>
      </c>
      <c r="CI294" t="str">
        <f>'TABLEAU DE BORD'!B292</f>
        <v/>
      </c>
      <c r="CJ294" t="e">
        <f>'TABLEAU DE BORD'!E292-'TABLEAU DE BORD'!C292</f>
        <v>#VALUE!</v>
      </c>
      <c r="CL294" t="str">
        <f>'TABLEAU DE BORD'!H292</f>
        <v/>
      </c>
      <c r="CM294" t="e">
        <f>'TABLEAU DE BORD'!K292-'TABLEAU DE BORD'!I292</f>
        <v>#VALUE!</v>
      </c>
    </row>
    <row r="295" spans="72:91" x14ac:dyDescent="0.25">
      <c r="BT29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BORD'!$B$13:$B$2000,0),11))*T295/INDEX('TABLEAU DE BORD'!$B$13:$R$2000,MATCH('Formalisme RTE'!$H$2,'TABLEAU DE BORD'!$B$13:$B$2000,0),12)</f>
        <v>3.102830965870556</v>
      </c>
      <c r="BU295">
        <f t="shared" si="41"/>
        <v>0.93577891975241945</v>
      </c>
      <c r="BX295">
        <f t="shared" si="39"/>
        <v>0.60748217536470928</v>
      </c>
      <c r="BZ295">
        <v>19.600000000000001</v>
      </c>
      <c r="CB295">
        <v>0.627</v>
      </c>
      <c r="CD295">
        <f t="shared" si="40"/>
        <v>1.5404220201039038</v>
      </c>
      <c r="CF295">
        <f t="shared" si="38"/>
        <v>404.81000000000006</v>
      </c>
      <c r="CG29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BORD'!$B$13:$B$2000,0),9)))*T295/$P$18)</f>
        <v>406.35042202010396</v>
      </c>
      <c r="CI295" t="str">
        <f>'TABLEAU DE BORD'!B293</f>
        <v/>
      </c>
      <c r="CJ295" t="e">
        <f>'TABLEAU DE BORD'!E293-'TABLEAU DE BORD'!C293</f>
        <v>#VALUE!</v>
      </c>
      <c r="CL295" t="str">
        <f>'TABLEAU DE BORD'!H293</f>
        <v/>
      </c>
      <c r="CM295" t="e">
        <f>'TABLEAU DE BORD'!K293-'TABLEAU DE BORD'!I293</f>
        <v>#VALUE!</v>
      </c>
    </row>
    <row r="296" spans="72:91" x14ac:dyDescent="0.25">
      <c r="BT29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BORD'!$B$13:$B$2000,0),11))*T296/INDEX('TABLEAU DE BORD'!$B$13:$R$2000,MATCH('Formalisme RTE'!$H$2,'TABLEAU DE BORD'!$B$13:$B$2000,0),12)</f>
        <v>3.102830965870556</v>
      </c>
      <c r="BU296">
        <f t="shared" si="41"/>
        <v>0.93577891975241945</v>
      </c>
      <c r="BX296">
        <f t="shared" si="39"/>
        <v>0.60748217536470928</v>
      </c>
      <c r="BZ296">
        <v>19.600000000000001</v>
      </c>
      <c r="CB296">
        <v>0.627</v>
      </c>
      <c r="CD296">
        <f t="shared" si="40"/>
        <v>1.5404220201039038</v>
      </c>
      <c r="CF296">
        <f t="shared" si="38"/>
        <v>404.81000000000006</v>
      </c>
      <c r="CG29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BORD'!$B$13:$B$2000,0),9)))*T296/$P$18)</f>
        <v>406.35042202010396</v>
      </c>
      <c r="CI296" t="str">
        <f>'TABLEAU DE BORD'!B294</f>
        <v/>
      </c>
      <c r="CJ296" t="e">
        <f>'TABLEAU DE BORD'!E294-'TABLEAU DE BORD'!C294</f>
        <v>#VALUE!</v>
      </c>
      <c r="CL296" t="str">
        <f>'TABLEAU DE BORD'!H294</f>
        <v/>
      </c>
      <c r="CM296" t="e">
        <f>'TABLEAU DE BORD'!K294-'TABLEAU DE BORD'!I294</f>
        <v>#VALUE!</v>
      </c>
    </row>
    <row r="297" spans="72:91" x14ac:dyDescent="0.25">
      <c r="BT29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BORD'!$B$13:$B$2000,0),11))*T297/INDEX('TABLEAU DE BORD'!$B$13:$R$2000,MATCH('Formalisme RTE'!$H$2,'TABLEAU DE BORD'!$B$13:$B$2000,0),12)</f>
        <v>3.102830965870556</v>
      </c>
      <c r="BU297">
        <f t="shared" si="41"/>
        <v>0.93577891975241945</v>
      </c>
      <c r="BX297">
        <f t="shared" si="39"/>
        <v>0.60748217536470928</v>
      </c>
      <c r="BZ297">
        <v>19.600000000000001</v>
      </c>
      <c r="CB297">
        <v>0.627</v>
      </c>
      <c r="CD297">
        <f t="shared" si="40"/>
        <v>1.5404220201039038</v>
      </c>
      <c r="CF297">
        <f t="shared" si="38"/>
        <v>404.81000000000006</v>
      </c>
      <c r="CG29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BORD'!$B$13:$B$2000,0),9)))*T297/$P$18)</f>
        <v>406.35042202010396</v>
      </c>
      <c r="CI297" t="str">
        <f>'TABLEAU DE BORD'!B295</f>
        <v/>
      </c>
      <c r="CJ297" t="e">
        <f>'TABLEAU DE BORD'!E295-'TABLEAU DE BORD'!C295</f>
        <v>#VALUE!</v>
      </c>
      <c r="CL297" t="str">
        <f>'TABLEAU DE BORD'!H295</f>
        <v/>
      </c>
      <c r="CM297" t="e">
        <f>'TABLEAU DE BORD'!K295-'TABLEAU DE BORD'!I295</f>
        <v>#VALUE!</v>
      </c>
    </row>
    <row r="298" spans="72:91" x14ac:dyDescent="0.25">
      <c r="BT2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BORD'!$B$13:$B$2000,0),11))*T298/INDEX('TABLEAU DE BORD'!$B$13:$R$2000,MATCH('Formalisme RTE'!$H$2,'TABLEAU DE BORD'!$B$13:$B$2000,0),12)</f>
        <v>3.102830965870556</v>
      </c>
      <c r="BU298">
        <f t="shared" si="41"/>
        <v>0.93577891975241945</v>
      </c>
      <c r="BX298">
        <f t="shared" si="39"/>
        <v>0.60748217536470928</v>
      </c>
      <c r="BZ298">
        <v>19.600000000000001</v>
      </c>
      <c r="CB298">
        <v>0.627</v>
      </c>
      <c r="CD298">
        <f t="shared" si="40"/>
        <v>1.5404220201039038</v>
      </c>
      <c r="CF298">
        <f t="shared" si="38"/>
        <v>404.81000000000006</v>
      </c>
      <c r="CG29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BORD'!$B$13:$B$2000,0),9)))*T298/$P$18)</f>
        <v>406.35042202010396</v>
      </c>
      <c r="CI298" t="str">
        <f>'TABLEAU DE BORD'!B296</f>
        <v/>
      </c>
      <c r="CJ298" t="e">
        <f>'TABLEAU DE BORD'!E296-'TABLEAU DE BORD'!C296</f>
        <v>#VALUE!</v>
      </c>
      <c r="CL298" t="str">
        <f>'TABLEAU DE BORD'!H296</f>
        <v/>
      </c>
      <c r="CM298" t="e">
        <f>'TABLEAU DE BORD'!K296-'TABLEAU DE BORD'!I296</f>
        <v>#VALUE!</v>
      </c>
    </row>
    <row r="299" spans="72:91" x14ac:dyDescent="0.25">
      <c r="BT29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BORD'!$B$13:$B$2000,0),11))*T299/INDEX('TABLEAU DE BORD'!$B$13:$R$2000,MATCH('Formalisme RTE'!$H$2,'TABLEAU DE BORD'!$B$13:$B$2000,0),12)</f>
        <v>3.102830965870556</v>
      </c>
      <c r="BU299">
        <f t="shared" si="41"/>
        <v>0.93577891975241945</v>
      </c>
      <c r="BX299">
        <f t="shared" si="39"/>
        <v>0.60748217536470928</v>
      </c>
      <c r="BZ299">
        <v>19.600000000000001</v>
      </c>
      <c r="CB299">
        <v>0.627</v>
      </c>
      <c r="CD299">
        <f t="shared" si="40"/>
        <v>1.5404220201039038</v>
      </c>
      <c r="CF299">
        <f t="shared" si="38"/>
        <v>404.81000000000006</v>
      </c>
      <c r="CG29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BORD'!$B$13:$B$2000,0),9)))*T299/$P$18)</f>
        <v>406.35042202010396</v>
      </c>
      <c r="CI299" t="str">
        <f>'TABLEAU DE BORD'!B297</f>
        <v/>
      </c>
      <c r="CJ299" t="e">
        <f>'TABLEAU DE BORD'!E297-'TABLEAU DE BORD'!C297</f>
        <v>#VALUE!</v>
      </c>
      <c r="CL299" t="str">
        <f>'TABLEAU DE BORD'!H297</f>
        <v/>
      </c>
      <c r="CM299" t="e">
        <f>'TABLEAU DE BORD'!K297-'TABLEAU DE BORD'!I297</f>
        <v>#VALUE!</v>
      </c>
    </row>
    <row r="300" spans="72:91" x14ac:dyDescent="0.25">
      <c r="BT30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BORD'!$B$13:$B$2000,0),11))*T300/INDEX('TABLEAU DE BORD'!$B$13:$R$2000,MATCH('Formalisme RTE'!$H$2,'TABLEAU DE BORD'!$B$13:$B$2000,0),12)</f>
        <v>3.102830965870556</v>
      </c>
      <c r="BU300">
        <f t="shared" si="41"/>
        <v>0.93577891975241945</v>
      </c>
      <c r="BX300">
        <f t="shared" si="39"/>
        <v>0.60748217536470928</v>
      </c>
      <c r="BZ300">
        <v>19.600000000000001</v>
      </c>
      <c r="CB300">
        <v>0.627</v>
      </c>
      <c r="CD300">
        <f t="shared" si="40"/>
        <v>1.5404220201039038</v>
      </c>
      <c r="CF300">
        <f t="shared" si="38"/>
        <v>404.81000000000006</v>
      </c>
      <c r="CG30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BORD'!$B$13:$B$2000,0),9)))*T300/$P$18)</f>
        <v>406.35042202010396</v>
      </c>
      <c r="CI300" t="str">
        <f>'TABLEAU DE BORD'!B298</f>
        <v/>
      </c>
      <c r="CJ300" t="e">
        <f>'TABLEAU DE BORD'!E298-'TABLEAU DE BORD'!C298</f>
        <v>#VALUE!</v>
      </c>
      <c r="CL300" t="str">
        <f>'TABLEAU DE BORD'!H298</f>
        <v/>
      </c>
      <c r="CM300" t="e">
        <f>'TABLEAU DE BORD'!K298-'TABLEAU DE BORD'!I298</f>
        <v>#VALUE!</v>
      </c>
    </row>
    <row r="301" spans="72:91" x14ac:dyDescent="0.25">
      <c r="BT30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BORD'!$B$13:$B$2000,0),11))*T301/INDEX('TABLEAU DE BORD'!$B$13:$R$2000,MATCH('Formalisme RTE'!$H$2,'TABLEAU DE BORD'!$B$13:$B$2000,0),12)</f>
        <v>3.102830965870556</v>
      </c>
      <c r="BU301">
        <f t="shared" si="41"/>
        <v>0.93577891975241945</v>
      </c>
      <c r="BX301">
        <f t="shared" si="39"/>
        <v>0.60748217536470928</v>
      </c>
      <c r="BZ301">
        <v>19.600000000000001</v>
      </c>
      <c r="CB301">
        <v>0.627</v>
      </c>
      <c r="CD301">
        <f t="shared" si="40"/>
        <v>1.5404220201039038</v>
      </c>
      <c r="CF301">
        <f t="shared" si="38"/>
        <v>404.81000000000006</v>
      </c>
      <c r="CG30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BORD'!$B$13:$B$2000,0),9)))*T301/$P$18)</f>
        <v>406.35042202010396</v>
      </c>
      <c r="CI301" t="str">
        <f>'TABLEAU DE BORD'!B299</f>
        <v/>
      </c>
      <c r="CJ301" t="e">
        <f>'TABLEAU DE BORD'!E299-'TABLEAU DE BORD'!C299</f>
        <v>#VALUE!</v>
      </c>
      <c r="CL301" t="str">
        <f>'TABLEAU DE BORD'!H299</f>
        <v/>
      </c>
      <c r="CM301" t="e">
        <f>'TABLEAU DE BORD'!K299-'TABLEAU DE BORD'!I299</f>
        <v>#VALUE!</v>
      </c>
    </row>
    <row r="302" spans="72:91" x14ac:dyDescent="0.25">
      <c r="BT30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BORD'!$B$13:$B$2000,0),11))*T302/INDEX('TABLEAU DE BORD'!$B$13:$R$2000,MATCH('Formalisme RTE'!$H$2,'TABLEAU DE BORD'!$B$13:$B$2000,0),12)</f>
        <v>3.102830965870556</v>
      </c>
      <c r="BU302">
        <f t="shared" si="41"/>
        <v>0.93577891975241945</v>
      </c>
      <c r="BX302">
        <f t="shared" si="39"/>
        <v>0.60748217536470928</v>
      </c>
      <c r="BZ302">
        <v>19.600000000000001</v>
      </c>
      <c r="CB302">
        <v>0.627</v>
      </c>
      <c r="CD302">
        <f t="shared" si="40"/>
        <v>1.5404220201039038</v>
      </c>
      <c r="CF302">
        <f t="shared" si="38"/>
        <v>404.81000000000006</v>
      </c>
      <c r="CG30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BORD'!$B$13:$B$2000,0),9)))*T302/$P$18)</f>
        <v>406.35042202010396</v>
      </c>
      <c r="CI302" t="str">
        <f>'TABLEAU DE BORD'!B300</f>
        <v/>
      </c>
      <c r="CJ302" t="e">
        <f>'TABLEAU DE BORD'!E300-'TABLEAU DE BORD'!C300</f>
        <v>#VALUE!</v>
      </c>
      <c r="CL302" t="str">
        <f>'TABLEAU DE BORD'!H300</f>
        <v/>
      </c>
      <c r="CM302" t="e">
        <f>'TABLEAU DE BORD'!K300-'TABLEAU DE BORD'!I300</f>
        <v>#VALUE!</v>
      </c>
    </row>
    <row r="303" spans="72:91" x14ac:dyDescent="0.25">
      <c r="BT30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BORD'!$B$13:$B$2000,0),11))*T303/INDEX('TABLEAU DE BORD'!$B$13:$R$2000,MATCH('Formalisme RTE'!$H$2,'TABLEAU DE BORD'!$B$13:$B$2000,0),12)</f>
        <v>3.102830965870556</v>
      </c>
      <c r="BU303">
        <f t="shared" si="41"/>
        <v>0.93577891975241945</v>
      </c>
      <c r="BX303">
        <f t="shared" si="39"/>
        <v>0.60748217536470928</v>
      </c>
      <c r="BZ303">
        <v>19.600000000000001</v>
      </c>
      <c r="CB303">
        <v>0.627</v>
      </c>
      <c r="CD303">
        <f t="shared" si="40"/>
        <v>1.5404220201039038</v>
      </c>
      <c r="CF303">
        <f t="shared" si="38"/>
        <v>404.81000000000006</v>
      </c>
      <c r="CG30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BORD'!$B$13:$B$2000,0),9)))*T303/$P$18)</f>
        <v>406.35042202010396</v>
      </c>
      <c r="CI303" t="str">
        <f>'TABLEAU DE BORD'!B301</f>
        <v/>
      </c>
      <c r="CJ303" t="e">
        <f>'TABLEAU DE BORD'!E301-'TABLEAU DE BORD'!C301</f>
        <v>#VALUE!</v>
      </c>
      <c r="CL303" t="str">
        <f>'TABLEAU DE BORD'!H301</f>
        <v/>
      </c>
      <c r="CM303" t="e">
        <f>'TABLEAU DE BORD'!K301-'TABLEAU DE BORD'!I301</f>
        <v>#VALUE!</v>
      </c>
    </row>
    <row r="304" spans="72:91" x14ac:dyDescent="0.25">
      <c r="BT30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BORD'!$B$13:$B$2000,0),11))*T304/INDEX('TABLEAU DE BORD'!$B$13:$R$2000,MATCH('Formalisme RTE'!$H$2,'TABLEAU DE BORD'!$B$13:$B$2000,0),12)</f>
        <v>3.102830965870556</v>
      </c>
      <c r="BU304">
        <f t="shared" si="41"/>
        <v>0.93577891975241945</v>
      </c>
      <c r="BX304">
        <f t="shared" si="39"/>
        <v>0.60748217536470928</v>
      </c>
      <c r="BZ304">
        <v>19.600000000000001</v>
      </c>
      <c r="CB304">
        <v>0.627</v>
      </c>
      <c r="CD304">
        <f t="shared" si="40"/>
        <v>1.5404220201039038</v>
      </c>
      <c r="CF304">
        <f t="shared" si="38"/>
        <v>404.81000000000006</v>
      </c>
      <c r="CG30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BORD'!$B$13:$B$2000,0),9)))*T304/$P$18)</f>
        <v>406.35042202010396</v>
      </c>
      <c r="CI304" t="str">
        <f>'TABLEAU DE BORD'!B302</f>
        <v/>
      </c>
      <c r="CJ304" t="e">
        <f>'TABLEAU DE BORD'!E302-'TABLEAU DE BORD'!C302</f>
        <v>#VALUE!</v>
      </c>
      <c r="CL304" t="str">
        <f>'TABLEAU DE BORD'!H302</f>
        <v/>
      </c>
      <c r="CM304" t="e">
        <f>'TABLEAU DE BORD'!K302-'TABLEAU DE BORD'!I302</f>
        <v>#VALUE!</v>
      </c>
    </row>
    <row r="305" spans="72:91" x14ac:dyDescent="0.25">
      <c r="BT30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BORD'!$B$13:$B$2000,0),11))*T305/INDEX('TABLEAU DE BORD'!$B$13:$R$2000,MATCH('Formalisme RTE'!$H$2,'TABLEAU DE BORD'!$B$13:$B$2000,0),12)</f>
        <v>3.102830965870556</v>
      </c>
      <c r="BU305">
        <f t="shared" si="41"/>
        <v>0.93577891975241945</v>
      </c>
      <c r="BX305">
        <f t="shared" si="39"/>
        <v>0.60748217536470928</v>
      </c>
      <c r="BZ305">
        <v>19.600000000000001</v>
      </c>
      <c r="CB305">
        <v>0.627</v>
      </c>
      <c r="CD305">
        <f t="shared" si="40"/>
        <v>1.5404220201039038</v>
      </c>
      <c r="CF305">
        <f t="shared" si="38"/>
        <v>404.81000000000006</v>
      </c>
      <c r="CG30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BORD'!$B$13:$B$2000,0),9)))*T305/$P$18)</f>
        <v>406.35042202010396</v>
      </c>
      <c r="CI305" t="str">
        <f>'TABLEAU DE BORD'!B303</f>
        <v/>
      </c>
      <c r="CJ305" t="e">
        <f>'TABLEAU DE BORD'!E303-'TABLEAU DE BORD'!C303</f>
        <v>#VALUE!</v>
      </c>
      <c r="CL305" t="str">
        <f>'TABLEAU DE BORD'!H303</f>
        <v/>
      </c>
      <c r="CM305" t="e">
        <f>'TABLEAU DE BORD'!K303-'TABLEAU DE BORD'!I303</f>
        <v>#VALUE!</v>
      </c>
    </row>
    <row r="306" spans="72:91" x14ac:dyDescent="0.25">
      <c r="BT30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BORD'!$B$13:$B$2000,0),11))*T306/INDEX('TABLEAU DE BORD'!$B$13:$R$2000,MATCH('Formalisme RTE'!$H$2,'TABLEAU DE BORD'!$B$13:$B$2000,0),12)</f>
        <v>3.102830965870556</v>
      </c>
      <c r="BU306">
        <f t="shared" si="41"/>
        <v>0.93577891975241945</v>
      </c>
      <c r="BX306">
        <f t="shared" si="39"/>
        <v>0.60748217536470928</v>
      </c>
      <c r="BZ306">
        <v>19.600000000000001</v>
      </c>
      <c r="CB306">
        <v>0.627</v>
      </c>
      <c r="CD306">
        <f t="shared" si="40"/>
        <v>1.5404220201039038</v>
      </c>
      <c r="CF306">
        <f t="shared" si="38"/>
        <v>404.81000000000006</v>
      </c>
      <c r="CG30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BORD'!$B$13:$B$2000,0),9)))*T306/$P$18)</f>
        <v>406.35042202010396</v>
      </c>
      <c r="CI306" t="str">
        <f>'TABLEAU DE BORD'!B304</f>
        <v/>
      </c>
      <c r="CJ306" t="e">
        <f>'TABLEAU DE BORD'!E304-'TABLEAU DE BORD'!C304</f>
        <v>#VALUE!</v>
      </c>
      <c r="CL306" t="str">
        <f>'TABLEAU DE BORD'!H304</f>
        <v/>
      </c>
      <c r="CM306" t="e">
        <f>'TABLEAU DE BORD'!K304-'TABLEAU DE BORD'!I304</f>
        <v>#VALUE!</v>
      </c>
    </row>
    <row r="307" spans="72:91" x14ac:dyDescent="0.25">
      <c r="BT30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BORD'!$B$13:$B$2000,0),11))*T307/INDEX('TABLEAU DE BORD'!$B$13:$R$2000,MATCH('Formalisme RTE'!$H$2,'TABLEAU DE BORD'!$B$13:$B$2000,0),12)</f>
        <v>3.102830965870556</v>
      </c>
      <c r="BU307">
        <f t="shared" si="41"/>
        <v>0.93577891975241945</v>
      </c>
      <c r="BX307">
        <f t="shared" si="39"/>
        <v>0.60748217536470928</v>
      </c>
      <c r="BZ307">
        <v>19.600000000000001</v>
      </c>
      <c r="CB307">
        <v>0.627</v>
      </c>
      <c r="CD307">
        <f t="shared" si="40"/>
        <v>1.5404220201039038</v>
      </c>
      <c r="CF307">
        <f t="shared" si="38"/>
        <v>404.81000000000006</v>
      </c>
      <c r="CG30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BORD'!$B$13:$B$2000,0),9)))*T307/$P$18)</f>
        <v>406.35042202010396</v>
      </c>
      <c r="CI307" t="str">
        <f>'TABLEAU DE BORD'!B305</f>
        <v/>
      </c>
      <c r="CJ307" t="e">
        <f>'TABLEAU DE BORD'!E305-'TABLEAU DE BORD'!C305</f>
        <v>#VALUE!</v>
      </c>
      <c r="CL307" t="str">
        <f>'TABLEAU DE BORD'!H305</f>
        <v/>
      </c>
      <c r="CM307" t="e">
        <f>'TABLEAU DE BORD'!K305-'TABLEAU DE BORD'!I305</f>
        <v>#VALUE!</v>
      </c>
    </row>
    <row r="308" spans="72:91" x14ac:dyDescent="0.25">
      <c r="BT30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BORD'!$B$13:$B$2000,0),11))*T308/INDEX('TABLEAU DE BORD'!$B$13:$R$2000,MATCH('Formalisme RTE'!$H$2,'TABLEAU DE BORD'!$B$13:$B$2000,0),12)</f>
        <v>3.102830965870556</v>
      </c>
      <c r="BU308">
        <f t="shared" si="41"/>
        <v>0.93577891975241945</v>
      </c>
      <c r="BX308">
        <f t="shared" si="39"/>
        <v>0.60748217536470928</v>
      </c>
      <c r="BZ308">
        <v>19.600000000000001</v>
      </c>
      <c r="CB308">
        <v>0.627</v>
      </c>
      <c r="CD308">
        <f t="shared" si="40"/>
        <v>1.5404220201039038</v>
      </c>
      <c r="CF308">
        <f t="shared" si="38"/>
        <v>404.81000000000006</v>
      </c>
      <c r="CG30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BORD'!$B$13:$B$2000,0),9)))*T308/$P$18)</f>
        <v>406.35042202010396</v>
      </c>
      <c r="CI308" t="str">
        <f>'TABLEAU DE BORD'!B306</f>
        <v/>
      </c>
      <c r="CJ308" t="e">
        <f>'TABLEAU DE BORD'!E306-'TABLEAU DE BORD'!C306</f>
        <v>#VALUE!</v>
      </c>
      <c r="CL308" t="str">
        <f>'TABLEAU DE BORD'!H306</f>
        <v/>
      </c>
      <c r="CM308" t="e">
        <f>'TABLEAU DE BORD'!K306-'TABLEAU DE BORD'!I306</f>
        <v>#VALUE!</v>
      </c>
    </row>
    <row r="309" spans="72:91" x14ac:dyDescent="0.25">
      <c r="BT30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BORD'!$B$13:$B$2000,0),11))*T309/INDEX('TABLEAU DE BORD'!$B$13:$R$2000,MATCH('Formalisme RTE'!$H$2,'TABLEAU DE BORD'!$B$13:$B$2000,0),12)</f>
        <v>3.102830965870556</v>
      </c>
      <c r="BU309">
        <f t="shared" si="41"/>
        <v>0.93577891975241945</v>
      </c>
      <c r="BX309">
        <f t="shared" si="39"/>
        <v>0.60748217536470928</v>
      </c>
      <c r="BZ309">
        <v>19.600000000000001</v>
      </c>
      <c r="CB309">
        <v>0.627</v>
      </c>
      <c r="CD309">
        <f t="shared" si="40"/>
        <v>1.5404220201039038</v>
      </c>
      <c r="CF309">
        <f t="shared" si="38"/>
        <v>404.81000000000006</v>
      </c>
      <c r="CG30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BORD'!$B$13:$B$2000,0),9)))*T309/$P$18)</f>
        <v>406.35042202010396</v>
      </c>
      <c r="CI309" t="str">
        <f>'TABLEAU DE BORD'!B307</f>
        <v/>
      </c>
      <c r="CJ309" t="e">
        <f>'TABLEAU DE BORD'!E307-'TABLEAU DE BORD'!C307</f>
        <v>#VALUE!</v>
      </c>
      <c r="CL309" t="str">
        <f>'TABLEAU DE BORD'!H307</f>
        <v/>
      </c>
      <c r="CM309" t="e">
        <f>'TABLEAU DE BORD'!K307-'TABLEAU DE BORD'!I307</f>
        <v>#VALUE!</v>
      </c>
    </row>
    <row r="310" spans="72:91" x14ac:dyDescent="0.25">
      <c r="BT31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BORD'!$B$13:$B$2000,0),11))*T310/INDEX('TABLEAU DE BORD'!$B$13:$R$2000,MATCH('Formalisme RTE'!$H$2,'TABLEAU DE BORD'!$B$13:$B$2000,0),12)</f>
        <v>3.102830965870556</v>
      </c>
      <c r="BU310">
        <f t="shared" si="41"/>
        <v>0.93577891975241945</v>
      </c>
      <c r="BX310">
        <f t="shared" si="39"/>
        <v>0.60748217536470928</v>
      </c>
      <c r="BZ310">
        <v>19.600000000000001</v>
      </c>
      <c r="CB310">
        <v>0.627</v>
      </c>
      <c r="CD310">
        <f t="shared" si="40"/>
        <v>1.5404220201039038</v>
      </c>
      <c r="CF310">
        <f t="shared" si="38"/>
        <v>404.81000000000006</v>
      </c>
      <c r="CG31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BORD'!$B$13:$B$2000,0),9)))*T310/$P$18)</f>
        <v>406.35042202010396</v>
      </c>
      <c r="CI310" t="str">
        <f>'TABLEAU DE BORD'!B308</f>
        <v/>
      </c>
      <c r="CJ310" t="e">
        <f>'TABLEAU DE BORD'!E308-'TABLEAU DE BORD'!C308</f>
        <v>#VALUE!</v>
      </c>
      <c r="CL310" t="str">
        <f>'TABLEAU DE BORD'!H308</f>
        <v/>
      </c>
      <c r="CM310" t="e">
        <f>'TABLEAU DE BORD'!K308-'TABLEAU DE BORD'!I308</f>
        <v>#VALUE!</v>
      </c>
    </row>
    <row r="311" spans="72:91" x14ac:dyDescent="0.25">
      <c r="BT31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BORD'!$B$13:$B$2000,0),11))*T311/INDEX('TABLEAU DE BORD'!$B$13:$R$2000,MATCH('Formalisme RTE'!$H$2,'TABLEAU DE BORD'!$B$13:$B$2000,0),12)</f>
        <v>3.102830965870556</v>
      </c>
      <c r="BU311">
        <f t="shared" si="41"/>
        <v>0.93577891975241945</v>
      </c>
      <c r="BX311">
        <f t="shared" si="39"/>
        <v>0.60748217536470928</v>
      </c>
      <c r="BZ311">
        <v>19.600000000000001</v>
      </c>
      <c r="CB311">
        <v>0.627</v>
      </c>
      <c r="CD311">
        <f t="shared" si="40"/>
        <v>1.5404220201039038</v>
      </c>
      <c r="CF311">
        <f t="shared" si="38"/>
        <v>404.81000000000006</v>
      </c>
      <c r="CG31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BORD'!$B$13:$B$2000,0),9)))*T311/$P$18)</f>
        <v>406.35042202010396</v>
      </c>
      <c r="CI311" t="str">
        <f>'TABLEAU DE BORD'!B309</f>
        <v/>
      </c>
      <c r="CJ311" t="e">
        <f>'TABLEAU DE BORD'!E309-'TABLEAU DE BORD'!C309</f>
        <v>#VALUE!</v>
      </c>
      <c r="CL311" t="str">
        <f>'TABLEAU DE BORD'!H309</f>
        <v/>
      </c>
      <c r="CM311" t="e">
        <f>'TABLEAU DE BORD'!K309-'TABLEAU DE BORD'!I309</f>
        <v>#VALUE!</v>
      </c>
    </row>
    <row r="312" spans="72:91" x14ac:dyDescent="0.25">
      <c r="BT31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BORD'!$B$13:$B$2000,0),11))*T312/INDEX('TABLEAU DE BORD'!$B$13:$R$2000,MATCH('Formalisme RTE'!$H$2,'TABLEAU DE BORD'!$B$13:$B$2000,0),12)</f>
        <v>3.102830965870556</v>
      </c>
      <c r="BU312">
        <f t="shared" si="41"/>
        <v>0.93577891975241945</v>
      </c>
      <c r="BX312">
        <f t="shared" si="39"/>
        <v>0.60748217536470928</v>
      </c>
      <c r="BZ312">
        <v>19.600000000000001</v>
      </c>
      <c r="CB312">
        <v>0.627</v>
      </c>
      <c r="CD312">
        <f t="shared" si="40"/>
        <v>1.5404220201039038</v>
      </c>
      <c r="CF312">
        <f t="shared" si="38"/>
        <v>404.81000000000006</v>
      </c>
      <c r="CG31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BORD'!$B$13:$B$2000,0),9)))*T312/$P$18)</f>
        <v>406.35042202010396</v>
      </c>
      <c r="CI312" t="str">
        <f>'TABLEAU DE BORD'!B310</f>
        <v/>
      </c>
      <c r="CJ312" t="e">
        <f>'TABLEAU DE BORD'!E310-'TABLEAU DE BORD'!C310</f>
        <v>#VALUE!</v>
      </c>
      <c r="CL312" t="str">
        <f>'TABLEAU DE BORD'!H310</f>
        <v/>
      </c>
      <c r="CM312" t="e">
        <f>'TABLEAU DE BORD'!K310-'TABLEAU DE BORD'!I310</f>
        <v>#VALUE!</v>
      </c>
    </row>
    <row r="313" spans="72:91" x14ac:dyDescent="0.25">
      <c r="BT31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BORD'!$B$13:$B$2000,0),11))*T313/INDEX('TABLEAU DE BORD'!$B$13:$R$2000,MATCH('Formalisme RTE'!$H$2,'TABLEAU DE BORD'!$B$13:$B$2000,0),12)</f>
        <v>3.102830965870556</v>
      </c>
      <c r="BU313">
        <f t="shared" si="41"/>
        <v>0.93577891975241945</v>
      </c>
      <c r="BX313">
        <f t="shared" si="39"/>
        <v>0.60748217536470928</v>
      </c>
      <c r="BZ313">
        <v>19.600000000000001</v>
      </c>
      <c r="CB313">
        <v>0.627</v>
      </c>
      <c r="CD313">
        <f t="shared" si="40"/>
        <v>1.5404220201039038</v>
      </c>
      <c r="CF313">
        <f t="shared" si="38"/>
        <v>404.81000000000006</v>
      </c>
      <c r="CG31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BORD'!$B$13:$B$2000,0),9)))*T313/$P$18)</f>
        <v>406.35042202010396</v>
      </c>
      <c r="CI313" t="str">
        <f>'TABLEAU DE BORD'!B311</f>
        <v/>
      </c>
      <c r="CJ313" t="e">
        <f>'TABLEAU DE BORD'!E311-'TABLEAU DE BORD'!C311</f>
        <v>#VALUE!</v>
      </c>
      <c r="CL313" t="str">
        <f>'TABLEAU DE BORD'!H311</f>
        <v/>
      </c>
      <c r="CM313" t="e">
        <f>'TABLEAU DE BORD'!K311-'TABLEAU DE BORD'!I311</f>
        <v>#VALUE!</v>
      </c>
    </row>
    <row r="314" spans="72:91" x14ac:dyDescent="0.25">
      <c r="BT31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BORD'!$B$13:$B$2000,0),11))*T314/INDEX('TABLEAU DE BORD'!$B$13:$R$2000,MATCH('Formalisme RTE'!$H$2,'TABLEAU DE BORD'!$B$13:$B$2000,0),12)</f>
        <v>3.102830965870556</v>
      </c>
      <c r="BU314">
        <f t="shared" si="41"/>
        <v>0.93577891975241945</v>
      </c>
      <c r="BX314">
        <f t="shared" si="39"/>
        <v>0.60748217536470928</v>
      </c>
      <c r="BZ314">
        <v>19.600000000000001</v>
      </c>
      <c r="CB314">
        <v>0.627</v>
      </c>
      <c r="CD314">
        <f t="shared" si="40"/>
        <v>1.5404220201039038</v>
      </c>
      <c r="CF314">
        <f t="shared" si="38"/>
        <v>404.81000000000006</v>
      </c>
      <c r="CG31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BORD'!$B$13:$B$2000,0),9)))*T314/$P$18)</f>
        <v>406.35042202010396</v>
      </c>
      <c r="CI314" t="str">
        <f>'TABLEAU DE BORD'!B312</f>
        <v/>
      </c>
      <c r="CJ314" t="e">
        <f>'TABLEAU DE BORD'!E312-'TABLEAU DE BORD'!C312</f>
        <v>#VALUE!</v>
      </c>
      <c r="CL314" t="str">
        <f>'TABLEAU DE BORD'!H312</f>
        <v/>
      </c>
      <c r="CM314" t="e">
        <f>'TABLEAU DE BORD'!K312-'TABLEAU DE BORD'!I312</f>
        <v>#VALUE!</v>
      </c>
    </row>
    <row r="315" spans="72:91" x14ac:dyDescent="0.25">
      <c r="BT31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BORD'!$B$13:$B$2000,0),11))*T315/INDEX('TABLEAU DE BORD'!$B$13:$R$2000,MATCH('Formalisme RTE'!$H$2,'TABLEAU DE BORD'!$B$13:$B$2000,0),12)</f>
        <v>3.102830965870556</v>
      </c>
      <c r="BU315">
        <f t="shared" si="41"/>
        <v>0.93577891975241945</v>
      </c>
      <c r="BX315">
        <f t="shared" si="39"/>
        <v>0.60748217536470928</v>
      </c>
      <c r="BZ315">
        <v>19.600000000000001</v>
      </c>
      <c r="CB315">
        <v>0.627</v>
      </c>
      <c r="CD315">
        <f t="shared" si="40"/>
        <v>1.5404220201039038</v>
      </c>
      <c r="CF315">
        <f t="shared" si="38"/>
        <v>404.81000000000006</v>
      </c>
      <c r="CG31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BORD'!$B$13:$B$2000,0),9)))*T315/$P$18)</f>
        <v>406.35042202010396</v>
      </c>
      <c r="CI315" t="str">
        <f>'TABLEAU DE BORD'!B313</f>
        <v/>
      </c>
      <c r="CJ315" t="e">
        <f>'TABLEAU DE BORD'!E313-'TABLEAU DE BORD'!C313</f>
        <v>#VALUE!</v>
      </c>
      <c r="CL315" t="str">
        <f>'TABLEAU DE BORD'!H313</f>
        <v/>
      </c>
      <c r="CM315" t="e">
        <f>'TABLEAU DE BORD'!K313-'TABLEAU DE BORD'!I313</f>
        <v>#VALUE!</v>
      </c>
    </row>
    <row r="316" spans="72:91" x14ac:dyDescent="0.25">
      <c r="BT31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BORD'!$B$13:$B$2000,0),11))*T316/INDEX('TABLEAU DE BORD'!$B$13:$R$2000,MATCH('Formalisme RTE'!$H$2,'TABLEAU DE BORD'!$B$13:$B$2000,0),12)</f>
        <v>3.102830965870556</v>
      </c>
      <c r="BU316">
        <f t="shared" si="41"/>
        <v>0.93577891975241945</v>
      </c>
      <c r="BX316">
        <f t="shared" si="39"/>
        <v>0.60748217536470928</v>
      </c>
      <c r="BZ316">
        <v>19.600000000000001</v>
      </c>
      <c r="CB316">
        <v>0.627</v>
      </c>
      <c r="CD316">
        <f t="shared" si="40"/>
        <v>1.5404220201039038</v>
      </c>
      <c r="CF316">
        <f t="shared" si="38"/>
        <v>404.81000000000006</v>
      </c>
      <c r="CG31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BORD'!$B$13:$B$2000,0),9)))*T316/$P$18)</f>
        <v>406.35042202010396</v>
      </c>
      <c r="CI316" t="str">
        <f>'TABLEAU DE BORD'!B314</f>
        <v/>
      </c>
      <c r="CJ316" t="e">
        <f>'TABLEAU DE BORD'!E314-'TABLEAU DE BORD'!C314</f>
        <v>#VALUE!</v>
      </c>
      <c r="CL316" t="str">
        <f>'TABLEAU DE BORD'!H314</f>
        <v/>
      </c>
      <c r="CM316" t="e">
        <f>'TABLEAU DE BORD'!K314-'TABLEAU DE BORD'!I314</f>
        <v>#VALUE!</v>
      </c>
    </row>
    <row r="317" spans="72:91" x14ac:dyDescent="0.25">
      <c r="BT31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BORD'!$B$13:$B$2000,0),11))*T317/INDEX('TABLEAU DE BORD'!$B$13:$R$2000,MATCH('Formalisme RTE'!$H$2,'TABLEAU DE BORD'!$B$13:$B$2000,0),12)</f>
        <v>3.102830965870556</v>
      </c>
      <c r="BU317">
        <f t="shared" si="41"/>
        <v>0.93577891975241945</v>
      </c>
      <c r="BX317">
        <f t="shared" si="39"/>
        <v>0.60748217536470928</v>
      </c>
      <c r="BZ317">
        <v>19.600000000000001</v>
      </c>
      <c r="CB317">
        <v>0.627</v>
      </c>
      <c r="CD317">
        <f t="shared" si="40"/>
        <v>1.5404220201039038</v>
      </c>
      <c r="CF317">
        <f t="shared" si="38"/>
        <v>404.81000000000006</v>
      </c>
      <c r="CG31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BORD'!$B$13:$B$2000,0),9)))*T317/$P$18)</f>
        <v>406.35042202010396</v>
      </c>
      <c r="CI317" t="str">
        <f>'TABLEAU DE BORD'!B315</f>
        <v/>
      </c>
      <c r="CJ317" t="e">
        <f>'TABLEAU DE BORD'!E315-'TABLEAU DE BORD'!C315</f>
        <v>#VALUE!</v>
      </c>
      <c r="CL317" t="str">
        <f>'TABLEAU DE BORD'!H315</f>
        <v/>
      </c>
      <c r="CM317" t="e">
        <f>'TABLEAU DE BORD'!K315-'TABLEAU DE BORD'!I315</f>
        <v>#VALUE!</v>
      </c>
    </row>
    <row r="318" spans="72:91" x14ac:dyDescent="0.25">
      <c r="BT31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BORD'!$B$13:$B$2000,0),11))*T318/INDEX('TABLEAU DE BORD'!$B$13:$R$2000,MATCH('Formalisme RTE'!$H$2,'TABLEAU DE BORD'!$B$13:$B$2000,0),12)</f>
        <v>3.102830965870556</v>
      </c>
      <c r="BU318">
        <f t="shared" si="41"/>
        <v>0.93577891975241945</v>
      </c>
      <c r="BX318">
        <f t="shared" si="39"/>
        <v>0.60748217536470928</v>
      </c>
      <c r="BZ318">
        <v>19.600000000000001</v>
      </c>
      <c r="CB318">
        <v>0.627</v>
      </c>
      <c r="CD318">
        <f t="shared" si="40"/>
        <v>1.5404220201039038</v>
      </c>
      <c r="CF318">
        <f t="shared" si="38"/>
        <v>404.81000000000006</v>
      </c>
      <c r="CG31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BORD'!$B$13:$B$2000,0),9)))*T318/$P$18)</f>
        <v>406.35042202010396</v>
      </c>
      <c r="CI318" t="str">
        <f>'TABLEAU DE BORD'!B316</f>
        <v/>
      </c>
      <c r="CJ318" t="e">
        <f>'TABLEAU DE BORD'!E316-'TABLEAU DE BORD'!C316</f>
        <v>#VALUE!</v>
      </c>
      <c r="CL318" t="str">
        <f>'TABLEAU DE BORD'!H316</f>
        <v/>
      </c>
      <c r="CM318" t="e">
        <f>'TABLEAU DE BORD'!K316-'TABLEAU DE BORD'!I316</f>
        <v>#VALUE!</v>
      </c>
    </row>
    <row r="319" spans="72:91" x14ac:dyDescent="0.25">
      <c r="BT31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BORD'!$B$13:$B$2000,0),11))*T319/INDEX('TABLEAU DE BORD'!$B$13:$R$2000,MATCH('Formalisme RTE'!$H$2,'TABLEAU DE BORD'!$B$13:$B$2000,0),12)</f>
        <v>3.102830965870556</v>
      </c>
      <c r="BU319">
        <f t="shared" si="41"/>
        <v>0.93577891975241945</v>
      </c>
      <c r="BX319">
        <f t="shared" si="39"/>
        <v>0.60748217536470928</v>
      </c>
      <c r="BZ319">
        <v>19.600000000000001</v>
      </c>
      <c r="CB319">
        <v>0.627</v>
      </c>
      <c r="CD319">
        <f t="shared" si="40"/>
        <v>1.5404220201039038</v>
      </c>
      <c r="CF319">
        <f t="shared" si="38"/>
        <v>404.81000000000006</v>
      </c>
      <c r="CG31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BORD'!$B$13:$B$2000,0),9)))*T319/$P$18)</f>
        <v>406.35042202010396</v>
      </c>
      <c r="CI319" t="str">
        <f>'TABLEAU DE BORD'!B317</f>
        <v/>
      </c>
      <c r="CJ319" t="e">
        <f>'TABLEAU DE BORD'!E317-'TABLEAU DE BORD'!C317</f>
        <v>#VALUE!</v>
      </c>
      <c r="CL319" t="str">
        <f>'TABLEAU DE BORD'!H317</f>
        <v/>
      </c>
      <c r="CM319" t="e">
        <f>'TABLEAU DE BORD'!K317-'TABLEAU DE BORD'!I317</f>
        <v>#VALUE!</v>
      </c>
    </row>
    <row r="320" spans="72:91" x14ac:dyDescent="0.25">
      <c r="BT32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BORD'!$B$13:$B$2000,0),11))*T320/INDEX('TABLEAU DE BORD'!$B$13:$R$2000,MATCH('Formalisme RTE'!$H$2,'TABLEAU DE BORD'!$B$13:$B$2000,0),12)</f>
        <v>3.102830965870556</v>
      </c>
      <c r="BU320">
        <f t="shared" si="41"/>
        <v>0.93577891975241945</v>
      </c>
      <c r="BX320">
        <f t="shared" si="39"/>
        <v>0.60748217536470928</v>
      </c>
      <c r="BZ320">
        <v>19.600000000000001</v>
      </c>
      <c r="CB320">
        <v>0.627</v>
      </c>
      <c r="CD320">
        <f t="shared" si="40"/>
        <v>1.5404220201039038</v>
      </c>
      <c r="CF320">
        <f t="shared" si="38"/>
        <v>404.81000000000006</v>
      </c>
      <c r="CG32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BORD'!$B$13:$B$2000,0),9)))*T320/$P$18)</f>
        <v>406.35042202010396</v>
      </c>
      <c r="CI320" t="str">
        <f>'TABLEAU DE BORD'!B318</f>
        <v/>
      </c>
      <c r="CJ320" t="e">
        <f>'TABLEAU DE BORD'!E318-'TABLEAU DE BORD'!C318</f>
        <v>#VALUE!</v>
      </c>
      <c r="CL320" t="str">
        <f>'TABLEAU DE BORD'!H318</f>
        <v/>
      </c>
      <c r="CM320" t="e">
        <f>'TABLEAU DE BORD'!K318-'TABLEAU DE BORD'!I318</f>
        <v>#VALUE!</v>
      </c>
    </row>
    <row r="321" spans="72:91" x14ac:dyDescent="0.25">
      <c r="BT32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BORD'!$B$13:$B$2000,0),11))*T321/INDEX('TABLEAU DE BORD'!$B$13:$R$2000,MATCH('Formalisme RTE'!$H$2,'TABLEAU DE BORD'!$B$13:$B$2000,0),12)</f>
        <v>3.102830965870556</v>
      </c>
      <c r="BU321">
        <f t="shared" si="41"/>
        <v>0.93577891975241945</v>
      </c>
      <c r="BX321">
        <f t="shared" si="39"/>
        <v>0.60748217536470928</v>
      </c>
      <c r="BZ321">
        <v>19.600000000000001</v>
      </c>
      <c r="CB321">
        <v>0.627</v>
      </c>
      <c r="CD321">
        <f t="shared" si="40"/>
        <v>1.5404220201039038</v>
      </c>
      <c r="CF321">
        <f t="shared" si="38"/>
        <v>404.81000000000006</v>
      </c>
      <c r="CG32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BORD'!$B$13:$B$2000,0),9)))*T321/$P$18)</f>
        <v>406.35042202010396</v>
      </c>
      <c r="CI321" t="str">
        <f>'TABLEAU DE BORD'!B319</f>
        <v/>
      </c>
      <c r="CJ321" t="e">
        <f>'TABLEAU DE BORD'!E319-'TABLEAU DE BORD'!C319</f>
        <v>#VALUE!</v>
      </c>
      <c r="CL321" t="str">
        <f>'TABLEAU DE BORD'!H319</f>
        <v/>
      </c>
      <c r="CM321" t="e">
        <f>'TABLEAU DE BORD'!K319-'TABLEAU DE BORD'!I319</f>
        <v>#VALUE!</v>
      </c>
    </row>
    <row r="322" spans="72:91" x14ac:dyDescent="0.25">
      <c r="BT32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BORD'!$B$13:$B$2000,0),11))*T322/INDEX('TABLEAU DE BORD'!$B$13:$R$2000,MATCH('Formalisme RTE'!$H$2,'TABLEAU DE BORD'!$B$13:$B$2000,0),12)</f>
        <v>3.102830965870556</v>
      </c>
      <c r="BU322">
        <f t="shared" si="41"/>
        <v>0.93577891975241945</v>
      </c>
      <c r="BX322">
        <f t="shared" si="39"/>
        <v>0.60748217536470928</v>
      </c>
      <c r="BZ322">
        <v>19.600000000000001</v>
      </c>
      <c r="CB322">
        <v>0.627</v>
      </c>
      <c r="CD322">
        <f t="shared" si="40"/>
        <v>1.5404220201039038</v>
      </c>
      <c r="CF322">
        <f t="shared" si="38"/>
        <v>404.81000000000006</v>
      </c>
      <c r="CG32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BORD'!$B$13:$B$2000,0),9)))*T322/$P$18)</f>
        <v>406.35042202010396</v>
      </c>
      <c r="CI322" t="str">
        <f>'TABLEAU DE BORD'!B320</f>
        <v/>
      </c>
      <c r="CJ322" t="e">
        <f>'TABLEAU DE BORD'!E320-'TABLEAU DE BORD'!C320</f>
        <v>#VALUE!</v>
      </c>
      <c r="CL322" t="str">
        <f>'TABLEAU DE BORD'!H320</f>
        <v/>
      </c>
      <c r="CM322" t="e">
        <f>'TABLEAU DE BORD'!K320-'TABLEAU DE BORD'!I320</f>
        <v>#VALUE!</v>
      </c>
    </row>
    <row r="323" spans="72:91" x14ac:dyDescent="0.25">
      <c r="BT32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BORD'!$B$13:$B$2000,0),11))*T323/INDEX('TABLEAU DE BORD'!$B$13:$R$2000,MATCH('Formalisme RTE'!$H$2,'TABLEAU DE BORD'!$B$13:$B$2000,0),12)</f>
        <v>3.102830965870556</v>
      </c>
      <c r="BU323">
        <f t="shared" si="41"/>
        <v>0.93577891975241945</v>
      </c>
      <c r="BX323">
        <f t="shared" si="39"/>
        <v>0.60748217536470928</v>
      </c>
      <c r="BZ323">
        <v>19.600000000000001</v>
      </c>
      <c r="CB323">
        <v>0.627</v>
      </c>
      <c r="CD323">
        <f t="shared" si="40"/>
        <v>1.5404220201039038</v>
      </c>
      <c r="CF323">
        <f t="shared" si="38"/>
        <v>404.81000000000006</v>
      </c>
      <c r="CG32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BORD'!$B$13:$B$2000,0),9)))*T323/$P$18)</f>
        <v>406.35042202010396</v>
      </c>
      <c r="CI323" t="str">
        <f>'TABLEAU DE BORD'!B321</f>
        <v/>
      </c>
      <c r="CJ323" t="e">
        <f>'TABLEAU DE BORD'!E321-'TABLEAU DE BORD'!C321</f>
        <v>#VALUE!</v>
      </c>
      <c r="CL323" t="str">
        <f>'TABLEAU DE BORD'!H321</f>
        <v/>
      </c>
      <c r="CM323" t="e">
        <f>'TABLEAU DE BORD'!K321-'TABLEAU DE BORD'!I321</f>
        <v>#VALUE!</v>
      </c>
    </row>
    <row r="324" spans="72:91" x14ac:dyDescent="0.25">
      <c r="BT32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BORD'!$B$13:$B$2000,0),11))*T324/INDEX('TABLEAU DE BORD'!$B$13:$R$2000,MATCH('Formalisme RTE'!$H$2,'TABLEAU DE BORD'!$B$13:$B$2000,0),12)</f>
        <v>3.102830965870556</v>
      </c>
      <c r="BU324">
        <f t="shared" si="41"/>
        <v>0.93577891975241945</v>
      </c>
      <c r="BX324">
        <f t="shared" si="39"/>
        <v>0.60748217536470928</v>
      </c>
      <c r="BZ324">
        <v>19.600000000000001</v>
      </c>
      <c r="CB324">
        <v>0.627</v>
      </c>
      <c r="CD324">
        <f t="shared" si="40"/>
        <v>1.5404220201039038</v>
      </c>
      <c r="CF324">
        <f t="shared" si="38"/>
        <v>404.81000000000006</v>
      </c>
      <c r="CG32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BORD'!$B$13:$B$2000,0),9)))*T324/$P$18)</f>
        <v>406.35042202010396</v>
      </c>
      <c r="CI324" t="str">
        <f>'TABLEAU DE BORD'!B322</f>
        <v/>
      </c>
      <c r="CJ324" t="e">
        <f>'TABLEAU DE BORD'!E322-'TABLEAU DE BORD'!C322</f>
        <v>#VALUE!</v>
      </c>
      <c r="CL324" t="str">
        <f>'TABLEAU DE BORD'!H322</f>
        <v/>
      </c>
      <c r="CM324" t="e">
        <f>'TABLEAU DE BORD'!K322-'TABLEAU DE BORD'!I322</f>
        <v>#VALUE!</v>
      </c>
    </row>
    <row r="325" spans="72:91" x14ac:dyDescent="0.25">
      <c r="BT32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BORD'!$B$13:$B$2000,0),11))*T325/INDEX('TABLEAU DE BORD'!$B$13:$R$2000,MATCH('Formalisme RTE'!$H$2,'TABLEAU DE BORD'!$B$13:$B$2000,0),12)</f>
        <v>3.102830965870556</v>
      </c>
      <c r="BU325">
        <f t="shared" si="41"/>
        <v>0.93577891975241945</v>
      </c>
      <c r="BX325">
        <f t="shared" si="39"/>
        <v>0.60748217536470928</v>
      </c>
      <c r="BZ325">
        <v>19.600000000000001</v>
      </c>
      <c r="CB325">
        <v>0.627</v>
      </c>
      <c r="CD325">
        <f t="shared" si="40"/>
        <v>1.5404220201039038</v>
      </c>
      <c r="CF325">
        <f t="shared" si="38"/>
        <v>404.81000000000006</v>
      </c>
      <c r="CG32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BORD'!$B$13:$B$2000,0),9)))*T325/$P$18)</f>
        <v>406.35042202010396</v>
      </c>
      <c r="CI325" t="str">
        <f>'TABLEAU DE BORD'!B323</f>
        <v/>
      </c>
      <c r="CJ325" t="e">
        <f>'TABLEAU DE BORD'!E323-'TABLEAU DE BORD'!C323</f>
        <v>#VALUE!</v>
      </c>
      <c r="CL325" t="str">
        <f>'TABLEAU DE BORD'!H323</f>
        <v/>
      </c>
      <c r="CM325" t="e">
        <f>'TABLEAU DE BORD'!K323-'TABLEAU DE BORD'!I323</f>
        <v>#VALUE!</v>
      </c>
    </row>
    <row r="326" spans="72:91" x14ac:dyDescent="0.25">
      <c r="BT32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BORD'!$B$13:$B$2000,0),11))*T326/INDEX('TABLEAU DE BORD'!$B$13:$R$2000,MATCH('Formalisme RTE'!$H$2,'TABLEAU DE BORD'!$B$13:$B$2000,0),12)</f>
        <v>3.102830965870556</v>
      </c>
      <c r="BU326">
        <f t="shared" si="41"/>
        <v>0.93577891975241945</v>
      </c>
      <c r="BX326">
        <f t="shared" si="39"/>
        <v>0.60748217536470928</v>
      </c>
      <c r="BZ326">
        <v>19.600000000000001</v>
      </c>
      <c r="CB326">
        <v>0.627</v>
      </c>
      <c r="CD326">
        <f t="shared" si="40"/>
        <v>1.5404220201039038</v>
      </c>
      <c r="CF326">
        <f t="shared" si="38"/>
        <v>404.81000000000006</v>
      </c>
      <c r="CG32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BORD'!$B$13:$B$2000,0),9)))*T326/$P$18)</f>
        <v>406.35042202010396</v>
      </c>
      <c r="CI326" t="str">
        <f>'TABLEAU DE BORD'!B324</f>
        <v/>
      </c>
      <c r="CJ326" t="e">
        <f>'TABLEAU DE BORD'!E324-'TABLEAU DE BORD'!C324</f>
        <v>#VALUE!</v>
      </c>
      <c r="CL326" t="str">
        <f>'TABLEAU DE BORD'!H324</f>
        <v/>
      </c>
      <c r="CM326" t="e">
        <f>'TABLEAU DE BORD'!K324-'TABLEAU DE BORD'!I324</f>
        <v>#VALUE!</v>
      </c>
    </row>
    <row r="327" spans="72:91" x14ac:dyDescent="0.25">
      <c r="BT32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BORD'!$B$13:$B$2000,0),11))*T327/INDEX('TABLEAU DE BORD'!$B$13:$R$2000,MATCH('Formalisme RTE'!$H$2,'TABLEAU DE BORD'!$B$13:$B$2000,0),12)</f>
        <v>3.102830965870556</v>
      </c>
      <c r="BU327">
        <f t="shared" si="41"/>
        <v>0.93577891975241945</v>
      </c>
      <c r="BX327">
        <f t="shared" si="39"/>
        <v>0.60748217536470928</v>
      </c>
      <c r="BZ327">
        <v>19.600000000000001</v>
      </c>
      <c r="CB327">
        <v>0.627</v>
      </c>
      <c r="CD327">
        <f t="shared" si="40"/>
        <v>1.5404220201039038</v>
      </c>
      <c r="CF327">
        <f t="shared" si="38"/>
        <v>404.81000000000006</v>
      </c>
      <c r="CG32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BORD'!$B$13:$B$2000,0),9)))*T327/$P$18)</f>
        <v>406.35042202010396</v>
      </c>
      <c r="CI327" t="str">
        <f>'TABLEAU DE BORD'!B325</f>
        <v/>
      </c>
      <c r="CJ327" t="e">
        <f>'TABLEAU DE BORD'!E325-'TABLEAU DE BORD'!C325</f>
        <v>#VALUE!</v>
      </c>
      <c r="CL327" t="str">
        <f>'TABLEAU DE BORD'!H325</f>
        <v/>
      </c>
      <c r="CM327" t="e">
        <f>'TABLEAU DE BORD'!K325-'TABLEAU DE BORD'!I325</f>
        <v>#VALUE!</v>
      </c>
    </row>
    <row r="328" spans="72:91" x14ac:dyDescent="0.25">
      <c r="BT32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BORD'!$B$13:$B$2000,0),11))*T328/INDEX('TABLEAU DE BORD'!$B$13:$R$2000,MATCH('Formalisme RTE'!$H$2,'TABLEAU DE BORD'!$B$13:$B$2000,0),12)</f>
        <v>3.102830965870556</v>
      </c>
      <c r="BU328">
        <f t="shared" si="41"/>
        <v>0.93577891975241945</v>
      </c>
      <c r="BX328">
        <f t="shared" si="39"/>
        <v>0.60748217536470928</v>
      </c>
      <c r="BZ328">
        <v>19.600000000000001</v>
      </c>
      <c r="CB328">
        <v>0.627</v>
      </c>
      <c r="CD328">
        <f t="shared" si="40"/>
        <v>1.5404220201039038</v>
      </c>
      <c r="CF328">
        <f t="shared" si="38"/>
        <v>404.81000000000006</v>
      </c>
      <c r="CG32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BORD'!$B$13:$B$2000,0),9)))*T328/$P$18)</f>
        <v>406.35042202010396</v>
      </c>
      <c r="CI328" t="str">
        <f>'TABLEAU DE BORD'!B326</f>
        <v/>
      </c>
      <c r="CJ328" t="e">
        <f>'TABLEAU DE BORD'!E326-'TABLEAU DE BORD'!C326</f>
        <v>#VALUE!</v>
      </c>
      <c r="CL328" t="str">
        <f>'TABLEAU DE BORD'!H326</f>
        <v/>
      </c>
      <c r="CM328" t="e">
        <f>'TABLEAU DE BORD'!K326-'TABLEAU DE BORD'!I326</f>
        <v>#VALUE!</v>
      </c>
    </row>
    <row r="329" spans="72:91" x14ac:dyDescent="0.25">
      <c r="BT32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BORD'!$B$13:$B$2000,0),11))*T329/INDEX('TABLEAU DE BORD'!$B$13:$R$2000,MATCH('Formalisme RTE'!$H$2,'TABLEAU DE BORD'!$B$13:$B$2000,0),12)</f>
        <v>3.102830965870556</v>
      </c>
      <c r="BU329">
        <f t="shared" si="41"/>
        <v>0.93577891975241945</v>
      </c>
      <c r="BX329">
        <f t="shared" si="39"/>
        <v>0.60748217536470928</v>
      </c>
      <c r="BZ329">
        <v>19.600000000000001</v>
      </c>
      <c r="CB329">
        <v>0.627</v>
      </c>
      <c r="CD329">
        <f t="shared" si="40"/>
        <v>1.5404220201039038</v>
      </c>
      <c r="CF329">
        <f t="shared" si="38"/>
        <v>404.81000000000006</v>
      </c>
      <c r="CG32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BORD'!$B$13:$B$2000,0),9)))*T329/$P$18)</f>
        <v>406.35042202010396</v>
      </c>
      <c r="CI329" t="str">
        <f>'TABLEAU DE BORD'!B327</f>
        <v/>
      </c>
      <c r="CJ329" t="e">
        <f>'TABLEAU DE BORD'!E327-'TABLEAU DE BORD'!C327</f>
        <v>#VALUE!</v>
      </c>
      <c r="CL329" t="str">
        <f>'TABLEAU DE BORD'!H327</f>
        <v/>
      </c>
      <c r="CM329" t="e">
        <f>'TABLEAU DE BORD'!K327-'TABLEAU DE BORD'!I327</f>
        <v>#VALUE!</v>
      </c>
    </row>
    <row r="330" spans="72:91" x14ac:dyDescent="0.25">
      <c r="BT33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BORD'!$B$13:$B$2000,0),11))*T330/INDEX('TABLEAU DE BORD'!$B$13:$R$2000,MATCH('Formalisme RTE'!$H$2,'TABLEAU DE BORD'!$B$13:$B$2000,0),12)</f>
        <v>3.102830965870556</v>
      </c>
      <c r="BU330">
        <f t="shared" si="41"/>
        <v>0.93577891975241945</v>
      </c>
      <c r="BX330">
        <f t="shared" si="39"/>
        <v>0.60748217536470928</v>
      </c>
      <c r="BZ330">
        <v>19.600000000000001</v>
      </c>
      <c r="CB330">
        <v>0.627</v>
      </c>
      <c r="CD330">
        <f t="shared" si="40"/>
        <v>1.5404220201039038</v>
      </c>
      <c r="CF330">
        <f t="shared" si="38"/>
        <v>404.81000000000006</v>
      </c>
      <c r="CG33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BORD'!$B$13:$B$2000,0),9)))*T330/$P$18)</f>
        <v>406.35042202010396</v>
      </c>
      <c r="CI330" t="str">
        <f>'TABLEAU DE BORD'!B328</f>
        <v/>
      </c>
      <c r="CJ330" t="e">
        <f>'TABLEAU DE BORD'!E328-'TABLEAU DE BORD'!C328</f>
        <v>#VALUE!</v>
      </c>
      <c r="CL330" t="str">
        <f>'TABLEAU DE BORD'!H328</f>
        <v/>
      </c>
      <c r="CM330" t="e">
        <f>'TABLEAU DE BORD'!K328-'TABLEAU DE BORD'!I328</f>
        <v>#VALUE!</v>
      </c>
    </row>
    <row r="331" spans="72:91" x14ac:dyDescent="0.25">
      <c r="BT33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BORD'!$B$13:$B$2000,0),11))*T331/INDEX('TABLEAU DE BORD'!$B$13:$R$2000,MATCH('Formalisme RTE'!$H$2,'TABLEAU DE BORD'!$B$13:$B$2000,0),12)</f>
        <v>3.102830965870556</v>
      </c>
      <c r="BU331">
        <f t="shared" si="41"/>
        <v>0.93577891975241945</v>
      </c>
      <c r="BX331">
        <f t="shared" si="39"/>
        <v>0.60748217536470928</v>
      </c>
      <c r="BZ331">
        <v>19.600000000000001</v>
      </c>
      <c r="CB331">
        <v>0.627</v>
      </c>
      <c r="CD331">
        <f t="shared" si="40"/>
        <v>1.5404220201039038</v>
      </c>
      <c r="CF331">
        <f t="shared" si="38"/>
        <v>404.81000000000006</v>
      </c>
      <c r="CG33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BORD'!$B$13:$B$2000,0),9)))*T331/$P$18)</f>
        <v>406.35042202010396</v>
      </c>
      <c r="CI331" t="str">
        <f>'TABLEAU DE BORD'!B329</f>
        <v/>
      </c>
      <c r="CJ331" t="e">
        <f>'TABLEAU DE BORD'!E329-'TABLEAU DE BORD'!C329</f>
        <v>#VALUE!</v>
      </c>
      <c r="CL331" t="str">
        <f>'TABLEAU DE BORD'!H329</f>
        <v/>
      </c>
      <c r="CM331" t="e">
        <f>'TABLEAU DE BORD'!K329-'TABLEAU DE BORD'!I329</f>
        <v>#VALUE!</v>
      </c>
    </row>
    <row r="332" spans="72:91" x14ac:dyDescent="0.25">
      <c r="BT33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BORD'!$B$13:$B$2000,0),11))*T332/INDEX('TABLEAU DE BORD'!$B$13:$R$2000,MATCH('Formalisme RTE'!$H$2,'TABLEAU DE BORD'!$B$13:$B$2000,0),12)</f>
        <v>3.102830965870556</v>
      </c>
      <c r="BU332">
        <f t="shared" si="41"/>
        <v>0.93577891975241945</v>
      </c>
      <c r="BX332">
        <f t="shared" si="39"/>
        <v>0.60748217536470928</v>
      </c>
      <c r="BZ332">
        <v>19.600000000000001</v>
      </c>
      <c r="CB332">
        <v>0.627</v>
      </c>
      <c r="CD332">
        <f t="shared" si="40"/>
        <v>1.5404220201039038</v>
      </c>
      <c r="CF332">
        <f t="shared" si="38"/>
        <v>404.81000000000006</v>
      </c>
      <c r="CG33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BORD'!$B$13:$B$2000,0),9)))*T332/$P$18)</f>
        <v>406.35042202010396</v>
      </c>
      <c r="CI332" t="str">
        <f>'TABLEAU DE BORD'!B330</f>
        <v/>
      </c>
      <c r="CJ332" t="e">
        <f>'TABLEAU DE BORD'!E330-'TABLEAU DE BORD'!C330</f>
        <v>#VALUE!</v>
      </c>
      <c r="CL332" t="str">
        <f>'TABLEAU DE BORD'!H330</f>
        <v/>
      </c>
      <c r="CM332" t="e">
        <f>'TABLEAU DE BORD'!K330-'TABLEAU DE BORD'!I330</f>
        <v>#VALUE!</v>
      </c>
    </row>
    <row r="333" spans="72:91" x14ac:dyDescent="0.25">
      <c r="BT33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BORD'!$B$13:$B$2000,0),11))*T333/INDEX('TABLEAU DE BORD'!$B$13:$R$2000,MATCH('Formalisme RTE'!$H$2,'TABLEAU DE BORD'!$B$13:$B$2000,0),12)</f>
        <v>3.102830965870556</v>
      </c>
      <c r="BU333">
        <f t="shared" si="41"/>
        <v>0.93577891975241945</v>
      </c>
      <c r="BX333">
        <f t="shared" si="39"/>
        <v>0.60748217536470928</v>
      </c>
      <c r="BZ333">
        <v>19.600000000000001</v>
      </c>
      <c r="CB333">
        <v>0.627</v>
      </c>
      <c r="CD333">
        <f t="shared" si="40"/>
        <v>1.5404220201039038</v>
      </c>
      <c r="CF333">
        <f t="shared" si="38"/>
        <v>404.81000000000006</v>
      </c>
      <c r="CG33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BORD'!$B$13:$B$2000,0),9)))*T333/$P$18)</f>
        <v>406.35042202010396</v>
      </c>
      <c r="CI333" t="str">
        <f>'TABLEAU DE BORD'!B331</f>
        <v/>
      </c>
      <c r="CJ333" t="e">
        <f>'TABLEAU DE BORD'!E331-'TABLEAU DE BORD'!C331</f>
        <v>#VALUE!</v>
      </c>
      <c r="CL333" t="str">
        <f>'TABLEAU DE BORD'!H331</f>
        <v/>
      </c>
      <c r="CM333" t="e">
        <f>'TABLEAU DE BORD'!K331-'TABLEAU DE BORD'!I331</f>
        <v>#VALUE!</v>
      </c>
    </row>
    <row r="334" spans="72:91" x14ac:dyDescent="0.25">
      <c r="BT33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BORD'!$B$13:$B$2000,0),11))*T334/INDEX('TABLEAU DE BORD'!$B$13:$R$2000,MATCH('Formalisme RTE'!$H$2,'TABLEAU DE BORD'!$B$13:$B$2000,0),12)</f>
        <v>3.102830965870556</v>
      </c>
      <c r="BU334">
        <f t="shared" si="41"/>
        <v>0.93577891975241945</v>
      </c>
      <c r="BX334">
        <f t="shared" si="39"/>
        <v>0.60748217536470928</v>
      </c>
      <c r="BZ334">
        <v>19.600000000000001</v>
      </c>
      <c r="CB334">
        <v>0.627</v>
      </c>
      <c r="CD334">
        <f t="shared" si="40"/>
        <v>1.5404220201039038</v>
      </c>
      <c r="CF334">
        <f t="shared" si="38"/>
        <v>404.81000000000006</v>
      </c>
      <c r="CG33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BORD'!$B$13:$B$2000,0),9)))*T334/$P$18)</f>
        <v>406.35042202010396</v>
      </c>
      <c r="CI334" t="str">
        <f>'TABLEAU DE BORD'!B332</f>
        <v/>
      </c>
      <c r="CJ334" t="e">
        <f>'TABLEAU DE BORD'!E332-'TABLEAU DE BORD'!C332</f>
        <v>#VALUE!</v>
      </c>
      <c r="CL334" t="str">
        <f>'TABLEAU DE BORD'!H332</f>
        <v/>
      </c>
      <c r="CM334" t="e">
        <f>'TABLEAU DE BORD'!K332-'TABLEAU DE BORD'!I332</f>
        <v>#VALUE!</v>
      </c>
    </row>
    <row r="335" spans="72:91" x14ac:dyDescent="0.25">
      <c r="BT33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BORD'!$B$13:$B$2000,0),11))*T335/INDEX('TABLEAU DE BORD'!$B$13:$R$2000,MATCH('Formalisme RTE'!$H$2,'TABLEAU DE BORD'!$B$13:$B$2000,0),12)</f>
        <v>3.102830965870556</v>
      </c>
      <c r="BU335">
        <f t="shared" si="41"/>
        <v>0.93577891975241945</v>
      </c>
      <c r="BX335">
        <f t="shared" si="39"/>
        <v>0.60748217536470928</v>
      </c>
      <c r="BZ335">
        <v>19.600000000000001</v>
      </c>
      <c r="CB335">
        <v>0.627</v>
      </c>
      <c r="CD335">
        <f t="shared" si="40"/>
        <v>1.5404220201039038</v>
      </c>
      <c r="CF335">
        <f t="shared" ref="CF335:CF398" si="42">$BE$28+$D$10*((EXP(($BE$26-T335)/$D$10)+EXP(-($BE$26-T335)/$D$10))/2-1)</f>
        <v>404.81000000000006</v>
      </c>
      <c r="CG33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BORD'!$B$13:$B$2000,0),9)))*T335/$P$18)</f>
        <v>406.35042202010396</v>
      </c>
      <c r="CI335" t="str">
        <f>'TABLEAU DE BORD'!B333</f>
        <v/>
      </c>
      <c r="CJ335" t="e">
        <f>'TABLEAU DE BORD'!E333-'TABLEAU DE BORD'!C333</f>
        <v>#VALUE!</v>
      </c>
      <c r="CL335" t="str">
        <f>'TABLEAU DE BORD'!H333</f>
        <v/>
      </c>
      <c r="CM335" t="e">
        <f>'TABLEAU DE BORD'!K333-'TABLEAU DE BORD'!I333</f>
        <v>#VALUE!</v>
      </c>
    </row>
    <row r="336" spans="72:91" x14ac:dyDescent="0.25">
      <c r="BT33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BORD'!$B$13:$B$2000,0),11))*T336/INDEX('TABLEAU DE BORD'!$B$13:$R$2000,MATCH('Formalisme RTE'!$H$2,'TABLEAU DE BORD'!$B$13:$B$2000,0),12)</f>
        <v>3.102830965870556</v>
      </c>
      <c r="BU336">
        <f t="shared" si="41"/>
        <v>0.93577891975241945</v>
      </c>
      <c r="BX336">
        <f t="shared" ref="BX336:BX399" si="43">SQRT(1-(1/(SQRT((CB336*0.981)^2+(($B$30/10)*BZ336*0.001)^2)/(CB336*0.981))^2))</f>
        <v>0.60748217536470928</v>
      </c>
      <c r="BZ336">
        <v>19.600000000000001</v>
      </c>
      <c r="CB336">
        <v>0.627</v>
      </c>
      <c r="CD336">
        <f t="shared" si="40"/>
        <v>1.5404220201039038</v>
      </c>
      <c r="CF336">
        <f t="shared" si="42"/>
        <v>404.81000000000006</v>
      </c>
      <c r="CG33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BORD'!$B$13:$B$2000,0),9)))*T336/$P$18)</f>
        <v>406.35042202010396</v>
      </c>
      <c r="CI336" t="str">
        <f>'TABLEAU DE BORD'!B334</f>
        <v/>
      </c>
      <c r="CJ336" t="e">
        <f>'TABLEAU DE BORD'!E334-'TABLEAU DE BORD'!C334</f>
        <v>#VALUE!</v>
      </c>
      <c r="CL336" t="str">
        <f>'TABLEAU DE BORD'!H334</f>
        <v/>
      </c>
      <c r="CM336" t="e">
        <f>'TABLEAU DE BORD'!K334-'TABLEAU DE BORD'!I334</f>
        <v>#VALUE!</v>
      </c>
    </row>
    <row r="337" spans="72:91" x14ac:dyDescent="0.25">
      <c r="BT33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BORD'!$B$13:$B$2000,0),11))*T337/INDEX('TABLEAU DE BORD'!$B$13:$R$2000,MATCH('Formalisme RTE'!$H$2,'TABLEAU DE BORD'!$B$13:$B$2000,0),12)</f>
        <v>3.102830965870556</v>
      </c>
      <c r="BU337">
        <f t="shared" si="41"/>
        <v>0.93577891975241945</v>
      </c>
      <c r="BX337">
        <f t="shared" si="43"/>
        <v>0.60748217536470928</v>
      </c>
      <c r="BZ337">
        <v>19.600000000000001</v>
      </c>
      <c r="CB337">
        <v>0.627</v>
      </c>
      <c r="CD337">
        <f t="shared" ref="CD337:CD400" si="44">CG337-CF337</f>
        <v>1.5404220201039038</v>
      </c>
      <c r="CF337">
        <f t="shared" si="42"/>
        <v>404.81000000000006</v>
      </c>
      <c r="CG33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BORD'!$B$13:$B$2000,0),9)))*T337/$P$18)</f>
        <v>406.35042202010396</v>
      </c>
      <c r="CI337" t="str">
        <f>'TABLEAU DE BORD'!B335</f>
        <v/>
      </c>
      <c r="CJ337" t="e">
        <f>'TABLEAU DE BORD'!E335-'TABLEAU DE BORD'!C335</f>
        <v>#VALUE!</v>
      </c>
      <c r="CL337" t="str">
        <f>'TABLEAU DE BORD'!H335</f>
        <v/>
      </c>
      <c r="CM337" t="e">
        <f>'TABLEAU DE BORD'!K335-'TABLEAU DE BORD'!I335</f>
        <v>#VALUE!</v>
      </c>
    </row>
    <row r="338" spans="72:91" x14ac:dyDescent="0.25">
      <c r="BT33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BORD'!$B$13:$B$2000,0),11))*T338/INDEX('TABLEAU DE BORD'!$B$13:$R$2000,MATCH('Formalisme RTE'!$H$2,'TABLEAU DE BORD'!$B$13:$B$2000,0),12)</f>
        <v>3.102830965870556</v>
      </c>
      <c r="BU338">
        <f t="shared" ref="BU338:BU401" si="45">BX338*CD338</f>
        <v>0.93577891975241945</v>
      </c>
      <c r="BX338">
        <f t="shared" si="43"/>
        <v>0.60748217536470928</v>
      </c>
      <c r="BZ338">
        <v>19.600000000000001</v>
      </c>
      <c r="CB338">
        <v>0.627</v>
      </c>
      <c r="CD338">
        <f t="shared" si="44"/>
        <v>1.5404220201039038</v>
      </c>
      <c r="CF338">
        <f t="shared" si="42"/>
        <v>404.81000000000006</v>
      </c>
      <c r="CG33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BORD'!$B$13:$B$2000,0),9)))*T338/$P$18)</f>
        <v>406.35042202010396</v>
      </c>
      <c r="CI338" t="str">
        <f>'TABLEAU DE BORD'!B336</f>
        <v/>
      </c>
      <c r="CJ338" t="e">
        <f>'TABLEAU DE BORD'!E336-'TABLEAU DE BORD'!C336</f>
        <v>#VALUE!</v>
      </c>
      <c r="CL338" t="str">
        <f>'TABLEAU DE BORD'!H336</f>
        <v/>
      </c>
      <c r="CM338" t="e">
        <f>'TABLEAU DE BORD'!K336-'TABLEAU DE BORD'!I336</f>
        <v>#VALUE!</v>
      </c>
    </row>
    <row r="339" spans="72:91" x14ac:dyDescent="0.25">
      <c r="BT33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BORD'!$B$13:$B$2000,0),11))*T339/INDEX('TABLEAU DE BORD'!$B$13:$R$2000,MATCH('Formalisme RTE'!$H$2,'TABLEAU DE BORD'!$B$13:$B$2000,0),12)</f>
        <v>3.102830965870556</v>
      </c>
      <c r="BU339">
        <f t="shared" si="45"/>
        <v>0.93577891975241945</v>
      </c>
      <c r="BX339">
        <f t="shared" si="43"/>
        <v>0.60748217536470928</v>
      </c>
      <c r="BZ339">
        <v>19.600000000000001</v>
      </c>
      <c r="CB339">
        <v>0.627</v>
      </c>
      <c r="CD339">
        <f t="shared" si="44"/>
        <v>1.5404220201039038</v>
      </c>
      <c r="CF339">
        <f t="shared" si="42"/>
        <v>404.81000000000006</v>
      </c>
      <c r="CG33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BORD'!$B$13:$B$2000,0),9)))*T339/$P$18)</f>
        <v>406.35042202010396</v>
      </c>
      <c r="CI339" t="str">
        <f>'TABLEAU DE BORD'!B337</f>
        <v/>
      </c>
      <c r="CJ339" t="e">
        <f>'TABLEAU DE BORD'!E337-'TABLEAU DE BORD'!C337</f>
        <v>#VALUE!</v>
      </c>
      <c r="CL339" t="str">
        <f>'TABLEAU DE BORD'!H337</f>
        <v/>
      </c>
      <c r="CM339" t="e">
        <f>'TABLEAU DE BORD'!K337-'TABLEAU DE BORD'!I337</f>
        <v>#VALUE!</v>
      </c>
    </row>
    <row r="340" spans="72:91" x14ac:dyDescent="0.25">
      <c r="BT34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BORD'!$B$13:$B$2000,0),11))*T340/INDEX('TABLEAU DE BORD'!$B$13:$R$2000,MATCH('Formalisme RTE'!$H$2,'TABLEAU DE BORD'!$B$13:$B$2000,0),12)</f>
        <v>3.102830965870556</v>
      </c>
      <c r="BU340">
        <f t="shared" si="45"/>
        <v>0.93577891975241945</v>
      </c>
      <c r="BX340">
        <f t="shared" si="43"/>
        <v>0.60748217536470928</v>
      </c>
      <c r="BZ340">
        <v>19.600000000000001</v>
      </c>
      <c r="CB340">
        <v>0.627</v>
      </c>
      <c r="CD340">
        <f t="shared" si="44"/>
        <v>1.5404220201039038</v>
      </c>
      <c r="CF340">
        <f t="shared" si="42"/>
        <v>404.81000000000006</v>
      </c>
      <c r="CG34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BORD'!$B$13:$B$2000,0),9)))*T340/$P$18)</f>
        <v>406.35042202010396</v>
      </c>
      <c r="CI340" t="str">
        <f>'TABLEAU DE BORD'!B338</f>
        <v/>
      </c>
      <c r="CJ340" t="e">
        <f>'TABLEAU DE BORD'!E338-'TABLEAU DE BORD'!C338</f>
        <v>#VALUE!</v>
      </c>
      <c r="CL340" t="str">
        <f>'TABLEAU DE BORD'!H338</f>
        <v/>
      </c>
      <c r="CM340" t="e">
        <f>'TABLEAU DE BORD'!K338-'TABLEAU DE BORD'!I338</f>
        <v>#VALUE!</v>
      </c>
    </row>
    <row r="341" spans="72:91" x14ac:dyDescent="0.25">
      <c r="BT34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BORD'!$B$13:$B$2000,0),11))*T341/INDEX('TABLEAU DE BORD'!$B$13:$R$2000,MATCH('Formalisme RTE'!$H$2,'TABLEAU DE BORD'!$B$13:$B$2000,0),12)</f>
        <v>3.102830965870556</v>
      </c>
      <c r="BU341">
        <f t="shared" si="45"/>
        <v>0.93577891975241945</v>
      </c>
      <c r="BX341">
        <f t="shared" si="43"/>
        <v>0.60748217536470928</v>
      </c>
      <c r="BZ341">
        <v>19.600000000000001</v>
      </c>
      <c r="CB341">
        <v>0.627</v>
      </c>
      <c r="CD341">
        <f t="shared" si="44"/>
        <v>1.5404220201039038</v>
      </c>
      <c r="CF341">
        <f t="shared" si="42"/>
        <v>404.81000000000006</v>
      </c>
      <c r="CG34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BORD'!$B$13:$B$2000,0),9)))*T341/$P$18)</f>
        <v>406.35042202010396</v>
      </c>
      <c r="CI341" t="str">
        <f>'TABLEAU DE BORD'!B339</f>
        <v/>
      </c>
      <c r="CJ341" t="e">
        <f>'TABLEAU DE BORD'!E339-'TABLEAU DE BORD'!C339</f>
        <v>#VALUE!</v>
      </c>
      <c r="CL341" t="str">
        <f>'TABLEAU DE BORD'!H339</f>
        <v/>
      </c>
      <c r="CM341" t="e">
        <f>'TABLEAU DE BORD'!K339-'TABLEAU DE BORD'!I339</f>
        <v>#VALUE!</v>
      </c>
    </row>
    <row r="342" spans="72:91" x14ac:dyDescent="0.25">
      <c r="BT34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BORD'!$B$13:$B$2000,0),11))*T342/INDEX('TABLEAU DE BORD'!$B$13:$R$2000,MATCH('Formalisme RTE'!$H$2,'TABLEAU DE BORD'!$B$13:$B$2000,0),12)</f>
        <v>3.102830965870556</v>
      </c>
      <c r="BU342">
        <f t="shared" si="45"/>
        <v>0.93577891975241945</v>
      </c>
      <c r="BX342">
        <f t="shared" si="43"/>
        <v>0.60748217536470928</v>
      </c>
      <c r="BZ342">
        <v>19.600000000000001</v>
      </c>
      <c r="CB342">
        <v>0.627</v>
      </c>
      <c r="CD342">
        <f t="shared" si="44"/>
        <v>1.5404220201039038</v>
      </c>
      <c r="CF342">
        <f t="shared" si="42"/>
        <v>404.81000000000006</v>
      </c>
      <c r="CG34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BORD'!$B$13:$B$2000,0),9)))*T342/$P$18)</f>
        <v>406.35042202010396</v>
      </c>
      <c r="CI342" t="str">
        <f>'TABLEAU DE BORD'!B340</f>
        <v/>
      </c>
      <c r="CJ342" t="e">
        <f>'TABLEAU DE BORD'!E340-'TABLEAU DE BORD'!C340</f>
        <v>#VALUE!</v>
      </c>
      <c r="CL342" t="str">
        <f>'TABLEAU DE BORD'!H340</f>
        <v/>
      </c>
      <c r="CM342" t="e">
        <f>'TABLEAU DE BORD'!K340-'TABLEAU DE BORD'!I340</f>
        <v>#VALUE!</v>
      </c>
    </row>
    <row r="343" spans="72:91" x14ac:dyDescent="0.25">
      <c r="BT34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BORD'!$B$13:$B$2000,0),11))*T343/INDEX('TABLEAU DE BORD'!$B$13:$R$2000,MATCH('Formalisme RTE'!$H$2,'TABLEAU DE BORD'!$B$13:$B$2000,0),12)</f>
        <v>3.102830965870556</v>
      </c>
      <c r="BU343">
        <f t="shared" si="45"/>
        <v>0.93577891975241945</v>
      </c>
      <c r="BX343">
        <f t="shared" si="43"/>
        <v>0.60748217536470928</v>
      </c>
      <c r="BZ343">
        <v>19.600000000000001</v>
      </c>
      <c r="CB343">
        <v>0.627</v>
      </c>
      <c r="CD343">
        <f t="shared" si="44"/>
        <v>1.5404220201039038</v>
      </c>
      <c r="CF343">
        <f t="shared" si="42"/>
        <v>404.81000000000006</v>
      </c>
      <c r="CG34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BORD'!$B$13:$B$2000,0),9)))*T343/$P$18)</f>
        <v>406.35042202010396</v>
      </c>
      <c r="CI343" t="str">
        <f>'TABLEAU DE BORD'!B341</f>
        <v/>
      </c>
      <c r="CJ343" t="e">
        <f>'TABLEAU DE BORD'!E341-'TABLEAU DE BORD'!C341</f>
        <v>#VALUE!</v>
      </c>
      <c r="CL343" t="str">
        <f>'TABLEAU DE BORD'!H341</f>
        <v/>
      </c>
      <c r="CM343" t="e">
        <f>'TABLEAU DE BORD'!K341-'TABLEAU DE BORD'!I341</f>
        <v>#VALUE!</v>
      </c>
    </row>
    <row r="344" spans="72:91" x14ac:dyDescent="0.25">
      <c r="BT34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BORD'!$B$13:$B$2000,0),11))*T344/INDEX('TABLEAU DE BORD'!$B$13:$R$2000,MATCH('Formalisme RTE'!$H$2,'TABLEAU DE BORD'!$B$13:$B$2000,0),12)</f>
        <v>3.102830965870556</v>
      </c>
      <c r="BU344">
        <f t="shared" si="45"/>
        <v>0.93577891975241945</v>
      </c>
      <c r="BX344">
        <f t="shared" si="43"/>
        <v>0.60748217536470928</v>
      </c>
      <c r="BZ344">
        <v>19.600000000000001</v>
      </c>
      <c r="CB344">
        <v>0.627</v>
      </c>
      <c r="CD344">
        <f t="shared" si="44"/>
        <v>1.5404220201039038</v>
      </c>
      <c r="CF344">
        <f t="shared" si="42"/>
        <v>404.81000000000006</v>
      </c>
      <c r="CG34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BORD'!$B$13:$B$2000,0),9)))*T344/$P$18)</f>
        <v>406.35042202010396</v>
      </c>
      <c r="CI344" t="str">
        <f>'TABLEAU DE BORD'!B342</f>
        <v/>
      </c>
      <c r="CJ344" t="e">
        <f>'TABLEAU DE BORD'!E342-'TABLEAU DE BORD'!C342</f>
        <v>#VALUE!</v>
      </c>
      <c r="CL344" t="str">
        <f>'TABLEAU DE BORD'!H342</f>
        <v/>
      </c>
      <c r="CM344" t="e">
        <f>'TABLEAU DE BORD'!K342-'TABLEAU DE BORD'!I342</f>
        <v>#VALUE!</v>
      </c>
    </row>
    <row r="345" spans="72:91" x14ac:dyDescent="0.25">
      <c r="BT34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BORD'!$B$13:$B$2000,0),11))*T345/INDEX('TABLEAU DE BORD'!$B$13:$R$2000,MATCH('Formalisme RTE'!$H$2,'TABLEAU DE BORD'!$B$13:$B$2000,0),12)</f>
        <v>3.102830965870556</v>
      </c>
      <c r="BU345">
        <f t="shared" si="45"/>
        <v>0.93577891975241945</v>
      </c>
      <c r="BX345">
        <f t="shared" si="43"/>
        <v>0.60748217536470928</v>
      </c>
      <c r="BZ345">
        <v>19.600000000000001</v>
      </c>
      <c r="CB345">
        <v>0.627</v>
      </c>
      <c r="CD345">
        <f t="shared" si="44"/>
        <v>1.5404220201039038</v>
      </c>
      <c r="CF345">
        <f t="shared" si="42"/>
        <v>404.81000000000006</v>
      </c>
      <c r="CG34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BORD'!$B$13:$B$2000,0),9)))*T345/$P$18)</f>
        <v>406.35042202010396</v>
      </c>
      <c r="CI345" t="str">
        <f>'TABLEAU DE BORD'!B343</f>
        <v/>
      </c>
      <c r="CJ345" t="e">
        <f>'TABLEAU DE BORD'!E343-'TABLEAU DE BORD'!C343</f>
        <v>#VALUE!</v>
      </c>
      <c r="CL345" t="str">
        <f>'TABLEAU DE BORD'!H343</f>
        <v/>
      </c>
      <c r="CM345" t="e">
        <f>'TABLEAU DE BORD'!K343-'TABLEAU DE BORD'!I343</f>
        <v>#VALUE!</v>
      </c>
    </row>
    <row r="346" spans="72:91" x14ac:dyDescent="0.25">
      <c r="BT34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BORD'!$B$13:$B$2000,0),11))*T346/INDEX('TABLEAU DE BORD'!$B$13:$R$2000,MATCH('Formalisme RTE'!$H$2,'TABLEAU DE BORD'!$B$13:$B$2000,0),12)</f>
        <v>3.102830965870556</v>
      </c>
      <c r="BU346">
        <f t="shared" si="45"/>
        <v>0.93577891975241945</v>
      </c>
      <c r="BX346">
        <f t="shared" si="43"/>
        <v>0.60748217536470928</v>
      </c>
      <c r="BZ346">
        <v>19.600000000000001</v>
      </c>
      <c r="CB346">
        <v>0.627</v>
      </c>
      <c r="CD346">
        <f t="shared" si="44"/>
        <v>1.5404220201039038</v>
      </c>
      <c r="CF346">
        <f t="shared" si="42"/>
        <v>404.81000000000006</v>
      </c>
      <c r="CG34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BORD'!$B$13:$B$2000,0),9)))*T346/$P$18)</f>
        <v>406.35042202010396</v>
      </c>
      <c r="CI346" t="str">
        <f>'TABLEAU DE BORD'!B344</f>
        <v/>
      </c>
      <c r="CJ346" t="e">
        <f>'TABLEAU DE BORD'!E344-'TABLEAU DE BORD'!C344</f>
        <v>#VALUE!</v>
      </c>
      <c r="CL346" t="str">
        <f>'TABLEAU DE BORD'!H344</f>
        <v/>
      </c>
      <c r="CM346" t="e">
        <f>'TABLEAU DE BORD'!K344-'TABLEAU DE BORD'!I344</f>
        <v>#VALUE!</v>
      </c>
    </row>
    <row r="347" spans="72:91" x14ac:dyDescent="0.25">
      <c r="BT34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BORD'!$B$13:$B$2000,0),11))*T347/INDEX('TABLEAU DE BORD'!$B$13:$R$2000,MATCH('Formalisme RTE'!$H$2,'TABLEAU DE BORD'!$B$13:$B$2000,0),12)</f>
        <v>3.102830965870556</v>
      </c>
      <c r="BU347">
        <f t="shared" si="45"/>
        <v>0.93577891975241945</v>
      </c>
      <c r="BX347">
        <f t="shared" si="43"/>
        <v>0.60748217536470928</v>
      </c>
      <c r="BZ347">
        <v>19.600000000000001</v>
      </c>
      <c r="CB347">
        <v>0.627</v>
      </c>
      <c r="CD347">
        <f t="shared" si="44"/>
        <v>1.5404220201039038</v>
      </c>
      <c r="CF347">
        <f t="shared" si="42"/>
        <v>404.81000000000006</v>
      </c>
      <c r="CG34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BORD'!$B$13:$B$2000,0),9)))*T347/$P$18)</f>
        <v>406.35042202010396</v>
      </c>
      <c r="CI347" t="str">
        <f>'TABLEAU DE BORD'!B345</f>
        <v/>
      </c>
      <c r="CJ347" t="e">
        <f>'TABLEAU DE BORD'!E345-'TABLEAU DE BORD'!C345</f>
        <v>#VALUE!</v>
      </c>
      <c r="CL347" t="str">
        <f>'TABLEAU DE BORD'!H345</f>
        <v/>
      </c>
      <c r="CM347" t="e">
        <f>'TABLEAU DE BORD'!K345-'TABLEAU DE BORD'!I345</f>
        <v>#VALUE!</v>
      </c>
    </row>
    <row r="348" spans="72:91" x14ac:dyDescent="0.25">
      <c r="BT34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BORD'!$B$13:$B$2000,0),11))*T348/INDEX('TABLEAU DE BORD'!$B$13:$R$2000,MATCH('Formalisme RTE'!$H$2,'TABLEAU DE BORD'!$B$13:$B$2000,0),12)</f>
        <v>3.102830965870556</v>
      </c>
      <c r="BU348">
        <f t="shared" si="45"/>
        <v>0.93577891975241945</v>
      </c>
      <c r="BX348">
        <f t="shared" si="43"/>
        <v>0.60748217536470928</v>
      </c>
      <c r="BZ348">
        <v>19.600000000000001</v>
      </c>
      <c r="CB348">
        <v>0.627</v>
      </c>
      <c r="CD348">
        <f t="shared" si="44"/>
        <v>1.5404220201039038</v>
      </c>
      <c r="CF348">
        <f t="shared" si="42"/>
        <v>404.81000000000006</v>
      </c>
      <c r="CG34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BORD'!$B$13:$B$2000,0),9)))*T348/$P$18)</f>
        <v>406.35042202010396</v>
      </c>
      <c r="CI348" t="str">
        <f>'TABLEAU DE BORD'!B346</f>
        <v/>
      </c>
      <c r="CJ348" t="e">
        <f>'TABLEAU DE BORD'!E346-'TABLEAU DE BORD'!C346</f>
        <v>#VALUE!</v>
      </c>
      <c r="CL348" t="str">
        <f>'TABLEAU DE BORD'!H346</f>
        <v/>
      </c>
      <c r="CM348" t="e">
        <f>'TABLEAU DE BORD'!K346-'TABLEAU DE BORD'!I346</f>
        <v>#VALUE!</v>
      </c>
    </row>
    <row r="349" spans="72:91" x14ac:dyDescent="0.25">
      <c r="BT34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BORD'!$B$13:$B$2000,0),11))*T349/INDEX('TABLEAU DE BORD'!$B$13:$R$2000,MATCH('Formalisme RTE'!$H$2,'TABLEAU DE BORD'!$B$13:$B$2000,0),12)</f>
        <v>3.102830965870556</v>
      </c>
      <c r="BU349">
        <f t="shared" si="45"/>
        <v>0.93577891975241945</v>
      </c>
      <c r="BX349">
        <f t="shared" si="43"/>
        <v>0.60748217536470928</v>
      </c>
      <c r="BZ349">
        <v>19.600000000000001</v>
      </c>
      <c r="CB349">
        <v>0.627</v>
      </c>
      <c r="CD349">
        <f t="shared" si="44"/>
        <v>1.5404220201039038</v>
      </c>
      <c r="CF349">
        <f t="shared" si="42"/>
        <v>404.81000000000006</v>
      </c>
      <c r="CG34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BORD'!$B$13:$B$2000,0),9)))*T349/$P$18)</f>
        <v>406.35042202010396</v>
      </c>
      <c r="CI349" t="str">
        <f>'TABLEAU DE BORD'!B347</f>
        <v/>
      </c>
      <c r="CJ349" t="e">
        <f>'TABLEAU DE BORD'!E347-'TABLEAU DE BORD'!C347</f>
        <v>#VALUE!</v>
      </c>
      <c r="CL349" t="str">
        <f>'TABLEAU DE BORD'!H347</f>
        <v/>
      </c>
      <c r="CM349" t="e">
        <f>'TABLEAU DE BORD'!K347-'TABLEAU DE BORD'!I347</f>
        <v>#VALUE!</v>
      </c>
    </row>
    <row r="350" spans="72:91" x14ac:dyDescent="0.25">
      <c r="BT35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BORD'!$B$13:$B$2000,0),11))*T350/INDEX('TABLEAU DE BORD'!$B$13:$R$2000,MATCH('Formalisme RTE'!$H$2,'TABLEAU DE BORD'!$B$13:$B$2000,0),12)</f>
        <v>3.102830965870556</v>
      </c>
      <c r="BU350">
        <f t="shared" si="45"/>
        <v>0.93577891975241945</v>
      </c>
      <c r="BX350">
        <f t="shared" si="43"/>
        <v>0.60748217536470928</v>
      </c>
      <c r="BZ350">
        <v>19.600000000000001</v>
      </c>
      <c r="CB350">
        <v>0.627</v>
      </c>
      <c r="CD350">
        <f t="shared" si="44"/>
        <v>1.5404220201039038</v>
      </c>
      <c r="CF350">
        <f t="shared" si="42"/>
        <v>404.81000000000006</v>
      </c>
      <c r="CG35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BORD'!$B$13:$B$2000,0),9)))*T350/$P$18)</f>
        <v>406.35042202010396</v>
      </c>
      <c r="CI350" t="str">
        <f>'TABLEAU DE BORD'!B348</f>
        <v/>
      </c>
      <c r="CJ350" t="e">
        <f>'TABLEAU DE BORD'!E348-'TABLEAU DE BORD'!C348</f>
        <v>#VALUE!</v>
      </c>
      <c r="CL350" t="str">
        <f>'TABLEAU DE BORD'!H348</f>
        <v/>
      </c>
      <c r="CM350" t="e">
        <f>'TABLEAU DE BORD'!K348-'TABLEAU DE BORD'!I348</f>
        <v>#VALUE!</v>
      </c>
    </row>
    <row r="351" spans="72:91" x14ac:dyDescent="0.25">
      <c r="BT35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BORD'!$B$13:$B$2000,0),11))*T351/INDEX('TABLEAU DE BORD'!$B$13:$R$2000,MATCH('Formalisme RTE'!$H$2,'TABLEAU DE BORD'!$B$13:$B$2000,0),12)</f>
        <v>3.102830965870556</v>
      </c>
      <c r="BU351">
        <f t="shared" si="45"/>
        <v>0.93577891975241945</v>
      </c>
      <c r="BX351">
        <f t="shared" si="43"/>
        <v>0.60748217536470928</v>
      </c>
      <c r="BZ351">
        <v>19.600000000000001</v>
      </c>
      <c r="CB351">
        <v>0.627</v>
      </c>
      <c r="CD351">
        <f t="shared" si="44"/>
        <v>1.5404220201039038</v>
      </c>
      <c r="CF351">
        <f t="shared" si="42"/>
        <v>404.81000000000006</v>
      </c>
      <c r="CG35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BORD'!$B$13:$B$2000,0),9)))*T351/$P$18)</f>
        <v>406.35042202010396</v>
      </c>
      <c r="CI351" t="str">
        <f>'TABLEAU DE BORD'!B349</f>
        <v/>
      </c>
      <c r="CJ351" t="e">
        <f>'TABLEAU DE BORD'!E349-'TABLEAU DE BORD'!C349</f>
        <v>#VALUE!</v>
      </c>
      <c r="CL351" t="str">
        <f>'TABLEAU DE BORD'!H349</f>
        <v/>
      </c>
      <c r="CM351" t="e">
        <f>'TABLEAU DE BORD'!K349-'TABLEAU DE BORD'!I349</f>
        <v>#VALUE!</v>
      </c>
    </row>
    <row r="352" spans="72:91" x14ac:dyDescent="0.25">
      <c r="BT35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BORD'!$B$13:$B$2000,0),11))*T352/INDEX('TABLEAU DE BORD'!$B$13:$R$2000,MATCH('Formalisme RTE'!$H$2,'TABLEAU DE BORD'!$B$13:$B$2000,0),12)</f>
        <v>3.102830965870556</v>
      </c>
      <c r="BU352">
        <f t="shared" si="45"/>
        <v>0.93577891975241945</v>
      </c>
      <c r="BX352">
        <f t="shared" si="43"/>
        <v>0.60748217536470928</v>
      </c>
      <c r="BZ352">
        <v>19.600000000000001</v>
      </c>
      <c r="CB352">
        <v>0.627</v>
      </c>
      <c r="CD352">
        <f t="shared" si="44"/>
        <v>1.5404220201039038</v>
      </c>
      <c r="CF352">
        <f t="shared" si="42"/>
        <v>404.81000000000006</v>
      </c>
      <c r="CG35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BORD'!$B$13:$B$2000,0),9)))*T352/$P$18)</f>
        <v>406.35042202010396</v>
      </c>
      <c r="CI352" t="str">
        <f>'TABLEAU DE BORD'!B350</f>
        <v/>
      </c>
      <c r="CJ352" t="e">
        <f>'TABLEAU DE BORD'!E350-'TABLEAU DE BORD'!C350</f>
        <v>#VALUE!</v>
      </c>
      <c r="CL352" t="str">
        <f>'TABLEAU DE BORD'!H350</f>
        <v/>
      </c>
      <c r="CM352" t="e">
        <f>'TABLEAU DE BORD'!K350-'TABLEAU DE BORD'!I350</f>
        <v>#VALUE!</v>
      </c>
    </row>
    <row r="353" spans="72:91" x14ac:dyDescent="0.25">
      <c r="BT35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BORD'!$B$13:$B$2000,0),11))*T353/INDEX('TABLEAU DE BORD'!$B$13:$R$2000,MATCH('Formalisme RTE'!$H$2,'TABLEAU DE BORD'!$B$13:$B$2000,0),12)</f>
        <v>3.102830965870556</v>
      </c>
      <c r="BU353">
        <f t="shared" si="45"/>
        <v>0.93577891975241945</v>
      </c>
      <c r="BX353">
        <f t="shared" si="43"/>
        <v>0.60748217536470928</v>
      </c>
      <c r="BZ353">
        <v>19.600000000000001</v>
      </c>
      <c r="CB353">
        <v>0.627</v>
      </c>
      <c r="CD353">
        <f t="shared" si="44"/>
        <v>1.5404220201039038</v>
      </c>
      <c r="CF353">
        <f t="shared" si="42"/>
        <v>404.81000000000006</v>
      </c>
      <c r="CG35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BORD'!$B$13:$B$2000,0),9)))*T353/$P$18)</f>
        <v>406.35042202010396</v>
      </c>
      <c r="CI353" t="str">
        <f>'TABLEAU DE BORD'!B351</f>
        <v/>
      </c>
      <c r="CJ353" t="e">
        <f>'TABLEAU DE BORD'!E351-'TABLEAU DE BORD'!C351</f>
        <v>#VALUE!</v>
      </c>
      <c r="CL353" t="str">
        <f>'TABLEAU DE BORD'!H351</f>
        <v/>
      </c>
      <c r="CM353" t="e">
        <f>'TABLEAU DE BORD'!K351-'TABLEAU DE BORD'!I351</f>
        <v>#VALUE!</v>
      </c>
    </row>
    <row r="354" spans="72:91" x14ac:dyDescent="0.25">
      <c r="BT35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BORD'!$B$13:$B$2000,0),11))*T354/INDEX('TABLEAU DE BORD'!$B$13:$R$2000,MATCH('Formalisme RTE'!$H$2,'TABLEAU DE BORD'!$B$13:$B$2000,0),12)</f>
        <v>3.102830965870556</v>
      </c>
      <c r="BU354">
        <f t="shared" si="45"/>
        <v>0.93577891975241945</v>
      </c>
      <c r="BX354">
        <f t="shared" si="43"/>
        <v>0.60748217536470928</v>
      </c>
      <c r="BZ354">
        <v>19.600000000000001</v>
      </c>
      <c r="CB354">
        <v>0.627</v>
      </c>
      <c r="CD354">
        <f t="shared" si="44"/>
        <v>1.5404220201039038</v>
      </c>
      <c r="CF354">
        <f t="shared" si="42"/>
        <v>404.81000000000006</v>
      </c>
      <c r="CG35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BORD'!$B$13:$B$2000,0),9)))*T354/$P$18)</f>
        <v>406.35042202010396</v>
      </c>
      <c r="CI354" t="str">
        <f>'TABLEAU DE BORD'!B352</f>
        <v/>
      </c>
      <c r="CJ354" t="e">
        <f>'TABLEAU DE BORD'!E352-'TABLEAU DE BORD'!C352</f>
        <v>#VALUE!</v>
      </c>
      <c r="CL354" t="str">
        <f>'TABLEAU DE BORD'!H352</f>
        <v/>
      </c>
      <c r="CM354" t="e">
        <f>'TABLEAU DE BORD'!K352-'TABLEAU DE BORD'!I352</f>
        <v>#VALUE!</v>
      </c>
    </row>
    <row r="355" spans="72:91" x14ac:dyDescent="0.25">
      <c r="BT35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BORD'!$B$13:$B$2000,0),11))*T355/INDEX('TABLEAU DE BORD'!$B$13:$R$2000,MATCH('Formalisme RTE'!$H$2,'TABLEAU DE BORD'!$B$13:$B$2000,0),12)</f>
        <v>3.102830965870556</v>
      </c>
      <c r="BU355">
        <f t="shared" si="45"/>
        <v>0.93577891975241945</v>
      </c>
      <c r="BX355">
        <f t="shared" si="43"/>
        <v>0.60748217536470928</v>
      </c>
      <c r="BZ355">
        <v>19.600000000000001</v>
      </c>
      <c r="CB355">
        <v>0.627</v>
      </c>
      <c r="CD355">
        <f t="shared" si="44"/>
        <v>1.5404220201039038</v>
      </c>
      <c r="CF355">
        <f t="shared" si="42"/>
        <v>404.81000000000006</v>
      </c>
      <c r="CG35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BORD'!$B$13:$B$2000,0),9)))*T355/$P$18)</f>
        <v>406.35042202010396</v>
      </c>
      <c r="CI355" t="str">
        <f>'TABLEAU DE BORD'!B353</f>
        <v/>
      </c>
      <c r="CJ355" t="e">
        <f>'TABLEAU DE BORD'!E353-'TABLEAU DE BORD'!C353</f>
        <v>#VALUE!</v>
      </c>
      <c r="CL355" t="str">
        <f>'TABLEAU DE BORD'!H353</f>
        <v/>
      </c>
      <c r="CM355" t="e">
        <f>'TABLEAU DE BORD'!K353-'TABLEAU DE BORD'!I353</f>
        <v>#VALUE!</v>
      </c>
    </row>
    <row r="356" spans="72:91" x14ac:dyDescent="0.25">
      <c r="BT35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BORD'!$B$13:$B$2000,0),11))*T356/INDEX('TABLEAU DE BORD'!$B$13:$R$2000,MATCH('Formalisme RTE'!$H$2,'TABLEAU DE BORD'!$B$13:$B$2000,0),12)</f>
        <v>3.102830965870556</v>
      </c>
      <c r="BU356">
        <f t="shared" si="45"/>
        <v>0.93577891975241945</v>
      </c>
      <c r="BX356">
        <f t="shared" si="43"/>
        <v>0.60748217536470928</v>
      </c>
      <c r="BZ356">
        <v>19.600000000000001</v>
      </c>
      <c r="CB356">
        <v>0.627</v>
      </c>
      <c r="CD356">
        <f t="shared" si="44"/>
        <v>1.5404220201039038</v>
      </c>
      <c r="CF356">
        <f t="shared" si="42"/>
        <v>404.81000000000006</v>
      </c>
      <c r="CG35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BORD'!$B$13:$B$2000,0),9)))*T356/$P$18)</f>
        <v>406.35042202010396</v>
      </c>
      <c r="CI356" t="str">
        <f>'TABLEAU DE BORD'!B354</f>
        <v/>
      </c>
      <c r="CJ356" t="e">
        <f>'TABLEAU DE BORD'!E354-'TABLEAU DE BORD'!C354</f>
        <v>#VALUE!</v>
      </c>
      <c r="CL356" t="str">
        <f>'TABLEAU DE BORD'!H354</f>
        <v/>
      </c>
      <c r="CM356" t="e">
        <f>'TABLEAU DE BORD'!K354-'TABLEAU DE BORD'!I354</f>
        <v>#VALUE!</v>
      </c>
    </row>
    <row r="357" spans="72:91" x14ac:dyDescent="0.25">
      <c r="BT35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BORD'!$B$13:$B$2000,0),11))*T357/INDEX('TABLEAU DE BORD'!$B$13:$R$2000,MATCH('Formalisme RTE'!$H$2,'TABLEAU DE BORD'!$B$13:$B$2000,0),12)</f>
        <v>3.102830965870556</v>
      </c>
      <c r="BU357">
        <f t="shared" si="45"/>
        <v>0.93577891975241945</v>
      </c>
      <c r="BX357">
        <f t="shared" si="43"/>
        <v>0.60748217536470928</v>
      </c>
      <c r="BZ357">
        <v>19.600000000000001</v>
      </c>
      <c r="CB357">
        <v>0.627</v>
      </c>
      <c r="CD357">
        <f t="shared" si="44"/>
        <v>1.5404220201039038</v>
      </c>
      <c r="CF357">
        <f t="shared" si="42"/>
        <v>404.81000000000006</v>
      </c>
      <c r="CG35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BORD'!$B$13:$B$2000,0),9)))*T357/$P$18)</f>
        <v>406.35042202010396</v>
      </c>
      <c r="CI357" t="str">
        <f>'TABLEAU DE BORD'!B355</f>
        <v/>
      </c>
      <c r="CJ357" t="e">
        <f>'TABLEAU DE BORD'!E355-'TABLEAU DE BORD'!C355</f>
        <v>#VALUE!</v>
      </c>
      <c r="CL357" t="str">
        <f>'TABLEAU DE BORD'!H355</f>
        <v/>
      </c>
      <c r="CM357" t="e">
        <f>'TABLEAU DE BORD'!K355-'TABLEAU DE BORD'!I355</f>
        <v>#VALUE!</v>
      </c>
    </row>
    <row r="358" spans="72:91" x14ac:dyDescent="0.25">
      <c r="BT35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BORD'!$B$13:$B$2000,0),11))*T358/INDEX('TABLEAU DE BORD'!$B$13:$R$2000,MATCH('Formalisme RTE'!$H$2,'TABLEAU DE BORD'!$B$13:$B$2000,0),12)</f>
        <v>3.102830965870556</v>
      </c>
      <c r="BU358">
        <f t="shared" si="45"/>
        <v>0.93577891975241945</v>
      </c>
      <c r="BX358">
        <f t="shared" si="43"/>
        <v>0.60748217536470928</v>
      </c>
      <c r="BZ358">
        <v>19.600000000000001</v>
      </c>
      <c r="CB358">
        <v>0.627</v>
      </c>
      <c r="CD358">
        <f t="shared" si="44"/>
        <v>1.5404220201039038</v>
      </c>
      <c r="CF358">
        <f t="shared" si="42"/>
        <v>404.81000000000006</v>
      </c>
      <c r="CG35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BORD'!$B$13:$B$2000,0),9)))*T358/$P$18)</f>
        <v>406.35042202010396</v>
      </c>
      <c r="CI358" t="str">
        <f>'TABLEAU DE BORD'!B356</f>
        <v/>
      </c>
      <c r="CJ358" t="e">
        <f>'TABLEAU DE BORD'!E356-'TABLEAU DE BORD'!C356</f>
        <v>#VALUE!</v>
      </c>
      <c r="CL358" t="str">
        <f>'TABLEAU DE BORD'!H356</f>
        <v/>
      </c>
      <c r="CM358" t="e">
        <f>'TABLEAU DE BORD'!K356-'TABLEAU DE BORD'!I356</f>
        <v>#VALUE!</v>
      </c>
    </row>
    <row r="359" spans="72:91" x14ac:dyDescent="0.25">
      <c r="BT35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BORD'!$B$13:$B$2000,0),11))*T359/INDEX('TABLEAU DE BORD'!$B$13:$R$2000,MATCH('Formalisme RTE'!$H$2,'TABLEAU DE BORD'!$B$13:$B$2000,0),12)</f>
        <v>3.102830965870556</v>
      </c>
      <c r="BU359">
        <f t="shared" si="45"/>
        <v>0.93577891975241945</v>
      </c>
      <c r="BX359">
        <f t="shared" si="43"/>
        <v>0.60748217536470928</v>
      </c>
      <c r="BZ359">
        <v>19.600000000000001</v>
      </c>
      <c r="CB359">
        <v>0.627</v>
      </c>
      <c r="CD359">
        <f t="shared" si="44"/>
        <v>1.5404220201039038</v>
      </c>
      <c r="CF359">
        <f t="shared" si="42"/>
        <v>404.81000000000006</v>
      </c>
      <c r="CG35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BORD'!$B$13:$B$2000,0),9)))*T359/$P$18)</f>
        <v>406.35042202010396</v>
      </c>
      <c r="CI359" t="str">
        <f>'TABLEAU DE BORD'!B357</f>
        <v/>
      </c>
      <c r="CJ359" t="e">
        <f>'TABLEAU DE BORD'!E357-'TABLEAU DE BORD'!C357</f>
        <v>#VALUE!</v>
      </c>
      <c r="CL359" t="str">
        <f>'TABLEAU DE BORD'!H357</f>
        <v/>
      </c>
      <c r="CM359" t="e">
        <f>'TABLEAU DE BORD'!K357-'TABLEAU DE BORD'!I357</f>
        <v>#VALUE!</v>
      </c>
    </row>
    <row r="360" spans="72:91" x14ac:dyDescent="0.25">
      <c r="BT36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BORD'!$B$13:$B$2000,0),11))*T360/INDEX('TABLEAU DE BORD'!$B$13:$R$2000,MATCH('Formalisme RTE'!$H$2,'TABLEAU DE BORD'!$B$13:$B$2000,0),12)</f>
        <v>3.102830965870556</v>
      </c>
      <c r="BU360">
        <f t="shared" si="45"/>
        <v>0.93577891975241945</v>
      </c>
      <c r="BX360">
        <f t="shared" si="43"/>
        <v>0.60748217536470928</v>
      </c>
      <c r="BZ360">
        <v>19.600000000000001</v>
      </c>
      <c r="CB360">
        <v>0.627</v>
      </c>
      <c r="CD360">
        <f t="shared" si="44"/>
        <v>1.5404220201039038</v>
      </c>
      <c r="CF360">
        <f t="shared" si="42"/>
        <v>404.81000000000006</v>
      </c>
      <c r="CG36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BORD'!$B$13:$B$2000,0),9)))*T360/$P$18)</f>
        <v>406.35042202010396</v>
      </c>
      <c r="CI360" t="str">
        <f>'TABLEAU DE BORD'!B358</f>
        <v/>
      </c>
      <c r="CJ360" t="e">
        <f>'TABLEAU DE BORD'!E358-'TABLEAU DE BORD'!C358</f>
        <v>#VALUE!</v>
      </c>
      <c r="CL360" t="str">
        <f>'TABLEAU DE BORD'!H358</f>
        <v/>
      </c>
      <c r="CM360" t="e">
        <f>'TABLEAU DE BORD'!K358-'TABLEAU DE BORD'!I358</f>
        <v>#VALUE!</v>
      </c>
    </row>
    <row r="361" spans="72:91" x14ac:dyDescent="0.25">
      <c r="BT36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BORD'!$B$13:$B$2000,0),11))*T361/INDEX('TABLEAU DE BORD'!$B$13:$R$2000,MATCH('Formalisme RTE'!$H$2,'TABLEAU DE BORD'!$B$13:$B$2000,0),12)</f>
        <v>3.102830965870556</v>
      </c>
      <c r="BU361">
        <f t="shared" si="45"/>
        <v>0.93577891975241945</v>
      </c>
      <c r="BX361">
        <f t="shared" si="43"/>
        <v>0.60748217536470928</v>
      </c>
      <c r="BZ361">
        <v>19.600000000000001</v>
      </c>
      <c r="CB361">
        <v>0.627</v>
      </c>
      <c r="CD361">
        <f t="shared" si="44"/>
        <v>1.5404220201039038</v>
      </c>
      <c r="CF361">
        <f t="shared" si="42"/>
        <v>404.81000000000006</v>
      </c>
      <c r="CG36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BORD'!$B$13:$B$2000,0),9)))*T361/$P$18)</f>
        <v>406.35042202010396</v>
      </c>
      <c r="CI361" t="str">
        <f>'TABLEAU DE BORD'!B359</f>
        <v/>
      </c>
      <c r="CJ361" t="e">
        <f>'TABLEAU DE BORD'!E359-'TABLEAU DE BORD'!C359</f>
        <v>#VALUE!</v>
      </c>
      <c r="CL361" t="str">
        <f>'TABLEAU DE BORD'!H359</f>
        <v/>
      </c>
      <c r="CM361" t="e">
        <f>'TABLEAU DE BORD'!K359-'TABLEAU DE BORD'!I359</f>
        <v>#VALUE!</v>
      </c>
    </row>
    <row r="362" spans="72:91" x14ac:dyDescent="0.25">
      <c r="BT36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BORD'!$B$13:$B$2000,0),11))*T362/INDEX('TABLEAU DE BORD'!$B$13:$R$2000,MATCH('Formalisme RTE'!$H$2,'TABLEAU DE BORD'!$B$13:$B$2000,0),12)</f>
        <v>3.102830965870556</v>
      </c>
      <c r="BU362">
        <f t="shared" si="45"/>
        <v>0.93577891975241945</v>
      </c>
      <c r="BX362">
        <f t="shared" si="43"/>
        <v>0.60748217536470928</v>
      </c>
      <c r="BZ362">
        <v>19.600000000000001</v>
      </c>
      <c r="CB362">
        <v>0.627</v>
      </c>
      <c r="CD362">
        <f t="shared" si="44"/>
        <v>1.5404220201039038</v>
      </c>
      <c r="CF362">
        <f t="shared" si="42"/>
        <v>404.81000000000006</v>
      </c>
      <c r="CG36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BORD'!$B$13:$B$2000,0),9)))*T362/$P$18)</f>
        <v>406.35042202010396</v>
      </c>
      <c r="CI362" t="str">
        <f>'TABLEAU DE BORD'!B360</f>
        <v/>
      </c>
      <c r="CJ362" t="e">
        <f>'TABLEAU DE BORD'!E360-'TABLEAU DE BORD'!C360</f>
        <v>#VALUE!</v>
      </c>
      <c r="CL362" t="str">
        <f>'TABLEAU DE BORD'!H360</f>
        <v/>
      </c>
      <c r="CM362" t="e">
        <f>'TABLEAU DE BORD'!K360-'TABLEAU DE BORD'!I360</f>
        <v>#VALUE!</v>
      </c>
    </row>
    <row r="363" spans="72:91" x14ac:dyDescent="0.25">
      <c r="BT36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BORD'!$B$13:$B$2000,0),11))*T363/INDEX('TABLEAU DE BORD'!$B$13:$R$2000,MATCH('Formalisme RTE'!$H$2,'TABLEAU DE BORD'!$B$13:$B$2000,0),12)</f>
        <v>3.102830965870556</v>
      </c>
      <c r="BU363">
        <f t="shared" si="45"/>
        <v>0.93577891975241945</v>
      </c>
      <c r="BX363">
        <f t="shared" si="43"/>
        <v>0.60748217536470928</v>
      </c>
      <c r="BZ363">
        <v>19.600000000000001</v>
      </c>
      <c r="CB363">
        <v>0.627</v>
      </c>
      <c r="CD363">
        <f t="shared" si="44"/>
        <v>1.5404220201039038</v>
      </c>
      <c r="CF363">
        <f t="shared" si="42"/>
        <v>404.81000000000006</v>
      </c>
      <c r="CG36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BORD'!$B$13:$B$2000,0),9)))*T363/$P$18)</f>
        <v>406.35042202010396</v>
      </c>
      <c r="CI363" t="str">
        <f>'TABLEAU DE BORD'!B361</f>
        <v/>
      </c>
      <c r="CJ363" t="e">
        <f>'TABLEAU DE BORD'!E361-'TABLEAU DE BORD'!C361</f>
        <v>#VALUE!</v>
      </c>
      <c r="CL363" t="str">
        <f>'TABLEAU DE BORD'!H361</f>
        <v/>
      </c>
      <c r="CM363" t="e">
        <f>'TABLEAU DE BORD'!K361-'TABLEAU DE BORD'!I361</f>
        <v>#VALUE!</v>
      </c>
    </row>
    <row r="364" spans="72:91" x14ac:dyDescent="0.25">
      <c r="BT36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BORD'!$B$13:$B$2000,0),11))*T364/INDEX('TABLEAU DE BORD'!$B$13:$R$2000,MATCH('Formalisme RTE'!$H$2,'TABLEAU DE BORD'!$B$13:$B$2000,0),12)</f>
        <v>3.102830965870556</v>
      </c>
      <c r="BU364">
        <f t="shared" si="45"/>
        <v>0.93577891975241945</v>
      </c>
      <c r="BX364">
        <f t="shared" si="43"/>
        <v>0.60748217536470928</v>
      </c>
      <c r="BZ364">
        <v>19.600000000000001</v>
      </c>
      <c r="CB364">
        <v>0.627</v>
      </c>
      <c r="CD364">
        <f t="shared" si="44"/>
        <v>1.5404220201039038</v>
      </c>
      <c r="CF364">
        <f t="shared" si="42"/>
        <v>404.81000000000006</v>
      </c>
      <c r="CG36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BORD'!$B$13:$B$2000,0),9)))*T364/$P$18)</f>
        <v>406.35042202010396</v>
      </c>
      <c r="CI364" t="str">
        <f>'TABLEAU DE BORD'!B362</f>
        <v/>
      </c>
      <c r="CJ364" t="e">
        <f>'TABLEAU DE BORD'!E362-'TABLEAU DE BORD'!C362</f>
        <v>#VALUE!</v>
      </c>
      <c r="CL364" t="str">
        <f>'TABLEAU DE BORD'!H362</f>
        <v/>
      </c>
      <c r="CM364" t="e">
        <f>'TABLEAU DE BORD'!K362-'TABLEAU DE BORD'!I362</f>
        <v>#VALUE!</v>
      </c>
    </row>
    <row r="365" spans="72:91" x14ac:dyDescent="0.25">
      <c r="BT36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BORD'!$B$13:$B$2000,0),11))*T365/INDEX('TABLEAU DE BORD'!$B$13:$R$2000,MATCH('Formalisme RTE'!$H$2,'TABLEAU DE BORD'!$B$13:$B$2000,0),12)</f>
        <v>3.102830965870556</v>
      </c>
      <c r="BU365">
        <f t="shared" si="45"/>
        <v>0.93577891975241945</v>
      </c>
      <c r="BX365">
        <f t="shared" si="43"/>
        <v>0.60748217536470928</v>
      </c>
      <c r="BZ365">
        <v>19.600000000000001</v>
      </c>
      <c r="CB365">
        <v>0.627</v>
      </c>
      <c r="CD365">
        <f t="shared" si="44"/>
        <v>1.5404220201039038</v>
      </c>
      <c r="CF365">
        <f t="shared" si="42"/>
        <v>404.81000000000006</v>
      </c>
      <c r="CG36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BORD'!$B$13:$B$2000,0),9)))*T365/$P$18)</f>
        <v>406.35042202010396</v>
      </c>
      <c r="CI365" t="str">
        <f>'TABLEAU DE BORD'!B363</f>
        <v/>
      </c>
      <c r="CJ365" t="e">
        <f>'TABLEAU DE BORD'!E363-'TABLEAU DE BORD'!C363</f>
        <v>#VALUE!</v>
      </c>
      <c r="CL365" t="str">
        <f>'TABLEAU DE BORD'!H363</f>
        <v/>
      </c>
      <c r="CM365" t="e">
        <f>'TABLEAU DE BORD'!K363-'TABLEAU DE BORD'!I363</f>
        <v>#VALUE!</v>
      </c>
    </row>
    <row r="366" spans="72:91" x14ac:dyDescent="0.25">
      <c r="BT36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BORD'!$B$13:$B$2000,0),11))*T366/INDEX('TABLEAU DE BORD'!$B$13:$R$2000,MATCH('Formalisme RTE'!$H$2,'TABLEAU DE BORD'!$B$13:$B$2000,0),12)</f>
        <v>3.102830965870556</v>
      </c>
      <c r="BU366">
        <f t="shared" si="45"/>
        <v>0.93577891975241945</v>
      </c>
      <c r="BX366">
        <f t="shared" si="43"/>
        <v>0.60748217536470928</v>
      </c>
      <c r="BZ366">
        <v>19.600000000000001</v>
      </c>
      <c r="CB366">
        <v>0.627</v>
      </c>
      <c r="CD366">
        <f t="shared" si="44"/>
        <v>1.5404220201039038</v>
      </c>
      <c r="CF366">
        <f t="shared" si="42"/>
        <v>404.81000000000006</v>
      </c>
      <c r="CG36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BORD'!$B$13:$B$2000,0),9)))*T366/$P$18)</f>
        <v>406.35042202010396</v>
      </c>
      <c r="CI366" t="str">
        <f>'TABLEAU DE BORD'!B364</f>
        <v/>
      </c>
      <c r="CJ366" t="e">
        <f>'TABLEAU DE BORD'!E364-'TABLEAU DE BORD'!C364</f>
        <v>#VALUE!</v>
      </c>
      <c r="CL366" t="str">
        <f>'TABLEAU DE BORD'!H364</f>
        <v/>
      </c>
      <c r="CM366" t="e">
        <f>'TABLEAU DE BORD'!K364-'TABLEAU DE BORD'!I364</f>
        <v>#VALUE!</v>
      </c>
    </row>
    <row r="367" spans="72:91" x14ac:dyDescent="0.25">
      <c r="BT36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BORD'!$B$13:$B$2000,0),11))*T367/INDEX('TABLEAU DE BORD'!$B$13:$R$2000,MATCH('Formalisme RTE'!$H$2,'TABLEAU DE BORD'!$B$13:$B$2000,0),12)</f>
        <v>3.102830965870556</v>
      </c>
      <c r="BU367">
        <f t="shared" si="45"/>
        <v>0.93577891975241945</v>
      </c>
      <c r="BX367">
        <f t="shared" si="43"/>
        <v>0.60748217536470928</v>
      </c>
      <c r="BZ367">
        <v>19.600000000000001</v>
      </c>
      <c r="CB367">
        <v>0.627</v>
      </c>
      <c r="CD367">
        <f t="shared" si="44"/>
        <v>1.5404220201039038</v>
      </c>
      <c r="CF367">
        <f t="shared" si="42"/>
        <v>404.81000000000006</v>
      </c>
      <c r="CG36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BORD'!$B$13:$B$2000,0),9)))*T367/$P$18)</f>
        <v>406.35042202010396</v>
      </c>
      <c r="CI367" t="str">
        <f>'TABLEAU DE BORD'!B365</f>
        <v/>
      </c>
      <c r="CJ367" t="e">
        <f>'TABLEAU DE BORD'!E365-'TABLEAU DE BORD'!C365</f>
        <v>#VALUE!</v>
      </c>
      <c r="CL367" t="str">
        <f>'TABLEAU DE BORD'!H365</f>
        <v/>
      </c>
      <c r="CM367" t="e">
        <f>'TABLEAU DE BORD'!K365-'TABLEAU DE BORD'!I365</f>
        <v>#VALUE!</v>
      </c>
    </row>
    <row r="368" spans="72:91" x14ac:dyDescent="0.25">
      <c r="BT36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BORD'!$B$13:$B$2000,0),11))*T368/INDEX('TABLEAU DE BORD'!$B$13:$R$2000,MATCH('Formalisme RTE'!$H$2,'TABLEAU DE BORD'!$B$13:$B$2000,0),12)</f>
        <v>3.102830965870556</v>
      </c>
      <c r="BU368">
        <f t="shared" si="45"/>
        <v>0.93577891975241945</v>
      </c>
      <c r="BX368">
        <f t="shared" si="43"/>
        <v>0.60748217536470928</v>
      </c>
      <c r="BZ368">
        <v>19.600000000000001</v>
      </c>
      <c r="CB368">
        <v>0.627</v>
      </c>
      <c r="CD368">
        <f t="shared" si="44"/>
        <v>1.5404220201039038</v>
      </c>
      <c r="CF368">
        <f t="shared" si="42"/>
        <v>404.81000000000006</v>
      </c>
      <c r="CG36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BORD'!$B$13:$B$2000,0),9)))*T368/$P$18)</f>
        <v>406.35042202010396</v>
      </c>
      <c r="CI368" t="str">
        <f>'TABLEAU DE BORD'!B366</f>
        <v/>
      </c>
      <c r="CJ368" t="e">
        <f>'TABLEAU DE BORD'!E366-'TABLEAU DE BORD'!C366</f>
        <v>#VALUE!</v>
      </c>
      <c r="CL368" t="str">
        <f>'TABLEAU DE BORD'!H366</f>
        <v/>
      </c>
      <c r="CM368" t="e">
        <f>'TABLEAU DE BORD'!K366-'TABLEAU DE BORD'!I366</f>
        <v>#VALUE!</v>
      </c>
    </row>
    <row r="369" spans="72:91" x14ac:dyDescent="0.25">
      <c r="BT36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BORD'!$B$13:$B$2000,0),11))*T369/INDEX('TABLEAU DE BORD'!$B$13:$R$2000,MATCH('Formalisme RTE'!$H$2,'TABLEAU DE BORD'!$B$13:$B$2000,0),12)</f>
        <v>3.102830965870556</v>
      </c>
      <c r="BU369">
        <f t="shared" si="45"/>
        <v>0.93577891975241945</v>
      </c>
      <c r="BX369">
        <f t="shared" si="43"/>
        <v>0.60748217536470928</v>
      </c>
      <c r="BZ369">
        <v>19.600000000000001</v>
      </c>
      <c r="CB369">
        <v>0.627</v>
      </c>
      <c r="CD369">
        <f t="shared" si="44"/>
        <v>1.5404220201039038</v>
      </c>
      <c r="CF369">
        <f t="shared" si="42"/>
        <v>404.81000000000006</v>
      </c>
      <c r="CG36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BORD'!$B$13:$B$2000,0),9)))*T369/$P$18)</f>
        <v>406.35042202010396</v>
      </c>
      <c r="CI369" t="str">
        <f>'TABLEAU DE BORD'!B367</f>
        <v/>
      </c>
      <c r="CJ369" t="e">
        <f>'TABLEAU DE BORD'!E367-'TABLEAU DE BORD'!C367</f>
        <v>#VALUE!</v>
      </c>
      <c r="CL369" t="str">
        <f>'TABLEAU DE BORD'!H367</f>
        <v/>
      </c>
      <c r="CM369" t="e">
        <f>'TABLEAU DE BORD'!K367-'TABLEAU DE BORD'!I367</f>
        <v>#VALUE!</v>
      </c>
    </row>
    <row r="370" spans="72:91" x14ac:dyDescent="0.25">
      <c r="BT37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BORD'!$B$13:$B$2000,0),11))*T370/INDEX('TABLEAU DE BORD'!$B$13:$R$2000,MATCH('Formalisme RTE'!$H$2,'TABLEAU DE BORD'!$B$13:$B$2000,0),12)</f>
        <v>3.102830965870556</v>
      </c>
      <c r="BU370">
        <f t="shared" si="45"/>
        <v>0.93577891975241945</v>
      </c>
      <c r="BX370">
        <f t="shared" si="43"/>
        <v>0.60748217536470928</v>
      </c>
      <c r="BZ370">
        <v>19.600000000000001</v>
      </c>
      <c r="CB370">
        <v>0.627</v>
      </c>
      <c r="CD370">
        <f t="shared" si="44"/>
        <v>1.5404220201039038</v>
      </c>
      <c r="CF370">
        <f t="shared" si="42"/>
        <v>404.81000000000006</v>
      </c>
      <c r="CG37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BORD'!$B$13:$B$2000,0),9)))*T370/$P$18)</f>
        <v>406.35042202010396</v>
      </c>
      <c r="CI370" t="str">
        <f>'TABLEAU DE BORD'!B368</f>
        <v/>
      </c>
      <c r="CJ370" t="e">
        <f>'TABLEAU DE BORD'!E368-'TABLEAU DE BORD'!C368</f>
        <v>#VALUE!</v>
      </c>
      <c r="CL370" t="str">
        <f>'TABLEAU DE BORD'!H368</f>
        <v/>
      </c>
      <c r="CM370" t="e">
        <f>'TABLEAU DE BORD'!K368-'TABLEAU DE BORD'!I368</f>
        <v>#VALUE!</v>
      </c>
    </row>
    <row r="371" spans="72:91" x14ac:dyDescent="0.25">
      <c r="BT37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BORD'!$B$13:$B$2000,0),11))*T371/INDEX('TABLEAU DE BORD'!$B$13:$R$2000,MATCH('Formalisme RTE'!$H$2,'TABLEAU DE BORD'!$B$13:$B$2000,0),12)</f>
        <v>3.102830965870556</v>
      </c>
      <c r="BU371">
        <f t="shared" si="45"/>
        <v>0.93577891975241945</v>
      </c>
      <c r="BX371">
        <f t="shared" si="43"/>
        <v>0.60748217536470928</v>
      </c>
      <c r="BZ371">
        <v>19.600000000000001</v>
      </c>
      <c r="CB371">
        <v>0.627</v>
      </c>
      <c r="CD371">
        <f t="shared" si="44"/>
        <v>1.5404220201039038</v>
      </c>
      <c r="CF371">
        <f t="shared" si="42"/>
        <v>404.81000000000006</v>
      </c>
      <c r="CG37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BORD'!$B$13:$B$2000,0),9)))*T371/$P$18)</f>
        <v>406.35042202010396</v>
      </c>
      <c r="CI371" t="str">
        <f>'TABLEAU DE BORD'!B369</f>
        <v/>
      </c>
      <c r="CJ371" t="e">
        <f>'TABLEAU DE BORD'!E369-'TABLEAU DE BORD'!C369</f>
        <v>#VALUE!</v>
      </c>
      <c r="CL371" t="str">
        <f>'TABLEAU DE BORD'!H369</f>
        <v/>
      </c>
      <c r="CM371" t="e">
        <f>'TABLEAU DE BORD'!K369-'TABLEAU DE BORD'!I369</f>
        <v>#VALUE!</v>
      </c>
    </row>
    <row r="372" spans="72:91" x14ac:dyDescent="0.25">
      <c r="BT37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BORD'!$B$13:$B$2000,0),11))*T372/INDEX('TABLEAU DE BORD'!$B$13:$R$2000,MATCH('Formalisme RTE'!$H$2,'TABLEAU DE BORD'!$B$13:$B$2000,0),12)</f>
        <v>3.102830965870556</v>
      </c>
      <c r="BU372">
        <f t="shared" si="45"/>
        <v>0.93577891975241945</v>
      </c>
      <c r="BX372">
        <f t="shared" si="43"/>
        <v>0.60748217536470928</v>
      </c>
      <c r="BZ372">
        <v>19.600000000000001</v>
      </c>
      <c r="CB372">
        <v>0.627</v>
      </c>
      <c r="CD372">
        <f t="shared" si="44"/>
        <v>1.5404220201039038</v>
      </c>
      <c r="CF372">
        <f t="shared" si="42"/>
        <v>404.81000000000006</v>
      </c>
      <c r="CG37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BORD'!$B$13:$B$2000,0),9)))*T372/$P$18)</f>
        <v>406.35042202010396</v>
      </c>
      <c r="CI372" t="str">
        <f>'TABLEAU DE BORD'!B370</f>
        <v/>
      </c>
      <c r="CJ372" t="e">
        <f>'TABLEAU DE BORD'!E370-'TABLEAU DE BORD'!C370</f>
        <v>#VALUE!</v>
      </c>
      <c r="CL372" t="str">
        <f>'TABLEAU DE BORD'!H370</f>
        <v/>
      </c>
      <c r="CM372" t="e">
        <f>'TABLEAU DE BORD'!K370-'TABLEAU DE BORD'!I370</f>
        <v>#VALUE!</v>
      </c>
    </row>
    <row r="373" spans="72:91" x14ac:dyDescent="0.25">
      <c r="BT37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BORD'!$B$13:$B$2000,0),11))*T373/INDEX('TABLEAU DE BORD'!$B$13:$R$2000,MATCH('Formalisme RTE'!$H$2,'TABLEAU DE BORD'!$B$13:$B$2000,0),12)</f>
        <v>3.102830965870556</v>
      </c>
      <c r="BU373">
        <f t="shared" si="45"/>
        <v>0.93577891975241945</v>
      </c>
      <c r="BX373">
        <f t="shared" si="43"/>
        <v>0.60748217536470928</v>
      </c>
      <c r="BZ373">
        <v>19.600000000000001</v>
      </c>
      <c r="CB373">
        <v>0.627</v>
      </c>
      <c r="CD373">
        <f t="shared" si="44"/>
        <v>1.5404220201039038</v>
      </c>
      <c r="CF373">
        <f t="shared" si="42"/>
        <v>404.81000000000006</v>
      </c>
      <c r="CG37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BORD'!$B$13:$B$2000,0),9)))*T373/$P$18)</f>
        <v>406.35042202010396</v>
      </c>
      <c r="CI373" t="str">
        <f>'TABLEAU DE BORD'!B371</f>
        <v/>
      </c>
      <c r="CJ373" t="e">
        <f>'TABLEAU DE BORD'!E371-'TABLEAU DE BORD'!C371</f>
        <v>#VALUE!</v>
      </c>
      <c r="CL373" t="str">
        <f>'TABLEAU DE BORD'!H371</f>
        <v/>
      </c>
      <c r="CM373" t="e">
        <f>'TABLEAU DE BORD'!K371-'TABLEAU DE BORD'!I371</f>
        <v>#VALUE!</v>
      </c>
    </row>
    <row r="374" spans="72:91" x14ac:dyDescent="0.25">
      <c r="BT37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BORD'!$B$13:$B$2000,0),11))*T374/INDEX('TABLEAU DE BORD'!$B$13:$R$2000,MATCH('Formalisme RTE'!$H$2,'TABLEAU DE BORD'!$B$13:$B$2000,0),12)</f>
        <v>3.102830965870556</v>
      </c>
      <c r="BU374">
        <f t="shared" si="45"/>
        <v>0.93577891975241945</v>
      </c>
      <c r="BX374">
        <f t="shared" si="43"/>
        <v>0.60748217536470928</v>
      </c>
      <c r="BZ374">
        <v>19.600000000000001</v>
      </c>
      <c r="CB374">
        <v>0.627</v>
      </c>
      <c r="CD374">
        <f t="shared" si="44"/>
        <v>1.5404220201039038</v>
      </c>
      <c r="CF374">
        <f t="shared" si="42"/>
        <v>404.81000000000006</v>
      </c>
      <c r="CG37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BORD'!$B$13:$B$2000,0),9)))*T374/$P$18)</f>
        <v>406.35042202010396</v>
      </c>
      <c r="CI374" t="str">
        <f>'TABLEAU DE BORD'!B372</f>
        <v/>
      </c>
      <c r="CJ374" t="e">
        <f>'TABLEAU DE BORD'!E372-'TABLEAU DE BORD'!C372</f>
        <v>#VALUE!</v>
      </c>
      <c r="CL374" t="str">
        <f>'TABLEAU DE BORD'!H372</f>
        <v/>
      </c>
      <c r="CM374" t="e">
        <f>'TABLEAU DE BORD'!K372-'TABLEAU DE BORD'!I372</f>
        <v>#VALUE!</v>
      </c>
    </row>
    <row r="375" spans="72:91" x14ac:dyDescent="0.25">
      <c r="BT37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BORD'!$B$13:$B$2000,0),11))*T375/INDEX('TABLEAU DE BORD'!$B$13:$R$2000,MATCH('Formalisme RTE'!$H$2,'TABLEAU DE BORD'!$B$13:$B$2000,0),12)</f>
        <v>3.102830965870556</v>
      </c>
      <c r="BU375">
        <f t="shared" si="45"/>
        <v>0.93577891975241945</v>
      </c>
      <c r="BX375">
        <f t="shared" si="43"/>
        <v>0.60748217536470928</v>
      </c>
      <c r="BZ375">
        <v>19.600000000000001</v>
      </c>
      <c r="CB375">
        <v>0.627</v>
      </c>
      <c r="CD375">
        <f t="shared" si="44"/>
        <v>1.5404220201039038</v>
      </c>
      <c r="CF375">
        <f t="shared" si="42"/>
        <v>404.81000000000006</v>
      </c>
      <c r="CG37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BORD'!$B$13:$B$2000,0),9)))*T375/$P$18)</f>
        <v>406.35042202010396</v>
      </c>
      <c r="CI375" t="str">
        <f>'TABLEAU DE BORD'!B373</f>
        <v/>
      </c>
      <c r="CJ375" t="e">
        <f>'TABLEAU DE BORD'!E373-'TABLEAU DE BORD'!C373</f>
        <v>#VALUE!</v>
      </c>
      <c r="CL375" t="str">
        <f>'TABLEAU DE BORD'!H373</f>
        <v/>
      </c>
      <c r="CM375" t="e">
        <f>'TABLEAU DE BORD'!K373-'TABLEAU DE BORD'!I373</f>
        <v>#VALUE!</v>
      </c>
    </row>
    <row r="376" spans="72:91" x14ac:dyDescent="0.25">
      <c r="BT37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BORD'!$B$13:$B$2000,0),11))*T376/INDEX('TABLEAU DE BORD'!$B$13:$R$2000,MATCH('Formalisme RTE'!$H$2,'TABLEAU DE BORD'!$B$13:$B$2000,0),12)</f>
        <v>3.102830965870556</v>
      </c>
      <c r="BU376">
        <f t="shared" si="45"/>
        <v>0.93577891975241945</v>
      </c>
      <c r="BX376">
        <f t="shared" si="43"/>
        <v>0.60748217536470928</v>
      </c>
      <c r="BZ376">
        <v>19.600000000000001</v>
      </c>
      <c r="CB376">
        <v>0.627</v>
      </c>
      <c r="CD376">
        <f t="shared" si="44"/>
        <v>1.5404220201039038</v>
      </c>
      <c r="CF376">
        <f t="shared" si="42"/>
        <v>404.81000000000006</v>
      </c>
      <c r="CG37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BORD'!$B$13:$B$2000,0),9)))*T376/$P$18)</f>
        <v>406.35042202010396</v>
      </c>
      <c r="CI376" t="str">
        <f>'TABLEAU DE BORD'!B374</f>
        <v/>
      </c>
      <c r="CJ376" t="e">
        <f>'TABLEAU DE BORD'!E374-'TABLEAU DE BORD'!C374</f>
        <v>#VALUE!</v>
      </c>
      <c r="CL376" t="str">
        <f>'TABLEAU DE BORD'!H374</f>
        <v/>
      </c>
      <c r="CM376" t="e">
        <f>'TABLEAU DE BORD'!K374-'TABLEAU DE BORD'!I374</f>
        <v>#VALUE!</v>
      </c>
    </row>
    <row r="377" spans="72:91" x14ac:dyDescent="0.25">
      <c r="BT37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BORD'!$B$13:$B$2000,0),11))*T377/INDEX('TABLEAU DE BORD'!$B$13:$R$2000,MATCH('Formalisme RTE'!$H$2,'TABLEAU DE BORD'!$B$13:$B$2000,0),12)</f>
        <v>3.102830965870556</v>
      </c>
      <c r="BU377">
        <f t="shared" si="45"/>
        <v>0.93577891975241945</v>
      </c>
      <c r="BX377">
        <f t="shared" si="43"/>
        <v>0.60748217536470928</v>
      </c>
      <c r="BZ377">
        <v>19.600000000000001</v>
      </c>
      <c r="CB377">
        <v>0.627</v>
      </c>
      <c r="CD377">
        <f t="shared" si="44"/>
        <v>1.5404220201039038</v>
      </c>
      <c r="CF377">
        <f t="shared" si="42"/>
        <v>404.81000000000006</v>
      </c>
      <c r="CG37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BORD'!$B$13:$B$2000,0),9)))*T377/$P$18)</f>
        <v>406.35042202010396</v>
      </c>
      <c r="CI377" t="str">
        <f>'TABLEAU DE BORD'!B375</f>
        <v/>
      </c>
      <c r="CJ377" t="e">
        <f>'TABLEAU DE BORD'!E375-'TABLEAU DE BORD'!C375</f>
        <v>#VALUE!</v>
      </c>
      <c r="CL377" t="str">
        <f>'TABLEAU DE BORD'!H375</f>
        <v/>
      </c>
      <c r="CM377" t="e">
        <f>'TABLEAU DE BORD'!K375-'TABLEAU DE BORD'!I375</f>
        <v>#VALUE!</v>
      </c>
    </row>
    <row r="378" spans="72:91" x14ac:dyDescent="0.25">
      <c r="BT37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BORD'!$B$13:$B$2000,0),11))*T378/INDEX('TABLEAU DE BORD'!$B$13:$R$2000,MATCH('Formalisme RTE'!$H$2,'TABLEAU DE BORD'!$B$13:$B$2000,0),12)</f>
        <v>3.102830965870556</v>
      </c>
      <c r="BU378">
        <f t="shared" si="45"/>
        <v>0.93577891975241945</v>
      </c>
      <c r="BX378">
        <f t="shared" si="43"/>
        <v>0.60748217536470928</v>
      </c>
      <c r="BZ378">
        <v>19.600000000000001</v>
      </c>
      <c r="CB378">
        <v>0.627</v>
      </c>
      <c r="CD378">
        <f t="shared" si="44"/>
        <v>1.5404220201039038</v>
      </c>
      <c r="CF378">
        <f t="shared" si="42"/>
        <v>404.81000000000006</v>
      </c>
      <c r="CG37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BORD'!$B$13:$B$2000,0),9)))*T378/$P$18)</f>
        <v>406.35042202010396</v>
      </c>
      <c r="CI378" t="str">
        <f>'TABLEAU DE BORD'!B376</f>
        <v/>
      </c>
      <c r="CJ378" t="e">
        <f>'TABLEAU DE BORD'!E376-'TABLEAU DE BORD'!C376</f>
        <v>#VALUE!</v>
      </c>
      <c r="CL378" t="str">
        <f>'TABLEAU DE BORD'!H376</f>
        <v/>
      </c>
      <c r="CM378" t="e">
        <f>'TABLEAU DE BORD'!K376-'TABLEAU DE BORD'!I376</f>
        <v>#VALUE!</v>
      </c>
    </row>
    <row r="379" spans="72:91" x14ac:dyDescent="0.25">
      <c r="BT37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BORD'!$B$13:$B$2000,0),11))*T379/INDEX('TABLEAU DE BORD'!$B$13:$R$2000,MATCH('Formalisme RTE'!$H$2,'TABLEAU DE BORD'!$B$13:$B$2000,0),12)</f>
        <v>3.102830965870556</v>
      </c>
      <c r="BU379">
        <f t="shared" si="45"/>
        <v>0.93577891975241945</v>
      </c>
      <c r="BX379">
        <f t="shared" si="43"/>
        <v>0.60748217536470928</v>
      </c>
      <c r="BZ379">
        <v>19.600000000000001</v>
      </c>
      <c r="CB379">
        <v>0.627</v>
      </c>
      <c r="CD379">
        <f t="shared" si="44"/>
        <v>1.5404220201039038</v>
      </c>
      <c r="CF379">
        <f t="shared" si="42"/>
        <v>404.81000000000006</v>
      </c>
      <c r="CG37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BORD'!$B$13:$B$2000,0),9)))*T379/$P$18)</f>
        <v>406.35042202010396</v>
      </c>
      <c r="CI379" t="str">
        <f>'TABLEAU DE BORD'!B377</f>
        <v/>
      </c>
      <c r="CJ379" t="e">
        <f>'TABLEAU DE BORD'!E377-'TABLEAU DE BORD'!C377</f>
        <v>#VALUE!</v>
      </c>
      <c r="CL379" t="str">
        <f>'TABLEAU DE BORD'!H377</f>
        <v/>
      </c>
      <c r="CM379" t="e">
        <f>'TABLEAU DE BORD'!K377-'TABLEAU DE BORD'!I377</f>
        <v>#VALUE!</v>
      </c>
    </row>
    <row r="380" spans="72:91" x14ac:dyDescent="0.25">
      <c r="BT38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BORD'!$B$13:$B$2000,0),11))*T380/INDEX('TABLEAU DE BORD'!$B$13:$R$2000,MATCH('Formalisme RTE'!$H$2,'TABLEAU DE BORD'!$B$13:$B$2000,0),12)</f>
        <v>3.102830965870556</v>
      </c>
      <c r="BU380">
        <f t="shared" si="45"/>
        <v>0.93577891975241945</v>
      </c>
      <c r="BX380">
        <f t="shared" si="43"/>
        <v>0.60748217536470928</v>
      </c>
      <c r="BZ380">
        <v>19.600000000000001</v>
      </c>
      <c r="CB380">
        <v>0.627</v>
      </c>
      <c r="CD380">
        <f t="shared" si="44"/>
        <v>1.5404220201039038</v>
      </c>
      <c r="CF380">
        <f t="shared" si="42"/>
        <v>404.81000000000006</v>
      </c>
      <c r="CG38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BORD'!$B$13:$B$2000,0),9)))*T380/$P$18)</f>
        <v>406.35042202010396</v>
      </c>
      <c r="CI380" t="str">
        <f>'TABLEAU DE BORD'!B378</f>
        <v/>
      </c>
      <c r="CJ380" t="e">
        <f>'TABLEAU DE BORD'!E378-'TABLEAU DE BORD'!C378</f>
        <v>#VALUE!</v>
      </c>
      <c r="CL380" t="str">
        <f>'TABLEAU DE BORD'!H378</f>
        <v/>
      </c>
      <c r="CM380" t="e">
        <f>'TABLEAU DE BORD'!K378-'TABLEAU DE BORD'!I378</f>
        <v>#VALUE!</v>
      </c>
    </row>
    <row r="381" spans="72:91" x14ac:dyDescent="0.25">
      <c r="BT38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BORD'!$B$13:$B$2000,0),11))*T381/INDEX('TABLEAU DE BORD'!$B$13:$R$2000,MATCH('Formalisme RTE'!$H$2,'TABLEAU DE BORD'!$B$13:$B$2000,0),12)</f>
        <v>3.102830965870556</v>
      </c>
      <c r="BU381">
        <f t="shared" si="45"/>
        <v>0.93577891975241945</v>
      </c>
      <c r="BX381">
        <f t="shared" si="43"/>
        <v>0.60748217536470928</v>
      </c>
      <c r="BZ381">
        <v>19.600000000000001</v>
      </c>
      <c r="CB381">
        <v>0.627</v>
      </c>
      <c r="CD381">
        <f t="shared" si="44"/>
        <v>1.5404220201039038</v>
      </c>
      <c r="CF381">
        <f t="shared" si="42"/>
        <v>404.81000000000006</v>
      </c>
      <c r="CG38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BORD'!$B$13:$B$2000,0),9)))*T381/$P$18)</f>
        <v>406.35042202010396</v>
      </c>
      <c r="CI381" t="str">
        <f>'TABLEAU DE BORD'!B379</f>
        <v/>
      </c>
      <c r="CJ381" t="e">
        <f>'TABLEAU DE BORD'!E379-'TABLEAU DE BORD'!C379</f>
        <v>#VALUE!</v>
      </c>
      <c r="CL381" t="str">
        <f>'TABLEAU DE BORD'!H379</f>
        <v/>
      </c>
      <c r="CM381" t="e">
        <f>'TABLEAU DE BORD'!K379-'TABLEAU DE BORD'!I379</f>
        <v>#VALUE!</v>
      </c>
    </row>
    <row r="382" spans="72:91" x14ac:dyDescent="0.25">
      <c r="BT38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BORD'!$B$13:$B$2000,0),11))*T382/INDEX('TABLEAU DE BORD'!$B$13:$R$2000,MATCH('Formalisme RTE'!$H$2,'TABLEAU DE BORD'!$B$13:$B$2000,0),12)</f>
        <v>3.102830965870556</v>
      </c>
      <c r="BU382">
        <f t="shared" si="45"/>
        <v>0.93577891975241945</v>
      </c>
      <c r="BX382">
        <f t="shared" si="43"/>
        <v>0.60748217536470928</v>
      </c>
      <c r="BZ382">
        <v>19.600000000000001</v>
      </c>
      <c r="CB382">
        <v>0.627</v>
      </c>
      <c r="CD382">
        <f t="shared" si="44"/>
        <v>1.5404220201039038</v>
      </c>
      <c r="CF382">
        <f t="shared" si="42"/>
        <v>404.81000000000006</v>
      </c>
      <c r="CG38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BORD'!$B$13:$B$2000,0),9)))*T382/$P$18)</f>
        <v>406.35042202010396</v>
      </c>
      <c r="CI382" t="str">
        <f>'TABLEAU DE BORD'!B380</f>
        <v/>
      </c>
      <c r="CJ382" t="e">
        <f>'TABLEAU DE BORD'!E380-'TABLEAU DE BORD'!C380</f>
        <v>#VALUE!</v>
      </c>
      <c r="CL382" t="str">
        <f>'TABLEAU DE BORD'!H380</f>
        <v/>
      </c>
      <c r="CM382" t="e">
        <f>'TABLEAU DE BORD'!K380-'TABLEAU DE BORD'!I380</f>
        <v>#VALUE!</v>
      </c>
    </row>
    <row r="383" spans="72:91" x14ac:dyDescent="0.25">
      <c r="BT38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BORD'!$B$13:$B$2000,0),11))*T383/INDEX('TABLEAU DE BORD'!$B$13:$R$2000,MATCH('Formalisme RTE'!$H$2,'TABLEAU DE BORD'!$B$13:$B$2000,0),12)</f>
        <v>3.102830965870556</v>
      </c>
      <c r="BU383">
        <f t="shared" si="45"/>
        <v>0.93577891975241945</v>
      </c>
      <c r="BX383">
        <f t="shared" si="43"/>
        <v>0.60748217536470928</v>
      </c>
      <c r="BZ383">
        <v>19.600000000000001</v>
      </c>
      <c r="CB383">
        <v>0.627</v>
      </c>
      <c r="CD383">
        <f t="shared" si="44"/>
        <v>1.5404220201039038</v>
      </c>
      <c r="CF383">
        <f t="shared" si="42"/>
        <v>404.81000000000006</v>
      </c>
      <c r="CG38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BORD'!$B$13:$B$2000,0),9)))*T383/$P$18)</f>
        <v>406.35042202010396</v>
      </c>
      <c r="CI383" t="str">
        <f>'TABLEAU DE BORD'!B381</f>
        <v/>
      </c>
      <c r="CJ383" t="e">
        <f>'TABLEAU DE BORD'!E381-'TABLEAU DE BORD'!C381</f>
        <v>#VALUE!</v>
      </c>
      <c r="CL383" t="str">
        <f>'TABLEAU DE BORD'!H381</f>
        <v/>
      </c>
      <c r="CM383" t="e">
        <f>'TABLEAU DE BORD'!K381-'TABLEAU DE BORD'!I381</f>
        <v>#VALUE!</v>
      </c>
    </row>
    <row r="384" spans="72:91" x14ac:dyDescent="0.25">
      <c r="BT38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BORD'!$B$13:$B$2000,0),11))*T384/INDEX('TABLEAU DE BORD'!$B$13:$R$2000,MATCH('Formalisme RTE'!$H$2,'TABLEAU DE BORD'!$B$13:$B$2000,0),12)</f>
        <v>3.102830965870556</v>
      </c>
      <c r="BU384">
        <f t="shared" si="45"/>
        <v>0.93577891975241945</v>
      </c>
      <c r="BX384">
        <f t="shared" si="43"/>
        <v>0.60748217536470928</v>
      </c>
      <c r="BZ384">
        <v>19.600000000000001</v>
      </c>
      <c r="CB384">
        <v>0.627</v>
      </c>
      <c r="CD384">
        <f t="shared" si="44"/>
        <v>1.5404220201039038</v>
      </c>
      <c r="CF384">
        <f t="shared" si="42"/>
        <v>404.81000000000006</v>
      </c>
      <c r="CG38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BORD'!$B$13:$B$2000,0),9)))*T384/$P$18)</f>
        <v>406.35042202010396</v>
      </c>
      <c r="CI384" t="str">
        <f>'TABLEAU DE BORD'!B382</f>
        <v/>
      </c>
      <c r="CJ384" t="e">
        <f>'TABLEAU DE BORD'!E382-'TABLEAU DE BORD'!C382</f>
        <v>#VALUE!</v>
      </c>
      <c r="CL384" t="str">
        <f>'TABLEAU DE BORD'!H382</f>
        <v/>
      </c>
      <c r="CM384" t="e">
        <f>'TABLEAU DE BORD'!K382-'TABLEAU DE BORD'!I382</f>
        <v>#VALUE!</v>
      </c>
    </row>
    <row r="385" spans="72:91" x14ac:dyDescent="0.25">
      <c r="BT38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BORD'!$B$13:$B$2000,0),11))*T385/INDEX('TABLEAU DE BORD'!$B$13:$R$2000,MATCH('Formalisme RTE'!$H$2,'TABLEAU DE BORD'!$B$13:$B$2000,0),12)</f>
        <v>3.102830965870556</v>
      </c>
      <c r="BU385">
        <f t="shared" si="45"/>
        <v>0.93577891975241945</v>
      </c>
      <c r="BX385">
        <f t="shared" si="43"/>
        <v>0.60748217536470928</v>
      </c>
      <c r="BZ385">
        <v>19.600000000000001</v>
      </c>
      <c r="CB385">
        <v>0.627</v>
      </c>
      <c r="CD385">
        <f t="shared" si="44"/>
        <v>1.5404220201039038</v>
      </c>
      <c r="CF385">
        <f t="shared" si="42"/>
        <v>404.81000000000006</v>
      </c>
      <c r="CG38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BORD'!$B$13:$B$2000,0),9)))*T385/$P$18)</f>
        <v>406.35042202010396</v>
      </c>
      <c r="CI385" t="str">
        <f>'TABLEAU DE BORD'!B383</f>
        <v/>
      </c>
      <c r="CJ385" t="e">
        <f>'TABLEAU DE BORD'!E383-'TABLEAU DE BORD'!C383</f>
        <v>#VALUE!</v>
      </c>
      <c r="CL385" t="str">
        <f>'TABLEAU DE BORD'!H383</f>
        <v/>
      </c>
      <c r="CM385" t="e">
        <f>'TABLEAU DE BORD'!K383-'TABLEAU DE BORD'!I383</f>
        <v>#VALUE!</v>
      </c>
    </row>
    <row r="386" spans="72:91" x14ac:dyDescent="0.25">
      <c r="BT38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BORD'!$B$13:$B$2000,0),11))*T386/INDEX('TABLEAU DE BORD'!$B$13:$R$2000,MATCH('Formalisme RTE'!$H$2,'TABLEAU DE BORD'!$B$13:$B$2000,0),12)</f>
        <v>3.102830965870556</v>
      </c>
      <c r="BU386">
        <f t="shared" si="45"/>
        <v>0.93577891975241945</v>
      </c>
      <c r="BX386">
        <f t="shared" si="43"/>
        <v>0.60748217536470928</v>
      </c>
      <c r="BZ386">
        <v>19.600000000000001</v>
      </c>
      <c r="CB386">
        <v>0.627</v>
      </c>
      <c r="CD386">
        <f t="shared" si="44"/>
        <v>1.5404220201039038</v>
      </c>
      <c r="CF386">
        <f t="shared" si="42"/>
        <v>404.81000000000006</v>
      </c>
      <c r="CG38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BORD'!$B$13:$B$2000,0),9)))*T386/$P$18)</f>
        <v>406.35042202010396</v>
      </c>
      <c r="CI386" t="str">
        <f>'TABLEAU DE BORD'!B384</f>
        <v/>
      </c>
      <c r="CJ386" t="e">
        <f>'TABLEAU DE BORD'!E384-'TABLEAU DE BORD'!C384</f>
        <v>#VALUE!</v>
      </c>
      <c r="CL386" t="str">
        <f>'TABLEAU DE BORD'!H384</f>
        <v/>
      </c>
      <c r="CM386" t="e">
        <f>'TABLEAU DE BORD'!K384-'TABLEAU DE BORD'!I384</f>
        <v>#VALUE!</v>
      </c>
    </row>
    <row r="387" spans="72:91" x14ac:dyDescent="0.25">
      <c r="BT38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BORD'!$B$13:$B$2000,0),11))*T387/INDEX('TABLEAU DE BORD'!$B$13:$R$2000,MATCH('Formalisme RTE'!$H$2,'TABLEAU DE BORD'!$B$13:$B$2000,0),12)</f>
        <v>3.102830965870556</v>
      </c>
      <c r="BU387">
        <f t="shared" si="45"/>
        <v>0.93577891975241945</v>
      </c>
      <c r="BX387">
        <f t="shared" si="43"/>
        <v>0.60748217536470928</v>
      </c>
      <c r="BZ387">
        <v>19.600000000000001</v>
      </c>
      <c r="CB387">
        <v>0.627</v>
      </c>
      <c r="CD387">
        <f t="shared" si="44"/>
        <v>1.5404220201039038</v>
      </c>
      <c r="CF387">
        <f t="shared" si="42"/>
        <v>404.81000000000006</v>
      </c>
      <c r="CG38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BORD'!$B$13:$B$2000,0),9)))*T387/$P$18)</f>
        <v>406.35042202010396</v>
      </c>
      <c r="CI387" t="str">
        <f>'TABLEAU DE BORD'!B385</f>
        <v/>
      </c>
      <c r="CJ387" t="e">
        <f>'TABLEAU DE BORD'!E385-'TABLEAU DE BORD'!C385</f>
        <v>#VALUE!</v>
      </c>
      <c r="CL387" t="str">
        <f>'TABLEAU DE BORD'!H385</f>
        <v/>
      </c>
      <c r="CM387" t="e">
        <f>'TABLEAU DE BORD'!K385-'TABLEAU DE BORD'!I385</f>
        <v>#VALUE!</v>
      </c>
    </row>
    <row r="388" spans="72:91" x14ac:dyDescent="0.25">
      <c r="BT38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BORD'!$B$13:$B$2000,0),11))*T388/INDEX('TABLEAU DE BORD'!$B$13:$R$2000,MATCH('Formalisme RTE'!$H$2,'TABLEAU DE BORD'!$B$13:$B$2000,0),12)</f>
        <v>3.102830965870556</v>
      </c>
      <c r="BU388">
        <f t="shared" si="45"/>
        <v>0.93577891975241945</v>
      </c>
      <c r="BX388">
        <f t="shared" si="43"/>
        <v>0.60748217536470928</v>
      </c>
      <c r="BZ388">
        <v>19.600000000000001</v>
      </c>
      <c r="CB388">
        <v>0.627</v>
      </c>
      <c r="CD388">
        <f t="shared" si="44"/>
        <v>1.5404220201039038</v>
      </c>
      <c r="CF388">
        <f t="shared" si="42"/>
        <v>404.81000000000006</v>
      </c>
      <c r="CG38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BORD'!$B$13:$B$2000,0),9)))*T388/$P$18)</f>
        <v>406.35042202010396</v>
      </c>
      <c r="CI388" t="str">
        <f>'TABLEAU DE BORD'!B386</f>
        <v/>
      </c>
      <c r="CJ388" t="e">
        <f>'TABLEAU DE BORD'!E386-'TABLEAU DE BORD'!C386</f>
        <v>#VALUE!</v>
      </c>
      <c r="CL388" t="str">
        <f>'TABLEAU DE BORD'!H386</f>
        <v/>
      </c>
      <c r="CM388" t="e">
        <f>'TABLEAU DE BORD'!K386-'TABLEAU DE BORD'!I386</f>
        <v>#VALUE!</v>
      </c>
    </row>
    <row r="389" spans="72:91" x14ac:dyDescent="0.25">
      <c r="BT38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BORD'!$B$13:$B$2000,0),11))*T389/INDEX('TABLEAU DE BORD'!$B$13:$R$2000,MATCH('Formalisme RTE'!$H$2,'TABLEAU DE BORD'!$B$13:$B$2000,0),12)</f>
        <v>3.102830965870556</v>
      </c>
      <c r="BU389">
        <f t="shared" si="45"/>
        <v>0.93577891975241945</v>
      </c>
      <c r="BX389">
        <f t="shared" si="43"/>
        <v>0.60748217536470928</v>
      </c>
      <c r="BZ389">
        <v>19.600000000000001</v>
      </c>
      <c r="CB389">
        <v>0.627</v>
      </c>
      <c r="CD389">
        <f t="shared" si="44"/>
        <v>1.5404220201039038</v>
      </c>
      <c r="CF389">
        <f t="shared" si="42"/>
        <v>404.81000000000006</v>
      </c>
      <c r="CG38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BORD'!$B$13:$B$2000,0),9)))*T389/$P$18)</f>
        <v>406.35042202010396</v>
      </c>
      <c r="CI389" t="str">
        <f>'TABLEAU DE BORD'!B387</f>
        <v/>
      </c>
      <c r="CJ389" t="e">
        <f>'TABLEAU DE BORD'!E387-'TABLEAU DE BORD'!C387</f>
        <v>#VALUE!</v>
      </c>
      <c r="CL389" t="str">
        <f>'TABLEAU DE BORD'!H387</f>
        <v/>
      </c>
      <c r="CM389" t="e">
        <f>'TABLEAU DE BORD'!K387-'TABLEAU DE BORD'!I387</f>
        <v>#VALUE!</v>
      </c>
    </row>
    <row r="390" spans="72:91" x14ac:dyDescent="0.25">
      <c r="BT39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BORD'!$B$13:$B$2000,0),11))*T390/INDEX('TABLEAU DE BORD'!$B$13:$R$2000,MATCH('Formalisme RTE'!$H$2,'TABLEAU DE BORD'!$B$13:$B$2000,0),12)</f>
        <v>3.102830965870556</v>
      </c>
      <c r="BU390">
        <f t="shared" si="45"/>
        <v>0.93577891975241945</v>
      </c>
      <c r="BX390">
        <f t="shared" si="43"/>
        <v>0.60748217536470928</v>
      </c>
      <c r="BZ390">
        <v>19.600000000000001</v>
      </c>
      <c r="CB390">
        <v>0.627</v>
      </c>
      <c r="CD390">
        <f t="shared" si="44"/>
        <v>1.5404220201039038</v>
      </c>
      <c r="CF390">
        <f t="shared" si="42"/>
        <v>404.81000000000006</v>
      </c>
      <c r="CG39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BORD'!$B$13:$B$2000,0),9)))*T390/$P$18)</f>
        <v>406.35042202010396</v>
      </c>
      <c r="CI390" t="str">
        <f>'TABLEAU DE BORD'!B388</f>
        <v/>
      </c>
      <c r="CJ390" t="e">
        <f>'TABLEAU DE BORD'!E388-'TABLEAU DE BORD'!C388</f>
        <v>#VALUE!</v>
      </c>
      <c r="CL390" t="str">
        <f>'TABLEAU DE BORD'!H388</f>
        <v/>
      </c>
      <c r="CM390" t="e">
        <f>'TABLEAU DE BORD'!K388-'TABLEAU DE BORD'!I388</f>
        <v>#VALUE!</v>
      </c>
    </row>
    <row r="391" spans="72:91" x14ac:dyDescent="0.25">
      <c r="BT39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BORD'!$B$13:$B$2000,0),11))*T391/INDEX('TABLEAU DE BORD'!$B$13:$R$2000,MATCH('Formalisme RTE'!$H$2,'TABLEAU DE BORD'!$B$13:$B$2000,0),12)</f>
        <v>3.102830965870556</v>
      </c>
      <c r="BU391">
        <f t="shared" si="45"/>
        <v>0.93577891975241945</v>
      </c>
      <c r="BX391">
        <f t="shared" si="43"/>
        <v>0.60748217536470928</v>
      </c>
      <c r="BZ391">
        <v>19.600000000000001</v>
      </c>
      <c r="CB391">
        <v>0.627</v>
      </c>
      <c r="CD391">
        <f t="shared" si="44"/>
        <v>1.5404220201039038</v>
      </c>
      <c r="CF391">
        <f t="shared" si="42"/>
        <v>404.81000000000006</v>
      </c>
      <c r="CG39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BORD'!$B$13:$B$2000,0),9)))*T391/$P$18)</f>
        <v>406.35042202010396</v>
      </c>
      <c r="CI391" t="str">
        <f>'TABLEAU DE BORD'!B389</f>
        <v/>
      </c>
      <c r="CJ391" t="e">
        <f>'TABLEAU DE BORD'!E389-'TABLEAU DE BORD'!C389</f>
        <v>#VALUE!</v>
      </c>
      <c r="CL391" t="str">
        <f>'TABLEAU DE BORD'!H389</f>
        <v/>
      </c>
      <c r="CM391" t="e">
        <f>'TABLEAU DE BORD'!K389-'TABLEAU DE BORD'!I389</f>
        <v>#VALUE!</v>
      </c>
    </row>
    <row r="392" spans="72:91" x14ac:dyDescent="0.25">
      <c r="BT39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BORD'!$B$13:$B$2000,0),11))*T392/INDEX('TABLEAU DE BORD'!$B$13:$R$2000,MATCH('Formalisme RTE'!$H$2,'TABLEAU DE BORD'!$B$13:$B$2000,0),12)</f>
        <v>3.102830965870556</v>
      </c>
      <c r="BU392">
        <f t="shared" si="45"/>
        <v>0.93577891975241945</v>
      </c>
      <c r="BX392">
        <f t="shared" si="43"/>
        <v>0.60748217536470928</v>
      </c>
      <c r="BZ392">
        <v>19.600000000000001</v>
      </c>
      <c r="CB392">
        <v>0.627</v>
      </c>
      <c r="CD392">
        <f t="shared" si="44"/>
        <v>1.5404220201039038</v>
      </c>
      <c r="CF392">
        <f t="shared" si="42"/>
        <v>404.81000000000006</v>
      </c>
      <c r="CG39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BORD'!$B$13:$B$2000,0),9)))*T392/$P$18)</f>
        <v>406.35042202010396</v>
      </c>
      <c r="CI392" t="str">
        <f>'TABLEAU DE BORD'!B390</f>
        <v/>
      </c>
      <c r="CJ392" t="e">
        <f>'TABLEAU DE BORD'!E390-'TABLEAU DE BORD'!C390</f>
        <v>#VALUE!</v>
      </c>
      <c r="CL392" t="str">
        <f>'TABLEAU DE BORD'!H390</f>
        <v/>
      </c>
      <c r="CM392" t="e">
        <f>'TABLEAU DE BORD'!K390-'TABLEAU DE BORD'!I390</f>
        <v>#VALUE!</v>
      </c>
    </row>
    <row r="393" spans="72:91" x14ac:dyDescent="0.25">
      <c r="BT39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BORD'!$B$13:$B$2000,0),11))*T393/INDEX('TABLEAU DE BORD'!$B$13:$R$2000,MATCH('Formalisme RTE'!$H$2,'TABLEAU DE BORD'!$B$13:$B$2000,0),12)</f>
        <v>3.102830965870556</v>
      </c>
      <c r="BU393">
        <f t="shared" si="45"/>
        <v>0.93577891975241945</v>
      </c>
      <c r="BX393">
        <f t="shared" si="43"/>
        <v>0.60748217536470928</v>
      </c>
      <c r="BZ393">
        <v>19.600000000000001</v>
      </c>
      <c r="CB393">
        <v>0.627</v>
      </c>
      <c r="CD393">
        <f t="shared" si="44"/>
        <v>1.5404220201039038</v>
      </c>
      <c r="CF393">
        <f t="shared" si="42"/>
        <v>404.81000000000006</v>
      </c>
      <c r="CG39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BORD'!$B$13:$B$2000,0),9)))*T393/$P$18)</f>
        <v>406.35042202010396</v>
      </c>
      <c r="CI393" t="str">
        <f>'TABLEAU DE BORD'!B391</f>
        <v/>
      </c>
      <c r="CJ393" t="e">
        <f>'TABLEAU DE BORD'!E391-'TABLEAU DE BORD'!C391</f>
        <v>#VALUE!</v>
      </c>
      <c r="CL393" t="str">
        <f>'TABLEAU DE BORD'!H391</f>
        <v/>
      </c>
      <c r="CM393" t="e">
        <f>'TABLEAU DE BORD'!K391-'TABLEAU DE BORD'!I391</f>
        <v>#VALUE!</v>
      </c>
    </row>
    <row r="394" spans="72:91" x14ac:dyDescent="0.25">
      <c r="BT39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BORD'!$B$13:$B$2000,0),11))*T394/INDEX('TABLEAU DE BORD'!$B$13:$R$2000,MATCH('Formalisme RTE'!$H$2,'TABLEAU DE BORD'!$B$13:$B$2000,0),12)</f>
        <v>3.102830965870556</v>
      </c>
      <c r="BU394">
        <f t="shared" si="45"/>
        <v>0.93577891975241945</v>
      </c>
      <c r="BX394">
        <f t="shared" si="43"/>
        <v>0.60748217536470928</v>
      </c>
      <c r="BZ394">
        <v>19.600000000000001</v>
      </c>
      <c r="CB394">
        <v>0.627</v>
      </c>
      <c r="CD394">
        <f t="shared" si="44"/>
        <v>1.5404220201039038</v>
      </c>
      <c r="CF394">
        <f t="shared" si="42"/>
        <v>404.81000000000006</v>
      </c>
      <c r="CG39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BORD'!$B$13:$B$2000,0),9)))*T394/$P$18)</f>
        <v>406.35042202010396</v>
      </c>
      <c r="CI394" t="str">
        <f>'TABLEAU DE BORD'!B392</f>
        <v/>
      </c>
      <c r="CJ394" t="e">
        <f>'TABLEAU DE BORD'!E392-'TABLEAU DE BORD'!C392</f>
        <v>#VALUE!</v>
      </c>
      <c r="CL394" t="str">
        <f>'TABLEAU DE BORD'!H392</f>
        <v/>
      </c>
      <c r="CM394" t="e">
        <f>'TABLEAU DE BORD'!K392-'TABLEAU DE BORD'!I392</f>
        <v>#VALUE!</v>
      </c>
    </row>
    <row r="395" spans="72:91" x14ac:dyDescent="0.25">
      <c r="BT39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BORD'!$B$13:$B$2000,0),11))*T395/INDEX('TABLEAU DE BORD'!$B$13:$R$2000,MATCH('Formalisme RTE'!$H$2,'TABLEAU DE BORD'!$B$13:$B$2000,0),12)</f>
        <v>3.102830965870556</v>
      </c>
      <c r="BU395">
        <f t="shared" si="45"/>
        <v>0.93577891975241945</v>
      </c>
      <c r="BX395">
        <f t="shared" si="43"/>
        <v>0.60748217536470928</v>
      </c>
      <c r="BZ395">
        <v>19.600000000000001</v>
      </c>
      <c r="CB395">
        <v>0.627</v>
      </c>
      <c r="CD395">
        <f t="shared" si="44"/>
        <v>1.5404220201039038</v>
      </c>
      <c r="CF395">
        <f t="shared" si="42"/>
        <v>404.81000000000006</v>
      </c>
      <c r="CG39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BORD'!$B$13:$B$2000,0),9)))*T395/$P$18)</f>
        <v>406.35042202010396</v>
      </c>
      <c r="CI395" t="str">
        <f>'TABLEAU DE BORD'!B393</f>
        <v/>
      </c>
      <c r="CJ395" t="e">
        <f>'TABLEAU DE BORD'!E393-'TABLEAU DE BORD'!C393</f>
        <v>#VALUE!</v>
      </c>
      <c r="CL395" t="str">
        <f>'TABLEAU DE BORD'!H393</f>
        <v/>
      </c>
      <c r="CM395" t="e">
        <f>'TABLEAU DE BORD'!K393-'TABLEAU DE BORD'!I393</f>
        <v>#VALUE!</v>
      </c>
    </row>
    <row r="396" spans="72:91" x14ac:dyDescent="0.25">
      <c r="BT39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BORD'!$B$13:$B$2000,0),11))*T396/INDEX('TABLEAU DE BORD'!$B$13:$R$2000,MATCH('Formalisme RTE'!$H$2,'TABLEAU DE BORD'!$B$13:$B$2000,0),12)</f>
        <v>3.102830965870556</v>
      </c>
      <c r="BU396">
        <f t="shared" si="45"/>
        <v>0.93577891975241945</v>
      </c>
      <c r="BX396">
        <f t="shared" si="43"/>
        <v>0.60748217536470928</v>
      </c>
      <c r="BZ396">
        <v>19.600000000000001</v>
      </c>
      <c r="CB396">
        <v>0.627</v>
      </c>
      <c r="CD396">
        <f t="shared" si="44"/>
        <v>1.5404220201039038</v>
      </c>
      <c r="CF396">
        <f t="shared" si="42"/>
        <v>404.81000000000006</v>
      </c>
      <c r="CG39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BORD'!$B$13:$B$2000,0),9)))*T396/$P$18)</f>
        <v>406.35042202010396</v>
      </c>
      <c r="CI396" t="str">
        <f>'TABLEAU DE BORD'!B394</f>
        <v/>
      </c>
      <c r="CJ396" t="e">
        <f>'TABLEAU DE BORD'!E394-'TABLEAU DE BORD'!C394</f>
        <v>#VALUE!</v>
      </c>
      <c r="CL396" t="str">
        <f>'TABLEAU DE BORD'!H394</f>
        <v/>
      </c>
      <c r="CM396" t="e">
        <f>'TABLEAU DE BORD'!K394-'TABLEAU DE BORD'!I394</f>
        <v>#VALUE!</v>
      </c>
    </row>
    <row r="397" spans="72:91" x14ac:dyDescent="0.25">
      <c r="BT39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BORD'!$B$13:$B$2000,0),11))*T397/INDEX('TABLEAU DE BORD'!$B$13:$R$2000,MATCH('Formalisme RTE'!$H$2,'TABLEAU DE BORD'!$B$13:$B$2000,0),12)</f>
        <v>3.102830965870556</v>
      </c>
      <c r="BU397">
        <f t="shared" si="45"/>
        <v>0.93577891975241945</v>
      </c>
      <c r="BX397">
        <f t="shared" si="43"/>
        <v>0.60748217536470928</v>
      </c>
      <c r="BZ397">
        <v>19.600000000000001</v>
      </c>
      <c r="CB397">
        <v>0.627</v>
      </c>
      <c r="CD397">
        <f t="shared" si="44"/>
        <v>1.5404220201039038</v>
      </c>
      <c r="CF397">
        <f t="shared" si="42"/>
        <v>404.81000000000006</v>
      </c>
      <c r="CG39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BORD'!$B$13:$B$2000,0),9)))*T397/$P$18)</f>
        <v>406.35042202010396</v>
      </c>
      <c r="CI397" t="str">
        <f>'TABLEAU DE BORD'!B395</f>
        <v/>
      </c>
      <c r="CJ397" t="e">
        <f>'TABLEAU DE BORD'!E395-'TABLEAU DE BORD'!C395</f>
        <v>#VALUE!</v>
      </c>
      <c r="CL397" t="str">
        <f>'TABLEAU DE BORD'!H395</f>
        <v/>
      </c>
      <c r="CM397" t="e">
        <f>'TABLEAU DE BORD'!K395-'TABLEAU DE BORD'!I395</f>
        <v>#VALUE!</v>
      </c>
    </row>
    <row r="398" spans="72:91" x14ac:dyDescent="0.25">
      <c r="BT3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BORD'!$B$13:$B$2000,0),11))*T398/INDEX('TABLEAU DE BORD'!$B$13:$R$2000,MATCH('Formalisme RTE'!$H$2,'TABLEAU DE BORD'!$B$13:$B$2000,0),12)</f>
        <v>3.102830965870556</v>
      </c>
      <c r="BU398">
        <f t="shared" si="45"/>
        <v>0.93577891975241945</v>
      </c>
      <c r="BX398">
        <f t="shared" si="43"/>
        <v>0.60748217536470928</v>
      </c>
      <c r="BZ398">
        <v>19.600000000000001</v>
      </c>
      <c r="CB398">
        <v>0.627</v>
      </c>
      <c r="CD398">
        <f t="shared" si="44"/>
        <v>1.5404220201039038</v>
      </c>
      <c r="CF398">
        <f t="shared" si="42"/>
        <v>404.81000000000006</v>
      </c>
      <c r="CG39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BORD'!$B$13:$B$2000,0),9)))*T398/$P$18)</f>
        <v>406.35042202010396</v>
      </c>
      <c r="CI398" t="str">
        <f>'TABLEAU DE BORD'!B396</f>
        <v/>
      </c>
      <c r="CJ398" t="e">
        <f>'TABLEAU DE BORD'!E396-'TABLEAU DE BORD'!C396</f>
        <v>#VALUE!</v>
      </c>
      <c r="CL398" t="str">
        <f>'TABLEAU DE BORD'!H396</f>
        <v/>
      </c>
      <c r="CM398" t="e">
        <f>'TABLEAU DE BORD'!K396-'TABLEAU DE BORD'!I396</f>
        <v>#VALUE!</v>
      </c>
    </row>
    <row r="399" spans="72:91" x14ac:dyDescent="0.25">
      <c r="BT39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BORD'!$B$13:$B$2000,0),11))*T399/INDEX('TABLEAU DE BORD'!$B$13:$R$2000,MATCH('Formalisme RTE'!$H$2,'TABLEAU DE BORD'!$B$13:$B$2000,0),12)</f>
        <v>3.102830965870556</v>
      </c>
      <c r="BU399">
        <f t="shared" si="45"/>
        <v>0.93577891975241945</v>
      </c>
      <c r="BX399">
        <f t="shared" si="43"/>
        <v>0.60748217536470928</v>
      </c>
      <c r="BZ399">
        <v>19.600000000000001</v>
      </c>
      <c r="CB399">
        <v>0.627</v>
      </c>
      <c r="CD399">
        <f t="shared" si="44"/>
        <v>1.5404220201039038</v>
      </c>
      <c r="CF399">
        <f t="shared" ref="CF399:CF462" si="46">$BE$28+$D$10*((EXP(($BE$26-T399)/$D$10)+EXP(-($BE$26-T399)/$D$10))/2-1)</f>
        <v>404.81000000000006</v>
      </c>
      <c r="CG39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BORD'!$B$13:$B$2000,0),9)))*T399/$P$18)</f>
        <v>406.35042202010396</v>
      </c>
      <c r="CI399" t="str">
        <f>'TABLEAU DE BORD'!B397</f>
        <v/>
      </c>
      <c r="CJ399" t="e">
        <f>'TABLEAU DE BORD'!E397-'TABLEAU DE BORD'!C397</f>
        <v>#VALUE!</v>
      </c>
      <c r="CL399" t="str">
        <f>'TABLEAU DE BORD'!H397</f>
        <v/>
      </c>
      <c r="CM399" t="e">
        <f>'TABLEAU DE BORD'!K397-'TABLEAU DE BORD'!I397</f>
        <v>#VALUE!</v>
      </c>
    </row>
    <row r="400" spans="72:91" x14ac:dyDescent="0.25">
      <c r="BT40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BORD'!$B$13:$B$2000,0),11))*T400/INDEX('TABLEAU DE BORD'!$B$13:$R$2000,MATCH('Formalisme RTE'!$H$2,'TABLEAU DE BORD'!$B$13:$B$2000,0),12)</f>
        <v>3.102830965870556</v>
      </c>
      <c r="BU400">
        <f t="shared" si="45"/>
        <v>0.93577891975241945</v>
      </c>
      <c r="BX400">
        <f t="shared" ref="BX400:BX463" si="47">SQRT(1-(1/(SQRT((CB400*0.981)^2+(($B$30/10)*BZ400*0.001)^2)/(CB400*0.981))^2))</f>
        <v>0.60748217536470928</v>
      </c>
      <c r="BZ400">
        <v>19.600000000000001</v>
      </c>
      <c r="CB400">
        <v>0.627</v>
      </c>
      <c r="CD400">
        <f t="shared" si="44"/>
        <v>1.5404220201039038</v>
      </c>
      <c r="CF400">
        <f t="shared" si="46"/>
        <v>404.81000000000006</v>
      </c>
      <c r="CG40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BORD'!$B$13:$B$2000,0),9)))*T400/$P$18)</f>
        <v>406.35042202010396</v>
      </c>
      <c r="CI400" t="str">
        <f>'TABLEAU DE BORD'!B398</f>
        <v/>
      </c>
      <c r="CJ400" t="e">
        <f>'TABLEAU DE BORD'!E398-'TABLEAU DE BORD'!C398</f>
        <v>#VALUE!</v>
      </c>
      <c r="CL400" t="str">
        <f>'TABLEAU DE BORD'!H398</f>
        <v/>
      </c>
      <c r="CM400" t="e">
        <f>'TABLEAU DE BORD'!K398-'TABLEAU DE BORD'!I398</f>
        <v>#VALUE!</v>
      </c>
    </row>
    <row r="401" spans="72:91" x14ac:dyDescent="0.25">
      <c r="BT40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BORD'!$B$13:$B$2000,0),11))*T401/INDEX('TABLEAU DE BORD'!$B$13:$R$2000,MATCH('Formalisme RTE'!$H$2,'TABLEAU DE BORD'!$B$13:$B$2000,0),12)</f>
        <v>3.102830965870556</v>
      </c>
      <c r="BU401">
        <f t="shared" si="45"/>
        <v>0.93577891975241945</v>
      </c>
      <c r="BX401">
        <f t="shared" si="47"/>
        <v>0.60748217536470928</v>
      </c>
      <c r="BZ401">
        <v>19.600000000000001</v>
      </c>
      <c r="CB401">
        <v>0.627</v>
      </c>
      <c r="CD401">
        <f t="shared" ref="CD401:CD464" si="48">CG401-CF401</f>
        <v>1.5404220201039038</v>
      </c>
      <c r="CF401">
        <f t="shared" si="46"/>
        <v>404.81000000000006</v>
      </c>
      <c r="CG40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BORD'!$B$13:$B$2000,0),9)))*T401/$P$18)</f>
        <v>406.35042202010396</v>
      </c>
      <c r="CI401" t="str">
        <f>'TABLEAU DE BORD'!B399</f>
        <v/>
      </c>
      <c r="CJ401" t="e">
        <f>'TABLEAU DE BORD'!E399-'TABLEAU DE BORD'!C399</f>
        <v>#VALUE!</v>
      </c>
      <c r="CL401" t="str">
        <f>'TABLEAU DE BORD'!H399</f>
        <v/>
      </c>
      <c r="CM401" t="e">
        <f>'TABLEAU DE BORD'!K399-'TABLEAU DE BORD'!I399</f>
        <v>#VALUE!</v>
      </c>
    </row>
    <row r="402" spans="72:91" x14ac:dyDescent="0.25">
      <c r="BT40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BORD'!$B$13:$B$2000,0),11))*T402/INDEX('TABLEAU DE BORD'!$B$13:$R$2000,MATCH('Formalisme RTE'!$H$2,'TABLEAU DE BORD'!$B$13:$B$2000,0),12)</f>
        <v>3.102830965870556</v>
      </c>
      <c r="BU402">
        <f t="shared" ref="BU402:BU465" si="49">BX402*CD402</f>
        <v>0.93577891975241945</v>
      </c>
      <c r="BX402">
        <f t="shared" si="47"/>
        <v>0.60748217536470928</v>
      </c>
      <c r="BZ402">
        <v>19.600000000000001</v>
      </c>
      <c r="CB402">
        <v>0.627</v>
      </c>
      <c r="CD402">
        <f t="shared" si="48"/>
        <v>1.5404220201039038</v>
      </c>
      <c r="CF402">
        <f t="shared" si="46"/>
        <v>404.81000000000006</v>
      </c>
      <c r="CG40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BORD'!$B$13:$B$2000,0),9)))*T402/$P$18)</f>
        <v>406.35042202010396</v>
      </c>
      <c r="CI402" t="str">
        <f>'TABLEAU DE BORD'!B400</f>
        <v/>
      </c>
      <c r="CJ402" t="e">
        <f>'TABLEAU DE BORD'!E400-'TABLEAU DE BORD'!C400</f>
        <v>#VALUE!</v>
      </c>
      <c r="CL402" t="str">
        <f>'TABLEAU DE BORD'!H400</f>
        <v/>
      </c>
      <c r="CM402" t="e">
        <f>'TABLEAU DE BORD'!K400-'TABLEAU DE BORD'!I400</f>
        <v>#VALUE!</v>
      </c>
    </row>
    <row r="403" spans="72:91" x14ac:dyDescent="0.25">
      <c r="BT40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BORD'!$B$13:$B$2000,0),11))*T403/INDEX('TABLEAU DE BORD'!$B$13:$R$2000,MATCH('Formalisme RTE'!$H$2,'TABLEAU DE BORD'!$B$13:$B$2000,0),12)</f>
        <v>3.102830965870556</v>
      </c>
      <c r="BU403">
        <f t="shared" si="49"/>
        <v>0.93577891975241945</v>
      </c>
      <c r="BX403">
        <f t="shared" si="47"/>
        <v>0.60748217536470928</v>
      </c>
      <c r="BZ403">
        <v>19.600000000000001</v>
      </c>
      <c r="CB403">
        <v>0.627</v>
      </c>
      <c r="CD403">
        <f t="shared" si="48"/>
        <v>1.5404220201039038</v>
      </c>
      <c r="CF403">
        <f t="shared" si="46"/>
        <v>404.81000000000006</v>
      </c>
      <c r="CG40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BORD'!$B$13:$B$2000,0),9)))*T403/$P$18)</f>
        <v>406.35042202010396</v>
      </c>
      <c r="CI403" t="str">
        <f>'TABLEAU DE BORD'!B401</f>
        <v/>
      </c>
      <c r="CJ403" t="e">
        <f>'TABLEAU DE BORD'!E401-'TABLEAU DE BORD'!C401</f>
        <v>#VALUE!</v>
      </c>
      <c r="CL403" t="str">
        <f>'TABLEAU DE BORD'!H401</f>
        <v/>
      </c>
      <c r="CM403" t="e">
        <f>'TABLEAU DE BORD'!K401-'TABLEAU DE BORD'!I401</f>
        <v>#VALUE!</v>
      </c>
    </row>
    <row r="404" spans="72:91" x14ac:dyDescent="0.25">
      <c r="BT40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BORD'!$B$13:$B$2000,0),11))*T404/INDEX('TABLEAU DE BORD'!$B$13:$R$2000,MATCH('Formalisme RTE'!$H$2,'TABLEAU DE BORD'!$B$13:$B$2000,0),12)</f>
        <v>3.102830965870556</v>
      </c>
      <c r="BU404">
        <f t="shared" si="49"/>
        <v>0.93577891975241945</v>
      </c>
      <c r="BX404">
        <f t="shared" si="47"/>
        <v>0.60748217536470928</v>
      </c>
      <c r="BZ404">
        <v>19.600000000000001</v>
      </c>
      <c r="CB404">
        <v>0.627</v>
      </c>
      <c r="CD404">
        <f t="shared" si="48"/>
        <v>1.5404220201039038</v>
      </c>
      <c r="CF404">
        <f t="shared" si="46"/>
        <v>404.81000000000006</v>
      </c>
      <c r="CG40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BORD'!$B$13:$B$2000,0),9)))*T404/$P$18)</f>
        <v>406.35042202010396</v>
      </c>
      <c r="CI404" t="str">
        <f>'TABLEAU DE BORD'!B402</f>
        <v/>
      </c>
      <c r="CJ404" t="e">
        <f>'TABLEAU DE BORD'!E402-'TABLEAU DE BORD'!C402</f>
        <v>#VALUE!</v>
      </c>
      <c r="CL404" t="str">
        <f>'TABLEAU DE BORD'!H402</f>
        <v/>
      </c>
      <c r="CM404" t="e">
        <f>'TABLEAU DE BORD'!K402-'TABLEAU DE BORD'!I402</f>
        <v>#VALUE!</v>
      </c>
    </row>
    <row r="405" spans="72:91" x14ac:dyDescent="0.25">
      <c r="BT40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BORD'!$B$13:$B$2000,0),11))*T405/INDEX('TABLEAU DE BORD'!$B$13:$R$2000,MATCH('Formalisme RTE'!$H$2,'TABLEAU DE BORD'!$B$13:$B$2000,0),12)</f>
        <v>3.102830965870556</v>
      </c>
      <c r="BU405">
        <f t="shared" si="49"/>
        <v>0.93577891975241945</v>
      </c>
      <c r="BX405">
        <f t="shared" si="47"/>
        <v>0.60748217536470928</v>
      </c>
      <c r="BZ405">
        <v>19.600000000000001</v>
      </c>
      <c r="CB405">
        <v>0.627</v>
      </c>
      <c r="CD405">
        <f t="shared" si="48"/>
        <v>1.5404220201039038</v>
      </c>
      <c r="CF405">
        <f t="shared" si="46"/>
        <v>404.81000000000006</v>
      </c>
      <c r="CG40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BORD'!$B$13:$B$2000,0),9)))*T405/$P$18)</f>
        <v>406.35042202010396</v>
      </c>
      <c r="CI405" t="str">
        <f>'TABLEAU DE BORD'!B403</f>
        <v/>
      </c>
      <c r="CJ405" t="e">
        <f>'TABLEAU DE BORD'!E403-'TABLEAU DE BORD'!C403</f>
        <v>#VALUE!</v>
      </c>
      <c r="CL405" t="str">
        <f>'TABLEAU DE BORD'!H403</f>
        <v/>
      </c>
      <c r="CM405" t="e">
        <f>'TABLEAU DE BORD'!K403-'TABLEAU DE BORD'!I403</f>
        <v>#VALUE!</v>
      </c>
    </row>
    <row r="406" spans="72:91" x14ac:dyDescent="0.25">
      <c r="BT40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BORD'!$B$13:$B$2000,0),11))*T406/INDEX('TABLEAU DE BORD'!$B$13:$R$2000,MATCH('Formalisme RTE'!$H$2,'TABLEAU DE BORD'!$B$13:$B$2000,0),12)</f>
        <v>3.102830965870556</v>
      </c>
      <c r="BU406">
        <f t="shared" si="49"/>
        <v>0.93577891975241945</v>
      </c>
      <c r="BX406">
        <f t="shared" si="47"/>
        <v>0.60748217536470928</v>
      </c>
      <c r="BZ406">
        <v>19.600000000000001</v>
      </c>
      <c r="CB406">
        <v>0.627</v>
      </c>
      <c r="CD406">
        <f t="shared" si="48"/>
        <v>1.5404220201039038</v>
      </c>
      <c r="CF406">
        <f t="shared" si="46"/>
        <v>404.81000000000006</v>
      </c>
      <c r="CG40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BORD'!$B$13:$B$2000,0),9)))*T406/$P$18)</f>
        <v>406.35042202010396</v>
      </c>
      <c r="CI406" t="str">
        <f>'TABLEAU DE BORD'!B404</f>
        <v/>
      </c>
      <c r="CJ406" t="e">
        <f>'TABLEAU DE BORD'!E404-'TABLEAU DE BORD'!C404</f>
        <v>#VALUE!</v>
      </c>
      <c r="CL406" t="str">
        <f>'TABLEAU DE BORD'!H404</f>
        <v/>
      </c>
      <c r="CM406" t="e">
        <f>'TABLEAU DE BORD'!K404-'TABLEAU DE BORD'!I404</f>
        <v>#VALUE!</v>
      </c>
    </row>
    <row r="407" spans="72:91" x14ac:dyDescent="0.25">
      <c r="BT40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BORD'!$B$13:$B$2000,0),11))*T407/INDEX('TABLEAU DE BORD'!$B$13:$R$2000,MATCH('Formalisme RTE'!$H$2,'TABLEAU DE BORD'!$B$13:$B$2000,0),12)</f>
        <v>3.102830965870556</v>
      </c>
      <c r="BU407">
        <f t="shared" si="49"/>
        <v>0.93577891975241945</v>
      </c>
      <c r="BX407">
        <f t="shared" si="47"/>
        <v>0.60748217536470928</v>
      </c>
      <c r="BZ407">
        <v>19.600000000000001</v>
      </c>
      <c r="CB407">
        <v>0.627</v>
      </c>
      <c r="CD407">
        <f t="shared" si="48"/>
        <v>1.5404220201039038</v>
      </c>
      <c r="CF407">
        <f t="shared" si="46"/>
        <v>404.81000000000006</v>
      </c>
      <c r="CG40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BORD'!$B$13:$B$2000,0),9)))*T407/$P$18)</f>
        <v>406.35042202010396</v>
      </c>
      <c r="CI407" t="str">
        <f>'TABLEAU DE BORD'!B405</f>
        <v/>
      </c>
      <c r="CJ407" t="e">
        <f>'TABLEAU DE BORD'!E405-'TABLEAU DE BORD'!C405</f>
        <v>#VALUE!</v>
      </c>
      <c r="CL407" t="str">
        <f>'TABLEAU DE BORD'!H405</f>
        <v/>
      </c>
      <c r="CM407" t="e">
        <f>'TABLEAU DE BORD'!K405-'TABLEAU DE BORD'!I405</f>
        <v>#VALUE!</v>
      </c>
    </row>
    <row r="408" spans="72:91" x14ac:dyDescent="0.25">
      <c r="BT40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BORD'!$B$13:$B$2000,0),11))*T408/INDEX('TABLEAU DE BORD'!$B$13:$R$2000,MATCH('Formalisme RTE'!$H$2,'TABLEAU DE BORD'!$B$13:$B$2000,0),12)</f>
        <v>3.102830965870556</v>
      </c>
      <c r="BU408">
        <f t="shared" si="49"/>
        <v>0.93577891975241945</v>
      </c>
      <c r="BX408">
        <f t="shared" si="47"/>
        <v>0.60748217536470928</v>
      </c>
      <c r="BZ408">
        <v>19.600000000000001</v>
      </c>
      <c r="CB408">
        <v>0.627</v>
      </c>
      <c r="CD408">
        <f t="shared" si="48"/>
        <v>1.5404220201039038</v>
      </c>
      <c r="CF408">
        <f t="shared" si="46"/>
        <v>404.81000000000006</v>
      </c>
      <c r="CG40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BORD'!$B$13:$B$2000,0),9)))*T408/$P$18)</f>
        <v>406.35042202010396</v>
      </c>
      <c r="CI408" t="str">
        <f>'TABLEAU DE BORD'!B406</f>
        <v/>
      </c>
      <c r="CJ408" t="e">
        <f>'TABLEAU DE BORD'!E406-'TABLEAU DE BORD'!C406</f>
        <v>#VALUE!</v>
      </c>
      <c r="CL408" t="str">
        <f>'TABLEAU DE BORD'!H406</f>
        <v/>
      </c>
      <c r="CM408" t="e">
        <f>'TABLEAU DE BORD'!K406-'TABLEAU DE BORD'!I406</f>
        <v>#VALUE!</v>
      </c>
    </row>
    <row r="409" spans="72:91" x14ac:dyDescent="0.25">
      <c r="BT40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BORD'!$B$13:$B$2000,0),11))*T409/INDEX('TABLEAU DE BORD'!$B$13:$R$2000,MATCH('Formalisme RTE'!$H$2,'TABLEAU DE BORD'!$B$13:$B$2000,0),12)</f>
        <v>3.102830965870556</v>
      </c>
      <c r="BU409">
        <f t="shared" si="49"/>
        <v>0.93577891975241945</v>
      </c>
      <c r="BX409">
        <f t="shared" si="47"/>
        <v>0.60748217536470928</v>
      </c>
      <c r="BZ409">
        <v>19.600000000000001</v>
      </c>
      <c r="CB409">
        <v>0.627</v>
      </c>
      <c r="CD409">
        <f t="shared" si="48"/>
        <v>1.5404220201039038</v>
      </c>
      <c r="CF409">
        <f t="shared" si="46"/>
        <v>404.81000000000006</v>
      </c>
      <c r="CG40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BORD'!$B$13:$B$2000,0),9)))*T409/$P$18)</f>
        <v>406.35042202010396</v>
      </c>
      <c r="CI409" t="str">
        <f>'TABLEAU DE BORD'!B407</f>
        <v/>
      </c>
      <c r="CJ409" t="e">
        <f>'TABLEAU DE BORD'!E407-'TABLEAU DE BORD'!C407</f>
        <v>#VALUE!</v>
      </c>
      <c r="CL409" t="str">
        <f>'TABLEAU DE BORD'!H407</f>
        <v/>
      </c>
      <c r="CM409" t="e">
        <f>'TABLEAU DE BORD'!K407-'TABLEAU DE BORD'!I407</f>
        <v>#VALUE!</v>
      </c>
    </row>
    <row r="410" spans="72:91" x14ac:dyDescent="0.25">
      <c r="BT41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BORD'!$B$13:$B$2000,0),11))*T410/INDEX('TABLEAU DE BORD'!$B$13:$R$2000,MATCH('Formalisme RTE'!$H$2,'TABLEAU DE BORD'!$B$13:$B$2000,0),12)</f>
        <v>3.102830965870556</v>
      </c>
      <c r="BU410">
        <f t="shared" si="49"/>
        <v>0.93577891975241945</v>
      </c>
      <c r="BX410">
        <f t="shared" si="47"/>
        <v>0.60748217536470928</v>
      </c>
      <c r="BZ410">
        <v>19.600000000000001</v>
      </c>
      <c r="CB410">
        <v>0.627</v>
      </c>
      <c r="CD410">
        <f t="shared" si="48"/>
        <v>1.5404220201039038</v>
      </c>
      <c r="CF410">
        <f t="shared" si="46"/>
        <v>404.81000000000006</v>
      </c>
      <c r="CG41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BORD'!$B$13:$B$2000,0),9)))*T410/$P$18)</f>
        <v>406.35042202010396</v>
      </c>
      <c r="CI410" t="str">
        <f>'TABLEAU DE BORD'!B408</f>
        <v/>
      </c>
      <c r="CJ410" t="e">
        <f>'TABLEAU DE BORD'!E408-'TABLEAU DE BORD'!C408</f>
        <v>#VALUE!</v>
      </c>
      <c r="CL410" t="str">
        <f>'TABLEAU DE BORD'!H408</f>
        <v/>
      </c>
      <c r="CM410" t="e">
        <f>'TABLEAU DE BORD'!K408-'TABLEAU DE BORD'!I408</f>
        <v>#VALUE!</v>
      </c>
    </row>
    <row r="411" spans="72:91" x14ac:dyDescent="0.25">
      <c r="BT41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BORD'!$B$13:$B$2000,0),11))*T411/INDEX('TABLEAU DE BORD'!$B$13:$R$2000,MATCH('Formalisme RTE'!$H$2,'TABLEAU DE BORD'!$B$13:$B$2000,0),12)</f>
        <v>3.102830965870556</v>
      </c>
      <c r="BU411">
        <f t="shared" si="49"/>
        <v>0.93577891975241945</v>
      </c>
      <c r="BX411">
        <f t="shared" si="47"/>
        <v>0.60748217536470928</v>
      </c>
      <c r="BZ411">
        <v>19.600000000000001</v>
      </c>
      <c r="CB411">
        <v>0.627</v>
      </c>
      <c r="CD411">
        <f t="shared" si="48"/>
        <v>1.5404220201039038</v>
      </c>
      <c r="CF411">
        <f t="shared" si="46"/>
        <v>404.81000000000006</v>
      </c>
      <c r="CG41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BORD'!$B$13:$B$2000,0),9)))*T411/$P$18)</f>
        <v>406.35042202010396</v>
      </c>
      <c r="CI411" t="str">
        <f>'TABLEAU DE BORD'!B409</f>
        <v/>
      </c>
      <c r="CJ411" t="e">
        <f>'TABLEAU DE BORD'!E409-'TABLEAU DE BORD'!C409</f>
        <v>#VALUE!</v>
      </c>
      <c r="CL411" t="str">
        <f>'TABLEAU DE BORD'!H409</f>
        <v/>
      </c>
      <c r="CM411" t="e">
        <f>'TABLEAU DE BORD'!K409-'TABLEAU DE BORD'!I409</f>
        <v>#VALUE!</v>
      </c>
    </row>
    <row r="412" spans="72:91" x14ac:dyDescent="0.25">
      <c r="BT41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BORD'!$B$13:$B$2000,0),11))*T412/INDEX('TABLEAU DE BORD'!$B$13:$R$2000,MATCH('Formalisme RTE'!$H$2,'TABLEAU DE BORD'!$B$13:$B$2000,0),12)</f>
        <v>3.102830965870556</v>
      </c>
      <c r="BU412">
        <f t="shared" si="49"/>
        <v>0.93577891975241945</v>
      </c>
      <c r="BX412">
        <f t="shared" si="47"/>
        <v>0.60748217536470928</v>
      </c>
      <c r="BZ412">
        <v>19.600000000000001</v>
      </c>
      <c r="CB412">
        <v>0.627</v>
      </c>
      <c r="CD412">
        <f t="shared" si="48"/>
        <v>1.5404220201039038</v>
      </c>
      <c r="CF412">
        <f t="shared" si="46"/>
        <v>404.81000000000006</v>
      </c>
      <c r="CG41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BORD'!$B$13:$B$2000,0),9)))*T412/$P$18)</f>
        <v>406.35042202010396</v>
      </c>
      <c r="CI412" t="str">
        <f>'TABLEAU DE BORD'!B410</f>
        <v/>
      </c>
      <c r="CJ412" t="e">
        <f>'TABLEAU DE BORD'!E410-'TABLEAU DE BORD'!C410</f>
        <v>#VALUE!</v>
      </c>
      <c r="CL412" t="str">
        <f>'TABLEAU DE BORD'!H410</f>
        <v/>
      </c>
      <c r="CM412" t="e">
        <f>'TABLEAU DE BORD'!K410-'TABLEAU DE BORD'!I410</f>
        <v>#VALUE!</v>
      </c>
    </row>
    <row r="413" spans="72:91" x14ac:dyDescent="0.25">
      <c r="BT41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BORD'!$B$13:$B$2000,0),11))*T413/INDEX('TABLEAU DE BORD'!$B$13:$R$2000,MATCH('Formalisme RTE'!$H$2,'TABLEAU DE BORD'!$B$13:$B$2000,0),12)</f>
        <v>3.102830965870556</v>
      </c>
      <c r="BU413">
        <f t="shared" si="49"/>
        <v>0.93577891975241945</v>
      </c>
      <c r="BX413">
        <f t="shared" si="47"/>
        <v>0.60748217536470928</v>
      </c>
      <c r="BZ413">
        <v>19.600000000000001</v>
      </c>
      <c r="CB413">
        <v>0.627</v>
      </c>
      <c r="CD413">
        <f t="shared" si="48"/>
        <v>1.5404220201039038</v>
      </c>
      <c r="CF413">
        <f t="shared" si="46"/>
        <v>404.81000000000006</v>
      </c>
      <c r="CG41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BORD'!$B$13:$B$2000,0),9)))*T413/$P$18)</f>
        <v>406.35042202010396</v>
      </c>
      <c r="CI413" t="str">
        <f>'TABLEAU DE BORD'!B411</f>
        <v/>
      </c>
      <c r="CJ413" t="e">
        <f>'TABLEAU DE BORD'!E411-'TABLEAU DE BORD'!C411</f>
        <v>#VALUE!</v>
      </c>
      <c r="CL413" t="str">
        <f>'TABLEAU DE BORD'!H411</f>
        <v/>
      </c>
      <c r="CM413" t="e">
        <f>'TABLEAU DE BORD'!K411-'TABLEAU DE BORD'!I411</f>
        <v>#VALUE!</v>
      </c>
    </row>
    <row r="414" spans="72:91" x14ac:dyDescent="0.25">
      <c r="BT41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BORD'!$B$13:$B$2000,0),11))*T414/INDEX('TABLEAU DE BORD'!$B$13:$R$2000,MATCH('Formalisme RTE'!$H$2,'TABLEAU DE BORD'!$B$13:$B$2000,0),12)</f>
        <v>3.102830965870556</v>
      </c>
      <c r="BU414">
        <f t="shared" si="49"/>
        <v>0.93577891975241945</v>
      </c>
      <c r="BX414">
        <f t="shared" si="47"/>
        <v>0.60748217536470928</v>
      </c>
      <c r="BZ414">
        <v>19.600000000000001</v>
      </c>
      <c r="CB414">
        <v>0.627</v>
      </c>
      <c r="CD414">
        <f t="shared" si="48"/>
        <v>1.5404220201039038</v>
      </c>
      <c r="CF414">
        <f t="shared" si="46"/>
        <v>404.81000000000006</v>
      </c>
      <c r="CG41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BORD'!$B$13:$B$2000,0),9)))*T414/$P$18)</f>
        <v>406.35042202010396</v>
      </c>
      <c r="CI414" t="str">
        <f>'TABLEAU DE BORD'!B412</f>
        <v/>
      </c>
      <c r="CJ414" t="e">
        <f>'TABLEAU DE BORD'!E412-'TABLEAU DE BORD'!C412</f>
        <v>#VALUE!</v>
      </c>
      <c r="CL414" t="str">
        <f>'TABLEAU DE BORD'!H412</f>
        <v/>
      </c>
      <c r="CM414" t="e">
        <f>'TABLEAU DE BORD'!K412-'TABLEAU DE BORD'!I412</f>
        <v>#VALUE!</v>
      </c>
    </row>
    <row r="415" spans="72:91" x14ac:dyDescent="0.25">
      <c r="BT41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BORD'!$B$13:$B$2000,0),11))*T415/INDEX('TABLEAU DE BORD'!$B$13:$R$2000,MATCH('Formalisme RTE'!$H$2,'TABLEAU DE BORD'!$B$13:$B$2000,0),12)</f>
        <v>3.102830965870556</v>
      </c>
      <c r="BU415">
        <f t="shared" si="49"/>
        <v>0.93577891975241945</v>
      </c>
      <c r="BX415">
        <f t="shared" si="47"/>
        <v>0.60748217536470928</v>
      </c>
      <c r="BZ415">
        <v>19.600000000000001</v>
      </c>
      <c r="CB415">
        <v>0.627</v>
      </c>
      <c r="CD415">
        <f t="shared" si="48"/>
        <v>1.5404220201039038</v>
      </c>
      <c r="CF415">
        <f t="shared" si="46"/>
        <v>404.81000000000006</v>
      </c>
      <c r="CG41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BORD'!$B$13:$B$2000,0),9)))*T415/$P$18)</f>
        <v>406.35042202010396</v>
      </c>
      <c r="CI415" t="str">
        <f>'TABLEAU DE BORD'!B413</f>
        <v/>
      </c>
      <c r="CJ415" t="e">
        <f>'TABLEAU DE BORD'!E413-'TABLEAU DE BORD'!C413</f>
        <v>#VALUE!</v>
      </c>
      <c r="CL415" t="str">
        <f>'TABLEAU DE BORD'!H413</f>
        <v/>
      </c>
      <c r="CM415" t="e">
        <f>'TABLEAU DE BORD'!K413-'TABLEAU DE BORD'!I413</f>
        <v>#VALUE!</v>
      </c>
    </row>
    <row r="416" spans="72:91" x14ac:dyDescent="0.25">
      <c r="BT41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BORD'!$B$13:$B$2000,0),11))*T416/INDEX('TABLEAU DE BORD'!$B$13:$R$2000,MATCH('Formalisme RTE'!$H$2,'TABLEAU DE BORD'!$B$13:$B$2000,0),12)</f>
        <v>3.102830965870556</v>
      </c>
      <c r="BU416">
        <f t="shared" si="49"/>
        <v>0.93577891975241945</v>
      </c>
      <c r="BX416">
        <f t="shared" si="47"/>
        <v>0.60748217536470928</v>
      </c>
      <c r="BZ416">
        <v>19.600000000000001</v>
      </c>
      <c r="CB416">
        <v>0.627</v>
      </c>
      <c r="CD416">
        <f t="shared" si="48"/>
        <v>1.5404220201039038</v>
      </c>
      <c r="CF416">
        <f t="shared" si="46"/>
        <v>404.81000000000006</v>
      </c>
      <c r="CG41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BORD'!$B$13:$B$2000,0),9)))*T416/$P$18)</f>
        <v>406.35042202010396</v>
      </c>
      <c r="CI416" t="str">
        <f>'TABLEAU DE BORD'!B414</f>
        <v/>
      </c>
      <c r="CJ416" t="e">
        <f>'TABLEAU DE BORD'!E414-'TABLEAU DE BORD'!C414</f>
        <v>#VALUE!</v>
      </c>
      <c r="CL416" t="str">
        <f>'TABLEAU DE BORD'!H414</f>
        <v/>
      </c>
      <c r="CM416" t="e">
        <f>'TABLEAU DE BORD'!K414-'TABLEAU DE BORD'!I414</f>
        <v>#VALUE!</v>
      </c>
    </row>
    <row r="417" spans="72:91" x14ac:dyDescent="0.25">
      <c r="BT41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BORD'!$B$13:$B$2000,0),11))*T417/INDEX('TABLEAU DE BORD'!$B$13:$R$2000,MATCH('Formalisme RTE'!$H$2,'TABLEAU DE BORD'!$B$13:$B$2000,0),12)</f>
        <v>3.102830965870556</v>
      </c>
      <c r="BU417">
        <f t="shared" si="49"/>
        <v>0.93577891975241945</v>
      </c>
      <c r="BX417">
        <f t="shared" si="47"/>
        <v>0.60748217536470928</v>
      </c>
      <c r="BZ417">
        <v>19.600000000000001</v>
      </c>
      <c r="CB417">
        <v>0.627</v>
      </c>
      <c r="CD417">
        <f t="shared" si="48"/>
        <v>1.5404220201039038</v>
      </c>
      <c r="CF417">
        <f t="shared" si="46"/>
        <v>404.81000000000006</v>
      </c>
      <c r="CG41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BORD'!$B$13:$B$2000,0),9)))*T417/$P$18)</f>
        <v>406.35042202010396</v>
      </c>
      <c r="CI417" t="str">
        <f>'TABLEAU DE BORD'!B415</f>
        <v/>
      </c>
      <c r="CJ417" t="e">
        <f>'TABLEAU DE BORD'!E415-'TABLEAU DE BORD'!C415</f>
        <v>#VALUE!</v>
      </c>
      <c r="CL417" t="str">
        <f>'TABLEAU DE BORD'!H415</f>
        <v/>
      </c>
      <c r="CM417" t="e">
        <f>'TABLEAU DE BORD'!K415-'TABLEAU DE BORD'!I415</f>
        <v>#VALUE!</v>
      </c>
    </row>
    <row r="418" spans="72:91" x14ac:dyDescent="0.25">
      <c r="BT41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BORD'!$B$13:$B$2000,0),11))*T418/INDEX('TABLEAU DE BORD'!$B$13:$R$2000,MATCH('Formalisme RTE'!$H$2,'TABLEAU DE BORD'!$B$13:$B$2000,0),12)</f>
        <v>3.102830965870556</v>
      </c>
      <c r="BU418">
        <f t="shared" si="49"/>
        <v>0.93577891975241945</v>
      </c>
      <c r="BX418">
        <f t="shared" si="47"/>
        <v>0.60748217536470928</v>
      </c>
      <c r="BZ418">
        <v>19.600000000000001</v>
      </c>
      <c r="CB418">
        <v>0.627</v>
      </c>
      <c r="CD418">
        <f t="shared" si="48"/>
        <v>1.5404220201039038</v>
      </c>
      <c r="CF418">
        <f t="shared" si="46"/>
        <v>404.81000000000006</v>
      </c>
      <c r="CG41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BORD'!$B$13:$B$2000,0),9)))*T418/$P$18)</f>
        <v>406.35042202010396</v>
      </c>
      <c r="CI418" t="str">
        <f>'TABLEAU DE BORD'!B416</f>
        <v/>
      </c>
      <c r="CJ418" t="e">
        <f>'TABLEAU DE BORD'!E416-'TABLEAU DE BORD'!C416</f>
        <v>#VALUE!</v>
      </c>
      <c r="CL418" t="str">
        <f>'TABLEAU DE BORD'!H416</f>
        <v/>
      </c>
      <c r="CM418" t="e">
        <f>'TABLEAU DE BORD'!K416-'TABLEAU DE BORD'!I416</f>
        <v>#VALUE!</v>
      </c>
    </row>
    <row r="419" spans="72:91" x14ac:dyDescent="0.25">
      <c r="BT41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BORD'!$B$13:$B$2000,0),11))*T419/INDEX('TABLEAU DE BORD'!$B$13:$R$2000,MATCH('Formalisme RTE'!$H$2,'TABLEAU DE BORD'!$B$13:$B$2000,0),12)</f>
        <v>3.102830965870556</v>
      </c>
      <c r="BU419">
        <f t="shared" si="49"/>
        <v>0.93577891975241945</v>
      </c>
      <c r="BX419">
        <f t="shared" si="47"/>
        <v>0.60748217536470928</v>
      </c>
      <c r="BZ419">
        <v>19.600000000000001</v>
      </c>
      <c r="CB419">
        <v>0.627</v>
      </c>
      <c r="CD419">
        <f t="shared" si="48"/>
        <v>1.5404220201039038</v>
      </c>
      <c r="CF419">
        <f t="shared" si="46"/>
        <v>404.81000000000006</v>
      </c>
      <c r="CG41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BORD'!$B$13:$B$2000,0),9)))*T419/$P$18)</f>
        <v>406.35042202010396</v>
      </c>
      <c r="CI419" t="str">
        <f>'TABLEAU DE BORD'!B417</f>
        <v/>
      </c>
      <c r="CJ419" t="e">
        <f>'TABLEAU DE BORD'!E417-'TABLEAU DE BORD'!C417</f>
        <v>#VALUE!</v>
      </c>
      <c r="CL419" t="str">
        <f>'TABLEAU DE BORD'!H417</f>
        <v/>
      </c>
      <c r="CM419" t="e">
        <f>'TABLEAU DE BORD'!K417-'TABLEAU DE BORD'!I417</f>
        <v>#VALUE!</v>
      </c>
    </row>
    <row r="420" spans="72:91" x14ac:dyDescent="0.25">
      <c r="BT42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BORD'!$B$13:$B$2000,0),11))*T420/INDEX('TABLEAU DE BORD'!$B$13:$R$2000,MATCH('Formalisme RTE'!$H$2,'TABLEAU DE BORD'!$B$13:$B$2000,0),12)</f>
        <v>3.102830965870556</v>
      </c>
      <c r="BU420">
        <f t="shared" si="49"/>
        <v>0.93577891975241945</v>
      </c>
      <c r="BX420">
        <f t="shared" si="47"/>
        <v>0.60748217536470928</v>
      </c>
      <c r="BZ420">
        <v>19.600000000000001</v>
      </c>
      <c r="CB420">
        <v>0.627</v>
      </c>
      <c r="CD420">
        <f t="shared" si="48"/>
        <v>1.5404220201039038</v>
      </c>
      <c r="CF420">
        <f t="shared" si="46"/>
        <v>404.81000000000006</v>
      </c>
      <c r="CG42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BORD'!$B$13:$B$2000,0),9)))*T420/$P$18)</f>
        <v>406.35042202010396</v>
      </c>
      <c r="CI420" t="str">
        <f>'TABLEAU DE BORD'!B418</f>
        <v/>
      </c>
      <c r="CJ420" t="e">
        <f>'TABLEAU DE BORD'!E418-'TABLEAU DE BORD'!C418</f>
        <v>#VALUE!</v>
      </c>
      <c r="CL420" t="str">
        <f>'TABLEAU DE BORD'!H418</f>
        <v/>
      </c>
      <c r="CM420" t="e">
        <f>'TABLEAU DE BORD'!K418-'TABLEAU DE BORD'!I418</f>
        <v>#VALUE!</v>
      </c>
    </row>
    <row r="421" spans="72:91" x14ac:dyDescent="0.25">
      <c r="BT42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BORD'!$B$13:$B$2000,0),11))*T421/INDEX('TABLEAU DE BORD'!$B$13:$R$2000,MATCH('Formalisme RTE'!$H$2,'TABLEAU DE BORD'!$B$13:$B$2000,0),12)</f>
        <v>3.102830965870556</v>
      </c>
      <c r="BU421">
        <f t="shared" si="49"/>
        <v>0.93577891975241945</v>
      </c>
      <c r="BX421">
        <f t="shared" si="47"/>
        <v>0.60748217536470928</v>
      </c>
      <c r="BZ421">
        <v>19.600000000000001</v>
      </c>
      <c r="CB421">
        <v>0.627</v>
      </c>
      <c r="CD421">
        <f t="shared" si="48"/>
        <v>1.5404220201039038</v>
      </c>
      <c r="CF421">
        <f t="shared" si="46"/>
        <v>404.81000000000006</v>
      </c>
      <c r="CG42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BORD'!$B$13:$B$2000,0),9)))*T421/$P$18)</f>
        <v>406.35042202010396</v>
      </c>
      <c r="CI421" t="str">
        <f>'TABLEAU DE BORD'!B419</f>
        <v/>
      </c>
      <c r="CJ421" t="e">
        <f>'TABLEAU DE BORD'!E419-'TABLEAU DE BORD'!C419</f>
        <v>#VALUE!</v>
      </c>
      <c r="CL421" t="str">
        <f>'TABLEAU DE BORD'!H419</f>
        <v/>
      </c>
      <c r="CM421" t="e">
        <f>'TABLEAU DE BORD'!K419-'TABLEAU DE BORD'!I419</f>
        <v>#VALUE!</v>
      </c>
    </row>
    <row r="422" spans="72:91" x14ac:dyDescent="0.25">
      <c r="BT42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BORD'!$B$13:$B$2000,0),11))*T422/INDEX('TABLEAU DE BORD'!$B$13:$R$2000,MATCH('Formalisme RTE'!$H$2,'TABLEAU DE BORD'!$B$13:$B$2000,0),12)</f>
        <v>3.102830965870556</v>
      </c>
      <c r="BU422">
        <f t="shared" si="49"/>
        <v>0.93577891975241945</v>
      </c>
      <c r="BX422">
        <f t="shared" si="47"/>
        <v>0.60748217536470928</v>
      </c>
      <c r="BZ422">
        <v>19.600000000000001</v>
      </c>
      <c r="CB422">
        <v>0.627</v>
      </c>
      <c r="CD422">
        <f t="shared" si="48"/>
        <v>1.5404220201039038</v>
      </c>
      <c r="CF422">
        <f t="shared" si="46"/>
        <v>404.81000000000006</v>
      </c>
      <c r="CG42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BORD'!$B$13:$B$2000,0),9)))*T422/$P$18)</f>
        <v>406.35042202010396</v>
      </c>
      <c r="CI422" t="str">
        <f>'TABLEAU DE BORD'!B420</f>
        <v/>
      </c>
      <c r="CJ422" t="e">
        <f>'TABLEAU DE BORD'!E420-'TABLEAU DE BORD'!C420</f>
        <v>#VALUE!</v>
      </c>
      <c r="CL422" t="str">
        <f>'TABLEAU DE BORD'!H420</f>
        <v/>
      </c>
      <c r="CM422" t="e">
        <f>'TABLEAU DE BORD'!K420-'TABLEAU DE BORD'!I420</f>
        <v>#VALUE!</v>
      </c>
    </row>
    <row r="423" spans="72:91" x14ac:dyDescent="0.25">
      <c r="BT42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BORD'!$B$13:$B$2000,0),11))*T423/INDEX('TABLEAU DE BORD'!$B$13:$R$2000,MATCH('Formalisme RTE'!$H$2,'TABLEAU DE BORD'!$B$13:$B$2000,0),12)</f>
        <v>3.102830965870556</v>
      </c>
      <c r="BU423">
        <f t="shared" si="49"/>
        <v>0.93577891975241945</v>
      </c>
      <c r="BX423">
        <f t="shared" si="47"/>
        <v>0.60748217536470928</v>
      </c>
      <c r="BZ423">
        <v>19.600000000000001</v>
      </c>
      <c r="CB423">
        <v>0.627</v>
      </c>
      <c r="CD423">
        <f t="shared" si="48"/>
        <v>1.5404220201039038</v>
      </c>
      <c r="CF423">
        <f t="shared" si="46"/>
        <v>404.81000000000006</v>
      </c>
      <c r="CG42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BORD'!$B$13:$B$2000,0),9)))*T423/$P$18)</f>
        <v>406.35042202010396</v>
      </c>
      <c r="CI423" t="str">
        <f>'TABLEAU DE BORD'!B421</f>
        <v/>
      </c>
      <c r="CJ423" t="e">
        <f>'TABLEAU DE BORD'!E421-'TABLEAU DE BORD'!C421</f>
        <v>#VALUE!</v>
      </c>
      <c r="CL423" t="str">
        <f>'TABLEAU DE BORD'!H421</f>
        <v/>
      </c>
      <c r="CM423" t="e">
        <f>'TABLEAU DE BORD'!K421-'TABLEAU DE BORD'!I421</f>
        <v>#VALUE!</v>
      </c>
    </row>
    <row r="424" spans="72:91" x14ac:dyDescent="0.25">
      <c r="BT42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BORD'!$B$13:$B$2000,0),11))*T424/INDEX('TABLEAU DE BORD'!$B$13:$R$2000,MATCH('Formalisme RTE'!$H$2,'TABLEAU DE BORD'!$B$13:$B$2000,0),12)</f>
        <v>3.102830965870556</v>
      </c>
      <c r="BU424">
        <f t="shared" si="49"/>
        <v>0.93577891975241945</v>
      </c>
      <c r="BX424">
        <f t="shared" si="47"/>
        <v>0.60748217536470928</v>
      </c>
      <c r="BZ424">
        <v>19.600000000000001</v>
      </c>
      <c r="CB424">
        <v>0.627</v>
      </c>
      <c r="CD424">
        <f t="shared" si="48"/>
        <v>1.5404220201039038</v>
      </c>
      <c r="CF424">
        <f t="shared" si="46"/>
        <v>404.81000000000006</v>
      </c>
      <c r="CG42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BORD'!$B$13:$B$2000,0),9)))*T424/$P$18)</f>
        <v>406.35042202010396</v>
      </c>
      <c r="CI424" t="str">
        <f>'TABLEAU DE BORD'!B422</f>
        <v/>
      </c>
      <c r="CJ424" t="e">
        <f>'TABLEAU DE BORD'!E422-'TABLEAU DE BORD'!C422</f>
        <v>#VALUE!</v>
      </c>
      <c r="CL424" t="str">
        <f>'TABLEAU DE BORD'!H422</f>
        <v/>
      </c>
      <c r="CM424" t="e">
        <f>'TABLEAU DE BORD'!K422-'TABLEAU DE BORD'!I422</f>
        <v>#VALUE!</v>
      </c>
    </row>
    <row r="425" spans="72:91" x14ac:dyDescent="0.25">
      <c r="BT42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BORD'!$B$13:$B$2000,0),11))*T425/INDEX('TABLEAU DE BORD'!$B$13:$R$2000,MATCH('Formalisme RTE'!$H$2,'TABLEAU DE BORD'!$B$13:$B$2000,0),12)</f>
        <v>3.102830965870556</v>
      </c>
      <c r="BU425">
        <f t="shared" si="49"/>
        <v>0.93577891975241945</v>
      </c>
      <c r="BX425">
        <f t="shared" si="47"/>
        <v>0.60748217536470928</v>
      </c>
      <c r="BZ425">
        <v>19.600000000000001</v>
      </c>
      <c r="CB425">
        <v>0.627</v>
      </c>
      <c r="CD425">
        <f t="shared" si="48"/>
        <v>1.5404220201039038</v>
      </c>
      <c r="CF425">
        <f t="shared" si="46"/>
        <v>404.81000000000006</v>
      </c>
      <c r="CG42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BORD'!$B$13:$B$2000,0),9)))*T425/$P$18)</f>
        <v>406.35042202010396</v>
      </c>
      <c r="CI425" t="str">
        <f>'TABLEAU DE BORD'!B423</f>
        <v/>
      </c>
      <c r="CJ425" t="e">
        <f>'TABLEAU DE BORD'!E423-'TABLEAU DE BORD'!C423</f>
        <v>#VALUE!</v>
      </c>
      <c r="CL425" t="str">
        <f>'TABLEAU DE BORD'!H423</f>
        <v/>
      </c>
      <c r="CM425" t="e">
        <f>'TABLEAU DE BORD'!K423-'TABLEAU DE BORD'!I423</f>
        <v>#VALUE!</v>
      </c>
    </row>
    <row r="426" spans="72:91" x14ac:dyDescent="0.25">
      <c r="BT42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BORD'!$B$13:$B$2000,0),11))*T426/INDEX('TABLEAU DE BORD'!$B$13:$R$2000,MATCH('Formalisme RTE'!$H$2,'TABLEAU DE BORD'!$B$13:$B$2000,0),12)</f>
        <v>3.102830965870556</v>
      </c>
      <c r="BU426">
        <f t="shared" si="49"/>
        <v>0.93577891975241945</v>
      </c>
      <c r="BX426">
        <f t="shared" si="47"/>
        <v>0.60748217536470928</v>
      </c>
      <c r="BZ426">
        <v>19.600000000000001</v>
      </c>
      <c r="CB426">
        <v>0.627</v>
      </c>
      <c r="CD426">
        <f t="shared" si="48"/>
        <v>1.5404220201039038</v>
      </c>
      <c r="CF426">
        <f t="shared" si="46"/>
        <v>404.81000000000006</v>
      </c>
      <c r="CG42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BORD'!$B$13:$B$2000,0),9)))*T426/$P$18)</f>
        <v>406.35042202010396</v>
      </c>
      <c r="CI426" t="str">
        <f>'TABLEAU DE BORD'!B424</f>
        <v/>
      </c>
      <c r="CJ426" t="e">
        <f>'TABLEAU DE BORD'!E424-'TABLEAU DE BORD'!C424</f>
        <v>#VALUE!</v>
      </c>
      <c r="CL426" t="str">
        <f>'TABLEAU DE BORD'!H424</f>
        <v/>
      </c>
      <c r="CM426" t="e">
        <f>'TABLEAU DE BORD'!K424-'TABLEAU DE BORD'!I424</f>
        <v>#VALUE!</v>
      </c>
    </row>
    <row r="427" spans="72:91" x14ac:dyDescent="0.25">
      <c r="BT42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BORD'!$B$13:$B$2000,0),11))*T427/INDEX('TABLEAU DE BORD'!$B$13:$R$2000,MATCH('Formalisme RTE'!$H$2,'TABLEAU DE BORD'!$B$13:$B$2000,0),12)</f>
        <v>3.102830965870556</v>
      </c>
      <c r="BU427">
        <f t="shared" si="49"/>
        <v>0.93577891975241945</v>
      </c>
      <c r="BX427">
        <f t="shared" si="47"/>
        <v>0.60748217536470928</v>
      </c>
      <c r="BZ427">
        <v>19.600000000000001</v>
      </c>
      <c r="CB427">
        <v>0.627</v>
      </c>
      <c r="CD427">
        <f t="shared" si="48"/>
        <v>1.5404220201039038</v>
      </c>
      <c r="CF427">
        <f t="shared" si="46"/>
        <v>404.81000000000006</v>
      </c>
      <c r="CG42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BORD'!$B$13:$B$2000,0),9)))*T427/$P$18)</f>
        <v>406.35042202010396</v>
      </c>
      <c r="CI427" t="str">
        <f>'TABLEAU DE BORD'!B425</f>
        <v/>
      </c>
      <c r="CJ427" t="e">
        <f>'TABLEAU DE BORD'!E425-'TABLEAU DE BORD'!C425</f>
        <v>#VALUE!</v>
      </c>
      <c r="CL427" t="str">
        <f>'TABLEAU DE BORD'!H425</f>
        <v/>
      </c>
      <c r="CM427" t="e">
        <f>'TABLEAU DE BORD'!K425-'TABLEAU DE BORD'!I425</f>
        <v>#VALUE!</v>
      </c>
    </row>
    <row r="428" spans="72:91" x14ac:dyDescent="0.25">
      <c r="BT42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BORD'!$B$13:$B$2000,0),11))*T428/INDEX('TABLEAU DE BORD'!$B$13:$R$2000,MATCH('Formalisme RTE'!$H$2,'TABLEAU DE BORD'!$B$13:$B$2000,0),12)</f>
        <v>3.102830965870556</v>
      </c>
      <c r="BU428">
        <f t="shared" si="49"/>
        <v>0.93577891975241945</v>
      </c>
      <c r="BX428">
        <f t="shared" si="47"/>
        <v>0.60748217536470928</v>
      </c>
      <c r="BZ428">
        <v>19.600000000000001</v>
      </c>
      <c r="CB428">
        <v>0.627</v>
      </c>
      <c r="CD428">
        <f t="shared" si="48"/>
        <v>1.5404220201039038</v>
      </c>
      <c r="CF428">
        <f t="shared" si="46"/>
        <v>404.81000000000006</v>
      </c>
      <c r="CG42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BORD'!$B$13:$B$2000,0),9)))*T428/$P$18)</f>
        <v>406.35042202010396</v>
      </c>
      <c r="CI428" t="str">
        <f>'TABLEAU DE BORD'!B426</f>
        <v/>
      </c>
      <c r="CJ428" t="e">
        <f>'TABLEAU DE BORD'!E426-'TABLEAU DE BORD'!C426</f>
        <v>#VALUE!</v>
      </c>
      <c r="CL428" t="str">
        <f>'TABLEAU DE BORD'!H426</f>
        <v/>
      </c>
      <c r="CM428" t="e">
        <f>'TABLEAU DE BORD'!K426-'TABLEAU DE BORD'!I426</f>
        <v>#VALUE!</v>
      </c>
    </row>
    <row r="429" spans="72:91" x14ac:dyDescent="0.25">
      <c r="BT42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BORD'!$B$13:$B$2000,0),11))*T429/INDEX('TABLEAU DE BORD'!$B$13:$R$2000,MATCH('Formalisme RTE'!$H$2,'TABLEAU DE BORD'!$B$13:$B$2000,0),12)</f>
        <v>3.102830965870556</v>
      </c>
      <c r="BU429">
        <f t="shared" si="49"/>
        <v>0.93577891975241945</v>
      </c>
      <c r="BX429">
        <f t="shared" si="47"/>
        <v>0.60748217536470928</v>
      </c>
      <c r="BZ429">
        <v>19.600000000000001</v>
      </c>
      <c r="CB429">
        <v>0.627</v>
      </c>
      <c r="CD429">
        <f t="shared" si="48"/>
        <v>1.5404220201039038</v>
      </c>
      <c r="CF429">
        <f t="shared" si="46"/>
        <v>404.81000000000006</v>
      </c>
      <c r="CG42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BORD'!$B$13:$B$2000,0),9)))*T429/$P$18)</f>
        <v>406.35042202010396</v>
      </c>
      <c r="CI429" t="str">
        <f>'TABLEAU DE BORD'!B427</f>
        <v/>
      </c>
      <c r="CJ429" t="e">
        <f>'TABLEAU DE BORD'!E427-'TABLEAU DE BORD'!C427</f>
        <v>#VALUE!</v>
      </c>
      <c r="CL429" t="str">
        <f>'TABLEAU DE BORD'!H427</f>
        <v/>
      </c>
      <c r="CM429" t="e">
        <f>'TABLEAU DE BORD'!K427-'TABLEAU DE BORD'!I427</f>
        <v>#VALUE!</v>
      </c>
    </row>
    <row r="430" spans="72:91" x14ac:dyDescent="0.25">
      <c r="BT43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BORD'!$B$13:$B$2000,0),11))*T430/INDEX('TABLEAU DE BORD'!$B$13:$R$2000,MATCH('Formalisme RTE'!$H$2,'TABLEAU DE BORD'!$B$13:$B$2000,0),12)</f>
        <v>3.102830965870556</v>
      </c>
      <c r="BU430">
        <f t="shared" si="49"/>
        <v>0.93577891975241945</v>
      </c>
      <c r="BX430">
        <f t="shared" si="47"/>
        <v>0.60748217536470928</v>
      </c>
      <c r="BZ430">
        <v>19.600000000000001</v>
      </c>
      <c r="CB430">
        <v>0.627</v>
      </c>
      <c r="CD430">
        <f t="shared" si="48"/>
        <v>1.5404220201039038</v>
      </c>
      <c r="CF430">
        <f t="shared" si="46"/>
        <v>404.81000000000006</v>
      </c>
      <c r="CG43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BORD'!$B$13:$B$2000,0),9)))*T430/$P$18)</f>
        <v>406.35042202010396</v>
      </c>
      <c r="CI430" t="str">
        <f>'TABLEAU DE BORD'!B428</f>
        <v/>
      </c>
      <c r="CJ430" t="e">
        <f>'TABLEAU DE BORD'!E428-'TABLEAU DE BORD'!C428</f>
        <v>#VALUE!</v>
      </c>
      <c r="CL430" t="str">
        <f>'TABLEAU DE BORD'!H428</f>
        <v/>
      </c>
      <c r="CM430" t="e">
        <f>'TABLEAU DE BORD'!K428-'TABLEAU DE BORD'!I428</f>
        <v>#VALUE!</v>
      </c>
    </row>
    <row r="431" spans="72:91" x14ac:dyDescent="0.25">
      <c r="BT43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BORD'!$B$13:$B$2000,0),11))*T431/INDEX('TABLEAU DE BORD'!$B$13:$R$2000,MATCH('Formalisme RTE'!$H$2,'TABLEAU DE BORD'!$B$13:$B$2000,0),12)</f>
        <v>3.102830965870556</v>
      </c>
      <c r="BU431">
        <f t="shared" si="49"/>
        <v>0.93577891975241945</v>
      </c>
      <c r="BX431">
        <f t="shared" si="47"/>
        <v>0.60748217536470928</v>
      </c>
      <c r="BZ431">
        <v>19.600000000000001</v>
      </c>
      <c r="CB431">
        <v>0.627</v>
      </c>
      <c r="CD431">
        <f t="shared" si="48"/>
        <v>1.5404220201039038</v>
      </c>
      <c r="CF431">
        <f t="shared" si="46"/>
        <v>404.81000000000006</v>
      </c>
      <c r="CG43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BORD'!$B$13:$B$2000,0),9)))*T431/$P$18)</f>
        <v>406.35042202010396</v>
      </c>
      <c r="CI431" t="str">
        <f>'TABLEAU DE BORD'!B429</f>
        <v/>
      </c>
      <c r="CJ431" t="e">
        <f>'TABLEAU DE BORD'!E429-'TABLEAU DE BORD'!C429</f>
        <v>#VALUE!</v>
      </c>
      <c r="CL431" t="str">
        <f>'TABLEAU DE BORD'!H429</f>
        <v/>
      </c>
      <c r="CM431" t="e">
        <f>'TABLEAU DE BORD'!K429-'TABLEAU DE BORD'!I429</f>
        <v>#VALUE!</v>
      </c>
    </row>
    <row r="432" spans="72:91" x14ac:dyDescent="0.25">
      <c r="BT43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BORD'!$B$13:$B$2000,0),11))*T432/INDEX('TABLEAU DE BORD'!$B$13:$R$2000,MATCH('Formalisme RTE'!$H$2,'TABLEAU DE BORD'!$B$13:$B$2000,0),12)</f>
        <v>3.102830965870556</v>
      </c>
      <c r="BU432">
        <f t="shared" si="49"/>
        <v>0.93577891975241945</v>
      </c>
      <c r="BX432">
        <f t="shared" si="47"/>
        <v>0.60748217536470928</v>
      </c>
      <c r="BZ432">
        <v>19.600000000000001</v>
      </c>
      <c r="CB432">
        <v>0.627</v>
      </c>
      <c r="CD432">
        <f t="shared" si="48"/>
        <v>1.5404220201039038</v>
      </c>
      <c r="CF432">
        <f t="shared" si="46"/>
        <v>404.81000000000006</v>
      </c>
      <c r="CG43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BORD'!$B$13:$B$2000,0),9)))*T432/$P$18)</f>
        <v>406.35042202010396</v>
      </c>
      <c r="CI432" t="str">
        <f>'TABLEAU DE BORD'!B430</f>
        <v/>
      </c>
      <c r="CJ432" t="e">
        <f>'TABLEAU DE BORD'!E430-'TABLEAU DE BORD'!C430</f>
        <v>#VALUE!</v>
      </c>
      <c r="CL432" t="str">
        <f>'TABLEAU DE BORD'!H430</f>
        <v/>
      </c>
      <c r="CM432" t="e">
        <f>'TABLEAU DE BORD'!K430-'TABLEAU DE BORD'!I430</f>
        <v>#VALUE!</v>
      </c>
    </row>
    <row r="433" spans="72:91" x14ac:dyDescent="0.25">
      <c r="BT43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BORD'!$B$13:$B$2000,0),11))*T433/INDEX('TABLEAU DE BORD'!$B$13:$R$2000,MATCH('Formalisme RTE'!$H$2,'TABLEAU DE BORD'!$B$13:$B$2000,0),12)</f>
        <v>3.102830965870556</v>
      </c>
      <c r="BU433">
        <f t="shared" si="49"/>
        <v>0.93577891975241945</v>
      </c>
      <c r="BX433">
        <f t="shared" si="47"/>
        <v>0.60748217536470928</v>
      </c>
      <c r="BZ433">
        <v>19.600000000000001</v>
      </c>
      <c r="CB433">
        <v>0.627</v>
      </c>
      <c r="CD433">
        <f t="shared" si="48"/>
        <v>1.5404220201039038</v>
      </c>
      <c r="CF433">
        <f t="shared" si="46"/>
        <v>404.81000000000006</v>
      </c>
      <c r="CG43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BORD'!$B$13:$B$2000,0),9)))*T433/$P$18)</f>
        <v>406.35042202010396</v>
      </c>
      <c r="CI433" t="str">
        <f>'TABLEAU DE BORD'!B431</f>
        <v/>
      </c>
      <c r="CJ433" t="e">
        <f>'TABLEAU DE BORD'!E431-'TABLEAU DE BORD'!C431</f>
        <v>#VALUE!</v>
      </c>
      <c r="CL433" t="str">
        <f>'TABLEAU DE BORD'!H431</f>
        <v/>
      </c>
      <c r="CM433" t="e">
        <f>'TABLEAU DE BORD'!K431-'TABLEAU DE BORD'!I431</f>
        <v>#VALUE!</v>
      </c>
    </row>
    <row r="434" spans="72:91" x14ac:dyDescent="0.25">
      <c r="BT43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BORD'!$B$13:$B$2000,0),11))*T434/INDEX('TABLEAU DE BORD'!$B$13:$R$2000,MATCH('Formalisme RTE'!$H$2,'TABLEAU DE BORD'!$B$13:$B$2000,0),12)</f>
        <v>3.102830965870556</v>
      </c>
      <c r="BU434">
        <f t="shared" si="49"/>
        <v>0.93577891975241945</v>
      </c>
      <c r="BX434">
        <f t="shared" si="47"/>
        <v>0.60748217536470928</v>
      </c>
      <c r="BZ434">
        <v>19.600000000000001</v>
      </c>
      <c r="CB434">
        <v>0.627</v>
      </c>
      <c r="CD434">
        <f t="shared" si="48"/>
        <v>1.5404220201039038</v>
      </c>
      <c r="CF434">
        <f t="shared" si="46"/>
        <v>404.81000000000006</v>
      </c>
      <c r="CG43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BORD'!$B$13:$B$2000,0),9)))*T434/$P$18)</f>
        <v>406.35042202010396</v>
      </c>
      <c r="CI434" t="str">
        <f>'TABLEAU DE BORD'!B432</f>
        <v/>
      </c>
      <c r="CJ434" t="e">
        <f>'TABLEAU DE BORD'!E432-'TABLEAU DE BORD'!C432</f>
        <v>#VALUE!</v>
      </c>
      <c r="CL434" t="str">
        <f>'TABLEAU DE BORD'!H432</f>
        <v/>
      </c>
      <c r="CM434" t="e">
        <f>'TABLEAU DE BORD'!K432-'TABLEAU DE BORD'!I432</f>
        <v>#VALUE!</v>
      </c>
    </row>
    <row r="435" spans="72:91" x14ac:dyDescent="0.25">
      <c r="BT43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BORD'!$B$13:$B$2000,0),11))*T435/INDEX('TABLEAU DE BORD'!$B$13:$R$2000,MATCH('Formalisme RTE'!$H$2,'TABLEAU DE BORD'!$B$13:$B$2000,0),12)</f>
        <v>3.102830965870556</v>
      </c>
      <c r="BU435">
        <f t="shared" si="49"/>
        <v>0.93577891975241945</v>
      </c>
      <c r="BX435">
        <f t="shared" si="47"/>
        <v>0.60748217536470928</v>
      </c>
      <c r="BZ435">
        <v>19.600000000000001</v>
      </c>
      <c r="CB435">
        <v>0.627</v>
      </c>
      <c r="CD435">
        <f t="shared" si="48"/>
        <v>1.5404220201039038</v>
      </c>
      <c r="CF435">
        <f t="shared" si="46"/>
        <v>404.81000000000006</v>
      </c>
      <c r="CG43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BORD'!$B$13:$B$2000,0),9)))*T435/$P$18)</f>
        <v>406.35042202010396</v>
      </c>
      <c r="CI435" t="str">
        <f>'TABLEAU DE BORD'!B433</f>
        <v/>
      </c>
      <c r="CJ435" t="e">
        <f>'TABLEAU DE BORD'!E433-'TABLEAU DE BORD'!C433</f>
        <v>#VALUE!</v>
      </c>
      <c r="CL435" t="str">
        <f>'TABLEAU DE BORD'!H433</f>
        <v/>
      </c>
      <c r="CM435" t="e">
        <f>'TABLEAU DE BORD'!K433-'TABLEAU DE BORD'!I433</f>
        <v>#VALUE!</v>
      </c>
    </row>
    <row r="436" spans="72:91" x14ac:dyDescent="0.25">
      <c r="BT43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BORD'!$B$13:$B$2000,0),11))*T436/INDEX('TABLEAU DE BORD'!$B$13:$R$2000,MATCH('Formalisme RTE'!$H$2,'TABLEAU DE BORD'!$B$13:$B$2000,0),12)</f>
        <v>3.102830965870556</v>
      </c>
      <c r="BU436">
        <f t="shared" si="49"/>
        <v>0.93577891975241945</v>
      </c>
      <c r="BX436">
        <f t="shared" si="47"/>
        <v>0.60748217536470928</v>
      </c>
      <c r="BZ436">
        <v>19.600000000000001</v>
      </c>
      <c r="CB436">
        <v>0.627</v>
      </c>
      <c r="CD436">
        <f t="shared" si="48"/>
        <v>1.5404220201039038</v>
      </c>
      <c r="CF436">
        <f t="shared" si="46"/>
        <v>404.81000000000006</v>
      </c>
      <c r="CG43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BORD'!$B$13:$B$2000,0),9)))*T436/$P$18)</f>
        <v>406.35042202010396</v>
      </c>
      <c r="CI436" t="str">
        <f>'TABLEAU DE BORD'!B434</f>
        <v/>
      </c>
      <c r="CJ436" t="e">
        <f>'TABLEAU DE BORD'!E434-'TABLEAU DE BORD'!C434</f>
        <v>#VALUE!</v>
      </c>
      <c r="CL436" t="str">
        <f>'TABLEAU DE BORD'!H434</f>
        <v/>
      </c>
      <c r="CM436" t="e">
        <f>'TABLEAU DE BORD'!K434-'TABLEAU DE BORD'!I434</f>
        <v>#VALUE!</v>
      </c>
    </row>
    <row r="437" spans="72:91" x14ac:dyDescent="0.25">
      <c r="BT43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BORD'!$B$13:$B$2000,0),11))*T437/INDEX('TABLEAU DE BORD'!$B$13:$R$2000,MATCH('Formalisme RTE'!$H$2,'TABLEAU DE BORD'!$B$13:$B$2000,0),12)</f>
        <v>3.102830965870556</v>
      </c>
      <c r="BU437">
        <f t="shared" si="49"/>
        <v>0.93577891975241945</v>
      </c>
      <c r="BX437">
        <f t="shared" si="47"/>
        <v>0.60748217536470928</v>
      </c>
      <c r="BZ437">
        <v>19.600000000000001</v>
      </c>
      <c r="CB437">
        <v>0.627</v>
      </c>
      <c r="CD437">
        <f t="shared" si="48"/>
        <v>1.5404220201039038</v>
      </c>
      <c r="CF437">
        <f t="shared" si="46"/>
        <v>404.81000000000006</v>
      </c>
      <c r="CG43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BORD'!$B$13:$B$2000,0),9)))*T437/$P$18)</f>
        <v>406.35042202010396</v>
      </c>
      <c r="CI437" t="str">
        <f>'TABLEAU DE BORD'!B435</f>
        <v/>
      </c>
      <c r="CJ437" t="e">
        <f>'TABLEAU DE BORD'!E435-'TABLEAU DE BORD'!C435</f>
        <v>#VALUE!</v>
      </c>
      <c r="CL437" t="str">
        <f>'TABLEAU DE BORD'!H435</f>
        <v/>
      </c>
      <c r="CM437" t="e">
        <f>'TABLEAU DE BORD'!K435-'TABLEAU DE BORD'!I435</f>
        <v>#VALUE!</v>
      </c>
    </row>
    <row r="438" spans="72:91" x14ac:dyDescent="0.25">
      <c r="BT43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BORD'!$B$13:$B$2000,0),11))*T438/INDEX('TABLEAU DE BORD'!$B$13:$R$2000,MATCH('Formalisme RTE'!$H$2,'TABLEAU DE BORD'!$B$13:$B$2000,0),12)</f>
        <v>3.102830965870556</v>
      </c>
      <c r="BU438">
        <f t="shared" si="49"/>
        <v>0.93577891975241945</v>
      </c>
      <c r="BX438">
        <f t="shared" si="47"/>
        <v>0.60748217536470928</v>
      </c>
      <c r="BZ438">
        <v>19.600000000000001</v>
      </c>
      <c r="CB438">
        <v>0.627</v>
      </c>
      <c r="CD438">
        <f t="shared" si="48"/>
        <v>1.5404220201039038</v>
      </c>
      <c r="CF438">
        <f t="shared" si="46"/>
        <v>404.81000000000006</v>
      </c>
      <c r="CG43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BORD'!$B$13:$B$2000,0),9)))*T438/$P$18)</f>
        <v>406.35042202010396</v>
      </c>
      <c r="CI438" t="str">
        <f>'TABLEAU DE BORD'!B436</f>
        <v/>
      </c>
      <c r="CJ438" t="e">
        <f>'TABLEAU DE BORD'!E436-'TABLEAU DE BORD'!C436</f>
        <v>#VALUE!</v>
      </c>
      <c r="CL438" t="str">
        <f>'TABLEAU DE BORD'!H436</f>
        <v/>
      </c>
      <c r="CM438" t="e">
        <f>'TABLEAU DE BORD'!K436-'TABLEAU DE BORD'!I436</f>
        <v>#VALUE!</v>
      </c>
    </row>
    <row r="439" spans="72:91" x14ac:dyDescent="0.25">
      <c r="BT43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BORD'!$B$13:$B$2000,0),11))*T439/INDEX('TABLEAU DE BORD'!$B$13:$R$2000,MATCH('Formalisme RTE'!$H$2,'TABLEAU DE BORD'!$B$13:$B$2000,0),12)</f>
        <v>3.102830965870556</v>
      </c>
      <c r="BU439">
        <f t="shared" si="49"/>
        <v>0.93577891975241945</v>
      </c>
      <c r="BX439">
        <f t="shared" si="47"/>
        <v>0.60748217536470928</v>
      </c>
      <c r="BZ439">
        <v>19.600000000000001</v>
      </c>
      <c r="CB439">
        <v>0.627</v>
      </c>
      <c r="CD439">
        <f t="shared" si="48"/>
        <v>1.5404220201039038</v>
      </c>
      <c r="CF439">
        <f t="shared" si="46"/>
        <v>404.81000000000006</v>
      </c>
      <c r="CG43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BORD'!$B$13:$B$2000,0),9)))*T439/$P$18)</f>
        <v>406.35042202010396</v>
      </c>
      <c r="CI439" t="str">
        <f>'TABLEAU DE BORD'!B437</f>
        <v/>
      </c>
      <c r="CJ439" t="e">
        <f>'TABLEAU DE BORD'!E437-'TABLEAU DE BORD'!C437</f>
        <v>#VALUE!</v>
      </c>
      <c r="CL439" t="str">
        <f>'TABLEAU DE BORD'!H437</f>
        <v/>
      </c>
      <c r="CM439" t="e">
        <f>'TABLEAU DE BORD'!K437-'TABLEAU DE BORD'!I437</f>
        <v>#VALUE!</v>
      </c>
    </row>
    <row r="440" spans="72:91" x14ac:dyDescent="0.25">
      <c r="BT44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BORD'!$B$13:$B$2000,0),11))*T440/INDEX('TABLEAU DE BORD'!$B$13:$R$2000,MATCH('Formalisme RTE'!$H$2,'TABLEAU DE BORD'!$B$13:$B$2000,0),12)</f>
        <v>3.102830965870556</v>
      </c>
      <c r="BU440">
        <f t="shared" si="49"/>
        <v>0.93577891975241945</v>
      </c>
      <c r="BX440">
        <f t="shared" si="47"/>
        <v>0.60748217536470928</v>
      </c>
      <c r="BZ440">
        <v>19.600000000000001</v>
      </c>
      <c r="CB440">
        <v>0.627</v>
      </c>
      <c r="CD440">
        <f t="shared" si="48"/>
        <v>1.5404220201039038</v>
      </c>
      <c r="CF440">
        <f t="shared" si="46"/>
        <v>404.81000000000006</v>
      </c>
      <c r="CG44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BORD'!$B$13:$B$2000,0),9)))*T440/$P$18)</f>
        <v>406.35042202010396</v>
      </c>
      <c r="CI440" t="str">
        <f>'TABLEAU DE BORD'!B438</f>
        <v/>
      </c>
      <c r="CJ440" t="e">
        <f>'TABLEAU DE BORD'!E438-'TABLEAU DE BORD'!C438</f>
        <v>#VALUE!</v>
      </c>
      <c r="CL440" t="str">
        <f>'TABLEAU DE BORD'!H438</f>
        <v/>
      </c>
      <c r="CM440" t="e">
        <f>'TABLEAU DE BORD'!K438-'TABLEAU DE BORD'!I438</f>
        <v>#VALUE!</v>
      </c>
    </row>
    <row r="441" spans="72:91" x14ac:dyDescent="0.25">
      <c r="BT44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BORD'!$B$13:$B$2000,0),11))*T441/INDEX('TABLEAU DE BORD'!$B$13:$R$2000,MATCH('Formalisme RTE'!$H$2,'TABLEAU DE BORD'!$B$13:$B$2000,0),12)</f>
        <v>3.102830965870556</v>
      </c>
      <c r="BU441">
        <f t="shared" si="49"/>
        <v>0.93577891975241945</v>
      </c>
      <c r="BX441">
        <f t="shared" si="47"/>
        <v>0.60748217536470928</v>
      </c>
      <c r="BZ441">
        <v>19.600000000000001</v>
      </c>
      <c r="CB441">
        <v>0.627</v>
      </c>
      <c r="CD441">
        <f t="shared" si="48"/>
        <v>1.5404220201039038</v>
      </c>
      <c r="CF441">
        <f t="shared" si="46"/>
        <v>404.81000000000006</v>
      </c>
      <c r="CG44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BORD'!$B$13:$B$2000,0),9)))*T441/$P$18)</f>
        <v>406.35042202010396</v>
      </c>
      <c r="CI441" t="str">
        <f>'TABLEAU DE BORD'!B439</f>
        <v/>
      </c>
      <c r="CJ441" t="e">
        <f>'TABLEAU DE BORD'!E439-'TABLEAU DE BORD'!C439</f>
        <v>#VALUE!</v>
      </c>
      <c r="CL441" t="str">
        <f>'TABLEAU DE BORD'!H439</f>
        <v/>
      </c>
      <c r="CM441" t="e">
        <f>'TABLEAU DE BORD'!K439-'TABLEAU DE BORD'!I439</f>
        <v>#VALUE!</v>
      </c>
    </row>
    <row r="442" spans="72:91" x14ac:dyDescent="0.25">
      <c r="BT44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BORD'!$B$13:$B$2000,0),11))*T442/INDEX('TABLEAU DE BORD'!$B$13:$R$2000,MATCH('Formalisme RTE'!$H$2,'TABLEAU DE BORD'!$B$13:$B$2000,0),12)</f>
        <v>3.102830965870556</v>
      </c>
      <c r="BU442">
        <f t="shared" si="49"/>
        <v>0.93577891975241945</v>
      </c>
      <c r="BX442">
        <f t="shared" si="47"/>
        <v>0.60748217536470928</v>
      </c>
      <c r="BZ442">
        <v>19.600000000000001</v>
      </c>
      <c r="CB442">
        <v>0.627</v>
      </c>
      <c r="CD442">
        <f t="shared" si="48"/>
        <v>1.5404220201039038</v>
      </c>
      <c r="CF442">
        <f t="shared" si="46"/>
        <v>404.81000000000006</v>
      </c>
      <c r="CG44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BORD'!$B$13:$B$2000,0),9)))*T442/$P$18)</f>
        <v>406.35042202010396</v>
      </c>
      <c r="CI442" t="str">
        <f>'TABLEAU DE BORD'!B440</f>
        <v/>
      </c>
      <c r="CJ442" t="e">
        <f>'TABLEAU DE BORD'!E440-'TABLEAU DE BORD'!C440</f>
        <v>#VALUE!</v>
      </c>
      <c r="CL442" t="str">
        <f>'TABLEAU DE BORD'!H440</f>
        <v/>
      </c>
      <c r="CM442" t="e">
        <f>'TABLEAU DE BORD'!K440-'TABLEAU DE BORD'!I440</f>
        <v>#VALUE!</v>
      </c>
    </row>
    <row r="443" spans="72:91" x14ac:dyDescent="0.25">
      <c r="BT44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BORD'!$B$13:$B$2000,0),11))*T443/INDEX('TABLEAU DE BORD'!$B$13:$R$2000,MATCH('Formalisme RTE'!$H$2,'TABLEAU DE BORD'!$B$13:$B$2000,0),12)</f>
        <v>3.102830965870556</v>
      </c>
      <c r="BU443">
        <f t="shared" si="49"/>
        <v>0.93577891975241945</v>
      </c>
      <c r="BX443">
        <f t="shared" si="47"/>
        <v>0.60748217536470928</v>
      </c>
      <c r="BZ443">
        <v>19.600000000000001</v>
      </c>
      <c r="CB443">
        <v>0.627</v>
      </c>
      <c r="CD443">
        <f t="shared" si="48"/>
        <v>1.5404220201039038</v>
      </c>
      <c r="CF443">
        <f t="shared" si="46"/>
        <v>404.81000000000006</v>
      </c>
      <c r="CG44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BORD'!$B$13:$B$2000,0),9)))*T443/$P$18)</f>
        <v>406.35042202010396</v>
      </c>
      <c r="CI443" t="str">
        <f>'TABLEAU DE BORD'!B441</f>
        <v/>
      </c>
      <c r="CJ443" t="e">
        <f>'TABLEAU DE BORD'!E441-'TABLEAU DE BORD'!C441</f>
        <v>#VALUE!</v>
      </c>
      <c r="CL443" t="str">
        <f>'TABLEAU DE BORD'!H441</f>
        <v/>
      </c>
      <c r="CM443" t="e">
        <f>'TABLEAU DE BORD'!K441-'TABLEAU DE BORD'!I441</f>
        <v>#VALUE!</v>
      </c>
    </row>
    <row r="444" spans="72:91" x14ac:dyDescent="0.25">
      <c r="BT44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BORD'!$B$13:$B$2000,0),11))*T444/INDEX('TABLEAU DE BORD'!$B$13:$R$2000,MATCH('Formalisme RTE'!$H$2,'TABLEAU DE BORD'!$B$13:$B$2000,0),12)</f>
        <v>3.102830965870556</v>
      </c>
      <c r="BU444">
        <f t="shared" si="49"/>
        <v>0.93577891975241945</v>
      </c>
      <c r="BX444">
        <f t="shared" si="47"/>
        <v>0.60748217536470928</v>
      </c>
      <c r="BZ444">
        <v>19.600000000000001</v>
      </c>
      <c r="CB444">
        <v>0.627</v>
      </c>
      <c r="CD444">
        <f t="shared" si="48"/>
        <v>1.5404220201039038</v>
      </c>
      <c r="CF444">
        <f t="shared" si="46"/>
        <v>404.81000000000006</v>
      </c>
      <c r="CG44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BORD'!$B$13:$B$2000,0),9)))*T444/$P$18)</f>
        <v>406.35042202010396</v>
      </c>
      <c r="CI444" t="str">
        <f>'TABLEAU DE BORD'!B442</f>
        <v/>
      </c>
      <c r="CJ444" t="e">
        <f>'TABLEAU DE BORD'!E442-'TABLEAU DE BORD'!C442</f>
        <v>#VALUE!</v>
      </c>
      <c r="CL444" t="str">
        <f>'TABLEAU DE BORD'!H442</f>
        <v/>
      </c>
      <c r="CM444" t="e">
        <f>'TABLEAU DE BORD'!K442-'TABLEAU DE BORD'!I442</f>
        <v>#VALUE!</v>
      </c>
    </row>
    <row r="445" spans="72:91" x14ac:dyDescent="0.25">
      <c r="BT44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BORD'!$B$13:$B$2000,0),11))*T445/INDEX('TABLEAU DE BORD'!$B$13:$R$2000,MATCH('Formalisme RTE'!$H$2,'TABLEAU DE BORD'!$B$13:$B$2000,0),12)</f>
        <v>3.102830965870556</v>
      </c>
      <c r="BU445">
        <f t="shared" si="49"/>
        <v>0.93577891975241945</v>
      </c>
      <c r="BX445">
        <f t="shared" si="47"/>
        <v>0.60748217536470928</v>
      </c>
      <c r="BZ445">
        <v>19.600000000000001</v>
      </c>
      <c r="CB445">
        <v>0.627</v>
      </c>
      <c r="CD445">
        <f t="shared" si="48"/>
        <v>1.5404220201039038</v>
      </c>
      <c r="CF445">
        <f t="shared" si="46"/>
        <v>404.81000000000006</v>
      </c>
      <c r="CG44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BORD'!$B$13:$B$2000,0),9)))*T445/$P$18)</f>
        <v>406.35042202010396</v>
      </c>
      <c r="CI445" t="str">
        <f>'TABLEAU DE BORD'!B443</f>
        <v/>
      </c>
      <c r="CJ445" t="e">
        <f>'TABLEAU DE BORD'!E443-'TABLEAU DE BORD'!C443</f>
        <v>#VALUE!</v>
      </c>
      <c r="CL445" t="str">
        <f>'TABLEAU DE BORD'!H443</f>
        <v/>
      </c>
      <c r="CM445" t="e">
        <f>'TABLEAU DE BORD'!K443-'TABLEAU DE BORD'!I443</f>
        <v>#VALUE!</v>
      </c>
    </row>
    <row r="446" spans="72:91" x14ac:dyDescent="0.25">
      <c r="BT44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BORD'!$B$13:$B$2000,0),11))*T446/INDEX('TABLEAU DE BORD'!$B$13:$R$2000,MATCH('Formalisme RTE'!$H$2,'TABLEAU DE BORD'!$B$13:$B$2000,0),12)</f>
        <v>3.102830965870556</v>
      </c>
      <c r="BU446">
        <f t="shared" si="49"/>
        <v>0.93577891975241945</v>
      </c>
      <c r="BX446">
        <f t="shared" si="47"/>
        <v>0.60748217536470928</v>
      </c>
      <c r="BZ446">
        <v>19.600000000000001</v>
      </c>
      <c r="CB446">
        <v>0.627</v>
      </c>
      <c r="CD446">
        <f t="shared" si="48"/>
        <v>1.5404220201039038</v>
      </c>
      <c r="CF446">
        <f t="shared" si="46"/>
        <v>404.81000000000006</v>
      </c>
      <c r="CG44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BORD'!$B$13:$B$2000,0),9)))*T446/$P$18)</f>
        <v>406.35042202010396</v>
      </c>
      <c r="CI446" t="str">
        <f>'TABLEAU DE BORD'!B444</f>
        <v/>
      </c>
      <c r="CJ446" t="e">
        <f>'TABLEAU DE BORD'!E444-'TABLEAU DE BORD'!C444</f>
        <v>#VALUE!</v>
      </c>
      <c r="CL446" t="str">
        <f>'TABLEAU DE BORD'!H444</f>
        <v/>
      </c>
      <c r="CM446" t="e">
        <f>'TABLEAU DE BORD'!K444-'TABLEAU DE BORD'!I444</f>
        <v>#VALUE!</v>
      </c>
    </row>
    <row r="447" spans="72:91" x14ac:dyDescent="0.25">
      <c r="BT44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BORD'!$B$13:$B$2000,0),11))*T447/INDEX('TABLEAU DE BORD'!$B$13:$R$2000,MATCH('Formalisme RTE'!$H$2,'TABLEAU DE BORD'!$B$13:$B$2000,0),12)</f>
        <v>3.102830965870556</v>
      </c>
      <c r="BU447">
        <f t="shared" si="49"/>
        <v>0.93577891975241945</v>
      </c>
      <c r="BX447">
        <f t="shared" si="47"/>
        <v>0.60748217536470928</v>
      </c>
      <c r="BZ447">
        <v>19.600000000000001</v>
      </c>
      <c r="CB447">
        <v>0.627</v>
      </c>
      <c r="CD447">
        <f t="shared" si="48"/>
        <v>1.5404220201039038</v>
      </c>
      <c r="CF447">
        <f t="shared" si="46"/>
        <v>404.81000000000006</v>
      </c>
      <c r="CG44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BORD'!$B$13:$B$2000,0),9)))*T447/$P$18)</f>
        <v>406.35042202010396</v>
      </c>
      <c r="CI447" t="str">
        <f>'TABLEAU DE BORD'!B445</f>
        <v/>
      </c>
      <c r="CJ447" t="e">
        <f>'TABLEAU DE BORD'!E445-'TABLEAU DE BORD'!C445</f>
        <v>#VALUE!</v>
      </c>
      <c r="CL447" t="str">
        <f>'TABLEAU DE BORD'!H445</f>
        <v/>
      </c>
      <c r="CM447" t="e">
        <f>'TABLEAU DE BORD'!K445-'TABLEAU DE BORD'!I445</f>
        <v>#VALUE!</v>
      </c>
    </row>
    <row r="448" spans="72:91" x14ac:dyDescent="0.25">
      <c r="BT44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BORD'!$B$13:$B$2000,0),11))*T448/INDEX('TABLEAU DE BORD'!$B$13:$R$2000,MATCH('Formalisme RTE'!$H$2,'TABLEAU DE BORD'!$B$13:$B$2000,0),12)</f>
        <v>3.102830965870556</v>
      </c>
      <c r="BU448">
        <f t="shared" si="49"/>
        <v>0.93577891975241945</v>
      </c>
      <c r="BX448">
        <f t="shared" si="47"/>
        <v>0.60748217536470928</v>
      </c>
      <c r="BZ448">
        <v>19.600000000000001</v>
      </c>
      <c r="CB448">
        <v>0.627</v>
      </c>
      <c r="CD448">
        <f t="shared" si="48"/>
        <v>1.5404220201039038</v>
      </c>
      <c r="CF448">
        <f t="shared" si="46"/>
        <v>404.81000000000006</v>
      </c>
      <c r="CG44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BORD'!$B$13:$B$2000,0),9)))*T448/$P$18)</f>
        <v>406.35042202010396</v>
      </c>
      <c r="CI448" t="str">
        <f>'TABLEAU DE BORD'!B446</f>
        <v/>
      </c>
      <c r="CJ448" t="e">
        <f>'TABLEAU DE BORD'!E446-'TABLEAU DE BORD'!C446</f>
        <v>#VALUE!</v>
      </c>
      <c r="CL448" t="str">
        <f>'TABLEAU DE BORD'!H446</f>
        <v/>
      </c>
      <c r="CM448" t="e">
        <f>'TABLEAU DE BORD'!K446-'TABLEAU DE BORD'!I446</f>
        <v>#VALUE!</v>
      </c>
    </row>
    <row r="449" spans="72:91" x14ac:dyDescent="0.25">
      <c r="BT44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BORD'!$B$13:$B$2000,0),11))*T449/INDEX('TABLEAU DE BORD'!$B$13:$R$2000,MATCH('Formalisme RTE'!$H$2,'TABLEAU DE BORD'!$B$13:$B$2000,0),12)</f>
        <v>3.102830965870556</v>
      </c>
      <c r="BU449">
        <f t="shared" si="49"/>
        <v>0.93577891975241945</v>
      </c>
      <c r="BX449">
        <f t="shared" si="47"/>
        <v>0.60748217536470928</v>
      </c>
      <c r="BZ449">
        <v>19.600000000000001</v>
      </c>
      <c r="CB449">
        <v>0.627</v>
      </c>
      <c r="CD449">
        <f t="shared" si="48"/>
        <v>1.5404220201039038</v>
      </c>
      <c r="CF449">
        <f t="shared" si="46"/>
        <v>404.81000000000006</v>
      </c>
      <c r="CG44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BORD'!$B$13:$B$2000,0),9)))*T449/$P$18)</f>
        <v>406.35042202010396</v>
      </c>
      <c r="CI449" t="str">
        <f>'TABLEAU DE BORD'!B447</f>
        <v/>
      </c>
      <c r="CJ449" t="e">
        <f>'TABLEAU DE BORD'!E447-'TABLEAU DE BORD'!C447</f>
        <v>#VALUE!</v>
      </c>
      <c r="CL449" t="str">
        <f>'TABLEAU DE BORD'!H447</f>
        <v/>
      </c>
      <c r="CM449" t="e">
        <f>'TABLEAU DE BORD'!K447-'TABLEAU DE BORD'!I447</f>
        <v>#VALUE!</v>
      </c>
    </row>
    <row r="450" spans="72:91" x14ac:dyDescent="0.25">
      <c r="BT45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BORD'!$B$13:$B$2000,0),11))*T450/INDEX('TABLEAU DE BORD'!$B$13:$R$2000,MATCH('Formalisme RTE'!$H$2,'TABLEAU DE BORD'!$B$13:$B$2000,0),12)</f>
        <v>3.102830965870556</v>
      </c>
      <c r="BU450">
        <f t="shared" si="49"/>
        <v>0.93577891975241945</v>
      </c>
      <c r="BX450">
        <f t="shared" si="47"/>
        <v>0.60748217536470928</v>
      </c>
      <c r="BZ450">
        <v>19.600000000000001</v>
      </c>
      <c r="CB450">
        <v>0.627</v>
      </c>
      <c r="CD450">
        <f t="shared" si="48"/>
        <v>1.5404220201039038</v>
      </c>
      <c r="CF450">
        <f t="shared" si="46"/>
        <v>404.81000000000006</v>
      </c>
      <c r="CG45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BORD'!$B$13:$B$2000,0),9)))*T450/$P$18)</f>
        <v>406.35042202010396</v>
      </c>
      <c r="CI450" t="str">
        <f>'TABLEAU DE BORD'!B448</f>
        <v/>
      </c>
      <c r="CJ450" t="e">
        <f>'TABLEAU DE BORD'!E448-'TABLEAU DE BORD'!C448</f>
        <v>#VALUE!</v>
      </c>
      <c r="CL450" t="str">
        <f>'TABLEAU DE BORD'!H448</f>
        <v/>
      </c>
      <c r="CM450" t="e">
        <f>'TABLEAU DE BORD'!K448-'TABLEAU DE BORD'!I448</f>
        <v>#VALUE!</v>
      </c>
    </row>
    <row r="451" spans="72:91" x14ac:dyDescent="0.25">
      <c r="BT45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BORD'!$B$13:$B$2000,0),11))*T451/INDEX('TABLEAU DE BORD'!$B$13:$R$2000,MATCH('Formalisme RTE'!$H$2,'TABLEAU DE BORD'!$B$13:$B$2000,0),12)</f>
        <v>3.102830965870556</v>
      </c>
      <c r="BU451">
        <f t="shared" si="49"/>
        <v>0.93577891975241945</v>
      </c>
      <c r="BX451">
        <f t="shared" si="47"/>
        <v>0.60748217536470928</v>
      </c>
      <c r="BZ451">
        <v>19.600000000000001</v>
      </c>
      <c r="CB451">
        <v>0.627</v>
      </c>
      <c r="CD451">
        <f t="shared" si="48"/>
        <v>1.5404220201039038</v>
      </c>
      <c r="CF451">
        <f t="shared" si="46"/>
        <v>404.81000000000006</v>
      </c>
      <c r="CG45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BORD'!$B$13:$B$2000,0),9)))*T451/$P$18)</f>
        <v>406.35042202010396</v>
      </c>
      <c r="CI451" t="str">
        <f>'TABLEAU DE BORD'!B449</f>
        <v/>
      </c>
      <c r="CJ451" t="e">
        <f>'TABLEAU DE BORD'!E449-'TABLEAU DE BORD'!C449</f>
        <v>#VALUE!</v>
      </c>
      <c r="CL451" t="str">
        <f>'TABLEAU DE BORD'!H449</f>
        <v/>
      </c>
      <c r="CM451" t="e">
        <f>'TABLEAU DE BORD'!K449-'TABLEAU DE BORD'!I449</f>
        <v>#VALUE!</v>
      </c>
    </row>
    <row r="452" spans="72:91" x14ac:dyDescent="0.25">
      <c r="BT45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BORD'!$B$13:$B$2000,0),11))*T452/INDEX('TABLEAU DE BORD'!$B$13:$R$2000,MATCH('Formalisme RTE'!$H$2,'TABLEAU DE BORD'!$B$13:$B$2000,0),12)</f>
        <v>3.102830965870556</v>
      </c>
      <c r="BU452">
        <f t="shared" si="49"/>
        <v>0.93577891975241945</v>
      </c>
      <c r="BX452">
        <f t="shared" si="47"/>
        <v>0.60748217536470928</v>
      </c>
      <c r="BZ452">
        <v>19.600000000000001</v>
      </c>
      <c r="CB452">
        <v>0.627</v>
      </c>
      <c r="CD452">
        <f t="shared" si="48"/>
        <v>1.5404220201039038</v>
      </c>
      <c r="CF452">
        <f t="shared" si="46"/>
        <v>404.81000000000006</v>
      </c>
      <c r="CG45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BORD'!$B$13:$B$2000,0),9)))*T452/$P$18)</f>
        <v>406.35042202010396</v>
      </c>
      <c r="CI452" t="str">
        <f>'TABLEAU DE BORD'!B450</f>
        <v/>
      </c>
      <c r="CJ452" t="e">
        <f>'TABLEAU DE BORD'!E450-'TABLEAU DE BORD'!C450</f>
        <v>#VALUE!</v>
      </c>
      <c r="CL452" t="str">
        <f>'TABLEAU DE BORD'!H450</f>
        <v/>
      </c>
      <c r="CM452" t="e">
        <f>'TABLEAU DE BORD'!K450-'TABLEAU DE BORD'!I450</f>
        <v>#VALUE!</v>
      </c>
    </row>
    <row r="453" spans="72:91" x14ac:dyDescent="0.25">
      <c r="BT45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BORD'!$B$13:$B$2000,0),11))*T453/INDEX('TABLEAU DE BORD'!$B$13:$R$2000,MATCH('Formalisme RTE'!$H$2,'TABLEAU DE BORD'!$B$13:$B$2000,0),12)</f>
        <v>3.102830965870556</v>
      </c>
      <c r="BU453">
        <f t="shared" si="49"/>
        <v>0.93577891975241945</v>
      </c>
      <c r="BX453">
        <f t="shared" si="47"/>
        <v>0.60748217536470928</v>
      </c>
      <c r="BZ453">
        <v>19.600000000000001</v>
      </c>
      <c r="CB453">
        <v>0.627</v>
      </c>
      <c r="CD453">
        <f t="shared" si="48"/>
        <v>1.5404220201039038</v>
      </c>
      <c r="CF453">
        <f t="shared" si="46"/>
        <v>404.81000000000006</v>
      </c>
      <c r="CG45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BORD'!$B$13:$B$2000,0),9)))*T453/$P$18)</f>
        <v>406.35042202010396</v>
      </c>
      <c r="CI453" t="str">
        <f>'TABLEAU DE BORD'!B451</f>
        <v/>
      </c>
      <c r="CJ453" t="e">
        <f>'TABLEAU DE BORD'!E451-'TABLEAU DE BORD'!C451</f>
        <v>#VALUE!</v>
      </c>
      <c r="CL453" t="str">
        <f>'TABLEAU DE BORD'!H451</f>
        <v/>
      </c>
      <c r="CM453" t="e">
        <f>'TABLEAU DE BORD'!K451-'TABLEAU DE BORD'!I451</f>
        <v>#VALUE!</v>
      </c>
    </row>
    <row r="454" spans="72:91" x14ac:dyDescent="0.25">
      <c r="BT45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BORD'!$B$13:$B$2000,0),11))*T454/INDEX('TABLEAU DE BORD'!$B$13:$R$2000,MATCH('Formalisme RTE'!$H$2,'TABLEAU DE BORD'!$B$13:$B$2000,0),12)</f>
        <v>3.102830965870556</v>
      </c>
      <c r="BU454">
        <f t="shared" si="49"/>
        <v>0.93577891975241945</v>
      </c>
      <c r="BX454">
        <f t="shared" si="47"/>
        <v>0.60748217536470928</v>
      </c>
      <c r="BZ454">
        <v>19.600000000000001</v>
      </c>
      <c r="CB454">
        <v>0.627</v>
      </c>
      <c r="CD454">
        <f t="shared" si="48"/>
        <v>1.5404220201039038</v>
      </c>
      <c r="CF454">
        <f t="shared" si="46"/>
        <v>404.81000000000006</v>
      </c>
      <c r="CG45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BORD'!$B$13:$B$2000,0),9)))*T454/$P$18)</f>
        <v>406.35042202010396</v>
      </c>
      <c r="CI454" t="str">
        <f>'TABLEAU DE BORD'!B452</f>
        <v/>
      </c>
      <c r="CJ454" t="e">
        <f>'TABLEAU DE BORD'!E452-'TABLEAU DE BORD'!C452</f>
        <v>#VALUE!</v>
      </c>
      <c r="CL454" t="str">
        <f>'TABLEAU DE BORD'!H452</f>
        <v/>
      </c>
      <c r="CM454" t="e">
        <f>'TABLEAU DE BORD'!K452-'TABLEAU DE BORD'!I452</f>
        <v>#VALUE!</v>
      </c>
    </row>
    <row r="455" spans="72:91" x14ac:dyDescent="0.25">
      <c r="BT45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BORD'!$B$13:$B$2000,0),11))*T455/INDEX('TABLEAU DE BORD'!$B$13:$R$2000,MATCH('Formalisme RTE'!$H$2,'TABLEAU DE BORD'!$B$13:$B$2000,0),12)</f>
        <v>3.102830965870556</v>
      </c>
      <c r="BU455">
        <f t="shared" si="49"/>
        <v>0.93577891975241945</v>
      </c>
      <c r="BX455">
        <f t="shared" si="47"/>
        <v>0.60748217536470928</v>
      </c>
      <c r="BZ455">
        <v>19.600000000000001</v>
      </c>
      <c r="CB455">
        <v>0.627</v>
      </c>
      <c r="CD455">
        <f t="shared" si="48"/>
        <v>1.5404220201039038</v>
      </c>
      <c r="CF455">
        <f t="shared" si="46"/>
        <v>404.81000000000006</v>
      </c>
      <c r="CG45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BORD'!$B$13:$B$2000,0),9)))*T455/$P$18)</f>
        <v>406.35042202010396</v>
      </c>
      <c r="CI455" t="str">
        <f>'TABLEAU DE BORD'!B453</f>
        <v/>
      </c>
      <c r="CJ455" t="e">
        <f>'TABLEAU DE BORD'!E453-'TABLEAU DE BORD'!C453</f>
        <v>#VALUE!</v>
      </c>
      <c r="CL455" t="str">
        <f>'TABLEAU DE BORD'!H453</f>
        <v/>
      </c>
      <c r="CM455" t="e">
        <f>'TABLEAU DE BORD'!K453-'TABLEAU DE BORD'!I453</f>
        <v>#VALUE!</v>
      </c>
    </row>
    <row r="456" spans="72:91" x14ac:dyDescent="0.25">
      <c r="BT45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BORD'!$B$13:$B$2000,0),11))*T456/INDEX('TABLEAU DE BORD'!$B$13:$R$2000,MATCH('Formalisme RTE'!$H$2,'TABLEAU DE BORD'!$B$13:$B$2000,0),12)</f>
        <v>3.102830965870556</v>
      </c>
      <c r="BU456">
        <f t="shared" si="49"/>
        <v>0.93577891975241945</v>
      </c>
      <c r="BX456">
        <f t="shared" si="47"/>
        <v>0.60748217536470928</v>
      </c>
      <c r="BZ456">
        <v>19.600000000000001</v>
      </c>
      <c r="CB456">
        <v>0.627</v>
      </c>
      <c r="CD456">
        <f t="shared" si="48"/>
        <v>1.5404220201039038</v>
      </c>
      <c r="CF456">
        <f t="shared" si="46"/>
        <v>404.81000000000006</v>
      </c>
      <c r="CG45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BORD'!$B$13:$B$2000,0),9)))*T456/$P$18)</f>
        <v>406.35042202010396</v>
      </c>
      <c r="CI456" t="str">
        <f>'TABLEAU DE BORD'!B454</f>
        <v/>
      </c>
      <c r="CJ456" t="e">
        <f>'TABLEAU DE BORD'!E454-'TABLEAU DE BORD'!C454</f>
        <v>#VALUE!</v>
      </c>
      <c r="CL456" t="str">
        <f>'TABLEAU DE BORD'!H454</f>
        <v/>
      </c>
      <c r="CM456" t="e">
        <f>'TABLEAU DE BORD'!K454-'TABLEAU DE BORD'!I454</f>
        <v>#VALUE!</v>
      </c>
    </row>
    <row r="457" spans="72:91" x14ac:dyDescent="0.25">
      <c r="BT45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BORD'!$B$13:$B$2000,0),11))*T457/INDEX('TABLEAU DE BORD'!$B$13:$R$2000,MATCH('Formalisme RTE'!$H$2,'TABLEAU DE BORD'!$B$13:$B$2000,0),12)</f>
        <v>3.102830965870556</v>
      </c>
      <c r="BU457">
        <f t="shared" si="49"/>
        <v>0.93577891975241945</v>
      </c>
      <c r="BX457">
        <f t="shared" si="47"/>
        <v>0.60748217536470928</v>
      </c>
      <c r="BZ457">
        <v>19.600000000000001</v>
      </c>
      <c r="CB457">
        <v>0.627</v>
      </c>
      <c r="CD457">
        <f t="shared" si="48"/>
        <v>1.5404220201039038</v>
      </c>
      <c r="CF457">
        <f t="shared" si="46"/>
        <v>404.81000000000006</v>
      </c>
      <c r="CG45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BORD'!$B$13:$B$2000,0),9)))*T457/$P$18)</f>
        <v>406.35042202010396</v>
      </c>
      <c r="CI457" t="str">
        <f>'TABLEAU DE BORD'!B455</f>
        <v/>
      </c>
      <c r="CJ457" t="e">
        <f>'TABLEAU DE BORD'!E455-'TABLEAU DE BORD'!C455</f>
        <v>#VALUE!</v>
      </c>
      <c r="CL457" t="str">
        <f>'TABLEAU DE BORD'!H455</f>
        <v/>
      </c>
      <c r="CM457" t="e">
        <f>'TABLEAU DE BORD'!K455-'TABLEAU DE BORD'!I455</f>
        <v>#VALUE!</v>
      </c>
    </row>
    <row r="458" spans="72:91" x14ac:dyDescent="0.25">
      <c r="BT45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BORD'!$B$13:$B$2000,0),11))*T458/INDEX('TABLEAU DE BORD'!$B$13:$R$2000,MATCH('Formalisme RTE'!$H$2,'TABLEAU DE BORD'!$B$13:$B$2000,0),12)</f>
        <v>3.102830965870556</v>
      </c>
      <c r="BU458">
        <f t="shared" si="49"/>
        <v>0.93577891975241945</v>
      </c>
      <c r="BX458">
        <f t="shared" si="47"/>
        <v>0.60748217536470928</v>
      </c>
      <c r="BZ458">
        <v>19.600000000000001</v>
      </c>
      <c r="CB458">
        <v>0.627</v>
      </c>
      <c r="CD458">
        <f t="shared" si="48"/>
        <v>1.5404220201039038</v>
      </c>
      <c r="CF458">
        <f t="shared" si="46"/>
        <v>404.81000000000006</v>
      </c>
      <c r="CG45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BORD'!$B$13:$B$2000,0),9)))*T458/$P$18)</f>
        <v>406.35042202010396</v>
      </c>
      <c r="CI458" t="str">
        <f>'TABLEAU DE BORD'!B456</f>
        <v/>
      </c>
      <c r="CJ458" t="e">
        <f>'TABLEAU DE BORD'!E456-'TABLEAU DE BORD'!C456</f>
        <v>#VALUE!</v>
      </c>
      <c r="CL458" t="str">
        <f>'TABLEAU DE BORD'!H456</f>
        <v/>
      </c>
      <c r="CM458" t="e">
        <f>'TABLEAU DE BORD'!K456-'TABLEAU DE BORD'!I456</f>
        <v>#VALUE!</v>
      </c>
    </row>
    <row r="459" spans="72:91" x14ac:dyDescent="0.25">
      <c r="BT45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BORD'!$B$13:$B$2000,0),11))*T459/INDEX('TABLEAU DE BORD'!$B$13:$R$2000,MATCH('Formalisme RTE'!$H$2,'TABLEAU DE BORD'!$B$13:$B$2000,0),12)</f>
        <v>3.102830965870556</v>
      </c>
      <c r="BU459">
        <f t="shared" si="49"/>
        <v>0.93577891975241945</v>
      </c>
      <c r="BX459">
        <f t="shared" si="47"/>
        <v>0.60748217536470928</v>
      </c>
      <c r="BZ459">
        <v>19.600000000000001</v>
      </c>
      <c r="CB459">
        <v>0.627</v>
      </c>
      <c r="CD459">
        <f t="shared" si="48"/>
        <v>1.5404220201039038</v>
      </c>
      <c r="CF459">
        <f t="shared" si="46"/>
        <v>404.81000000000006</v>
      </c>
      <c r="CG45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BORD'!$B$13:$B$2000,0),9)))*T459/$P$18)</f>
        <v>406.35042202010396</v>
      </c>
      <c r="CI459" t="str">
        <f>'TABLEAU DE BORD'!B457</f>
        <v/>
      </c>
      <c r="CJ459" t="e">
        <f>'TABLEAU DE BORD'!E457-'TABLEAU DE BORD'!C457</f>
        <v>#VALUE!</v>
      </c>
      <c r="CL459" t="str">
        <f>'TABLEAU DE BORD'!H457</f>
        <v/>
      </c>
      <c r="CM459" t="e">
        <f>'TABLEAU DE BORD'!K457-'TABLEAU DE BORD'!I457</f>
        <v>#VALUE!</v>
      </c>
    </row>
    <row r="460" spans="72:91" x14ac:dyDescent="0.25">
      <c r="BT46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BORD'!$B$13:$B$2000,0),11))*T460/INDEX('TABLEAU DE BORD'!$B$13:$R$2000,MATCH('Formalisme RTE'!$H$2,'TABLEAU DE BORD'!$B$13:$B$2000,0),12)</f>
        <v>3.102830965870556</v>
      </c>
      <c r="BU460">
        <f t="shared" si="49"/>
        <v>0.93577891975241945</v>
      </c>
      <c r="BX460">
        <f t="shared" si="47"/>
        <v>0.60748217536470928</v>
      </c>
      <c r="BZ460">
        <v>19.600000000000001</v>
      </c>
      <c r="CB460">
        <v>0.627</v>
      </c>
      <c r="CD460">
        <f t="shared" si="48"/>
        <v>1.5404220201039038</v>
      </c>
      <c r="CF460">
        <f t="shared" si="46"/>
        <v>404.81000000000006</v>
      </c>
      <c r="CG46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BORD'!$B$13:$B$2000,0),9)))*T460/$P$18)</f>
        <v>406.35042202010396</v>
      </c>
      <c r="CI460" t="str">
        <f>'TABLEAU DE BORD'!B458</f>
        <v/>
      </c>
      <c r="CJ460" t="e">
        <f>'TABLEAU DE BORD'!E458-'TABLEAU DE BORD'!C458</f>
        <v>#VALUE!</v>
      </c>
      <c r="CL460" t="str">
        <f>'TABLEAU DE BORD'!H458</f>
        <v/>
      </c>
      <c r="CM460" t="e">
        <f>'TABLEAU DE BORD'!K458-'TABLEAU DE BORD'!I458</f>
        <v>#VALUE!</v>
      </c>
    </row>
    <row r="461" spans="72:91" x14ac:dyDescent="0.25">
      <c r="BT46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BORD'!$B$13:$B$2000,0),11))*T461/INDEX('TABLEAU DE BORD'!$B$13:$R$2000,MATCH('Formalisme RTE'!$H$2,'TABLEAU DE BORD'!$B$13:$B$2000,0),12)</f>
        <v>3.102830965870556</v>
      </c>
      <c r="BU461">
        <f t="shared" si="49"/>
        <v>0.93577891975241945</v>
      </c>
      <c r="BX461">
        <f t="shared" si="47"/>
        <v>0.60748217536470928</v>
      </c>
      <c r="BZ461">
        <v>19.600000000000001</v>
      </c>
      <c r="CB461">
        <v>0.627</v>
      </c>
      <c r="CD461">
        <f t="shared" si="48"/>
        <v>1.5404220201039038</v>
      </c>
      <c r="CF461">
        <f t="shared" si="46"/>
        <v>404.81000000000006</v>
      </c>
      <c r="CG46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BORD'!$B$13:$B$2000,0),9)))*T461/$P$18)</f>
        <v>406.35042202010396</v>
      </c>
      <c r="CI461" t="str">
        <f>'TABLEAU DE BORD'!B459</f>
        <v/>
      </c>
      <c r="CJ461" t="e">
        <f>'TABLEAU DE BORD'!E459-'TABLEAU DE BORD'!C459</f>
        <v>#VALUE!</v>
      </c>
      <c r="CL461" t="str">
        <f>'TABLEAU DE BORD'!H459</f>
        <v/>
      </c>
      <c r="CM461" t="e">
        <f>'TABLEAU DE BORD'!K459-'TABLEAU DE BORD'!I459</f>
        <v>#VALUE!</v>
      </c>
    </row>
    <row r="462" spans="72:91" x14ac:dyDescent="0.25">
      <c r="BT46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BORD'!$B$13:$B$2000,0),11))*T462/INDEX('TABLEAU DE BORD'!$B$13:$R$2000,MATCH('Formalisme RTE'!$H$2,'TABLEAU DE BORD'!$B$13:$B$2000,0),12)</f>
        <v>3.102830965870556</v>
      </c>
      <c r="BU462">
        <f t="shared" si="49"/>
        <v>0.93577891975241945</v>
      </c>
      <c r="BX462">
        <f t="shared" si="47"/>
        <v>0.60748217536470928</v>
      </c>
      <c r="BZ462">
        <v>19.600000000000001</v>
      </c>
      <c r="CB462">
        <v>0.627</v>
      </c>
      <c r="CD462">
        <f t="shared" si="48"/>
        <v>1.5404220201039038</v>
      </c>
      <c r="CF462">
        <f t="shared" si="46"/>
        <v>404.81000000000006</v>
      </c>
      <c r="CG46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BORD'!$B$13:$B$2000,0),9)))*T462/$P$18)</f>
        <v>406.35042202010396</v>
      </c>
      <c r="CI462" t="str">
        <f>'TABLEAU DE BORD'!B460</f>
        <v/>
      </c>
      <c r="CJ462" t="e">
        <f>'TABLEAU DE BORD'!E460-'TABLEAU DE BORD'!C460</f>
        <v>#VALUE!</v>
      </c>
      <c r="CL462" t="str">
        <f>'TABLEAU DE BORD'!H460</f>
        <v/>
      </c>
      <c r="CM462" t="e">
        <f>'TABLEAU DE BORD'!K460-'TABLEAU DE BORD'!I460</f>
        <v>#VALUE!</v>
      </c>
    </row>
    <row r="463" spans="72:91" x14ac:dyDescent="0.25">
      <c r="BT46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BORD'!$B$13:$B$2000,0),11))*T463/INDEX('TABLEAU DE BORD'!$B$13:$R$2000,MATCH('Formalisme RTE'!$H$2,'TABLEAU DE BORD'!$B$13:$B$2000,0),12)</f>
        <v>3.102830965870556</v>
      </c>
      <c r="BU463">
        <f t="shared" si="49"/>
        <v>0.93577891975241945</v>
      </c>
      <c r="BX463">
        <f t="shared" si="47"/>
        <v>0.60748217536470928</v>
      </c>
      <c r="BZ463">
        <v>19.600000000000001</v>
      </c>
      <c r="CB463">
        <v>0.627</v>
      </c>
      <c r="CD463">
        <f t="shared" si="48"/>
        <v>1.5404220201039038</v>
      </c>
      <c r="CF463">
        <f t="shared" ref="CF463:CF526" si="50">$BE$28+$D$10*((EXP(($BE$26-T463)/$D$10)+EXP(-($BE$26-T463)/$D$10))/2-1)</f>
        <v>404.81000000000006</v>
      </c>
      <c r="CG46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BORD'!$B$13:$B$2000,0),9)))*T463/$P$18)</f>
        <v>406.35042202010396</v>
      </c>
      <c r="CI463" t="str">
        <f>'TABLEAU DE BORD'!B461</f>
        <v/>
      </c>
      <c r="CJ463" t="e">
        <f>'TABLEAU DE BORD'!E461-'TABLEAU DE BORD'!C461</f>
        <v>#VALUE!</v>
      </c>
      <c r="CL463" t="str">
        <f>'TABLEAU DE BORD'!H461</f>
        <v/>
      </c>
      <c r="CM463" t="e">
        <f>'TABLEAU DE BORD'!K461-'TABLEAU DE BORD'!I461</f>
        <v>#VALUE!</v>
      </c>
    </row>
    <row r="464" spans="72:91" x14ac:dyDescent="0.25">
      <c r="BT46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BORD'!$B$13:$B$2000,0),11))*T464/INDEX('TABLEAU DE BORD'!$B$13:$R$2000,MATCH('Formalisme RTE'!$H$2,'TABLEAU DE BORD'!$B$13:$B$2000,0),12)</f>
        <v>3.102830965870556</v>
      </c>
      <c r="BU464">
        <f t="shared" si="49"/>
        <v>0.93577891975241945</v>
      </c>
      <c r="BX464">
        <f t="shared" ref="BX464:BX527" si="51">SQRT(1-(1/(SQRT((CB464*0.981)^2+(($B$30/10)*BZ464*0.001)^2)/(CB464*0.981))^2))</f>
        <v>0.60748217536470928</v>
      </c>
      <c r="BZ464">
        <v>19.600000000000001</v>
      </c>
      <c r="CB464">
        <v>0.627</v>
      </c>
      <c r="CD464">
        <f t="shared" si="48"/>
        <v>1.5404220201039038</v>
      </c>
      <c r="CF464">
        <f t="shared" si="50"/>
        <v>404.81000000000006</v>
      </c>
      <c r="CG46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BORD'!$B$13:$B$2000,0),9)))*T464/$P$18)</f>
        <v>406.35042202010396</v>
      </c>
      <c r="CI464" t="str">
        <f>'TABLEAU DE BORD'!B462</f>
        <v/>
      </c>
      <c r="CJ464" t="e">
        <f>'TABLEAU DE BORD'!E462-'TABLEAU DE BORD'!C462</f>
        <v>#VALUE!</v>
      </c>
      <c r="CL464" t="str">
        <f>'TABLEAU DE BORD'!H462</f>
        <v/>
      </c>
      <c r="CM464" t="e">
        <f>'TABLEAU DE BORD'!K462-'TABLEAU DE BORD'!I462</f>
        <v>#VALUE!</v>
      </c>
    </row>
    <row r="465" spans="72:91" x14ac:dyDescent="0.25">
      <c r="BT46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BORD'!$B$13:$B$2000,0),11))*T465/INDEX('TABLEAU DE BORD'!$B$13:$R$2000,MATCH('Formalisme RTE'!$H$2,'TABLEAU DE BORD'!$B$13:$B$2000,0),12)</f>
        <v>3.102830965870556</v>
      </c>
      <c r="BU465">
        <f t="shared" si="49"/>
        <v>0.93577891975241945</v>
      </c>
      <c r="BX465">
        <f t="shared" si="51"/>
        <v>0.60748217536470928</v>
      </c>
      <c r="BZ465">
        <v>19.600000000000001</v>
      </c>
      <c r="CB465">
        <v>0.627</v>
      </c>
      <c r="CD465">
        <f t="shared" ref="CD465:CD528" si="52">CG465-CF465</f>
        <v>1.5404220201039038</v>
      </c>
      <c r="CF465">
        <f t="shared" si="50"/>
        <v>404.81000000000006</v>
      </c>
      <c r="CG46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BORD'!$B$13:$B$2000,0),9)))*T465/$P$18)</f>
        <v>406.35042202010396</v>
      </c>
      <c r="CI465" t="str">
        <f>'TABLEAU DE BORD'!B463</f>
        <v/>
      </c>
      <c r="CJ465" t="e">
        <f>'TABLEAU DE BORD'!E463-'TABLEAU DE BORD'!C463</f>
        <v>#VALUE!</v>
      </c>
      <c r="CL465" t="str">
        <f>'TABLEAU DE BORD'!H463</f>
        <v/>
      </c>
      <c r="CM465" t="e">
        <f>'TABLEAU DE BORD'!K463-'TABLEAU DE BORD'!I463</f>
        <v>#VALUE!</v>
      </c>
    </row>
    <row r="466" spans="72:91" x14ac:dyDescent="0.25">
      <c r="BT46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BORD'!$B$13:$B$2000,0),11))*T466/INDEX('TABLEAU DE BORD'!$B$13:$R$2000,MATCH('Formalisme RTE'!$H$2,'TABLEAU DE BORD'!$B$13:$B$2000,0),12)</f>
        <v>3.102830965870556</v>
      </c>
      <c r="BU466">
        <f t="shared" ref="BU466:BU529" si="53">BX466*CD466</f>
        <v>0.93577891975241945</v>
      </c>
      <c r="BX466">
        <f t="shared" si="51"/>
        <v>0.60748217536470928</v>
      </c>
      <c r="BZ466">
        <v>19.600000000000001</v>
      </c>
      <c r="CB466">
        <v>0.627</v>
      </c>
      <c r="CD466">
        <f t="shared" si="52"/>
        <v>1.5404220201039038</v>
      </c>
      <c r="CF466">
        <f t="shared" si="50"/>
        <v>404.81000000000006</v>
      </c>
      <c r="CG46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BORD'!$B$13:$B$2000,0),9)))*T466/$P$18)</f>
        <v>406.35042202010396</v>
      </c>
      <c r="CI466" t="str">
        <f>'TABLEAU DE BORD'!B464</f>
        <v/>
      </c>
      <c r="CJ466" t="e">
        <f>'TABLEAU DE BORD'!E464-'TABLEAU DE BORD'!C464</f>
        <v>#VALUE!</v>
      </c>
      <c r="CL466" t="str">
        <f>'TABLEAU DE BORD'!H464</f>
        <v/>
      </c>
      <c r="CM466" t="e">
        <f>'TABLEAU DE BORD'!K464-'TABLEAU DE BORD'!I464</f>
        <v>#VALUE!</v>
      </c>
    </row>
    <row r="467" spans="72:91" x14ac:dyDescent="0.25">
      <c r="BT46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BORD'!$B$13:$B$2000,0),11))*T467/INDEX('TABLEAU DE BORD'!$B$13:$R$2000,MATCH('Formalisme RTE'!$H$2,'TABLEAU DE BORD'!$B$13:$B$2000,0),12)</f>
        <v>3.102830965870556</v>
      </c>
      <c r="BU467">
        <f t="shared" si="53"/>
        <v>0.93577891975241945</v>
      </c>
      <c r="BX467">
        <f t="shared" si="51"/>
        <v>0.60748217536470928</v>
      </c>
      <c r="BZ467">
        <v>19.600000000000001</v>
      </c>
      <c r="CB467">
        <v>0.627</v>
      </c>
      <c r="CD467">
        <f t="shared" si="52"/>
        <v>1.5404220201039038</v>
      </c>
      <c r="CF467">
        <f t="shared" si="50"/>
        <v>404.81000000000006</v>
      </c>
      <c r="CG46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BORD'!$B$13:$B$2000,0),9)))*T467/$P$18)</f>
        <v>406.35042202010396</v>
      </c>
      <c r="CI467" t="str">
        <f>'TABLEAU DE BORD'!B465</f>
        <v/>
      </c>
      <c r="CJ467" t="e">
        <f>'TABLEAU DE BORD'!E465-'TABLEAU DE BORD'!C465</f>
        <v>#VALUE!</v>
      </c>
      <c r="CL467" t="str">
        <f>'TABLEAU DE BORD'!H465</f>
        <v/>
      </c>
      <c r="CM467" t="e">
        <f>'TABLEAU DE BORD'!K465-'TABLEAU DE BORD'!I465</f>
        <v>#VALUE!</v>
      </c>
    </row>
    <row r="468" spans="72:91" x14ac:dyDescent="0.25">
      <c r="BT46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BORD'!$B$13:$B$2000,0),11))*T468/INDEX('TABLEAU DE BORD'!$B$13:$R$2000,MATCH('Formalisme RTE'!$H$2,'TABLEAU DE BORD'!$B$13:$B$2000,0),12)</f>
        <v>3.102830965870556</v>
      </c>
      <c r="BU468">
        <f t="shared" si="53"/>
        <v>0.93577891975241945</v>
      </c>
      <c r="BX468">
        <f t="shared" si="51"/>
        <v>0.60748217536470928</v>
      </c>
      <c r="BZ468">
        <v>19.600000000000001</v>
      </c>
      <c r="CB468">
        <v>0.627</v>
      </c>
      <c r="CD468">
        <f t="shared" si="52"/>
        <v>1.5404220201039038</v>
      </c>
      <c r="CF468">
        <f t="shared" si="50"/>
        <v>404.81000000000006</v>
      </c>
      <c r="CG46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BORD'!$B$13:$B$2000,0),9)))*T468/$P$18)</f>
        <v>406.35042202010396</v>
      </c>
      <c r="CI468" t="str">
        <f>'TABLEAU DE BORD'!B466</f>
        <v/>
      </c>
      <c r="CJ468" t="e">
        <f>'TABLEAU DE BORD'!E466-'TABLEAU DE BORD'!C466</f>
        <v>#VALUE!</v>
      </c>
      <c r="CL468" t="str">
        <f>'TABLEAU DE BORD'!H466</f>
        <v/>
      </c>
      <c r="CM468" t="e">
        <f>'TABLEAU DE BORD'!K466-'TABLEAU DE BORD'!I466</f>
        <v>#VALUE!</v>
      </c>
    </row>
    <row r="469" spans="72:91" x14ac:dyDescent="0.25">
      <c r="BT46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BORD'!$B$13:$B$2000,0),11))*T469/INDEX('TABLEAU DE BORD'!$B$13:$R$2000,MATCH('Formalisme RTE'!$H$2,'TABLEAU DE BORD'!$B$13:$B$2000,0),12)</f>
        <v>3.102830965870556</v>
      </c>
      <c r="BU469">
        <f t="shared" si="53"/>
        <v>0.93577891975241945</v>
      </c>
      <c r="BX469">
        <f t="shared" si="51"/>
        <v>0.60748217536470928</v>
      </c>
      <c r="BZ469">
        <v>19.600000000000001</v>
      </c>
      <c r="CB469">
        <v>0.627</v>
      </c>
      <c r="CD469">
        <f t="shared" si="52"/>
        <v>1.5404220201039038</v>
      </c>
      <c r="CF469">
        <f t="shared" si="50"/>
        <v>404.81000000000006</v>
      </c>
      <c r="CG46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BORD'!$B$13:$B$2000,0),9)))*T469/$P$18)</f>
        <v>406.35042202010396</v>
      </c>
      <c r="CI469" t="str">
        <f>'TABLEAU DE BORD'!B467</f>
        <v/>
      </c>
      <c r="CJ469" t="e">
        <f>'TABLEAU DE BORD'!E467-'TABLEAU DE BORD'!C467</f>
        <v>#VALUE!</v>
      </c>
      <c r="CL469" t="str">
        <f>'TABLEAU DE BORD'!H467</f>
        <v/>
      </c>
      <c r="CM469" t="e">
        <f>'TABLEAU DE BORD'!K467-'TABLEAU DE BORD'!I467</f>
        <v>#VALUE!</v>
      </c>
    </row>
    <row r="470" spans="72:91" x14ac:dyDescent="0.25">
      <c r="BT47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BORD'!$B$13:$B$2000,0),11))*T470/INDEX('TABLEAU DE BORD'!$B$13:$R$2000,MATCH('Formalisme RTE'!$H$2,'TABLEAU DE BORD'!$B$13:$B$2000,0),12)</f>
        <v>3.102830965870556</v>
      </c>
      <c r="BU470">
        <f t="shared" si="53"/>
        <v>0.93577891975241945</v>
      </c>
      <c r="BX470">
        <f t="shared" si="51"/>
        <v>0.60748217536470928</v>
      </c>
      <c r="BZ470">
        <v>19.600000000000001</v>
      </c>
      <c r="CB470">
        <v>0.627</v>
      </c>
      <c r="CD470">
        <f t="shared" si="52"/>
        <v>1.5404220201039038</v>
      </c>
      <c r="CF470">
        <f t="shared" si="50"/>
        <v>404.81000000000006</v>
      </c>
      <c r="CG47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BORD'!$B$13:$B$2000,0),9)))*T470/$P$18)</f>
        <v>406.35042202010396</v>
      </c>
      <c r="CI470" t="str">
        <f>'TABLEAU DE BORD'!B468</f>
        <v/>
      </c>
      <c r="CJ470" t="e">
        <f>'TABLEAU DE BORD'!E468-'TABLEAU DE BORD'!C468</f>
        <v>#VALUE!</v>
      </c>
      <c r="CL470" t="str">
        <f>'TABLEAU DE BORD'!H468</f>
        <v/>
      </c>
      <c r="CM470" t="e">
        <f>'TABLEAU DE BORD'!K468-'TABLEAU DE BORD'!I468</f>
        <v>#VALUE!</v>
      </c>
    </row>
    <row r="471" spans="72:91" x14ac:dyDescent="0.25">
      <c r="BT47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BORD'!$B$13:$B$2000,0),11))*T471/INDEX('TABLEAU DE BORD'!$B$13:$R$2000,MATCH('Formalisme RTE'!$H$2,'TABLEAU DE BORD'!$B$13:$B$2000,0),12)</f>
        <v>3.102830965870556</v>
      </c>
      <c r="BU471">
        <f t="shared" si="53"/>
        <v>0.93577891975241945</v>
      </c>
      <c r="BX471">
        <f t="shared" si="51"/>
        <v>0.60748217536470928</v>
      </c>
      <c r="BZ471">
        <v>19.600000000000001</v>
      </c>
      <c r="CB471">
        <v>0.627</v>
      </c>
      <c r="CD471">
        <f t="shared" si="52"/>
        <v>1.5404220201039038</v>
      </c>
      <c r="CF471">
        <f t="shared" si="50"/>
        <v>404.81000000000006</v>
      </c>
      <c r="CG47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BORD'!$B$13:$B$2000,0),9)))*T471/$P$18)</f>
        <v>406.35042202010396</v>
      </c>
      <c r="CI471" t="str">
        <f>'TABLEAU DE BORD'!B469</f>
        <v/>
      </c>
      <c r="CJ471" t="e">
        <f>'TABLEAU DE BORD'!E469-'TABLEAU DE BORD'!C469</f>
        <v>#VALUE!</v>
      </c>
      <c r="CL471" t="str">
        <f>'TABLEAU DE BORD'!H469</f>
        <v/>
      </c>
      <c r="CM471" t="e">
        <f>'TABLEAU DE BORD'!K469-'TABLEAU DE BORD'!I469</f>
        <v>#VALUE!</v>
      </c>
    </row>
    <row r="472" spans="72:91" x14ac:dyDescent="0.25">
      <c r="BT47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BORD'!$B$13:$B$2000,0),11))*T472/INDEX('TABLEAU DE BORD'!$B$13:$R$2000,MATCH('Formalisme RTE'!$H$2,'TABLEAU DE BORD'!$B$13:$B$2000,0),12)</f>
        <v>3.102830965870556</v>
      </c>
      <c r="BU472">
        <f t="shared" si="53"/>
        <v>0.93577891975241945</v>
      </c>
      <c r="BX472">
        <f t="shared" si="51"/>
        <v>0.60748217536470928</v>
      </c>
      <c r="BZ472">
        <v>19.600000000000001</v>
      </c>
      <c r="CB472">
        <v>0.627</v>
      </c>
      <c r="CD472">
        <f t="shared" si="52"/>
        <v>1.5404220201039038</v>
      </c>
      <c r="CF472">
        <f t="shared" si="50"/>
        <v>404.81000000000006</v>
      </c>
      <c r="CG47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BORD'!$B$13:$B$2000,0),9)))*T472/$P$18)</f>
        <v>406.35042202010396</v>
      </c>
      <c r="CI472" t="str">
        <f>'TABLEAU DE BORD'!B470</f>
        <v/>
      </c>
      <c r="CJ472" t="e">
        <f>'TABLEAU DE BORD'!E470-'TABLEAU DE BORD'!C470</f>
        <v>#VALUE!</v>
      </c>
      <c r="CL472" t="str">
        <f>'TABLEAU DE BORD'!H470</f>
        <v/>
      </c>
      <c r="CM472" t="e">
        <f>'TABLEAU DE BORD'!K470-'TABLEAU DE BORD'!I470</f>
        <v>#VALUE!</v>
      </c>
    </row>
    <row r="473" spans="72:91" x14ac:dyDescent="0.25">
      <c r="BT47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BORD'!$B$13:$B$2000,0),11))*T473/INDEX('TABLEAU DE BORD'!$B$13:$R$2000,MATCH('Formalisme RTE'!$H$2,'TABLEAU DE BORD'!$B$13:$B$2000,0),12)</f>
        <v>3.102830965870556</v>
      </c>
      <c r="BU473">
        <f t="shared" si="53"/>
        <v>0.93577891975241945</v>
      </c>
      <c r="BX473">
        <f t="shared" si="51"/>
        <v>0.60748217536470928</v>
      </c>
      <c r="BZ473">
        <v>19.600000000000001</v>
      </c>
      <c r="CB473">
        <v>0.627</v>
      </c>
      <c r="CD473">
        <f t="shared" si="52"/>
        <v>1.5404220201039038</v>
      </c>
      <c r="CF473">
        <f t="shared" si="50"/>
        <v>404.81000000000006</v>
      </c>
      <c r="CG47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BORD'!$B$13:$B$2000,0),9)))*T473/$P$18)</f>
        <v>406.35042202010396</v>
      </c>
      <c r="CI473" t="str">
        <f>'TABLEAU DE BORD'!B471</f>
        <v/>
      </c>
      <c r="CJ473" t="e">
        <f>'TABLEAU DE BORD'!E471-'TABLEAU DE BORD'!C471</f>
        <v>#VALUE!</v>
      </c>
      <c r="CL473" t="str">
        <f>'TABLEAU DE BORD'!H471</f>
        <v/>
      </c>
      <c r="CM473" t="e">
        <f>'TABLEAU DE BORD'!K471-'TABLEAU DE BORD'!I471</f>
        <v>#VALUE!</v>
      </c>
    </row>
    <row r="474" spans="72:91" x14ac:dyDescent="0.25">
      <c r="BT47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BORD'!$B$13:$B$2000,0),11))*T474/INDEX('TABLEAU DE BORD'!$B$13:$R$2000,MATCH('Formalisme RTE'!$H$2,'TABLEAU DE BORD'!$B$13:$B$2000,0),12)</f>
        <v>3.102830965870556</v>
      </c>
      <c r="BU474">
        <f t="shared" si="53"/>
        <v>0.93577891975241945</v>
      </c>
      <c r="BX474">
        <f t="shared" si="51"/>
        <v>0.60748217536470928</v>
      </c>
      <c r="BZ474">
        <v>19.600000000000001</v>
      </c>
      <c r="CB474">
        <v>0.627</v>
      </c>
      <c r="CD474">
        <f t="shared" si="52"/>
        <v>1.5404220201039038</v>
      </c>
      <c r="CF474">
        <f t="shared" si="50"/>
        <v>404.81000000000006</v>
      </c>
      <c r="CG47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BORD'!$B$13:$B$2000,0),9)))*T474/$P$18)</f>
        <v>406.35042202010396</v>
      </c>
      <c r="CI474" t="str">
        <f>'TABLEAU DE BORD'!B472</f>
        <v/>
      </c>
      <c r="CJ474" t="e">
        <f>'TABLEAU DE BORD'!E472-'TABLEAU DE BORD'!C472</f>
        <v>#VALUE!</v>
      </c>
      <c r="CL474" t="str">
        <f>'TABLEAU DE BORD'!H472</f>
        <v/>
      </c>
      <c r="CM474" t="e">
        <f>'TABLEAU DE BORD'!K472-'TABLEAU DE BORD'!I472</f>
        <v>#VALUE!</v>
      </c>
    </row>
    <row r="475" spans="72:91" x14ac:dyDescent="0.25">
      <c r="BT47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BORD'!$B$13:$B$2000,0),11))*T475/INDEX('TABLEAU DE BORD'!$B$13:$R$2000,MATCH('Formalisme RTE'!$H$2,'TABLEAU DE BORD'!$B$13:$B$2000,0),12)</f>
        <v>3.102830965870556</v>
      </c>
      <c r="BU475">
        <f t="shared" si="53"/>
        <v>0.93577891975241945</v>
      </c>
      <c r="BX475">
        <f t="shared" si="51"/>
        <v>0.60748217536470928</v>
      </c>
      <c r="BZ475">
        <v>19.600000000000001</v>
      </c>
      <c r="CB475">
        <v>0.627</v>
      </c>
      <c r="CD475">
        <f t="shared" si="52"/>
        <v>1.5404220201039038</v>
      </c>
      <c r="CF475">
        <f t="shared" si="50"/>
        <v>404.81000000000006</v>
      </c>
      <c r="CG47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BORD'!$B$13:$B$2000,0),9)))*T475/$P$18)</f>
        <v>406.35042202010396</v>
      </c>
      <c r="CI475" t="str">
        <f>'TABLEAU DE BORD'!B473</f>
        <v/>
      </c>
      <c r="CJ475" t="e">
        <f>'TABLEAU DE BORD'!E473-'TABLEAU DE BORD'!C473</f>
        <v>#VALUE!</v>
      </c>
      <c r="CL475" t="str">
        <f>'TABLEAU DE BORD'!H473</f>
        <v/>
      </c>
      <c r="CM475" t="e">
        <f>'TABLEAU DE BORD'!K473-'TABLEAU DE BORD'!I473</f>
        <v>#VALUE!</v>
      </c>
    </row>
    <row r="476" spans="72:91" x14ac:dyDescent="0.25">
      <c r="BT47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BORD'!$B$13:$B$2000,0),11))*T476/INDEX('TABLEAU DE BORD'!$B$13:$R$2000,MATCH('Formalisme RTE'!$H$2,'TABLEAU DE BORD'!$B$13:$B$2000,0),12)</f>
        <v>3.102830965870556</v>
      </c>
      <c r="BU476">
        <f t="shared" si="53"/>
        <v>0.93577891975241945</v>
      </c>
      <c r="BX476">
        <f t="shared" si="51"/>
        <v>0.60748217536470928</v>
      </c>
      <c r="BZ476">
        <v>19.600000000000001</v>
      </c>
      <c r="CB476">
        <v>0.627</v>
      </c>
      <c r="CD476">
        <f t="shared" si="52"/>
        <v>1.5404220201039038</v>
      </c>
      <c r="CF476">
        <f t="shared" si="50"/>
        <v>404.81000000000006</v>
      </c>
      <c r="CG47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BORD'!$B$13:$B$2000,0),9)))*T476/$P$18)</f>
        <v>406.35042202010396</v>
      </c>
      <c r="CI476" t="str">
        <f>'TABLEAU DE BORD'!B474</f>
        <v/>
      </c>
      <c r="CJ476" t="e">
        <f>'TABLEAU DE BORD'!E474-'TABLEAU DE BORD'!C474</f>
        <v>#VALUE!</v>
      </c>
      <c r="CL476" t="str">
        <f>'TABLEAU DE BORD'!H474</f>
        <v/>
      </c>
      <c r="CM476" t="e">
        <f>'TABLEAU DE BORD'!K474-'TABLEAU DE BORD'!I474</f>
        <v>#VALUE!</v>
      </c>
    </row>
    <row r="477" spans="72:91" x14ac:dyDescent="0.25">
      <c r="BT47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BORD'!$B$13:$B$2000,0),11))*T477/INDEX('TABLEAU DE BORD'!$B$13:$R$2000,MATCH('Formalisme RTE'!$H$2,'TABLEAU DE BORD'!$B$13:$B$2000,0),12)</f>
        <v>3.102830965870556</v>
      </c>
      <c r="BU477">
        <f t="shared" si="53"/>
        <v>0.93577891975241945</v>
      </c>
      <c r="BX477">
        <f t="shared" si="51"/>
        <v>0.60748217536470928</v>
      </c>
      <c r="BZ477">
        <v>19.600000000000001</v>
      </c>
      <c r="CB477">
        <v>0.627</v>
      </c>
      <c r="CD477">
        <f t="shared" si="52"/>
        <v>1.5404220201039038</v>
      </c>
      <c r="CF477">
        <f t="shared" si="50"/>
        <v>404.81000000000006</v>
      </c>
      <c r="CG47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BORD'!$B$13:$B$2000,0),9)))*T477/$P$18)</f>
        <v>406.35042202010396</v>
      </c>
      <c r="CI477" t="str">
        <f>'TABLEAU DE BORD'!B475</f>
        <v/>
      </c>
      <c r="CJ477" t="e">
        <f>'TABLEAU DE BORD'!E475-'TABLEAU DE BORD'!C475</f>
        <v>#VALUE!</v>
      </c>
      <c r="CL477" t="str">
        <f>'TABLEAU DE BORD'!H475</f>
        <v/>
      </c>
      <c r="CM477" t="e">
        <f>'TABLEAU DE BORD'!K475-'TABLEAU DE BORD'!I475</f>
        <v>#VALUE!</v>
      </c>
    </row>
    <row r="478" spans="72:91" x14ac:dyDescent="0.25">
      <c r="BT47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BORD'!$B$13:$B$2000,0),11))*T478/INDEX('TABLEAU DE BORD'!$B$13:$R$2000,MATCH('Formalisme RTE'!$H$2,'TABLEAU DE BORD'!$B$13:$B$2000,0),12)</f>
        <v>3.102830965870556</v>
      </c>
      <c r="BU478">
        <f t="shared" si="53"/>
        <v>0.93577891975241945</v>
      </c>
      <c r="BX478">
        <f t="shared" si="51"/>
        <v>0.60748217536470928</v>
      </c>
      <c r="BZ478">
        <v>19.600000000000001</v>
      </c>
      <c r="CB478">
        <v>0.627</v>
      </c>
      <c r="CD478">
        <f t="shared" si="52"/>
        <v>1.5404220201039038</v>
      </c>
      <c r="CF478">
        <f t="shared" si="50"/>
        <v>404.81000000000006</v>
      </c>
      <c r="CG47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BORD'!$B$13:$B$2000,0),9)))*T478/$P$18)</f>
        <v>406.35042202010396</v>
      </c>
      <c r="CI478" t="str">
        <f>'TABLEAU DE BORD'!B476</f>
        <v/>
      </c>
      <c r="CJ478" t="e">
        <f>'TABLEAU DE BORD'!E476-'TABLEAU DE BORD'!C476</f>
        <v>#VALUE!</v>
      </c>
      <c r="CL478" t="str">
        <f>'TABLEAU DE BORD'!H476</f>
        <v/>
      </c>
      <c r="CM478" t="e">
        <f>'TABLEAU DE BORD'!K476-'TABLEAU DE BORD'!I476</f>
        <v>#VALUE!</v>
      </c>
    </row>
    <row r="479" spans="72:91" x14ac:dyDescent="0.25">
      <c r="BT47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BORD'!$B$13:$B$2000,0),11))*T479/INDEX('TABLEAU DE BORD'!$B$13:$R$2000,MATCH('Formalisme RTE'!$H$2,'TABLEAU DE BORD'!$B$13:$B$2000,0),12)</f>
        <v>3.102830965870556</v>
      </c>
      <c r="BU479">
        <f t="shared" si="53"/>
        <v>0.93577891975241945</v>
      </c>
      <c r="BX479">
        <f t="shared" si="51"/>
        <v>0.60748217536470928</v>
      </c>
      <c r="BZ479">
        <v>19.600000000000001</v>
      </c>
      <c r="CB479">
        <v>0.627</v>
      </c>
      <c r="CD479">
        <f t="shared" si="52"/>
        <v>1.5404220201039038</v>
      </c>
      <c r="CF479">
        <f t="shared" si="50"/>
        <v>404.81000000000006</v>
      </c>
      <c r="CG47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BORD'!$B$13:$B$2000,0),9)))*T479/$P$18)</f>
        <v>406.35042202010396</v>
      </c>
      <c r="CI479" t="str">
        <f>'TABLEAU DE BORD'!B477</f>
        <v/>
      </c>
      <c r="CJ479" t="e">
        <f>'TABLEAU DE BORD'!E477-'TABLEAU DE BORD'!C477</f>
        <v>#VALUE!</v>
      </c>
      <c r="CL479" t="str">
        <f>'TABLEAU DE BORD'!H477</f>
        <v/>
      </c>
      <c r="CM479" t="e">
        <f>'TABLEAU DE BORD'!K477-'TABLEAU DE BORD'!I477</f>
        <v>#VALUE!</v>
      </c>
    </row>
    <row r="480" spans="72:91" x14ac:dyDescent="0.25">
      <c r="BT48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BORD'!$B$13:$B$2000,0),11))*T480/INDEX('TABLEAU DE BORD'!$B$13:$R$2000,MATCH('Formalisme RTE'!$H$2,'TABLEAU DE BORD'!$B$13:$B$2000,0),12)</f>
        <v>3.102830965870556</v>
      </c>
      <c r="BU480">
        <f t="shared" si="53"/>
        <v>0.93577891975241945</v>
      </c>
      <c r="BX480">
        <f t="shared" si="51"/>
        <v>0.60748217536470928</v>
      </c>
      <c r="BZ480">
        <v>19.600000000000001</v>
      </c>
      <c r="CB480">
        <v>0.627</v>
      </c>
      <c r="CD480">
        <f t="shared" si="52"/>
        <v>1.5404220201039038</v>
      </c>
      <c r="CF480">
        <f t="shared" si="50"/>
        <v>404.81000000000006</v>
      </c>
      <c r="CG48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BORD'!$B$13:$B$2000,0),9)))*T480/$P$18)</f>
        <v>406.35042202010396</v>
      </c>
      <c r="CI480" t="str">
        <f>'TABLEAU DE BORD'!B478</f>
        <v/>
      </c>
      <c r="CJ480" t="e">
        <f>'TABLEAU DE BORD'!E478-'TABLEAU DE BORD'!C478</f>
        <v>#VALUE!</v>
      </c>
      <c r="CL480" t="str">
        <f>'TABLEAU DE BORD'!H478</f>
        <v/>
      </c>
      <c r="CM480" t="e">
        <f>'TABLEAU DE BORD'!K478-'TABLEAU DE BORD'!I478</f>
        <v>#VALUE!</v>
      </c>
    </row>
    <row r="481" spans="72:91" x14ac:dyDescent="0.25">
      <c r="BT48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BORD'!$B$13:$B$2000,0),11))*T481/INDEX('TABLEAU DE BORD'!$B$13:$R$2000,MATCH('Formalisme RTE'!$H$2,'TABLEAU DE BORD'!$B$13:$B$2000,0),12)</f>
        <v>3.102830965870556</v>
      </c>
      <c r="BU481">
        <f t="shared" si="53"/>
        <v>0.93577891975241945</v>
      </c>
      <c r="BX481">
        <f t="shared" si="51"/>
        <v>0.60748217536470928</v>
      </c>
      <c r="BZ481">
        <v>19.600000000000001</v>
      </c>
      <c r="CB481">
        <v>0.627</v>
      </c>
      <c r="CD481">
        <f t="shared" si="52"/>
        <v>1.5404220201039038</v>
      </c>
      <c r="CF481">
        <f t="shared" si="50"/>
        <v>404.81000000000006</v>
      </c>
      <c r="CG48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BORD'!$B$13:$B$2000,0),9)))*T481/$P$18)</f>
        <v>406.35042202010396</v>
      </c>
      <c r="CI481" t="str">
        <f>'TABLEAU DE BORD'!B479</f>
        <v/>
      </c>
      <c r="CJ481" t="e">
        <f>'TABLEAU DE BORD'!E479-'TABLEAU DE BORD'!C479</f>
        <v>#VALUE!</v>
      </c>
      <c r="CL481" t="str">
        <f>'TABLEAU DE BORD'!H479</f>
        <v/>
      </c>
      <c r="CM481" t="e">
        <f>'TABLEAU DE BORD'!K479-'TABLEAU DE BORD'!I479</f>
        <v>#VALUE!</v>
      </c>
    </row>
    <row r="482" spans="72:91" x14ac:dyDescent="0.25">
      <c r="BT48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BORD'!$B$13:$B$2000,0),11))*T482/INDEX('TABLEAU DE BORD'!$B$13:$R$2000,MATCH('Formalisme RTE'!$H$2,'TABLEAU DE BORD'!$B$13:$B$2000,0),12)</f>
        <v>3.102830965870556</v>
      </c>
      <c r="BU482">
        <f t="shared" si="53"/>
        <v>0.93577891975241945</v>
      </c>
      <c r="BX482">
        <f t="shared" si="51"/>
        <v>0.60748217536470928</v>
      </c>
      <c r="BZ482">
        <v>19.600000000000001</v>
      </c>
      <c r="CB482">
        <v>0.627</v>
      </c>
      <c r="CD482">
        <f t="shared" si="52"/>
        <v>1.5404220201039038</v>
      </c>
      <c r="CF482">
        <f t="shared" si="50"/>
        <v>404.81000000000006</v>
      </c>
      <c r="CG48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BORD'!$B$13:$B$2000,0),9)))*T482/$P$18)</f>
        <v>406.35042202010396</v>
      </c>
      <c r="CI482" t="str">
        <f>'TABLEAU DE BORD'!B480</f>
        <v/>
      </c>
      <c r="CJ482" t="e">
        <f>'TABLEAU DE BORD'!E480-'TABLEAU DE BORD'!C480</f>
        <v>#VALUE!</v>
      </c>
      <c r="CL482" t="str">
        <f>'TABLEAU DE BORD'!H480</f>
        <v/>
      </c>
      <c r="CM482" t="e">
        <f>'TABLEAU DE BORD'!K480-'TABLEAU DE BORD'!I480</f>
        <v>#VALUE!</v>
      </c>
    </row>
    <row r="483" spans="72:91" x14ac:dyDescent="0.25">
      <c r="BT48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BORD'!$B$13:$B$2000,0),11))*T483/INDEX('TABLEAU DE BORD'!$B$13:$R$2000,MATCH('Formalisme RTE'!$H$2,'TABLEAU DE BORD'!$B$13:$B$2000,0),12)</f>
        <v>3.102830965870556</v>
      </c>
      <c r="BU483">
        <f t="shared" si="53"/>
        <v>0.93577891975241945</v>
      </c>
      <c r="BX483">
        <f t="shared" si="51"/>
        <v>0.60748217536470928</v>
      </c>
      <c r="BZ483">
        <v>19.600000000000001</v>
      </c>
      <c r="CB483">
        <v>0.627</v>
      </c>
      <c r="CD483">
        <f t="shared" si="52"/>
        <v>1.5404220201039038</v>
      </c>
      <c r="CF483">
        <f t="shared" si="50"/>
        <v>404.81000000000006</v>
      </c>
      <c r="CG48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BORD'!$B$13:$B$2000,0),9)))*T483/$P$18)</f>
        <v>406.35042202010396</v>
      </c>
      <c r="CI483" t="str">
        <f>'TABLEAU DE BORD'!B481</f>
        <v/>
      </c>
      <c r="CJ483" t="e">
        <f>'TABLEAU DE BORD'!E481-'TABLEAU DE BORD'!C481</f>
        <v>#VALUE!</v>
      </c>
      <c r="CL483" t="str">
        <f>'TABLEAU DE BORD'!H481</f>
        <v/>
      </c>
      <c r="CM483" t="e">
        <f>'TABLEAU DE BORD'!K481-'TABLEAU DE BORD'!I481</f>
        <v>#VALUE!</v>
      </c>
    </row>
    <row r="484" spans="72:91" x14ac:dyDescent="0.25">
      <c r="BT48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BORD'!$B$13:$B$2000,0),11))*T484/INDEX('TABLEAU DE BORD'!$B$13:$R$2000,MATCH('Formalisme RTE'!$H$2,'TABLEAU DE BORD'!$B$13:$B$2000,0),12)</f>
        <v>3.102830965870556</v>
      </c>
      <c r="BU484">
        <f t="shared" si="53"/>
        <v>0.93577891975241945</v>
      </c>
      <c r="BX484">
        <f t="shared" si="51"/>
        <v>0.60748217536470928</v>
      </c>
      <c r="BZ484">
        <v>19.600000000000001</v>
      </c>
      <c r="CB484">
        <v>0.627</v>
      </c>
      <c r="CD484">
        <f t="shared" si="52"/>
        <v>1.5404220201039038</v>
      </c>
      <c r="CF484">
        <f t="shared" si="50"/>
        <v>404.81000000000006</v>
      </c>
      <c r="CG48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BORD'!$B$13:$B$2000,0),9)))*T484/$P$18)</f>
        <v>406.35042202010396</v>
      </c>
      <c r="CI484" t="str">
        <f>'TABLEAU DE BORD'!B482</f>
        <v/>
      </c>
      <c r="CJ484" t="e">
        <f>'TABLEAU DE BORD'!E482-'TABLEAU DE BORD'!C482</f>
        <v>#VALUE!</v>
      </c>
      <c r="CL484" t="str">
        <f>'TABLEAU DE BORD'!H482</f>
        <v/>
      </c>
      <c r="CM484" t="e">
        <f>'TABLEAU DE BORD'!K482-'TABLEAU DE BORD'!I482</f>
        <v>#VALUE!</v>
      </c>
    </row>
    <row r="485" spans="72:91" x14ac:dyDescent="0.25">
      <c r="BT48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BORD'!$B$13:$B$2000,0),11))*T485/INDEX('TABLEAU DE BORD'!$B$13:$R$2000,MATCH('Formalisme RTE'!$H$2,'TABLEAU DE BORD'!$B$13:$B$2000,0),12)</f>
        <v>3.102830965870556</v>
      </c>
      <c r="BU485">
        <f t="shared" si="53"/>
        <v>0.93577891975241945</v>
      </c>
      <c r="BX485">
        <f t="shared" si="51"/>
        <v>0.60748217536470928</v>
      </c>
      <c r="BZ485">
        <v>19.600000000000001</v>
      </c>
      <c r="CB485">
        <v>0.627</v>
      </c>
      <c r="CD485">
        <f t="shared" si="52"/>
        <v>1.5404220201039038</v>
      </c>
      <c r="CF485">
        <f t="shared" si="50"/>
        <v>404.81000000000006</v>
      </c>
      <c r="CG48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BORD'!$B$13:$B$2000,0),9)))*T485/$P$18)</f>
        <v>406.35042202010396</v>
      </c>
      <c r="CI485" t="str">
        <f>'TABLEAU DE BORD'!B483</f>
        <v/>
      </c>
      <c r="CJ485" t="e">
        <f>'TABLEAU DE BORD'!E483-'TABLEAU DE BORD'!C483</f>
        <v>#VALUE!</v>
      </c>
      <c r="CL485" t="str">
        <f>'TABLEAU DE BORD'!H483</f>
        <v/>
      </c>
      <c r="CM485" t="e">
        <f>'TABLEAU DE BORD'!K483-'TABLEAU DE BORD'!I483</f>
        <v>#VALUE!</v>
      </c>
    </row>
    <row r="486" spans="72:91" x14ac:dyDescent="0.25">
      <c r="BT48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BORD'!$B$13:$B$2000,0),11))*T486/INDEX('TABLEAU DE BORD'!$B$13:$R$2000,MATCH('Formalisme RTE'!$H$2,'TABLEAU DE BORD'!$B$13:$B$2000,0),12)</f>
        <v>3.102830965870556</v>
      </c>
      <c r="BU486">
        <f t="shared" si="53"/>
        <v>0.93577891975241945</v>
      </c>
      <c r="BX486">
        <f t="shared" si="51"/>
        <v>0.60748217536470928</v>
      </c>
      <c r="BZ486">
        <v>19.600000000000001</v>
      </c>
      <c r="CB486">
        <v>0.627</v>
      </c>
      <c r="CD486">
        <f t="shared" si="52"/>
        <v>1.5404220201039038</v>
      </c>
      <c r="CF486">
        <f t="shared" si="50"/>
        <v>404.81000000000006</v>
      </c>
      <c r="CG48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BORD'!$B$13:$B$2000,0),9)))*T486/$P$18)</f>
        <v>406.35042202010396</v>
      </c>
      <c r="CI486" t="str">
        <f>'TABLEAU DE BORD'!B484</f>
        <v/>
      </c>
      <c r="CJ486" t="e">
        <f>'TABLEAU DE BORD'!E484-'TABLEAU DE BORD'!C484</f>
        <v>#VALUE!</v>
      </c>
      <c r="CL486" t="str">
        <f>'TABLEAU DE BORD'!H484</f>
        <v/>
      </c>
      <c r="CM486" t="e">
        <f>'TABLEAU DE BORD'!K484-'TABLEAU DE BORD'!I484</f>
        <v>#VALUE!</v>
      </c>
    </row>
    <row r="487" spans="72:91" x14ac:dyDescent="0.25">
      <c r="BT48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BORD'!$B$13:$B$2000,0),11))*T487/INDEX('TABLEAU DE BORD'!$B$13:$R$2000,MATCH('Formalisme RTE'!$H$2,'TABLEAU DE BORD'!$B$13:$B$2000,0),12)</f>
        <v>3.102830965870556</v>
      </c>
      <c r="BU487">
        <f t="shared" si="53"/>
        <v>0.93577891975241945</v>
      </c>
      <c r="BX487">
        <f t="shared" si="51"/>
        <v>0.60748217536470928</v>
      </c>
      <c r="BZ487">
        <v>19.600000000000001</v>
      </c>
      <c r="CB487">
        <v>0.627</v>
      </c>
      <c r="CD487">
        <f t="shared" si="52"/>
        <v>1.5404220201039038</v>
      </c>
      <c r="CF487">
        <f t="shared" si="50"/>
        <v>404.81000000000006</v>
      </c>
      <c r="CG48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BORD'!$B$13:$B$2000,0),9)))*T487/$P$18)</f>
        <v>406.35042202010396</v>
      </c>
      <c r="CI487" t="str">
        <f>'TABLEAU DE BORD'!B485</f>
        <v/>
      </c>
      <c r="CJ487" t="e">
        <f>'TABLEAU DE BORD'!E485-'TABLEAU DE BORD'!C485</f>
        <v>#VALUE!</v>
      </c>
      <c r="CL487" t="str">
        <f>'TABLEAU DE BORD'!H485</f>
        <v/>
      </c>
      <c r="CM487" t="e">
        <f>'TABLEAU DE BORD'!K485-'TABLEAU DE BORD'!I485</f>
        <v>#VALUE!</v>
      </c>
    </row>
    <row r="488" spans="72:91" x14ac:dyDescent="0.25">
      <c r="BT48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BORD'!$B$13:$B$2000,0),11))*T488/INDEX('TABLEAU DE BORD'!$B$13:$R$2000,MATCH('Formalisme RTE'!$H$2,'TABLEAU DE BORD'!$B$13:$B$2000,0),12)</f>
        <v>3.102830965870556</v>
      </c>
      <c r="BU488">
        <f t="shared" si="53"/>
        <v>0.93577891975241945</v>
      </c>
      <c r="BX488">
        <f t="shared" si="51"/>
        <v>0.60748217536470928</v>
      </c>
      <c r="BZ488">
        <v>19.600000000000001</v>
      </c>
      <c r="CB488">
        <v>0.627</v>
      </c>
      <c r="CD488">
        <f t="shared" si="52"/>
        <v>1.5404220201039038</v>
      </c>
      <c r="CF488">
        <f t="shared" si="50"/>
        <v>404.81000000000006</v>
      </c>
      <c r="CG48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BORD'!$B$13:$B$2000,0),9)))*T488/$P$18)</f>
        <v>406.35042202010396</v>
      </c>
      <c r="CI488" t="str">
        <f>'TABLEAU DE BORD'!B486</f>
        <v/>
      </c>
      <c r="CJ488" t="e">
        <f>'TABLEAU DE BORD'!E486-'TABLEAU DE BORD'!C486</f>
        <v>#VALUE!</v>
      </c>
      <c r="CL488" t="str">
        <f>'TABLEAU DE BORD'!H486</f>
        <v/>
      </c>
      <c r="CM488" t="e">
        <f>'TABLEAU DE BORD'!K486-'TABLEAU DE BORD'!I486</f>
        <v>#VALUE!</v>
      </c>
    </row>
    <row r="489" spans="72:91" x14ac:dyDescent="0.25">
      <c r="BT48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BORD'!$B$13:$B$2000,0),11))*T489/INDEX('TABLEAU DE BORD'!$B$13:$R$2000,MATCH('Formalisme RTE'!$H$2,'TABLEAU DE BORD'!$B$13:$B$2000,0),12)</f>
        <v>3.102830965870556</v>
      </c>
      <c r="BU489">
        <f t="shared" si="53"/>
        <v>0.93577891975241945</v>
      </c>
      <c r="BX489">
        <f t="shared" si="51"/>
        <v>0.60748217536470928</v>
      </c>
      <c r="BZ489">
        <v>19.600000000000001</v>
      </c>
      <c r="CB489">
        <v>0.627</v>
      </c>
      <c r="CD489">
        <f t="shared" si="52"/>
        <v>1.5404220201039038</v>
      </c>
      <c r="CF489">
        <f t="shared" si="50"/>
        <v>404.81000000000006</v>
      </c>
      <c r="CG48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BORD'!$B$13:$B$2000,0),9)))*T489/$P$18)</f>
        <v>406.35042202010396</v>
      </c>
      <c r="CI489" t="str">
        <f>'TABLEAU DE BORD'!B487</f>
        <v/>
      </c>
      <c r="CJ489" t="e">
        <f>'TABLEAU DE BORD'!E487-'TABLEAU DE BORD'!C487</f>
        <v>#VALUE!</v>
      </c>
      <c r="CL489" t="str">
        <f>'TABLEAU DE BORD'!H487</f>
        <v/>
      </c>
      <c r="CM489" t="e">
        <f>'TABLEAU DE BORD'!K487-'TABLEAU DE BORD'!I487</f>
        <v>#VALUE!</v>
      </c>
    </row>
    <row r="490" spans="72:91" x14ac:dyDescent="0.25">
      <c r="BT49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BORD'!$B$13:$B$2000,0),11))*T490/INDEX('TABLEAU DE BORD'!$B$13:$R$2000,MATCH('Formalisme RTE'!$H$2,'TABLEAU DE BORD'!$B$13:$B$2000,0),12)</f>
        <v>3.102830965870556</v>
      </c>
      <c r="BU490">
        <f t="shared" si="53"/>
        <v>0.93577891975241945</v>
      </c>
      <c r="BX490">
        <f t="shared" si="51"/>
        <v>0.60748217536470928</v>
      </c>
      <c r="BZ490">
        <v>19.600000000000001</v>
      </c>
      <c r="CB490">
        <v>0.627</v>
      </c>
      <c r="CD490">
        <f t="shared" si="52"/>
        <v>1.5404220201039038</v>
      </c>
      <c r="CF490">
        <f t="shared" si="50"/>
        <v>404.81000000000006</v>
      </c>
      <c r="CG49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BORD'!$B$13:$B$2000,0),9)))*T490/$P$18)</f>
        <v>406.35042202010396</v>
      </c>
      <c r="CI490" t="str">
        <f>'TABLEAU DE BORD'!B488</f>
        <v/>
      </c>
      <c r="CJ490" t="e">
        <f>'TABLEAU DE BORD'!E488-'TABLEAU DE BORD'!C488</f>
        <v>#VALUE!</v>
      </c>
      <c r="CL490" t="str">
        <f>'TABLEAU DE BORD'!H488</f>
        <v/>
      </c>
      <c r="CM490" t="e">
        <f>'TABLEAU DE BORD'!K488-'TABLEAU DE BORD'!I488</f>
        <v>#VALUE!</v>
      </c>
    </row>
    <row r="491" spans="72:91" x14ac:dyDescent="0.25">
      <c r="BT49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BORD'!$B$13:$B$2000,0),11))*T491/INDEX('TABLEAU DE BORD'!$B$13:$R$2000,MATCH('Formalisme RTE'!$H$2,'TABLEAU DE BORD'!$B$13:$B$2000,0),12)</f>
        <v>3.102830965870556</v>
      </c>
      <c r="BU491">
        <f t="shared" si="53"/>
        <v>0.93577891975241945</v>
      </c>
      <c r="BX491">
        <f t="shared" si="51"/>
        <v>0.60748217536470928</v>
      </c>
      <c r="BZ491">
        <v>19.600000000000001</v>
      </c>
      <c r="CB491">
        <v>0.627</v>
      </c>
      <c r="CD491">
        <f t="shared" si="52"/>
        <v>1.5404220201039038</v>
      </c>
      <c r="CF491">
        <f t="shared" si="50"/>
        <v>404.81000000000006</v>
      </c>
      <c r="CG49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BORD'!$B$13:$B$2000,0),9)))*T491/$P$18)</f>
        <v>406.35042202010396</v>
      </c>
      <c r="CI491" t="str">
        <f>'TABLEAU DE BORD'!B489</f>
        <v/>
      </c>
      <c r="CJ491" t="e">
        <f>'TABLEAU DE BORD'!E489-'TABLEAU DE BORD'!C489</f>
        <v>#VALUE!</v>
      </c>
      <c r="CL491" t="str">
        <f>'TABLEAU DE BORD'!H489</f>
        <v/>
      </c>
      <c r="CM491" t="e">
        <f>'TABLEAU DE BORD'!K489-'TABLEAU DE BORD'!I489</f>
        <v>#VALUE!</v>
      </c>
    </row>
    <row r="492" spans="72:91" x14ac:dyDescent="0.25">
      <c r="BT49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BORD'!$B$13:$B$2000,0),11))*T492/INDEX('TABLEAU DE BORD'!$B$13:$R$2000,MATCH('Formalisme RTE'!$H$2,'TABLEAU DE BORD'!$B$13:$B$2000,0),12)</f>
        <v>3.102830965870556</v>
      </c>
      <c r="BU492">
        <f t="shared" si="53"/>
        <v>0.93577891975241945</v>
      </c>
      <c r="BX492">
        <f t="shared" si="51"/>
        <v>0.60748217536470928</v>
      </c>
      <c r="BZ492">
        <v>19.600000000000001</v>
      </c>
      <c r="CB492">
        <v>0.627</v>
      </c>
      <c r="CD492">
        <f t="shared" si="52"/>
        <v>1.5404220201039038</v>
      </c>
      <c r="CF492">
        <f t="shared" si="50"/>
        <v>404.81000000000006</v>
      </c>
      <c r="CG49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BORD'!$B$13:$B$2000,0),9)))*T492/$P$18)</f>
        <v>406.35042202010396</v>
      </c>
      <c r="CI492" t="str">
        <f>'TABLEAU DE BORD'!B490</f>
        <v/>
      </c>
      <c r="CJ492" t="e">
        <f>'TABLEAU DE BORD'!E490-'TABLEAU DE BORD'!C490</f>
        <v>#VALUE!</v>
      </c>
      <c r="CL492" t="str">
        <f>'TABLEAU DE BORD'!H490</f>
        <v/>
      </c>
      <c r="CM492" t="e">
        <f>'TABLEAU DE BORD'!K490-'TABLEAU DE BORD'!I490</f>
        <v>#VALUE!</v>
      </c>
    </row>
    <row r="493" spans="72:91" x14ac:dyDescent="0.25">
      <c r="BT49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BORD'!$B$13:$B$2000,0),11))*T493/INDEX('TABLEAU DE BORD'!$B$13:$R$2000,MATCH('Formalisme RTE'!$H$2,'TABLEAU DE BORD'!$B$13:$B$2000,0),12)</f>
        <v>3.102830965870556</v>
      </c>
      <c r="BU493">
        <f t="shared" si="53"/>
        <v>0.93577891975241945</v>
      </c>
      <c r="BX493">
        <f t="shared" si="51"/>
        <v>0.60748217536470928</v>
      </c>
      <c r="BZ493">
        <v>19.600000000000001</v>
      </c>
      <c r="CB493">
        <v>0.627</v>
      </c>
      <c r="CD493">
        <f t="shared" si="52"/>
        <v>1.5404220201039038</v>
      </c>
      <c r="CF493">
        <f t="shared" si="50"/>
        <v>404.81000000000006</v>
      </c>
      <c r="CG49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BORD'!$B$13:$B$2000,0),9)))*T493/$P$18)</f>
        <v>406.35042202010396</v>
      </c>
      <c r="CI493" t="str">
        <f>'TABLEAU DE BORD'!B491</f>
        <v/>
      </c>
      <c r="CJ493" t="e">
        <f>'TABLEAU DE BORD'!E491-'TABLEAU DE BORD'!C491</f>
        <v>#VALUE!</v>
      </c>
      <c r="CL493" t="str">
        <f>'TABLEAU DE BORD'!H491</f>
        <v/>
      </c>
      <c r="CM493" t="e">
        <f>'TABLEAU DE BORD'!K491-'TABLEAU DE BORD'!I491</f>
        <v>#VALUE!</v>
      </c>
    </row>
    <row r="494" spans="72:91" x14ac:dyDescent="0.25">
      <c r="BT49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BORD'!$B$13:$B$2000,0),11))*T494/INDEX('TABLEAU DE BORD'!$B$13:$R$2000,MATCH('Formalisme RTE'!$H$2,'TABLEAU DE BORD'!$B$13:$B$2000,0),12)</f>
        <v>3.102830965870556</v>
      </c>
      <c r="BU494">
        <f t="shared" si="53"/>
        <v>0.93577891975241945</v>
      </c>
      <c r="BX494">
        <f t="shared" si="51"/>
        <v>0.60748217536470928</v>
      </c>
      <c r="BZ494">
        <v>19.600000000000001</v>
      </c>
      <c r="CB494">
        <v>0.627</v>
      </c>
      <c r="CD494">
        <f t="shared" si="52"/>
        <v>1.5404220201039038</v>
      </c>
      <c r="CF494">
        <f t="shared" si="50"/>
        <v>404.81000000000006</v>
      </c>
      <c r="CG49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BORD'!$B$13:$B$2000,0),9)))*T494/$P$18)</f>
        <v>406.35042202010396</v>
      </c>
      <c r="CI494" t="str">
        <f>'TABLEAU DE BORD'!B492</f>
        <v/>
      </c>
      <c r="CJ494" t="e">
        <f>'TABLEAU DE BORD'!E492-'TABLEAU DE BORD'!C492</f>
        <v>#VALUE!</v>
      </c>
      <c r="CL494" t="str">
        <f>'TABLEAU DE BORD'!H492</f>
        <v/>
      </c>
      <c r="CM494" t="e">
        <f>'TABLEAU DE BORD'!K492-'TABLEAU DE BORD'!I492</f>
        <v>#VALUE!</v>
      </c>
    </row>
    <row r="495" spans="72:91" x14ac:dyDescent="0.25">
      <c r="BT49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BORD'!$B$13:$B$2000,0),11))*T495/INDEX('TABLEAU DE BORD'!$B$13:$R$2000,MATCH('Formalisme RTE'!$H$2,'TABLEAU DE BORD'!$B$13:$B$2000,0),12)</f>
        <v>3.102830965870556</v>
      </c>
      <c r="BU495">
        <f t="shared" si="53"/>
        <v>0.93577891975241945</v>
      </c>
      <c r="BX495">
        <f t="shared" si="51"/>
        <v>0.60748217536470928</v>
      </c>
      <c r="BZ495">
        <v>19.600000000000001</v>
      </c>
      <c r="CB495">
        <v>0.627</v>
      </c>
      <c r="CD495">
        <f t="shared" si="52"/>
        <v>1.5404220201039038</v>
      </c>
      <c r="CF495">
        <f t="shared" si="50"/>
        <v>404.81000000000006</v>
      </c>
      <c r="CG49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BORD'!$B$13:$B$2000,0),9)))*T495/$P$18)</f>
        <v>406.35042202010396</v>
      </c>
      <c r="CI495" t="str">
        <f>'TABLEAU DE BORD'!B493</f>
        <v/>
      </c>
      <c r="CJ495" t="e">
        <f>'TABLEAU DE BORD'!E493-'TABLEAU DE BORD'!C493</f>
        <v>#VALUE!</v>
      </c>
      <c r="CL495" t="str">
        <f>'TABLEAU DE BORD'!H493</f>
        <v/>
      </c>
      <c r="CM495" t="e">
        <f>'TABLEAU DE BORD'!K493-'TABLEAU DE BORD'!I493</f>
        <v>#VALUE!</v>
      </c>
    </row>
    <row r="496" spans="72:91" x14ac:dyDescent="0.25">
      <c r="BT49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BORD'!$B$13:$B$2000,0),11))*T496/INDEX('TABLEAU DE BORD'!$B$13:$R$2000,MATCH('Formalisme RTE'!$H$2,'TABLEAU DE BORD'!$B$13:$B$2000,0),12)</f>
        <v>3.102830965870556</v>
      </c>
      <c r="BU496">
        <f t="shared" si="53"/>
        <v>0.93577891975241945</v>
      </c>
      <c r="BX496">
        <f t="shared" si="51"/>
        <v>0.60748217536470928</v>
      </c>
      <c r="BZ496">
        <v>19.600000000000001</v>
      </c>
      <c r="CB496">
        <v>0.627</v>
      </c>
      <c r="CD496">
        <f t="shared" si="52"/>
        <v>1.5404220201039038</v>
      </c>
      <c r="CF496">
        <f t="shared" si="50"/>
        <v>404.81000000000006</v>
      </c>
      <c r="CG49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BORD'!$B$13:$B$2000,0),9)))*T496/$P$18)</f>
        <v>406.35042202010396</v>
      </c>
      <c r="CI496" t="str">
        <f>'TABLEAU DE BORD'!B494</f>
        <v/>
      </c>
      <c r="CJ496" t="e">
        <f>'TABLEAU DE BORD'!E494-'TABLEAU DE BORD'!C494</f>
        <v>#VALUE!</v>
      </c>
      <c r="CL496" t="str">
        <f>'TABLEAU DE BORD'!H494</f>
        <v/>
      </c>
      <c r="CM496" t="e">
        <f>'TABLEAU DE BORD'!K494-'TABLEAU DE BORD'!I494</f>
        <v>#VALUE!</v>
      </c>
    </row>
    <row r="497" spans="72:91" x14ac:dyDescent="0.25">
      <c r="BT49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BORD'!$B$13:$B$2000,0),11))*T497/INDEX('TABLEAU DE BORD'!$B$13:$R$2000,MATCH('Formalisme RTE'!$H$2,'TABLEAU DE BORD'!$B$13:$B$2000,0),12)</f>
        <v>3.102830965870556</v>
      </c>
      <c r="BU497">
        <f t="shared" si="53"/>
        <v>0.93577891975241945</v>
      </c>
      <c r="BX497">
        <f t="shared" si="51"/>
        <v>0.60748217536470928</v>
      </c>
      <c r="BZ497">
        <v>19.600000000000001</v>
      </c>
      <c r="CB497">
        <v>0.627</v>
      </c>
      <c r="CD497">
        <f t="shared" si="52"/>
        <v>1.5404220201039038</v>
      </c>
      <c r="CF497">
        <f t="shared" si="50"/>
        <v>404.81000000000006</v>
      </c>
      <c r="CG49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BORD'!$B$13:$B$2000,0),9)))*T497/$P$18)</f>
        <v>406.35042202010396</v>
      </c>
      <c r="CI497" t="str">
        <f>'TABLEAU DE BORD'!B495</f>
        <v/>
      </c>
      <c r="CJ497" t="e">
        <f>'TABLEAU DE BORD'!E495-'TABLEAU DE BORD'!C495</f>
        <v>#VALUE!</v>
      </c>
      <c r="CL497" t="str">
        <f>'TABLEAU DE BORD'!H495</f>
        <v/>
      </c>
      <c r="CM497" t="e">
        <f>'TABLEAU DE BORD'!K495-'TABLEAU DE BORD'!I495</f>
        <v>#VALUE!</v>
      </c>
    </row>
    <row r="498" spans="72:91" x14ac:dyDescent="0.25">
      <c r="BT4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BORD'!$B$13:$B$2000,0),11))*T498/INDEX('TABLEAU DE BORD'!$B$13:$R$2000,MATCH('Formalisme RTE'!$H$2,'TABLEAU DE BORD'!$B$13:$B$2000,0),12)</f>
        <v>3.102830965870556</v>
      </c>
      <c r="BU498">
        <f t="shared" si="53"/>
        <v>0.93577891975241945</v>
      </c>
      <c r="BX498">
        <f t="shared" si="51"/>
        <v>0.60748217536470928</v>
      </c>
      <c r="BZ498">
        <v>19.600000000000001</v>
      </c>
      <c r="CB498">
        <v>0.627</v>
      </c>
      <c r="CD498">
        <f t="shared" si="52"/>
        <v>1.5404220201039038</v>
      </c>
      <c r="CF498">
        <f t="shared" si="50"/>
        <v>404.81000000000006</v>
      </c>
      <c r="CG49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BORD'!$B$13:$B$2000,0),9)))*T498/$P$18)</f>
        <v>406.35042202010396</v>
      </c>
      <c r="CI498" t="str">
        <f>'TABLEAU DE BORD'!B496</f>
        <v/>
      </c>
      <c r="CJ498" t="e">
        <f>'TABLEAU DE BORD'!E496-'TABLEAU DE BORD'!C496</f>
        <v>#VALUE!</v>
      </c>
      <c r="CL498" t="str">
        <f>'TABLEAU DE BORD'!H496</f>
        <v/>
      </c>
      <c r="CM498" t="e">
        <f>'TABLEAU DE BORD'!K496-'TABLEAU DE BORD'!I496</f>
        <v>#VALUE!</v>
      </c>
    </row>
    <row r="499" spans="72:91" x14ac:dyDescent="0.25">
      <c r="BT49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BORD'!$B$13:$B$2000,0),11))*T499/INDEX('TABLEAU DE BORD'!$B$13:$R$2000,MATCH('Formalisme RTE'!$H$2,'TABLEAU DE BORD'!$B$13:$B$2000,0),12)</f>
        <v>3.102830965870556</v>
      </c>
      <c r="BU499">
        <f t="shared" si="53"/>
        <v>0.93577891975241945</v>
      </c>
      <c r="BX499">
        <f t="shared" si="51"/>
        <v>0.60748217536470928</v>
      </c>
      <c r="BZ499">
        <v>19.600000000000001</v>
      </c>
      <c r="CB499">
        <v>0.627</v>
      </c>
      <c r="CD499">
        <f t="shared" si="52"/>
        <v>1.5404220201039038</v>
      </c>
      <c r="CF499">
        <f t="shared" si="50"/>
        <v>404.81000000000006</v>
      </c>
      <c r="CG49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BORD'!$B$13:$B$2000,0),9)))*T499/$P$18)</f>
        <v>406.35042202010396</v>
      </c>
      <c r="CI499" t="str">
        <f>'TABLEAU DE BORD'!B497</f>
        <v/>
      </c>
      <c r="CJ499" t="e">
        <f>'TABLEAU DE BORD'!E497-'TABLEAU DE BORD'!C497</f>
        <v>#VALUE!</v>
      </c>
      <c r="CL499" t="str">
        <f>'TABLEAU DE BORD'!H497</f>
        <v/>
      </c>
      <c r="CM499" t="e">
        <f>'TABLEAU DE BORD'!K497-'TABLEAU DE BORD'!I497</f>
        <v>#VALUE!</v>
      </c>
    </row>
    <row r="500" spans="72:91" x14ac:dyDescent="0.25">
      <c r="BT50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BORD'!$B$13:$B$2000,0),11))*T500/INDEX('TABLEAU DE BORD'!$B$13:$R$2000,MATCH('Formalisme RTE'!$H$2,'TABLEAU DE BORD'!$B$13:$B$2000,0),12)</f>
        <v>3.102830965870556</v>
      </c>
      <c r="BU500">
        <f t="shared" si="53"/>
        <v>0.93577891975241945</v>
      </c>
      <c r="BX500">
        <f t="shared" si="51"/>
        <v>0.60748217536470928</v>
      </c>
      <c r="BZ500">
        <v>19.600000000000001</v>
      </c>
      <c r="CB500">
        <v>0.627</v>
      </c>
      <c r="CD500">
        <f t="shared" si="52"/>
        <v>1.5404220201039038</v>
      </c>
      <c r="CF500">
        <f t="shared" si="50"/>
        <v>404.81000000000006</v>
      </c>
      <c r="CG50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BORD'!$B$13:$B$2000,0),9)))*T500/$P$18)</f>
        <v>406.35042202010396</v>
      </c>
      <c r="CI500" t="str">
        <f>'TABLEAU DE BORD'!B498</f>
        <v/>
      </c>
      <c r="CJ500" t="e">
        <f>'TABLEAU DE BORD'!E498-'TABLEAU DE BORD'!C498</f>
        <v>#VALUE!</v>
      </c>
      <c r="CL500" t="str">
        <f>'TABLEAU DE BORD'!H498</f>
        <v/>
      </c>
      <c r="CM500" t="e">
        <f>'TABLEAU DE BORD'!K498-'TABLEAU DE BORD'!I498</f>
        <v>#VALUE!</v>
      </c>
    </row>
    <row r="501" spans="72:91" x14ac:dyDescent="0.25">
      <c r="BT50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BORD'!$B$13:$B$2000,0),11))*T501/INDEX('TABLEAU DE BORD'!$B$13:$R$2000,MATCH('Formalisme RTE'!$H$2,'TABLEAU DE BORD'!$B$13:$B$2000,0),12)</f>
        <v>3.102830965870556</v>
      </c>
      <c r="BU501">
        <f t="shared" si="53"/>
        <v>0.93577891975241945</v>
      </c>
      <c r="BX501">
        <f t="shared" si="51"/>
        <v>0.60748217536470928</v>
      </c>
      <c r="BZ501">
        <v>19.600000000000001</v>
      </c>
      <c r="CB501">
        <v>0.627</v>
      </c>
      <c r="CD501">
        <f t="shared" si="52"/>
        <v>1.5404220201039038</v>
      </c>
      <c r="CF501">
        <f t="shared" si="50"/>
        <v>404.81000000000006</v>
      </c>
      <c r="CG50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BORD'!$B$13:$B$2000,0),9)))*T501/$P$18)</f>
        <v>406.35042202010396</v>
      </c>
      <c r="CI501" t="str">
        <f>'TABLEAU DE BORD'!B499</f>
        <v/>
      </c>
      <c r="CJ501" t="e">
        <f>'TABLEAU DE BORD'!E499-'TABLEAU DE BORD'!C499</f>
        <v>#VALUE!</v>
      </c>
      <c r="CL501" t="str">
        <f>'TABLEAU DE BORD'!H499</f>
        <v/>
      </c>
      <c r="CM501" t="e">
        <f>'TABLEAU DE BORD'!K499-'TABLEAU DE BORD'!I499</f>
        <v>#VALUE!</v>
      </c>
    </row>
    <row r="502" spans="72:91" x14ac:dyDescent="0.25">
      <c r="BT50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BORD'!$B$13:$B$2000,0),11))*T502/INDEX('TABLEAU DE BORD'!$B$13:$R$2000,MATCH('Formalisme RTE'!$H$2,'TABLEAU DE BORD'!$B$13:$B$2000,0),12)</f>
        <v>3.102830965870556</v>
      </c>
      <c r="BU502">
        <f t="shared" si="53"/>
        <v>0.93577891975241945</v>
      </c>
      <c r="BX502">
        <f t="shared" si="51"/>
        <v>0.60748217536470928</v>
      </c>
      <c r="BZ502">
        <v>19.600000000000001</v>
      </c>
      <c r="CB502">
        <v>0.627</v>
      </c>
      <c r="CD502">
        <f t="shared" si="52"/>
        <v>1.5404220201039038</v>
      </c>
      <c r="CF502">
        <f t="shared" si="50"/>
        <v>404.81000000000006</v>
      </c>
      <c r="CG50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BORD'!$B$13:$B$2000,0),9)))*T502/$P$18)</f>
        <v>406.35042202010396</v>
      </c>
      <c r="CI502" t="str">
        <f>'TABLEAU DE BORD'!B500</f>
        <v/>
      </c>
      <c r="CJ502" t="e">
        <f>'TABLEAU DE BORD'!E500-'TABLEAU DE BORD'!C500</f>
        <v>#VALUE!</v>
      </c>
      <c r="CL502" t="str">
        <f>'TABLEAU DE BORD'!H500</f>
        <v/>
      </c>
      <c r="CM502" t="e">
        <f>'TABLEAU DE BORD'!K500-'TABLEAU DE BORD'!I500</f>
        <v>#VALUE!</v>
      </c>
    </row>
    <row r="503" spans="72:91" x14ac:dyDescent="0.25">
      <c r="BT50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BORD'!$B$13:$B$2000,0),11))*T503/INDEX('TABLEAU DE BORD'!$B$13:$R$2000,MATCH('Formalisme RTE'!$H$2,'TABLEAU DE BORD'!$B$13:$B$2000,0),12)</f>
        <v>3.102830965870556</v>
      </c>
      <c r="BU503">
        <f t="shared" si="53"/>
        <v>0.93577891975241945</v>
      </c>
      <c r="BX503">
        <f t="shared" si="51"/>
        <v>0.60748217536470928</v>
      </c>
      <c r="BZ503">
        <v>19.600000000000001</v>
      </c>
      <c r="CB503">
        <v>0.627</v>
      </c>
      <c r="CD503">
        <f t="shared" si="52"/>
        <v>1.5404220201039038</v>
      </c>
      <c r="CF503">
        <f t="shared" si="50"/>
        <v>404.81000000000006</v>
      </c>
      <c r="CG50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BORD'!$B$13:$B$2000,0),9)))*T503/$P$18)</f>
        <v>406.35042202010396</v>
      </c>
      <c r="CI503" t="str">
        <f>'TABLEAU DE BORD'!B501</f>
        <v/>
      </c>
      <c r="CJ503" t="e">
        <f>'TABLEAU DE BORD'!E501-'TABLEAU DE BORD'!C501</f>
        <v>#VALUE!</v>
      </c>
      <c r="CL503" t="str">
        <f>'TABLEAU DE BORD'!H501</f>
        <v/>
      </c>
      <c r="CM503" t="e">
        <f>'TABLEAU DE BORD'!K501-'TABLEAU DE BORD'!I501</f>
        <v>#VALUE!</v>
      </c>
    </row>
    <row r="504" spans="72:91" x14ac:dyDescent="0.25">
      <c r="BT50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BORD'!$B$13:$B$2000,0),11))*T504/INDEX('TABLEAU DE BORD'!$B$13:$R$2000,MATCH('Formalisme RTE'!$H$2,'TABLEAU DE BORD'!$B$13:$B$2000,0),12)</f>
        <v>3.102830965870556</v>
      </c>
      <c r="BU504">
        <f t="shared" si="53"/>
        <v>0.93577891975241945</v>
      </c>
      <c r="BX504">
        <f t="shared" si="51"/>
        <v>0.60748217536470928</v>
      </c>
      <c r="BZ504">
        <v>19.600000000000001</v>
      </c>
      <c r="CB504">
        <v>0.627</v>
      </c>
      <c r="CD504">
        <f t="shared" si="52"/>
        <v>1.5404220201039038</v>
      </c>
      <c r="CF504">
        <f t="shared" si="50"/>
        <v>404.81000000000006</v>
      </c>
      <c r="CG50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BORD'!$B$13:$B$2000,0),9)))*T504/$P$18)</f>
        <v>406.35042202010396</v>
      </c>
      <c r="CI504" t="str">
        <f>'TABLEAU DE BORD'!B502</f>
        <v/>
      </c>
      <c r="CJ504" t="e">
        <f>'TABLEAU DE BORD'!E502-'TABLEAU DE BORD'!C502</f>
        <v>#VALUE!</v>
      </c>
      <c r="CL504" t="str">
        <f>'TABLEAU DE BORD'!H502</f>
        <v/>
      </c>
      <c r="CM504" t="e">
        <f>'TABLEAU DE BORD'!K502-'TABLEAU DE BORD'!I502</f>
        <v>#VALUE!</v>
      </c>
    </row>
    <row r="505" spans="72:91" x14ac:dyDescent="0.25">
      <c r="BT50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BORD'!$B$13:$B$2000,0),11))*T505/INDEX('TABLEAU DE BORD'!$B$13:$R$2000,MATCH('Formalisme RTE'!$H$2,'TABLEAU DE BORD'!$B$13:$B$2000,0),12)</f>
        <v>3.102830965870556</v>
      </c>
      <c r="BU505">
        <f t="shared" si="53"/>
        <v>0.93577891975241945</v>
      </c>
      <c r="BX505">
        <f t="shared" si="51"/>
        <v>0.60748217536470928</v>
      </c>
      <c r="BZ505">
        <v>19.600000000000001</v>
      </c>
      <c r="CB505">
        <v>0.627</v>
      </c>
      <c r="CD505">
        <f t="shared" si="52"/>
        <v>1.5404220201039038</v>
      </c>
      <c r="CF505">
        <f t="shared" si="50"/>
        <v>404.81000000000006</v>
      </c>
      <c r="CG50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BORD'!$B$13:$B$2000,0),9)))*T505/$P$18)</f>
        <v>406.35042202010396</v>
      </c>
      <c r="CI505" t="str">
        <f>'TABLEAU DE BORD'!B503</f>
        <v/>
      </c>
      <c r="CJ505" t="e">
        <f>'TABLEAU DE BORD'!E503-'TABLEAU DE BORD'!C503</f>
        <v>#VALUE!</v>
      </c>
      <c r="CL505" t="str">
        <f>'TABLEAU DE BORD'!H503</f>
        <v/>
      </c>
      <c r="CM505" t="e">
        <f>'TABLEAU DE BORD'!K503-'TABLEAU DE BORD'!I503</f>
        <v>#VALUE!</v>
      </c>
    </row>
    <row r="506" spans="72:91" x14ac:dyDescent="0.25">
      <c r="BT50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BORD'!$B$13:$B$2000,0),11))*T506/INDEX('TABLEAU DE BORD'!$B$13:$R$2000,MATCH('Formalisme RTE'!$H$2,'TABLEAU DE BORD'!$B$13:$B$2000,0),12)</f>
        <v>3.102830965870556</v>
      </c>
      <c r="BU506">
        <f t="shared" si="53"/>
        <v>0.93577891975241945</v>
      </c>
      <c r="BX506">
        <f t="shared" si="51"/>
        <v>0.60748217536470928</v>
      </c>
      <c r="BZ506">
        <v>19.600000000000001</v>
      </c>
      <c r="CB506">
        <v>0.627</v>
      </c>
      <c r="CD506">
        <f t="shared" si="52"/>
        <v>1.5404220201039038</v>
      </c>
      <c r="CF506">
        <f t="shared" si="50"/>
        <v>404.81000000000006</v>
      </c>
      <c r="CG50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BORD'!$B$13:$B$2000,0),9)))*T506/$P$18)</f>
        <v>406.35042202010396</v>
      </c>
      <c r="CI506" t="str">
        <f>'TABLEAU DE BORD'!B504</f>
        <v/>
      </c>
      <c r="CJ506" t="e">
        <f>'TABLEAU DE BORD'!E504-'TABLEAU DE BORD'!C504</f>
        <v>#VALUE!</v>
      </c>
      <c r="CL506" t="str">
        <f>'TABLEAU DE BORD'!H504</f>
        <v/>
      </c>
      <c r="CM506" t="e">
        <f>'TABLEAU DE BORD'!K504-'TABLEAU DE BORD'!I504</f>
        <v>#VALUE!</v>
      </c>
    </row>
    <row r="507" spans="72:91" x14ac:dyDescent="0.25">
      <c r="BT50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BORD'!$B$13:$B$2000,0),11))*T507/INDEX('TABLEAU DE BORD'!$B$13:$R$2000,MATCH('Formalisme RTE'!$H$2,'TABLEAU DE BORD'!$B$13:$B$2000,0),12)</f>
        <v>3.102830965870556</v>
      </c>
      <c r="BU507">
        <f t="shared" si="53"/>
        <v>0.93577891975241945</v>
      </c>
      <c r="BX507">
        <f t="shared" si="51"/>
        <v>0.60748217536470928</v>
      </c>
      <c r="BZ507">
        <v>19.600000000000001</v>
      </c>
      <c r="CB507">
        <v>0.627</v>
      </c>
      <c r="CD507">
        <f t="shared" si="52"/>
        <v>1.5404220201039038</v>
      </c>
      <c r="CF507">
        <f t="shared" si="50"/>
        <v>404.81000000000006</v>
      </c>
      <c r="CG50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BORD'!$B$13:$B$2000,0),9)))*T507/$P$18)</f>
        <v>406.35042202010396</v>
      </c>
      <c r="CI507" t="str">
        <f>'TABLEAU DE BORD'!B505</f>
        <v/>
      </c>
      <c r="CJ507" t="e">
        <f>'TABLEAU DE BORD'!E505-'TABLEAU DE BORD'!C505</f>
        <v>#VALUE!</v>
      </c>
      <c r="CL507" t="str">
        <f>'TABLEAU DE BORD'!H505</f>
        <v/>
      </c>
      <c r="CM507" t="e">
        <f>'TABLEAU DE BORD'!K505-'TABLEAU DE BORD'!I505</f>
        <v>#VALUE!</v>
      </c>
    </row>
    <row r="508" spans="72:91" x14ac:dyDescent="0.25">
      <c r="BT50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BORD'!$B$13:$B$2000,0),11))*T508/INDEX('TABLEAU DE BORD'!$B$13:$R$2000,MATCH('Formalisme RTE'!$H$2,'TABLEAU DE BORD'!$B$13:$B$2000,0),12)</f>
        <v>3.102830965870556</v>
      </c>
      <c r="BU508">
        <f t="shared" si="53"/>
        <v>0.93577891975241945</v>
      </c>
      <c r="BX508">
        <f t="shared" si="51"/>
        <v>0.60748217536470928</v>
      </c>
      <c r="BZ508">
        <v>19.600000000000001</v>
      </c>
      <c r="CB508">
        <v>0.627</v>
      </c>
      <c r="CD508">
        <f t="shared" si="52"/>
        <v>1.5404220201039038</v>
      </c>
      <c r="CF508">
        <f t="shared" si="50"/>
        <v>404.81000000000006</v>
      </c>
      <c r="CG50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BORD'!$B$13:$B$2000,0),9)))*T508/$P$18)</f>
        <v>406.35042202010396</v>
      </c>
      <c r="CI508" t="str">
        <f>'TABLEAU DE BORD'!B506</f>
        <v/>
      </c>
      <c r="CJ508" t="e">
        <f>'TABLEAU DE BORD'!E506-'TABLEAU DE BORD'!C506</f>
        <v>#VALUE!</v>
      </c>
      <c r="CL508" t="str">
        <f>'TABLEAU DE BORD'!H506</f>
        <v/>
      </c>
      <c r="CM508" t="e">
        <f>'TABLEAU DE BORD'!K506-'TABLEAU DE BORD'!I506</f>
        <v>#VALUE!</v>
      </c>
    </row>
    <row r="509" spans="72:91" x14ac:dyDescent="0.25">
      <c r="BT50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BORD'!$B$13:$B$2000,0),11))*T509/INDEX('TABLEAU DE BORD'!$B$13:$R$2000,MATCH('Formalisme RTE'!$H$2,'TABLEAU DE BORD'!$B$13:$B$2000,0),12)</f>
        <v>3.102830965870556</v>
      </c>
      <c r="BU509">
        <f t="shared" si="53"/>
        <v>0.93577891975241945</v>
      </c>
      <c r="BX509">
        <f t="shared" si="51"/>
        <v>0.60748217536470928</v>
      </c>
      <c r="BZ509">
        <v>19.600000000000001</v>
      </c>
      <c r="CB509">
        <v>0.627</v>
      </c>
      <c r="CD509">
        <f t="shared" si="52"/>
        <v>1.5404220201039038</v>
      </c>
      <c r="CF509">
        <f t="shared" si="50"/>
        <v>404.81000000000006</v>
      </c>
      <c r="CG50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BORD'!$B$13:$B$2000,0),9)))*T509/$P$18)</f>
        <v>406.35042202010396</v>
      </c>
      <c r="CI509" t="str">
        <f>'TABLEAU DE BORD'!B507</f>
        <v/>
      </c>
      <c r="CJ509" t="e">
        <f>'TABLEAU DE BORD'!E507-'TABLEAU DE BORD'!C507</f>
        <v>#VALUE!</v>
      </c>
      <c r="CL509" t="str">
        <f>'TABLEAU DE BORD'!H507</f>
        <v/>
      </c>
      <c r="CM509" t="e">
        <f>'TABLEAU DE BORD'!K507-'TABLEAU DE BORD'!I507</f>
        <v>#VALUE!</v>
      </c>
    </row>
    <row r="510" spans="72:91" x14ac:dyDescent="0.25">
      <c r="BT51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BORD'!$B$13:$B$2000,0),11))*T510/INDEX('TABLEAU DE BORD'!$B$13:$R$2000,MATCH('Formalisme RTE'!$H$2,'TABLEAU DE BORD'!$B$13:$B$2000,0),12)</f>
        <v>3.102830965870556</v>
      </c>
      <c r="BU510">
        <f t="shared" si="53"/>
        <v>0.93577891975241945</v>
      </c>
      <c r="BX510">
        <f t="shared" si="51"/>
        <v>0.60748217536470928</v>
      </c>
      <c r="BZ510">
        <v>19.600000000000001</v>
      </c>
      <c r="CB510">
        <v>0.627</v>
      </c>
      <c r="CD510">
        <f t="shared" si="52"/>
        <v>1.5404220201039038</v>
      </c>
      <c r="CF510">
        <f t="shared" si="50"/>
        <v>404.81000000000006</v>
      </c>
      <c r="CG51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BORD'!$B$13:$B$2000,0),9)))*T510/$P$18)</f>
        <v>406.35042202010396</v>
      </c>
      <c r="CI510" t="str">
        <f>'TABLEAU DE BORD'!B508</f>
        <v/>
      </c>
      <c r="CJ510" t="e">
        <f>'TABLEAU DE BORD'!E508-'TABLEAU DE BORD'!C508</f>
        <v>#VALUE!</v>
      </c>
      <c r="CL510" t="str">
        <f>'TABLEAU DE BORD'!H508</f>
        <v/>
      </c>
      <c r="CM510" t="e">
        <f>'TABLEAU DE BORD'!K508-'TABLEAU DE BORD'!I508</f>
        <v>#VALUE!</v>
      </c>
    </row>
    <row r="511" spans="72:91" x14ac:dyDescent="0.25">
      <c r="BT51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BORD'!$B$13:$B$2000,0),11))*T511/INDEX('TABLEAU DE BORD'!$B$13:$R$2000,MATCH('Formalisme RTE'!$H$2,'TABLEAU DE BORD'!$B$13:$B$2000,0),12)</f>
        <v>3.102830965870556</v>
      </c>
      <c r="BU511">
        <f t="shared" si="53"/>
        <v>0.93577891975241945</v>
      </c>
      <c r="BX511">
        <f t="shared" si="51"/>
        <v>0.60748217536470928</v>
      </c>
      <c r="BZ511">
        <v>19.600000000000001</v>
      </c>
      <c r="CB511">
        <v>0.627</v>
      </c>
      <c r="CD511">
        <f t="shared" si="52"/>
        <v>1.5404220201039038</v>
      </c>
      <c r="CF511">
        <f t="shared" si="50"/>
        <v>404.81000000000006</v>
      </c>
      <c r="CG51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BORD'!$B$13:$B$2000,0),9)))*T511/$P$18)</f>
        <v>406.35042202010396</v>
      </c>
      <c r="CI511" t="str">
        <f>'TABLEAU DE BORD'!B509</f>
        <v/>
      </c>
      <c r="CJ511" t="e">
        <f>'TABLEAU DE BORD'!E509-'TABLEAU DE BORD'!C509</f>
        <v>#VALUE!</v>
      </c>
      <c r="CL511" t="str">
        <f>'TABLEAU DE BORD'!H509</f>
        <v/>
      </c>
      <c r="CM511" t="e">
        <f>'TABLEAU DE BORD'!K509-'TABLEAU DE BORD'!I509</f>
        <v>#VALUE!</v>
      </c>
    </row>
    <row r="512" spans="72:91" x14ac:dyDescent="0.25">
      <c r="BT51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BORD'!$B$13:$B$2000,0),11))*T512/INDEX('TABLEAU DE BORD'!$B$13:$R$2000,MATCH('Formalisme RTE'!$H$2,'TABLEAU DE BORD'!$B$13:$B$2000,0),12)</f>
        <v>3.102830965870556</v>
      </c>
      <c r="BU512">
        <f t="shared" si="53"/>
        <v>0.93577891975241945</v>
      </c>
      <c r="BX512">
        <f t="shared" si="51"/>
        <v>0.60748217536470928</v>
      </c>
      <c r="BZ512">
        <v>19.600000000000001</v>
      </c>
      <c r="CB512">
        <v>0.627</v>
      </c>
      <c r="CD512">
        <f t="shared" si="52"/>
        <v>1.5404220201039038</v>
      </c>
      <c r="CF512">
        <f t="shared" si="50"/>
        <v>404.81000000000006</v>
      </c>
      <c r="CG51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BORD'!$B$13:$B$2000,0),9)))*T512/$P$18)</f>
        <v>406.35042202010396</v>
      </c>
      <c r="CI512" t="str">
        <f>'TABLEAU DE BORD'!B510</f>
        <v/>
      </c>
      <c r="CJ512" t="e">
        <f>'TABLEAU DE BORD'!E510-'TABLEAU DE BORD'!C510</f>
        <v>#VALUE!</v>
      </c>
      <c r="CL512" t="str">
        <f>'TABLEAU DE BORD'!H510</f>
        <v/>
      </c>
      <c r="CM512" t="e">
        <f>'TABLEAU DE BORD'!K510-'TABLEAU DE BORD'!I510</f>
        <v>#VALUE!</v>
      </c>
    </row>
    <row r="513" spans="72:91" x14ac:dyDescent="0.25">
      <c r="BT51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BORD'!$B$13:$B$2000,0),11))*T513/INDEX('TABLEAU DE BORD'!$B$13:$R$2000,MATCH('Formalisme RTE'!$H$2,'TABLEAU DE BORD'!$B$13:$B$2000,0),12)</f>
        <v>3.102830965870556</v>
      </c>
      <c r="BU513">
        <f t="shared" si="53"/>
        <v>0.93577891975241945</v>
      </c>
      <c r="BX513">
        <f t="shared" si="51"/>
        <v>0.60748217536470928</v>
      </c>
      <c r="BZ513">
        <v>19.600000000000001</v>
      </c>
      <c r="CB513">
        <v>0.627</v>
      </c>
      <c r="CD513">
        <f t="shared" si="52"/>
        <v>1.5404220201039038</v>
      </c>
      <c r="CF513">
        <f t="shared" si="50"/>
        <v>404.81000000000006</v>
      </c>
      <c r="CG51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BORD'!$B$13:$B$2000,0),9)))*T513/$P$18)</f>
        <v>406.35042202010396</v>
      </c>
      <c r="CI513" t="str">
        <f>'TABLEAU DE BORD'!B511</f>
        <v/>
      </c>
      <c r="CJ513" t="e">
        <f>'TABLEAU DE BORD'!E511-'TABLEAU DE BORD'!C511</f>
        <v>#VALUE!</v>
      </c>
      <c r="CL513" t="str">
        <f>'TABLEAU DE BORD'!H511</f>
        <v/>
      </c>
      <c r="CM513" t="e">
        <f>'TABLEAU DE BORD'!K511-'TABLEAU DE BORD'!I511</f>
        <v>#VALUE!</v>
      </c>
    </row>
    <row r="514" spans="72:91" x14ac:dyDescent="0.25">
      <c r="BT51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BORD'!$B$13:$B$2000,0),11))*T514/INDEX('TABLEAU DE BORD'!$B$13:$R$2000,MATCH('Formalisme RTE'!$H$2,'TABLEAU DE BORD'!$B$13:$B$2000,0),12)</f>
        <v>3.102830965870556</v>
      </c>
      <c r="BU514">
        <f t="shared" si="53"/>
        <v>0.93577891975241945</v>
      </c>
      <c r="BX514">
        <f t="shared" si="51"/>
        <v>0.60748217536470928</v>
      </c>
      <c r="BZ514">
        <v>19.600000000000001</v>
      </c>
      <c r="CB514">
        <v>0.627</v>
      </c>
      <c r="CD514">
        <f t="shared" si="52"/>
        <v>1.5404220201039038</v>
      </c>
      <c r="CF514">
        <f t="shared" si="50"/>
        <v>404.81000000000006</v>
      </c>
      <c r="CG51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BORD'!$B$13:$B$2000,0),9)))*T514/$P$18)</f>
        <v>406.35042202010396</v>
      </c>
      <c r="CI514" t="str">
        <f>'TABLEAU DE BORD'!B512</f>
        <v/>
      </c>
      <c r="CJ514" t="e">
        <f>'TABLEAU DE BORD'!E512-'TABLEAU DE BORD'!C512</f>
        <v>#VALUE!</v>
      </c>
      <c r="CL514" t="str">
        <f>'TABLEAU DE BORD'!H512</f>
        <v/>
      </c>
      <c r="CM514" t="e">
        <f>'TABLEAU DE BORD'!K512-'TABLEAU DE BORD'!I512</f>
        <v>#VALUE!</v>
      </c>
    </row>
    <row r="515" spans="72:91" x14ac:dyDescent="0.25">
      <c r="BT51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BORD'!$B$13:$B$2000,0),11))*T515/INDEX('TABLEAU DE BORD'!$B$13:$R$2000,MATCH('Formalisme RTE'!$H$2,'TABLEAU DE BORD'!$B$13:$B$2000,0),12)</f>
        <v>3.102830965870556</v>
      </c>
      <c r="BU515">
        <f t="shared" si="53"/>
        <v>0.93577891975241945</v>
      </c>
      <c r="BX515">
        <f t="shared" si="51"/>
        <v>0.60748217536470928</v>
      </c>
      <c r="BZ515">
        <v>19.600000000000001</v>
      </c>
      <c r="CB515">
        <v>0.627</v>
      </c>
      <c r="CD515">
        <f t="shared" si="52"/>
        <v>1.5404220201039038</v>
      </c>
      <c r="CF515">
        <f t="shared" si="50"/>
        <v>404.81000000000006</v>
      </c>
      <c r="CG51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BORD'!$B$13:$B$2000,0),9)))*T515/$P$18)</f>
        <v>406.35042202010396</v>
      </c>
      <c r="CI515" t="str">
        <f>'TABLEAU DE BORD'!B513</f>
        <v/>
      </c>
      <c r="CJ515" t="e">
        <f>'TABLEAU DE BORD'!E513-'TABLEAU DE BORD'!C513</f>
        <v>#VALUE!</v>
      </c>
      <c r="CL515" t="str">
        <f>'TABLEAU DE BORD'!H513</f>
        <v/>
      </c>
      <c r="CM515" t="e">
        <f>'TABLEAU DE BORD'!K513-'TABLEAU DE BORD'!I513</f>
        <v>#VALUE!</v>
      </c>
    </row>
    <row r="516" spans="72:91" x14ac:dyDescent="0.25">
      <c r="BT51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BORD'!$B$13:$B$2000,0),11))*T516/INDEX('TABLEAU DE BORD'!$B$13:$R$2000,MATCH('Formalisme RTE'!$H$2,'TABLEAU DE BORD'!$B$13:$B$2000,0),12)</f>
        <v>3.102830965870556</v>
      </c>
      <c r="BU516">
        <f t="shared" si="53"/>
        <v>0.93577891975241945</v>
      </c>
      <c r="BX516">
        <f t="shared" si="51"/>
        <v>0.60748217536470928</v>
      </c>
      <c r="BZ516">
        <v>19.600000000000001</v>
      </c>
      <c r="CB516">
        <v>0.627</v>
      </c>
      <c r="CD516">
        <f t="shared" si="52"/>
        <v>1.5404220201039038</v>
      </c>
      <c r="CF516">
        <f t="shared" si="50"/>
        <v>404.81000000000006</v>
      </c>
      <c r="CG51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BORD'!$B$13:$B$2000,0),9)))*T516/$P$18)</f>
        <v>406.35042202010396</v>
      </c>
      <c r="CI516" t="str">
        <f>'TABLEAU DE BORD'!B514</f>
        <v/>
      </c>
      <c r="CJ516" t="e">
        <f>'TABLEAU DE BORD'!E514-'TABLEAU DE BORD'!C514</f>
        <v>#VALUE!</v>
      </c>
      <c r="CL516" t="str">
        <f>'TABLEAU DE BORD'!H514</f>
        <v/>
      </c>
      <c r="CM516" t="e">
        <f>'TABLEAU DE BORD'!K514-'TABLEAU DE BORD'!I514</f>
        <v>#VALUE!</v>
      </c>
    </row>
    <row r="517" spans="72:91" x14ac:dyDescent="0.25">
      <c r="BT51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BORD'!$B$13:$B$2000,0),11))*T517/INDEX('TABLEAU DE BORD'!$B$13:$R$2000,MATCH('Formalisme RTE'!$H$2,'TABLEAU DE BORD'!$B$13:$B$2000,0),12)</f>
        <v>3.102830965870556</v>
      </c>
      <c r="BU517">
        <f t="shared" si="53"/>
        <v>0.93577891975241945</v>
      </c>
      <c r="BX517">
        <f t="shared" si="51"/>
        <v>0.60748217536470928</v>
      </c>
      <c r="BZ517">
        <v>19.600000000000001</v>
      </c>
      <c r="CB517">
        <v>0.627</v>
      </c>
      <c r="CD517">
        <f t="shared" si="52"/>
        <v>1.5404220201039038</v>
      </c>
      <c r="CF517">
        <f t="shared" si="50"/>
        <v>404.81000000000006</v>
      </c>
      <c r="CG51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BORD'!$B$13:$B$2000,0),9)))*T517/$P$18)</f>
        <v>406.35042202010396</v>
      </c>
      <c r="CI517" t="str">
        <f>'TABLEAU DE BORD'!B515</f>
        <v/>
      </c>
      <c r="CJ517" t="e">
        <f>'TABLEAU DE BORD'!E515-'TABLEAU DE BORD'!C515</f>
        <v>#VALUE!</v>
      </c>
      <c r="CL517" t="str">
        <f>'TABLEAU DE BORD'!H515</f>
        <v/>
      </c>
      <c r="CM517" t="e">
        <f>'TABLEAU DE BORD'!K515-'TABLEAU DE BORD'!I515</f>
        <v>#VALUE!</v>
      </c>
    </row>
    <row r="518" spans="72:91" x14ac:dyDescent="0.25">
      <c r="BT51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BORD'!$B$13:$B$2000,0),11))*T518/INDEX('TABLEAU DE BORD'!$B$13:$R$2000,MATCH('Formalisme RTE'!$H$2,'TABLEAU DE BORD'!$B$13:$B$2000,0),12)</f>
        <v>3.102830965870556</v>
      </c>
      <c r="BU518">
        <f t="shared" si="53"/>
        <v>0.93577891975241945</v>
      </c>
      <c r="BX518">
        <f t="shared" si="51"/>
        <v>0.60748217536470928</v>
      </c>
      <c r="BZ518">
        <v>19.600000000000001</v>
      </c>
      <c r="CB518">
        <v>0.627</v>
      </c>
      <c r="CD518">
        <f t="shared" si="52"/>
        <v>1.5404220201039038</v>
      </c>
      <c r="CF518">
        <f t="shared" si="50"/>
        <v>404.81000000000006</v>
      </c>
      <c r="CG51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BORD'!$B$13:$B$2000,0),9)))*T518/$P$18)</f>
        <v>406.35042202010396</v>
      </c>
      <c r="CI518" t="str">
        <f>'TABLEAU DE BORD'!B516</f>
        <v/>
      </c>
      <c r="CJ518" t="e">
        <f>'TABLEAU DE BORD'!E516-'TABLEAU DE BORD'!C516</f>
        <v>#VALUE!</v>
      </c>
      <c r="CL518" t="str">
        <f>'TABLEAU DE BORD'!H516</f>
        <v/>
      </c>
      <c r="CM518" t="e">
        <f>'TABLEAU DE BORD'!K516-'TABLEAU DE BORD'!I516</f>
        <v>#VALUE!</v>
      </c>
    </row>
    <row r="519" spans="72:91" x14ac:dyDescent="0.25">
      <c r="BT51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BORD'!$B$13:$B$2000,0),11))*T519/INDEX('TABLEAU DE BORD'!$B$13:$R$2000,MATCH('Formalisme RTE'!$H$2,'TABLEAU DE BORD'!$B$13:$B$2000,0),12)</f>
        <v>3.102830965870556</v>
      </c>
      <c r="BU519">
        <f t="shared" si="53"/>
        <v>0.93577891975241945</v>
      </c>
      <c r="BX519">
        <f t="shared" si="51"/>
        <v>0.60748217536470928</v>
      </c>
      <c r="BZ519">
        <v>19.600000000000001</v>
      </c>
      <c r="CB519">
        <v>0.627</v>
      </c>
      <c r="CD519">
        <f t="shared" si="52"/>
        <v>1.5404220201039038</v>
      </c>
      <c r="CF519">
        <f t="shared" si="50"/>
        <v>404.81000000000006</v>
      </c>
      <c r="CG51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BORD'!$B$13:$B$2000,0),9)))*T519/$P$18)</f>
        <v>406.35042202010396</v>
      </c>
      <c r="CI519" t="str">
        <f>'TABLEAU DE BORD'!B517</f>
        <v/>
      </c>
      <c r="CJ519" t="e">
        <f>'TABLEAU DE BORD'!E517-'TABLEAU DE BORD'!C517</f>
        <v>#VALUE!</v>
      </c>
      <c r="CL519" t="str">
        <f>'TABLEAU DE BORD'!H517</f>
        <v/>
      </c>
      <c r="CM519" t="e">
        <f>'TABLEAU DE BORD'!K517-'TABLEAU DE BORD'!I517</f>
        <v>#VALUE!</v>
      </c>
    </row>
    <row r="520" spans="72:91" x14ac:dyDescent="0.25">
      <c r="BT52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BORD'!$B$13:$B$2000,0),11))*T520/INDEX('TABLEAU DE BORD'!$B$13:$R$2000,MATCH('Formalisme RTE'!$H$2,'TABLEAU DE BORD'!$B$13:$B$2000,0),12)</f>
        <v>3.102830965870556</v>
      </c>
      <c r="BU520">
        <f t="shared" si="53"/>
        <v>0.93577891975241945</v>
      </c>
      <c r="BX520">
        <f t="shared" si="51"/>
        <v>0.60748217536470928</v>
      </c>
      <c r="BZ520">
        <v>19.600000000000001</v>
      </c>
      <c r="CB520">
        <v>0.627</v>
      </c>
      <c r="CD520">
        <f t="shared" si="52"/>
        <v>1.5404220201039038</v>
      </c>
      <c r="CF520">
        <f t="shared" si="50"/>
        <v>404.81000000000006</v>
      </c>
      <c r="CG52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BORD'!$B$13:$B$2000,0),9)))*T520/$P$18)</f>
        <v>406.35042202010396</v>
      </c>
      <c r="CI520" t="str">
        <f>'TABLEAU DE BORD'!B518</f>
        <v/>
      </c>
      <c r="CJ520" t="e">
        <f>'TABLEAU DE BORD'!E518-'TABLEAU DE BORD'!C518</f>
        <v>#VALUE!</v>
      </c>
      <c r="CL520" t="str">
        <f>'TABLEAU DE BORD'!H518</f>
        <v/>
      </c>
      <c r="CM520" t="e">
        <f>'TABLEAU DE BORD'!K518-'TABLEAU DE BORD'!I518</f>
        <v>#VALUE!</v>
      </c>
    </row>
    <row r="521" spans="72:91" x14ac:dyDescent="0.25">
      <c r="BT52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BORD'!$B$13:$B$2000,0),11))*T521/INDEX('TABLEAU DE BORD'!$B$13:$R$2000,MATCH('Formalisme RTE'!$H$2,'TABLEAU DE BORD'!$B$13:$B$2000,0),12)</f>
        <v>3.102830965870556</v>
      </c>
      <c r="BU521">
        <f t="shared" si="53"/>
        <v>0.93577891975241945</v>
      </c>
      <c r="BX521">
        <f t="shared" si="51"/>
        <v>0.60748217536470928</v>
      </c>
      <c r="BZ521">
        <v>19.600000000000001</v>
      </c>
      <c r="CB521">
        <v>0.627</v>
      </c>
      <c r="CD521">
        <f t="shared" si="52"/>
        <v>1.5404220201039038</v>
      </c>
      <c r="CF521">
        <f t="shared" si="50"/>
        <v>404.81000000000006</v>
      </c>
      <c r="CG52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BORD'!$B$13:$B$2000,0),9)))*T521/$P$18)</f>
        <v>406.35042202010396</v>
      </c>
      <c r="CI521" t="str">
        <f>'TABLEAU DE BORD'!B519</f>
        <v/>
      </c>
      <c r="CJ521" t="e">
        <f>'TABLEAU DE BORD'!E519-'TABLEAU DE BORD'!C519</f>
        <v>#VALUE!</v>
      </c>
      <c r="CL521" t="str">
        <f>'TABLEAU DE BORD'!H519</f>
        <v/>
      </c>
      <c r="CM521" t="e">
        <f>'TABLEAU DE BORD'!K519-'TABLEAU DE BORD'!I519</f>
        <v>#VALUE!</v>
      </c>
    </row>
    <row r="522" spans="72:91" x14ac:dyDescent="0.25">
      <c r="BT52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BORD'!$B$13:$B$2000,0),11))*T522/INDEX('TABLEAU DE BORD'!$B$13:$R$2000,MATCH('Formalisme RTE'!$H$2,'TABLEAU DE BORD'!$B$13:$B$2000,0),12)</f>
        <v>3.102830965870556</v>
      </c>
      <c r="BU522">
        <f t="shared" si="53"/>
        <v>0.93577891975241945</v>
      </c>
      <c r="BX522">
        <f t="shared" si="51"/>
        <v>0.60748217536470928</v>
      </c>
      <c r="BZ522">
        <v>19.600000000000001</v>
      </c>
      <c r="CB522">
        <v>0.627</v>
      </c>
      <c r="CD522">
        <f t="shared" si="52"/>
        <v>1.5404220201039038</v>
      </c>
      <c r="CF522">
        <f t="shared" si="50"/>
        <v>404.81000000000006</v>
      </c>
      <c r="CG52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BORD'!$B$13:$B$2000,0),9)))*T522/$P$18)</f>
        <v>406.35042202010396</v>
      </c>
      <c r="CI522" t="str">
        <f>'TABLEAU DE BORD'!B520</f>
        <v/>
      </c>
      <c r="CJ522" t="e">
        <f>'TABLEAU DE BORD'!E520-'TABLEAU DE BORD'!C520</f>
        <v>#VALUE!</v>
      </c>
      <c r="CL522" t="str">
        <f>'TABLEAU DE BORD'!H520</f>
        <v/>
      </c>
      <c r="CM522" t="e">
        <f>'TABLEAU DE BORD'!K520-'TABLEAU DE BORD'!I520</f>
        <v>#VALUE!</v>
      </c>
    </row>
    <row r="523" spans="72:91" x14ac:dyDescent="0.25">
      <c r="BT52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BORD'!$B$13:$B$2000,0),11))*T523/INDEX('TABLEAU DE BORD'!$B$13:$R$2000,MATCH('Formalisme RTE'!$H$2,'TABLEAU DE BORD'!$B$13:$B$2000,0),12)</f>
        <v>3.102830965870556</v>
      </c>
      <c r="BU523">
        <f t="shared" si="53"/>
        <v>0.93577891975241945</v>
      </c>
      <c r="BX523">
        <f t="shared" si="51"/>
        <v>0.60748217536470928</v>
      </c>
      <c r="BZ523">
        <v>19.600000000000001</v>
      </c>
      <c r="CB523">
        <v>0.627</v>
      </c>
      <c r="CD523">
        <f t="shared" si="52"/>
        <v>1.5404220201039038</v>
      </c>
      <c r="CF523">
        <f t="shared" si="50"/>
        <v>404.81000000000006</v>
      </c>
      <c r="CG52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BORD'!$B$13:$B$2000,0),9)))*T523/$P$18)</f>
        <v>406.35042202010396</v>
      </c>
      <c r="CI523" t="str">
        <f>'TABLEAU DE BORD'!B521</f>
        <v/>
      </c>
      <c r="CJ523" t="e">
        <f>'TABLEAU DE BORD'!E521-'TABLEAU DE BORD'!C521</f>
        <v>#VALUE!</v>
      </c>
      <c r="CL523" t="str">
        <f>'TABLEAU DE BORD'!H521</f>
        <v/>
      </c>
      <c r="CM523" t="e">
        <f>'TABLEAU DE BORD'!K521-'TABLEAU DE BORD'!I521</f>
        <v>#VALUE!</v>
      </c>
    </row>
    <row r="524" spans="72:91" x14ac:dyDescent="0.25">
      <c r="BT52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BORD'!$B$13:$B$2000,0),11))*T524/INDEX('TABLEAU DE BORD'!$B$13:$R$2000,MATCH('Formalisme RTE'!$H$2,'TABLEAU DE BORD'!$B$13:$B$2000,0),12)</f>
        <v>3.102830965870556</v>
      </c>
      <c r="BU524">
        <f t="shared" si="53"/>
        <v>0.93577891975241945</v>
      </c>
      <c r="BX524">
        <f t="shared" si="51"/>
        <v>0.60748217536470928</v>
      </c>
      <c r="BZ524">
        <v>19.600000000000001</v>
      </c>
      <c r="CB524">
        <v>0.627</v>
      </c>
      <c r="CD524">
        <f t="shared" si="52"/>
        <v>1.5404220201039038</v>
      </c>
      <c r="CF524">
        <f t="shared" si="50"/>
        <v>404.81000000000006</v>
      </c>
      <c r="CG52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BORD'!$B$13:$B$2000,0),9)))*T524/$P$18)</f>
        <v>406.35042202010396</v>
      </c>
      <c r="CI524" t="str">
        <f>'TABLEAU DE BORD'!B522</f>
        <v/>
      </c>
      <c r="CJ524" t="e">
        <f>'TABLEAU DE BORD'!E522-'TABLEAU DE BORD'!C522</f>
        <v>#VALUE!</v>
      </c>
      <c r="CL524" t="str">
        <f>'TABLEAU DE BORD'!H522</f>
        <v/>
      </c>
      <c r="CM524" t="e">
        <f>'TABLEAU DE BORD'!K522-'TABLEAU DE BORD'!I522</f>
        <v>#VALUE!</v>
      </c>
    </row>
    <row r="525" spans="72:91" x14ac:dyDescent="0.25">
      <c r="BT52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BORD'!$B$13:$B$2000,0),11))*T525/INDEX('TABLEAU DE BORD'!$B$13:$R$2000,MATCH('Formalisme RTE'!$H$2,'TABLEAU DE BORD'!$B$13:$B$2000,0),12)</f>
        <v>3.102830965870556</v>
      </c>
      <c r="BU525">
        <f t="shared" si="53"/>
        <v>0.93577891975241945</v>
      </c>
      <c r="BX525">
        <f t="shared" si="51"/>
        <v>0.60748217536470928</v>
      </c>
      <c r="BZ525">
        <v>19.600000000000001</v>
      </c>
      <c r="CB525">
        <v>0.627</v>
      </c>
      <c r="CD525">
        <f t="shared" si="52"/>
        <v>1.5404220201039038</v>
      </c>
      <c r="CF525">
        <f t="shared" si="50"/>
        <v>404.81000000000006</v>
      </c>
      <c r="CG52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BORD'!$B$13:$B$2000,0),9)))*T525/$P$18)</f>
        <v>406.35042202010396</v>
      </c>
      <c r="CI525" t="str">
        <f>'TABLEAU DE BORD'!B523</f>
        <v/>
      </c>
      <c r="CJ525" t="e">
        <f>'TABLEAU DE BORD'!E523-'TABLEAU DE BORD'!C523</f>
        <v>#VALUE!</v>
      </c>
      <c r="CL525" t="str">
        <f>'TABLEAU DE BORD'!H523</f>
        <v/>
      </c>
      <c r="CM525" t="e">
        <f>'TABLEAU DE BORD'!K523-'TABLEAU DE BORD'!I523</f>
        <v>#VALUE!</v>
      </c>
    </row>
    <row r="526" spans="72:91" x14ac:dyDescent="0.25">
      <c r="BT52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BORD'!$B$13:$B$2000,0),11))*T526/INDEX('TABLEAU DE BORD'!$B$13:$R$2000,MATCH('Formalisme RTE'!$H$2,'TABLEAU DE BORD'!$B$13:$B$2000,0),12)</f>
        <v>3.102830965870556</v>
      </c>
      <c r="BU526">
        <f t="shared" si="53"/>
        <v>0.93577891975241945</v>
      </c>
      <c r="BX526">
        <f t="shared" si="51"/>
        <v>0.60748217536470928</v>
      </c>
      <c r="BZ526">
        <v>19.600000000000001</v>
      </c>
      <c r="CB526">
        <v>0.627</v>
      </c>
      <c r="CD526">
        <f t="shared" si="52"/>
        <v>1.5404220201039038</v>
      </c>
      <c r="CF526">
        <f t="shared" si="50"/>
        <v>404.81000000000006</v>
      </c>
      <c r="CG52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BORD'!$B$13:$B$2000,0),9)))*T526/$P$18)</f>
        <v>406.35042202010396</v>
      </c>
      <c r="CI526" t="str">
        <f>'TABLEAU DE BORD'!B524</f>
        <v/>
      </c>
      <c r="CJ526" t="e">
        <f>'TABLEAU DE BORD'!E524-'TABLEAU DE BORD'!C524</f>
        <v>#VALUE!</v>
      </c>
      <c r="CL526" t="str">
        <f>'TABLEAU DE BORD'!H524</f>
        <v/>
      </c>
      <c r="CM526" t="e">
        <f>'TABLEAU DE BORD'!K524-'TABLEAU DE BORD'!I524</f>
        <v>#VALUE!</v>
      </c>
    </row>
    <row r="527" spans="72:91" x14ac:dyDescent="0.25">
      <c r="BT52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BORD'!$B$13:$B$2000,0),11))*T527/INDEX('TABLEAU DE BORD'!$B$13:$R$2000,MATCH('Formalisme RTE'!$H$2,'TABLEAU DE BORD'!$B$13:$B$2000,0),12)</f>
        <v>3.102830965870556</v>
      </c>
      <c r="BU527">
        <f t="shared" si="53"/>
        <v>0.93577891975241945</v>
      </c>
      <c r="BX527">
        <f t="shared" si="51"/>
        <v>0.60748217536470928</v>
      </c>
      <c r="BZ527">
        <v>19.600000000000001</v>
      </c>
      <c r="CB527">
        <v>0.627</v>
      </c>
      <c r="CD527">
        <f t="shared" si="52"/>
        <v>1.5404220201039038</v>
      </c>
      <c r="CF527">
        <f t="shared" ref="CF527:CF590" si="54">$BE$28+$D$10*((EXP(($BE$26-T527)/$D$10)+EXP(-($BE$26-T527)/$D$10))/2-1)</f>
        <v>404.81000000000006</v>
      </c>
      <c r="CG52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BORD'!$B$13:$B$2000,0),9)))*T527/$P$18)</f>
        <v>406.35042202010396</v>
      </c>
      <c r="CI527" t="str">
        <f>'TABLEAU DE BORD'!B525</f>
        <v/>
      </c>
      <c r="CJ527" t="e">
        <f>'TABLEAU DE BORD'!E525-'TABLEAU DE BORD'!C525</f>
        <v>#VALUE!</v>
      </c>
      <c r="CL527" t="str">
        <f>'TABLEAU DE BORD'!H525</f>
        <v/>
      </c>
      <c r="CM527" t="e">
        <f>'TABLEAU DE BORD'!K525-'TABLEAU DE BORD'!I525</f>
        <v>#VALUE!</v>
      </c>
    </row>
    <row r="528" spans="72:91" x14ac:dyDescent="0.25">
      <c r="BT52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BORD'!$B$13:$B$2000,0),11))*T528/INDEX('TABLEAU DE BORD'!$B$13:$R$2000,MATCH('Formalisme RTE'!$H$2,'TABLEAU DE BORD'!$B$13:$B$2000,0),12)</f>
        <v>3.102830965870556</v>
      </c>
      <c r="BU528">
        <f t="shared" si="53"/>
        <v>0.93577891975241945</v>
      </c>
      <c r="BX528">
        <f t="shared" ref="BX528:BX591" si="55">SQRT(1-(1/(SQRT((CB528*0.981)^2+(($B$30/10)*BZ528*0.001)^2)/(CB528*0.981))^2))</f>
        <v>0.60748217536470928</v>
      </c>
      <c r="BZ528">
        <v>19.600000000000001</v>
      </c>
      <c r="CB528">
        <v>0.627</v>
      </c>
      <c r="CD528">
        <f t="shared" si="52"/>
        <v>1.5404220201039038</v>
      </c>
      <c r="CF528">
        <f t="shared" si="54"/>
        <v>404.81000000000006</v>
      </c>
      <c r="CG52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BORD'!$B$13:$B$2000,0),9)))*T528/$P$18)</f>
        <v>406.35042202010396</v>
      </c>
      <c r="CI528" t="str">
        <f>'TABLEAU DE BORD'!B526</f>
        <v/>
      </c>
      <c r="CJ528" t="e">
        <f>'TABLEAU DE BORD'!E526-'TABLEAU DE BORD'!C526</f>
        <v>#VALUE!</v>
      </c>
      <c r="CL528" t="str">
        <f>'TABLEAU DE BORD'!H526</f>
        <v/>
      </c>
      <c r="CM528" t="e">
        <f>'TABLEAU DE BORD'!K526-'TABLEAU DE BORD'!I526</f>
        <v>#VALUE!</v>
      </c>
    </row>
    <row r="529" spans="72:91" x14ac:dyDescent="0.25">
      <c r="BT52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BORD'!$B$13:$B$2000,0),11))*T529/INDEX('TABLEAU DE BORD'!$B$13:$R$2000,MATCH('Formalisme RTE'!$H$2,'TABLEAU DE BORD'!$B$13:$B$2000,0),12)</f>
        <v>3.102830965870556</v>
      </c>
      <c r="BU529">
        <f t="shared" si="53"/>
        <v>0.93577891975241945</v>
      </c>
      <c r="BX529">
        <f t="shared" si="55"/>
        <v>0.60748217536470928</v>
      </c>
      <c r="BZ529">
        <v>19.600000000000001</v>
      </c>
      <c r="CB529">
        <v>0.627</v>
      </c>
      <c r="CD529">
        <f t="shared" ref="CD529:CD592" si="56">CG529-CF529</f>
        <v>1.5404220201039038</v>
      </c>
      <c r="CF529">
        <f t="shared" si="54"/>
        <v>404.81000000000006</v>
      </c>
      <c r="CG52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BORD'!$B$13:$B$2000,0),9)))*T529/$P$18)</f>
        <v>406.35042202010396</v>
      </c>
      <c r="CI529" t="str">
        <f>'TABLEAU DE BORD'!B527</f>
        <v/>
      </c>
      <c r="CJ529" t="e">
        <f>'TABLEAU DE BORD'!E527-'TABLEAU DE BORD'!C527</f>
        <v>#VALUE!</v>
      </c>
      <c r="CL529" t="str">
        <f>'TABLEAU DE BORD'!H527</f>
        <v/>
      </c>
      <c r="CM529" t="e">
        <f>'TABLEAU DE BORD'!K527-'TABLEAU DE BORD'!I527</f>
        <v>#VALUE!</v>
      </c>
    </row>
    <row r="530" spans="72:91" x14ac:dyDescent="0.25">
      <c r="BT53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BORD'!$B$13:$B$2000,0),11))*T530/INDEX('TABLEAU DE BORD'!$B$13:$R$2000,MATCH('Formalisme RTE'!$H$2,'TABLEAU DE BORD'!$B$13:$B$2000,0),12)</f>
        <v>3.102830965870556</v>
      </c>
      <c r="BU530">
        <f t="shared" ref="BU530:BU593" si="57">BX530*CD530</f>
        <v>0.93577891975241945</v>
      </c>
      <c r="BX530">
        <f t="shared" si="55"/>
        <v>0.60748217536470928</v>
      </c>
      <c r="BZ530">
        <v>19.600000000000001</v>
      </c>
      <c r="CB530">
        <v>0.627</v>
      </c>
      <c r="CD530">
        <f t="shared" si="56"/>
        <v>1.5404220201039038</v>
      </c>
      <c r="CF530">
        <f t="shared" si="54"/>
        <v>404.81000000000006</v>
      </c>
      <c r="CG53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BORD'!$B$13:$B$2000,0),9)))*T530/$P$18)</f>
        <v>406.35042202010396</v>
      </c>
      <c r="CI530" t="str">
        <f>'TABLEAU DE BORD'!B528</f>
        <v/>
      </c>
      <c r="CJ530" t="e">
        <f>'TABLEAU DE BORD'!E528-'TABLEAU DE BORD'!C528</f>
        <v>#VALUE!</v>
      </c>
      <c r="CL530" t="str">
        <f>'TABLEAU DE BORD'!H528</f>
        <v/>
      </c>
      <c r="CM530" t="e">
        <f>'TABLEAU DE BORD'!K528-'TABLEAU DE BORD'!I528</f>
        <v>#VALUE!</v>
      </c>
    </row>
    <row r="531" spans="72:91" x14ac:dyDescent="0.25">
      <c r="BT53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BORD'!$B$13:$B$2000,0),11))*T531/INDEX('TABLEAU DE BORD'!$B$13:$R$2000,MATCH('Formalisme RTE'!$H$2,'TABLEAU DE BORD'!$B$13:$B$2000,0),12)</f>
        <v>3.102830965870556</v>
      </c>
      <c r="BU531">
        <f t="shared" si="57"/>
        <v>0.93577891975241945</v>
      </c>
      <c r="BX531">
        <f t="shared" si="55"/>
        <v>0.60748217536470928</v>
      </c>
      <c r="BZ531">
        <v>19.600000000000001</v>
      </c>
      <c r="CB531">
        <v>0.627</v>
      </c>
      <c r="CD531">
        <f t="shared" si="56"/>
        <v>1.5404220201039038</v>
      </c>
      <c r="CF531">
        <f t="shared" si="54"/>
        <v>404.81000000000006</v>
      </c>
      <c r="CG53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BORD'!$B$13:$B$2000,0),9)))*T531/$P$18)</f>
        <v>406.35042202010396</v>
      </c>
      <c r="CI531" t="str">
        <f>'TABLEAU DE BORD'!B529</f>
        <v/>
      </c>
      <c r="CJ531" t="e">
        <f>'TABLEAU DE BORD'!E529-'TABLEAU DE BORD'!C529</f>
        <v>#VALUE!</v>
      </c>
      <c r="CL531" t="str">
        <f>'TABLEAU DE BORD'!H529</f>
        <v/>
      </c>
      <c r="CM531" t="e">
        <f>'TABLEAU DE BORD'!K529-'TABLEAU DE BORD'!I529</f>
        <v>#VALUE!</v>
      </c>
    </row>
    <row r="532" spans="72:91" x14ac:dyDescent="0.25">
      <c r="BT53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BORD'!$B$13:$B$2000,0),11))*T532/INDEX('TABLEAU DE BORD'!$B$13:$R$2000,MATCH('Formalisme RTE'!$H$2,'TABLEAU DE BORD'!$B$13:$B$2000,0),12)</f>
        <v>3.102830965870556</v>
      </c>
      <c r="BU532">
        <f t="shared" si="57"/>
        <v>0.93577891975241945</v>
      </c>
      <c r="BX532">
        <f t="shared" si="55"/>
        <v>0.60748217536470928</v>
      </c>
      <c r="BZ532">
        <v>19.600000000000001</v>
      </c>
      <c r="CB532">
        <v>0.627</v>
      </c>
      <c r="CD532">
        <f t="shared" si="56"/>
        <v>1.5404220201039038</v>
      </c>
      <c r="CF532">
        <f t="shared" si="54"/>
        <v>404.81000000000006</v>
      </c>
      <c r="CG53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BORD'!$B$13:$B$2000,0),9)))*T532/$P$18)</f>
        <v>406.35042202010396</v>
      </c>
      <c r="CI532" t="str">
        <f>'TABLEAU DE BORD'!B530</f>
        <v/>
      </c>
      <c r="CJ532" t="e">
        <f>'TABLEAU DE BORD'!E530-'TABLEAU DE BORD'!C530</f>
        <v>#VALUE!</v>
      </c>
      <c r="CL532" t="str">
        <f>'TABLEAU DE BORD'!H530</f>
        <v/>
      </c>
      <c r="CM532" t="e">
        <f>'TABLEAU DE BORD'!K530-'TABLEAU DE BORD'!I530</f>
        <v>#VALUE!</v>
      </c>
    </row>
    <row r="533" spans="72:91" x14ac:dyDescent="0.25">
      <c r="BT53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BORD'!$B$13:$B$2000,0),11))*T533/INDEX('TABLEAU DE BORD'!$B$13:$R$2000,MATCH('Formalisme RTE'!$H$2,'TABLEAU DE BORD'!$B$13:$B$2000,0),12)</f>
        <v>3.102830965870556</v>
      </c>
      <c r="BU533">
        <f t="shared" si="57"/>
        <v>0.93577891975241945</v>
      </c>
      <c r="BX533">
        <f t="shared" si="55"/>
        <v>0.60748217536470928</v>
      </c>
      <c r="BZ533">
        <v>19.600000000000001</v>
      </c>
      <c r="CB533">
        <v>0.627</v>
      </c>
      <c r="CD533">
        <f t="shared" si="56"/>
        <v>1.5404220201039038</v>
      </c>
      <c r="CF533">
        <f t="shared" si="54"/>
        <v>404.81000000000006</v>
      </c>
      <c r="CG53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BORD'!$B$13:$B$2000,0),9)))*T533/$P$18)</f>
        <v>406.35042202010396</v>
      </c>
      <c r="CI533" t="str">
        <f>'TABLEAU DE BORD'!B531</f>
        <v/>
      </c>
      <c r="CJ533" t="e">
        <f>'TABLEAU DE BORD'!E531-'TABLEAU DE BORD'!C531</f>
        <v>#VALUE!</v>
      </c>
      <c r="CL533" t="str">
        <f>'TABLEAU DE BORD'!H531</f>
        <v/>
      </c>
      <c r="CM533" t="e">
        <f>'TABLEAU DE BORD'!K531-'TABLEAU DE BORD'!I531</f>
        <v>#VALUE!</v>
      </c>
    </row>
    <row r="534" spans="72:91" x14ac:dyDescent="0.25">
      <c r="BT53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BORD'!$B$13:$B$2000,0),11))*T534/INDEX('TABLEAU DE BORD'!$B$13:$R$2000,MATCH('Formalisme RTE'!$H$2,'TABLEAU DE BORD'!$B$13:$B$2000,0),12)</f>
        <v>3.102830965870556</v>
      </c>
      <c r="BU534">
        <f t="shared" si="57"/>
        <v>0.93577891975241945</v>
      </c>
      <c r="BX534">
        <f t="shared" si="55"/>
        <v>0.60748217536470928</v>
      </c>
      <c r="BZ534">
        <v>19.600000000000001</v>
      </c>
      <c r="CB534">
        <v>0.627</v>
      </c>
      <c r="CD534">
        <f t="shared" si="56"/>
        <v>1.5404220201039038</v>
      </c>
      <c r="CF534">
        <f t="shared" si="54"/>
        <v>404.81000000000006</v>
      </c>
      <c r="CG53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BORD'!$B$13:$B$2000,0),9)))*T534/$P$18)</f>
        <v>406.35042202010396</v>
      </c>
      <c r="CI534" t="str">
        <f>'TABLEAU DE BORD'!B532</f>
        <v/>
      </c>
      <c r="CJ534" t="e">
        <f>'TABLEAU DE BORD'!E532-'TABLEAU DE BORD'!C532</f>
        <v>#VALUE!</v>
      </c>
      <c r="CL534" t="str">
        <f>'TABLEAU DE BORD'!H532</f>
        <v/>
      </c>
      <c r="CM534" t="e">
        <f>'TABLEAU DE BORD'!K532-'TABLEAU DE BORD'!I532</f>
        <v>#VALUE!</v>
      </c>
    </row>
    <row r="535" spans="72:91" x14ac:dyDescent="0.25">
      <c r="BT53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BORD'!$B$13:$B$2000,0),11))*T535/INDEX('TABLEAU DE BORD'!$B$13:$R$2000,MATCH('Formalisme RTE'!$H$2,'TABLEAU DE BORD'!$B$13:$B$2000,0),12)</f>
        <v>3.102830965870556</v>
      </c>
      <c r="BU535">
        <f t="shared" si="57"/>
        <v>0.93577891975241945</v>
      </c>
      <c r="BX535">
        <f t="shared" si="55"/>
        <v>0.60748217536470928</v>
      </c>
      <c r="BZ535">
        <v>19.600000000000001</v>
      </c>
      <c r="CB535">
        <v>0.627</v>
      </c>
      <c r="CD535">
        <f t="shared" si="56"/>
        <v>1.5404220201039038</v>
      </c>
      <c r="CF535">
        <f t="shared" si="54"/>
        <v>404.81000000000006</v>
      </c>
      <c r="CG53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BORD'!$B$13:$B$2000,0),9)))*T535/$P$18)</f>
        <v>406.35042202010396</v>
      </c>
      <c r="CI535" t="str">
        <f>'TABLEAU DE BORD'!B533</f>
        <v/>
      </c>
      <c r="CJ535" t="e">
        <f>'TABLEAU DE BORD'!E533-'TABLEAU DE BORD'!C533</f>
        <v>#VALUE!</v>
      </c>
      <c r="CL535" t="str">
        <f>'TABLEAU DE BORD'!H533</f>
        <v/>
      </c>
      <c r="CM535" t="e">
        <f>'TABLEAU DE BORD'!K533-'TABLEAU DE BORD'!I533</f>
        <v>#VALUE!</v>
      </c>
    </row>
    <row r="536" spans="72:91" x14ac:dyDescent="0.25">
      <c r="BT53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BORD'!$B$13:$B$2000,0),11))*T536/INDEX('TABLEAU DE BORD'!$B$13:$R$2000,MATCH('Formalisme RTE'!$H$2,'TABLEAU DE BORD'!$B$13:$B$2000,0),12)</f>
        <v>3.102830965870556</v>
      </c>
      <c r="BU536">
        <f t="shared" si="57"/>
        <v>0.93577891975241945</v>
      </c>
      <c r="BX536">
        <f t="shared" si="55"/>
        <v>0.60748217536470928</v>
      </c>
      <c r="BZ536">
        <v>19.600000000000001</v>
      </c>
      <c r="CB536">
        <v>0.627</v>
      </c>
      <c r="CD536">
        <f t="shared" si="56"/>
        <v>1.5404220201039038</v>
      </c>
      <c r="CF536">
        <f t="shared" si="54"/>
        <v>404.81000000000006</v>
      </c>
      <c r="CG53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BORD'!$B$13:$B$2000,0),9)))*T536/$P$18)</f>
        <v>406.35042202010396</v>
      </c>
      <c r="CI536" t="str">
        <f>'TABLEAU DE BORD'!B534</f>
        <v/>
      </c>
      <c r="CJ536" t="e">
        <f>'TABLEAU DE BORD'!E534-'TABLEAU DE BORD'!C534</f>
        <v>#VALUE!</v>
      </c>
      <c r="CL536" t="str">
        <f>'TABLEAU DE BORD'!H534</f>
        <v/>
      </c>
      <c r="CM536" t="e">
        <f>'TABLEAU DE BORD'!K534-'TABLEAU DE BORD'!I534</f>
        <v>#VALUE!</v>
      </c>
    </row>
    <row r="537" spans="72:91" x14ac:dyDescent="0.25">
      <c r="BT53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BORD'!$B$13:$B$2000,0),11))*T537/INDEX('TABLEAU DE BORD'!$B$13:$R$2000,MATCH('Formalisme RTE'!$H$2,'TABLEAU DE BORD'!$B$13:$B$2000,0),12)</f>
        <v>3.102830965870556</v>
      </c>
      <c r="BU537">
        <f t="shared" si="57"/>
        <v>0.93577891975241945</v>
      </c>
      <c r="BX537">
        <f t="shared" si="55"/>
        <v>0.60748217536470928</v>
      </c>
      <c r="BZ537">
        <v>19.600000000000001</v>
      </c>
      <c r="CB537">
        <v>0.627</v>
      </c>
      <c r="CD537">
        <f t="shared" si="56"/>
        <v>1.5404220201039038</v>
      </c>
      <c r="CF537">
        <f t="shared" si="54"/>
        <v>404.81000000000006</v>
      </c>
      <c r="CG53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BORD'!$B$13:$B$2000,0),9)))*T537/$P$18)</f>
        <v>406.35042202010396</v>
      </c>
      <c r="CI537" t="str">
        <f>'TABLEAU DE BORD'!B535</f>
        <v/>
      </c>
      <c r="CJ537" t="e">
        <f>'TABLEAU DE BORD'!E535-'TABLEAU DE BORD'!C535</f>
        <v>#VALUE!</v>
      </c>
      <c r="CL537" t="str">
        <f>'TABLEAU DE BORD'!H535</f>
        <v/>
      </c>
      <c r="CM537" t="e">
        <f>'TABLEAU DE BORD'!K535-'TABLEAU DE BORD'!I535</f>
        <v>#VALUE!</v>
      </c>
    </row>
    <row r="538" spans="72:91" x14ac:dyDescent="0.25">
      <c r="BT53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BORD'!$B$13:$B$2000,0),11))*T538/INDEX('TABLEAU DE BORD'!$B$13:$R$2000,MATCH('Formalisme RTE'!$H$2,'TABLEAU DE BORD'!$B$13:$B$2000,0),12)</f>
        <v>3.102830965870556</v>
      </c>
      <c r="BU538">
        <f t="shared" si="57"/>
        <v>0.93577891975241945</v>
      </c>
      <c r="BX538">
        <f t="shared" si="55"/>
        <v>0.60748217536470928</v>
      </c>
      <c r="BZ538">
        <v>19.600000000000001</v>
      </c>
      <c r="CB538">
        <v>0.627</v>
      </c>
      <c r="CD538">
        <f t="shared" si="56"/>
        <v>1.5404220201039038</v>
      </c>
      <c r="CF538">
        <f t="shared" si="54"/>
        <v>404.81000000000006</v>
      </c>
      <c r="CG53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BORD'!$B$13:$B$2000,0),9)))*T538/$P$18)</f>
        <v>406.35042202010396</v>
      </c>
      <c r="CI538" t="str">
        <f>'TABLEAU DE BORD'!B536</f>
        <v/>
      </c>
      <c r="CJ538" t="e">
        <f>'TABLEAU DE BORD'!E536-'TABLEAU DE BORD'!C536</f>
        <v>#VALUE!</v>
      </c>
      <c r="CL538" t="str">
        <f>'TABLEAU DE BORD'!H536</f>
        <v/>
      </c>
      <c r="CM538" t="e">
        <f>'TABLEAU DE BORD'!K536-'TABLEAU DE BORD'!I536</f>
        <v>#VALUE!</v>
      </c>
    </row>
    <row r="539" spans="72:91" x14ac:dyDescent="0.25">
      <c r="BT53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BORD'!$B$13:$B$2000,0),11))*T539/INDEX('TABLEAU DE BORD'!$B$13:$R$2000,MATCH('Formalisme RTE'!$H$2,'TABLEAU DE BORD'!$B$13:$B$2000,0),12)</f>
        <v>3.102830965870556</v>
      </c>
      <c r="BU539">
        <f t="shared" si="57"/>
        <v>0.93577891975241945</v>
      </c>
      <c r="BX539">
        <f t="shared" si="55"/>
        <v>0.60748217536470928</v>
      </c>
      <c r="BZ539">
        <v>19.600000000000001</v>
      </c>
      <c r="CB539">
        <v>0.627</v>
      </c>
      <c r="CD539">
        <f t="shared" si="56"/>
        <v>1.5404220201039038</v>
      </c>
      <c r="CF539">
        <f t="shared" si="54"/>
        <v>404.81000000000006</v>
      </c>
      <c r="CG53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BORD'!$B$13:$B$2000,0),9)))*T539/$P$18)</f>
        <v>406.35042202010396</v>
      </c>
      <c r="CI539" t="str">
        <f>'TABLEAU DE BORD'!B537</f>
        <v/>
      </c>
      <c r="CJ539" t="e">
        <f>'TABLEAU DE BORD'!E537-'TABLEAU DE BORD'!C537</f>
        <v>#VALUE!</v>
      </c>
      <c r="CL539" t="str">
        <f>'TABLEAU DE BORD'!H537</f>
        <v/>
      </c>
      <c r="CM539" t="e">
        <f>'TABLEAU DE BORD'!K537-'TABLEAU DE BORD'!I537</f>
        <v>#VALUE!</v>
      </c>
    </row>
    <row r="540" spans="72:91" x14ac:dyDescent="0.25">
      <c r="BT54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BORD'!$B$13:$B$2000,0),11))*T540/INDEX('TABLEAU DE BORD'!$B$13:$R$2000,MATCH('Formalisme RTE'!$H$2,'TABLEAU DE BORD'!$B$13:$B$2000,0),12)</f>
        <v>3.102830965870556</v>
      </c>
      <c r="BU540">
        <f t="shared" si="57"/>
        <v>0.93577891975241945</v>
      </c>
      <c r="BX540">
        <f t="shared" si="55"/>
        <v>0.60748217536470928</v>
      </c>
      <c r="BZ540">
        <v>19.600000000000001</v>
      </c>
      <c r="CB540">
        <v>0.627</v>
      </c>
      <c r="CD540">
        <f t="shared" si="56"/>
        <v>1.5404220201039038</v>
      </c>
      <c r="CF540">
        <f t="shared" si="54"/>
        <v>404.81000000000006</v>
      </c>
      <c r="CG54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BORD'!$B$13:$B$2000,0),9)))*T540/$P$18)</f>
        <v>406.35042202010396</v>
      </c>
      <c r="CI540" t="str">
        <f>'TABLEAU DE BORD'!B538</f>
        <v/>
      </c>
      <c r="CJ540" t="e">
        <f>'TABLEAU DE BORD'!E538-'TABLEAU DE BORD'!C538</f>
        <v>#VALUE!</v>
      </c>
      <c r="CL540" t="str">
        <f>'TABLEAU DE BORD'!H538</f>
        <v/>
      </c>
      <c r="CM540" t="e">
        <f>'TABLEAU DE BORD'!K538-'TABLEAU DE BORD'!I538</f>
        <v>#VALUE!</v>
      </c>
    </row>
    <row r="541" spans="72:91" x14ac:dyDescent="0.25">
      <c r="BT54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BORD'!$B$13:$B$2000,0),11))*T541/INDEX('TABLEAU DE BORD'!$B$13:$R$2000,MATCH('Formalisme RTE'!$H$2,'TABLEAU DE BORD'!$B$13:$B$2000,0),12)</f>
        <v>3.102830965870556</v>
      </c>
      <c r="BU541">
        <f t="shared" si="57"/>
        <v>0.93577891975241945</v>
      </c>
      <c r="BX541">
        <f t="shared" si="55"/>
        <v>0.60748217536470928</v>
      </c>
      <c r="BZ541">
        <v>19.600000000000001</v>
      </c>
      <c r="CB541">
        <v>0.627</v>
      </c>
      <c r="CD541">
        <f t="shared" si="56"/>
        <v>1.5404220201039038</v>
      </c>
      <c r="CF541">
        <f t="shared" si="54"/>
        <v>404.81000000000006</v>
      </c>
      <c r="CG54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BORD'!$B$13:$B$2000,0),9)))*T541/$P$18)</f>
        <v>406.35042202010396</v>
      </c>
      <c r="CI541" t="str">
        <f>'TABLEAU DE BORD'!B539</f>
        <v/>
      </c>
      <c r="CJ541" t="e">
        <f>'TABLEAU DE BORD'!E539-'TABLEAU DE BORD'!C539</f>
        <v>#VALUE!</v>
      </c>
      <c r="CL541" t="str">
        <f>'TABLEAU DE BORD'!H539</f>
        <v/>
      </c>
      <c r="CM541" t="e">
        <f>'TABLEAU DE BORD'!K539-'TABLEAU DE BORD'!I539</f>
        <v>#VALUE!</v>
      </c>
    </row>
    <row r="542" spans="72:91" x14ac:dyDescent="0.25">
      <c r="BT54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BORD'!$B$13:$B$2000,0),11))*T542/INDEX('TABLEAU DE BORD'!$B$13:$R$2000,MATCH('Formalisme RTE'!$H$2,'TABLEAU DE BORD'!$B$13:$B$2000,0),12)</f>
        <v>3.102830965870556</v>
      </c>
      <c r="BU542">
        <f t="shared" si="57"/>
        <v>0.93577891975241945</v>
      </c>
      <c r="BX542">
        <f t="shared" si="55"/>
        <v>0.60748217536470928</v>
      </c>
      <c r="BZ542">
        <v>19.600000000000001</v>
      </c>
      <c r="CB542">
        <v>0.627</v>
      </c>
      <c r="CD542">
        <f t="shared" si="56"/>
        <v>1.5404220201039038</v>
      </c>
      <c r="CF542">
        <f t="shared" si="54"/>
        <v>404.81000000000006</v>
      </c>
      <c r="CG54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BORD'!$B$13:$B$2000,0),9)))*T542/$P$18)</f>
        <v>406.35042202010396</v>
      </c>
      <c r="CI542" t="str">
        <f>'TABLEAU DE BORD'!B540</f>
        <v/>
      </c>
      <c r="CJ542" t="e">
        <f>'TABLEAU DE BORD'!E540-'TABLEAU DE BORD'!C540</f>
        <v>#VALUE!</v>
      </c>
      <c r="CL542" t="str">
        <f>'TABLEAU DE BORD'!H540</f>
        <v/>
      </c>
      <c r="CM542" t="e">
        <f>'TABLEAU DE BORD'!K540-'TABLEAU DE BORD'!I540</f>
        <v>#VALUE!</v>
      </c>
    </row>
    <row r="543" spans="72:91" x14ac:dyDescent="0.25">
      <c r="BT54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BORD'!$B$13:$B$2000,0),11))*T543/INDEX('TABLEAU DE BORD'!$B$13:$R$2000,MATCH('Formalisme RTE'!$H$2,'TABLEAU DE BORD'!$B$13:$B$2000,0),12)</f>
        <v>3.102830965870556</v>
      </c>
      <c r="BU543">
        <f t="shared" si="57"/>
        <v>0.93577891975241945</v>
      </c>
      <c r="BX543">
        <f t="shared" si="55"/>
        <v>0.60748217536470928</v>
      </c>
      <c r="BZ543">
        <v>19.600000000000001</v>
      </c>
      <c r="CB543">
        <v>0.627</v>
      </c>
      <c r="CD543">
        <f t="shared" si="56"/>
        <v>1.5404220201039038</v>
      </c>
      <c r="CF543">
        <f t="shared" si="54"/>
        <v>404.81000000000006</v>
      </c>
      <c r="CG54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BORD'!$B$13:$B$2000,0),9)))*T543/$P$18)</f>
        <v>406.35042202010396</v>
      </c>
      <c r="CI543" t="str">
        <f>'TABLEAU DE BORD'!B541</f>
        <v/>
      </c>
      <c r="CJ543" t="e">
        <f>'TABLEAU DE BORD'!E541-'TABLEAU DE BORD'!C541</f>
        <v>#VALUE!</v>
      </c>
      <c r="CL543" t="str">
        <f>'TABLEAU DE BORD'!H541</f>
        <v/>
      </c>
      <c r="CM543" t="e">
        <f>'TABLEAU DE BORD'!K541-'TABLEAU DE BORD'!I541</f>
        <v>#VALUE!</v>
      </c>
    </row>
    <row r="544" spans="72:91" x14ac:dyDescent="0.25">
      <c r="BT54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BORD'!$B$13:$B$2000,0),11))*T544/INDEX('TABLEAU DE BORD'!$B$13:$R$2000,MATCH('Formalisme RTE'!$H$2,'TABLEAU DE BORD'!$B$13:$B$2000,0),12)</f>
        <v>3.102830965870556</v>
      </c>
      <c r="BU544">
        <f t="shared" si="57"/>
        <v>0.93577891975241945</v>
      </c>
      <c r="BX544">
        <f t="shared" si="55"/>
        <v>0.60748217536470928</v>
      </c>
      <c r="BZ544">
        <v>19.600000000000001</v>
      </c>
      <c r="CB544">
        <v>0.627</v>
      </c>
      <c r="CD544">
        <f t="shared" si="56"/>
        <v>1.5404220201039038</v>
      </c>
      <c r="CF544">
        <f t="shared" si="54"/>
        <v>404.81000000000006</v>
      </c>
      <c r="CG54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BORD'!$B$13:$B$2000,0),9)))*T544/$P$18)</f>
        <v>406.35042202010396</v>
      </c>
      <c r="CI544" t="str">
        <f>'TABLEAU DE BORD'!B542</f>
        <v/>
      </c>
      <c r="CJ544" t="e">
        <f>'TABLEAU DE BORD'!E542-'TABLEAU DE BORD'!C542</f>
        <v>#VALUE!</v>
      </c>
      <c r="CL544" t="str">
        <f>'TABLEAU DE BORD'!H542</f>
        <v/>
      </c>
      <c r="CM544" t="e">
        <f>'TABLEAU DE BORD'!K542-'TABLEAU DE BORD'!I542</f>
        <v>#VALUE!</v>
      </c>
    </row>
    <row r="545" spans="72:91" x14ac:dyDescent="0.25">
      <c r="BT54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BORD'!$B$13:$B$2000,0),11))*T545/INDEX('TABLEAU DE BORD'!$B$13:$R$2000,MATCH('Formalisme RTE'!$H$2,'TABLEAU DE BORD'!$B$13:$B$2000,0),12)</f>
        <v>3.102830965870556</v>
      </c>
      <c r="BU545">
        <f t="shared" si="57"/>
        <v>0.93577891975241945</v>
      </c>
      <c r="BX545">
        <f t="shared" si="55"/>
        <v>0.60748217536470928</v>
      </c>
      <c r="BZ545">
        <v>19.600000000000001</v>
      </c>
      <c r="CB545">
        <v>0.627</v>
      </c>
      <c r="CD545">
        <f t="shared" si="56"/>
        <v>1.5404220201039038</v>
      </c>
      <c r="CF545">
        <f t="shared" si="54"/>
        <v>404.81000000000006</v>
      </c>
      <c r="CG54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BORD'!$B$13:$B$2000,0),9)))*T545/$P$18)</f>
        <v>406.35042202010396</v>
      </c>
      <c r="CI545" t="str">
        <f>'TABLEAU DE BORD'!B543</f>
        <v/>
      </c>
      <c r="CJ545" t="e">
        <f>'TABLEAU DE BORD'!E543-'TABLEAU DE BORD'!C543</f>
        <v>#VALUE!</v>
      </c>
      <c r="CL545" t="str">
        <f>'TABLEAU DE BORD'!H543</f>
        <v/>
      </c>
      <c r="CM545" t="e">
        <f>'TABLEAU DE BORD'!K543-'TABLEAU DE BORD'!I543</f>
        <v>#VALUE!</v>
      </c>
    </row>
    <row r="546" spans="72:91" x14ac:dyDescent="0.25">
      <c r="BT54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BORD'!$B$13:$B$2000,0),11))*T546/INDEX('TABLEAU DE BORD'!$B$13:$R$2000,MATCH('Formalisme RTE'!$H$2,'TABLEAU DE BORD'!$B$13:$B$2000,0),12)</f>
        <v>3.102830965870556</v>
      </c>
      <c r="BU546">
        <f t="shared" si="57"/>
        <v>0.93577891975241945</v>
      </c>
      <c r="BX546">
        <f t="shared" si="55"/>
        <v>0.60748217536470928</v>
      </c>
      <c r="BZ546">
        <v>19.600000000000001</v>
      </c>
      <c r="CB546">
        <v>0.627</v>
      </c>
      <c r="CD546">
        <f t="shared" si="56"/>
        <v>1.5404220201039038</v>
      </c>
      <c r="CF546">
        <f t="shared" si="54"/>
        <v>404.81000000000006</v>
      </c>
      <c r="CG54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BORD'!$B$13:$B$2000,0),9)))*T546/$P$18)</f>
        <v>406.35042202010396</v>
      </c>
      <c r="CI546" t="str">
        <f>'TABLEAU DE BORD'!B544</f>
        <v/>
      </c>
      <c r="CJ546" t="e">
        <f>'TABLEAU DE BORD'!E544-'TABLEAU DE BORD'!C544</f>
        <v>#VALUE!</v>
      </c>
      <c r="CL546" t="str">
        <f>'TABLEAU DE BORD'!H544</f>
        <v/>
      </c>
      <c r="CM546" t="e">
        <f>'TABLEAU DE BORD'!K544-'TABLEAU DE BORD'!I544</f>
        <v>#VALUE!</v>
      </c>
    </row>
    <row r="547" spans="72:91" x14ac:dyDescent="0.25">
      <c r="BT54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BORD'!$B$13:$B$2000,0),11))*T547/INDEX('TABLEAU DE BORD'!$B$13:$R$2000,MATCH('Formalisme RTE'!$H$2,'TABLEAU DE BORD'!$B$13:$B$2000,0),12)</f>
        <v>3.102830965870556</v>
      </c>
      <c r="BU547">
        <f t="shared" si="57"/>
        <v>0.93577891975241945</v>
      </c>
      <c r="BX547">
        <f t="shared" si="55"/>
        <v>0.60748217536470928</v>
      </c>
      <c r="BZ547">
        <v>19.600000000000001</v>
      </c>
      <c r="CB547">
        <v>0.627</v>
      </c>
      <c r="CD547">
        <f t="shared" si="56"/>
        <v>1.5404220201039038</v>
      </c>
      <c r="CF547">
        <f t="shared" si="54"/>
        <v>404.81000000000006</v>
      </c>
      <c r="CG54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BORD'!$B$13:$B$2000,0),9)))*T547/$P$18)</f>
        <v>406.35042202010396</v>
      </c>
      <c r="CI547" t="str">
        <f>'TABLEAU DE BORD'!B545</f>
        <v/>
      </c>
      <c r="CJ547" t="e">
        <f>'TABLEAU DE BORD'!E545-'TABLEAU DE BORD'!C545</f>
        <v>#VALUE!</v>
      </c>
      <c r="CL547" t="str">
        <f>'TABLEAU DE BORD'!H545</f>
        <v/>
      </c>
      <c r="CM547" t="e">
        <f>'TABLEAU DE BORD'!K545-'TABLEAU DE BORD'!I545</f>
        <v>#VALUE!</v>
      </c>
    </row>
    <row r="548" spans="72:91" x14ac:dyDescent="0.25">
      <c r="BT54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BORD'!$B$13:$B$2000,0),11))*T548/INDEX('TABLEAU DE BORD'!$B$13:$R$2000,MATCH('Formalisme RTE'!$H$2,'TABLEAU DE BORD'!$B$13:$B$2000,0),12)</f>
        <v>3.102830965870556</v>
      </c>
      <c r="BU548">
        <f t="shared" si="57"/>
        <v>0.93577891975241945</v>
      </c>
      <c r="BX548">
        <f t="shared" si="55"/>
        <v>0.60748217536470928</v>
      </c>
      <c r="BZ548">
        <v>19.600000000000001</v>
      </c>
      <c r="CB548">
        <v>0.627</v>
      </c>
      <c r="CD548">
        <f t="shared" si="56"/>
        <v>1.5404220201039038</v>
      </c>
      <c r="CF548">
        <f t="shared" si="54"/>
        <v>404.81000000000006</v>
      </c>
      <c r="CG54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BORD'!$B$13:$B$2000,0),9)))*T548/$P$18)</f>
        <v>406.35042202010396</v>
      </c>
      <c r="CI548" t="str">
        <f>'TABLEAU DE BORD'!B546</f>
        <v/>
      </c>
      <c r="CJ548" t="e">
        <f>'TABLEAU DE BORD'!E546-'TABLEAU DE BORD'!C546</f>
        <v>#VALUE!</v>
      </c>
      <c r="CL548" t="str">
        <f>'TABLEAU DE BORD'!H546</f>
        <v/>
      </c>
      <c r="CM548" t="e">
        <f>'TABLEAU DE BORD'!K546-'TABLEAU DE BORD'!I546</f>
        <v>#VALUE!</v>
      </c>
    </row>
    <row r="549" spans="72:91" x14ac:dyDescent="0.25">
      <c r="BT54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BORD'!$B$13:$B$2000,0),11))*T549/INDEX('TABLEAU DE BORD'!$B$13:$R$2000,MATCH('Formalisme RTE'!$H$2,'TABLEAU DE BORD'!$B$13:$B$2000,0),12)</f>
        <v>3.102830965870556</v>
      </c>
      <c r="BU549">
        <f t="shared" si="57"/>
        <v>0.93577891975241945</v>
      </c>
      <c r="BX549">
        <f t="shared" si="55"/>
        <v>0.60748217536470928</v>
      </c>
      <c r="BZ549">
        <v>19.600000000000001</v>
      </c>
      <c r="CB549">
        <v>0.627</v>
      </c>
      <c r="CD549">
        <f t="shared" si="56"/>
        <v>1.5404220201039038</v>
      </c>
      <c r="CF549">
        <f t="shared" si="54"/>
        <v>404.81000000000006</v>
      </c>
      <c r="CG54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BORD'!$B$13:$B$2000,0),9)))*T549/$P$18)</f>
        <v>406.35042202010396</v>
      </c>
      <c r="CI549" t="str">
        <f>'TABLEAU DE BORD'!B547</f>
        <v/>
      </c>
      <c r="CJ549" t="e">
        <f>'TABLEAU DE BORD'!E547-'TABLEAU DE BORD'!C547</f>
        <v>#VALUE!</v>
      </c>
      <c r="CL549" t="str">
        <f>'TABLEAU DE BORD'!H547</f>
        <v/>
      </c>
      <c r="CM549" t="e">
        <f>'TABLEAU DE BORD'!K547-'TABLEAU DE BORD'!I547</f>
        <v>#VALUE!</v>
      </c>
    </row>
    <row r="550" spans="72:91" x14ac:dyDescent="0.25">
      <c r="BT55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BORD'!$B$13:$B$2000,0),11))*T550/INDEX('TABLEAU DE BORD'!$B$13:$R$2000,MATCH('Formalisme RTE'!$H$2,'TABLEAU DE BORD'!$B$13:$B$2000,0),12)</f>
        <v>3.102830965870556</v>
      </c>
      <c r="BU550">
        <f t="shared" si="57"/>
        <v>0.93577891975241945</v>
      </c>
      <c r="BX550">
        <f t="shared" si="55"/>
        <v>0.60748217536470928</v>
      </c>
      <c r="BZ550">
        <v>19.600000000000001</v>
      </c>
      <c r="CB550">
        <v>0.627</v>
      </c>
      <c r="CD550">
        <f t="shared" si="56"/>
        <v>1.5404220201039038</v>
      </c>
      <c r="CF550">
        <f t="shared" si="54"/>
        <v>404.81000000000006</v>
      </c>
      <c r="CG55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BORD'!$B$13:$B$2000,0),9)))*T550/$P$18)</f>
        <v>406.35042202010396</v>
      </c>
      <c r="CI550" t="str">
        <f>'TABLEAU DE BORD'!B548</f>
        <v/>
      </c>
      <c r="CJ550" t="e">
        <f>'TABLEAU DE BORD'!E548-'TABLEAU DE BORD'!C548</f>
        <v>#VALUE!</v>
      </c>
      <c r="CL550" t="str">
        <f>'TABLEAU DE BORD'!H548</f>
        <v/>
      </c>
      <c r="CM550" t="e">
        <f>'TABLEAU DE BORD'!K548-'TABLEAU DE BORD'!I548</f>
        <v>#VALUE!</v>
      </c>
    </row>
    <row r="551" spans="72:91" x14ac:dyDescent="0.25">
      <c r="BT55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BORD'!$B$13:$B$2000,0),11))*T551/INDEX('TABLEAU DE BORD'!$B$13:$R$2000,MATCH('Formalisme RTE'!$H$2,'TABLEAU DE BORD'!$B$13:$B$2000,0),12)</f>
        <v>3.102830965870556</v>
      </c>
      <c r="BU551">
        <f t="shared" si="57"/>
        <v>0.93577891975241945</v>
      </c>
      <c r="BX551">
        <f t="shared" si="55"/>
        <v>0.60748217536470928</v>
      </c>
      <c r="BZ551">
        <v>19.600000000000001</v>
      </c>
      <c r="CB551">
        <v>0.627</v>
      </c>
      <c r="CD551">
        <f t="shared" si="56"/>
        <v>1.5404220201039038</v>
      </c>
      <c r="CF551">
        <f t="shared" si="54"/>
        <v>404.81000000000006</v>
      </c>
      <c r="CG55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BORD'!$B$13:$B$2000,0),9)))*T551/$P$18)</f>
        <v>406.35042202010396</v>
      </c>
      <c r="CI551" t="str">
        <f>'TABLEAU DE BORD'!B549</f>
        <v/>
      </c>
      <c r="CJ551" t="e">
        <f>'TABLEAU DE BORD'!E549-'TABLEAU DE BORD'!C549</f>
        <v>#VALUE!</v>
      </c>
      <c r="CL551" t="str">
        <f>'TABLEAU DE BORD'!H549</f>
        <v/>
      </c>
      <c r="CM551" t="e">
        <f>'TABLEAU DE BORD'!K549-'TABLEAU DE BORD'!I549</f>
        <v>#VALUE!</v>
      </c>
    </row>
    <row r="552" spans="72:91" x14ac:dyDescent="0.25">
      <c r="BT55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BORD'!$B$13:$B$2000,0),11))*T552/INDEX('TABLEAU DE BORD'!$B$13:$R$2000,MATCH('Formalisme RTE'!$H$2,'TABLEAU DE BORD'!$B$13:$B$2000,0),12)</f>
        <v>3.102830965870556</v>
      </c>
      <c r="BU552">
        <f t="shared" si="57"/>
        <v>0.93577891975241945</v>
      </c>
      <c r="BX552">
        <f t="shared" si="55"/>
        <v>0.60748217536470928</v>
      </c>
      <c r="BZ552">
        <v>19.600000000000001</v>
      </c>
      <c r="CB552">
        <v>0.627</v>
      </c>
      <c r="CD552">
        <f t="shared" si="56"/>
        <v>1.5404220201039038</v>
      </c>
      <c r="CF552">
        <f t="shared" si="54"/>
        <v>404.81000000000006</v>
      </c>
      <c r="CG55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BORD'!$B$13:$B$2000,0),9)))*T552/$P$18)</f>
        <v>406.35042202010396</v>
      </c>
      <c r="CI552" t="str">
        <f>'TABLEAU DE BORD'!B550</f>
        <v/>
      </c>
      <c r="CJ552" t="e">
        <f>'TABLEAU DE BORD'!E550-'TABLEAU DE BORD'!C550</f>
        <v>#VALUE!</v>
      </c>
      <c r="CL552" t="str">
        <f>'TABLEAU DE BORD'!H550</f>
        <v/>
      </c>
      <c r="CM552" t="e">
        <f>'TABLEAU DE BORD'!K550-'TABLEAU DE BORD'!I550</f>
        <v>#VALUE!</v>
      </c>
    </row>
    <row r="553" spans="72:91" x14ac:dyDescent="0.25">
      <c r="BT55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BORD'!$B$13:$B$2000,0),11))*T553/INDEX('TABLEAU DE BORD'!$B$13:$R$2000,MATCH('Formalisme RTE'!$H$2,'TABLEAU DE BORD'!$B$13:$B$2000,0),12)</f>
        <v>3.102830965870556</v>
      </c>
      <c r="BU553">
        <f t="shared" si="57"/>
        <v>0.93577891975241945</v>
      </c>
      <c r="BX553">
        <f t="shared" si="55"/>
        <v>0.60748217536470928</v>
      </c>
      <c r="BZ553">
        <v>19.600000000000001</v>
      </c>
      <c r="CB553">
        <v>0.627</v>
      </c>
      <c r="CD553">
        <f t="shared" si="56"/>
        <v>1.5404220201039038</v>
      </c>
      <c r="CF553">
        <f t="shared" si="54"/>
        <v>404.81000000000006</v>
      </c>
      <c r="CG55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BORD'!$B$13:$B$2000,0),9)))*T553/$P$18)</f>
        <v>406.35042202010396</v>
      </c>
      <c r="CI553" t="str">
        <f>'TABLEAU DE BORD'!B551</f>
        <v/>
      </c>
      <c r="CJ553" t="e">
        <f>'TABLEAU DE BORD'!E551-'TABLEAU DE BORD'!C551</f>
        <v>#VALUE!</v>
      </c>
      <c r="CL553" t="str">
        <f>'TABLEAU DE BORD'!H551</f>
        <v/>
      </c>
      <c r="CM553" t="e">
        <f>'TABLEAU DE BORD'!K551-'TABLEAU DE BORD'!I551</f>
        <v>#VALUE!</v>
      </c>
    </row>
    <row r="554" spans="72:91" x14ac:dyDescent="0.25">
      <c r="BT55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BORD'!$B$13:$B$2000,0),11))*T554/INDEX('TABLEAU DE BORD'!$B$13:$R$2000,MATCH('Formalisme RTE'!$H$2,'TABLEAU DE BORD'!$B$13:$B$2000,0),12)</f>
        <v>3.102830965870556</v>
      </c>
      <c r="BU554">
        <f t="shared" si="57"/>
        <v>0.93577891975241945</v>
      </c>
      <c r="BX554">
        <f t="shared" si="55"/>
        <v>0.60748217536470928</v>
      </c>
      <c r="BZ554">
        <v>19.600000000000001</v>
      </c>
      <c r="CB554">
        <v>0.627</v>
      </c>
      <c r="CD554">
        <f t="shared" si="56"/>
        <v>1.5404220201039038</v>
      </c>
      <c r="CF554">
        <f t="shared" si="54"/>
        <v>404.81000000000006</v>
      </c>
      <c r="CG55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BORD'!$B$13:$B$2000,0),9)))*T554/$P$18)</f>
        <v>406.35042202010396</v>
      </c>
      <c r="CI554" t="str">
        <f>'TABLEAU DE BORD'!B552</f>
        <v/>
      </c>
      <c r="CJ554" t="e">
        <f>'TABLEAU DE BORD'!E552-'TABLEAU DE BORD'!C552</f>
        <v>#VALUE!</v>
      </c>
      <c r="CL554" t="str">
        <f>'TABLEAU DE BORD'!H552</f>
        <v/>
      </c>
      <c r="CM554" t="e">
        <f>'TABLEAU DE BORD'!K552-'TABLEAU DE BORD'!I552</f>
        <v>#VALUE!</v>
      </c>
    </row>
    <row r="555" spans="72:91" x14ac:dyDescent="0.25">
      <c r="BT55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BORD'!$B$13:$B$2000,0),11))*T555/INDEX('TABLEAU DE BORD'!$B$13:$R$2000,MATCH('Formalisme RTE'!$H$2,'TABLEAU DE BORD'!$B$13:$B$2000,0),12)</f>
        <v>3.102830965870556</v>
      </c>
      <c r="BU555">
        <f t="shared" si="57"/>
        <v>0.93577891975241945</v>
      </c>
      <c r="BX555">
        <f t="shared" si="55"/>
        <v>0.60748217536470928</v>
      </c>
      <c r="BZ555">
        <v>19.600000000000001</v>
      </c>
      <c r="CB555">
        <v>0.627</v>
      </c>
      <c r="CD555">
        <f t="shared" si="56"/>
        <v>1.5404220201039038</v>
      </c>
      <c r="CF555">
        <f t="shared" si="54"/>
        <v>404.81000000000006</v>
      </c>
      <c r="CG55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BORD'!$B$13:$B$2000,0),9)))*T555/$P$18)</f>
        <v>406.35042202010396</v>
      </c>
      <c r="CI555" t="str">
        <f>'TABLEAU DE BORD'!B553</f>
        <v/>
      </c>
      <c r="CJ555" t="e">
        <f>'TABLEAU DE BORD'!E553-'TABLEAU DE BORD'!C553</f>
        <v>#VALUE!</v>
      </c>
      <c r="CL555" t="str">
        <f>'TABLEAU DE BORD'!H553</f>
        <v/>
      </c>
      <c r="CM555" t="e">
        <f>'TABLEAU DE BORD'!K553-'TABLEAU DE BORD'!I553</f>
        <v>#VALUE!</v>
      </c>
    </row>
    <row r="556" spans="72:91" x14ac:dyDescent="0.25">
      <c r="BT55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BORD'!$B$13:$B$2000,0),11))*T556/INDEX('TABLEAU DE BORD'!$B$13:$R$2000,MATCH('Formalisme RTE'!$H$2,'TABLEAU DE BORD'!$B$13:$B$2000,0),12)</f>
        <v>3.102830965870556</v>
      </c>
      <c r="BU556">
        <f t="shared" si="57"/>
        <v>0.93577891975241945</v>
      </c>
      <c r="BX556">
        <f t="shared" si="55"/>
        <v>0.60748217536470928</v>
      </c>
      <c r="BZ556">
        <v>19.600000000000001</v>
      </c>
      <c r="CB556">
        <v>0.627</v>
      </c>
      <c r="CD556">
        <f t="shared" si="56"/>
        <v>1.5404220201039038</v>
      </c>
      <c r="CF556">
        <f t="shared" si="54"/>
        <v>404.81000000000006</v>
      </c>
      <c r="CG55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BORD'!$B$13:$B$2000,0),9)))*T556/$P$18)</f>
        <v>406.35042202010396</v>
      </c>
      <c r="CI556" t="str">
        <f>'TABLEAU DE BORD'!B554</f>
        <v/>
      </c>
      <c r="CJ556" t="e">
        <f>'TABLEAU DE BORD'!E554-'TABLEAU DE BORD'!C554</f>
        <v>#VALUE!</v>
      </c>
      <c r="CL556" t="str">
        <f>'TABLEAU DE BORD'!H554</f>
        <v/>
      </c>
      <c r="CM556" t="e">
        <f>'TABLEAU DE BORD'!K554-'TABLEAU DE BORD'!I554</f>
        <v>#VALUE!</v>
      </c>
    </row>
    <row r="557" spans="72:91" x14ac:dyDescent="0.25">
      <c r="BT55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BORD'!$B$13:$B$2000,0),11))*T557/INDEX('TABLEAU DE BORD'!$B$13:$R$2000,MATCH('Formalisme RTE'!$H$2,'TABLEAU DE BORD'!$B$13:$B$2000,0),12)</f>
        <v>3.102830965870556</v>
      </c>
      <c r="BU557">
        <f t="shared" si="57"/>
        <v>0.93577891975241945</v>
      </c>
      <c r="BX557">
        <f t="shared" si="55"/>
        <v>0.60748217536470928</v>
      </c>
      <c r="BZ557">
        <v>19.600000000000001</v>
      </c>
      <c r="CB557">
        <v>0.627</v>
      </c>
      <c r="CD557">
        <f t="shared" si="56"/>
        <v>1.5404220201039038</v>
      </c>
      <c r="CF557">
        <f t="shared" si="54"/>
        <v>404.81000000000006</v>
      </c>
      <c r="CG55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BORD'!$B$13:$B$2000,0),9)))*T557/$P$18)</f>
        <v>406.35042202010396</v>
      </c>
      <c r="CI557" t="str">
        <f>'TABLEAU DE BORD'!B555</f>
        <v/>
      </c>
      <c r="CJ557" t="e">
        <f>'TABLEAU DE BORD'!E555-'TABLEAU DE BORD'!C555</f>
        <v>#VALUE!</v>
      </c>
      <c r="CL557" t="str">
        <f>'TABLEAU DE BORD'!H555</f>
        <v/>
      </c>
      <c r="CM557" t="e">
        <f>'TABLEAU DE BORD'!K555-'TABLEAU DE BORD'!I555</f>
        <v>#VALUE!</v>
      </c>
    </row>
    <row r="558" spans="72:91" x14ac:dyDescent="0.25">
      <c r="BT55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BORD'!$B$13:$B$2000,0),11))*T558/INDEX('TABLEAU DE BORD'!$B$13:$R$2000,MATCH('Formalisme RTE'!$H$2,'TABLEAU DE BORD'!$B$13:$B$2000,0),12)</f>
        <v>3.102830965870556</v>
      </c>
      <c r="BU558">
        <f t="shared" si="57"/>
        <v>0.93577891975241945</v>
      </c>
      <c r="BX558">
        <f t="shared" si="55"/>
        <v>0.60748217536470928</v>
      </c>
      <c r="BZ558">
        <v>19.600000000000001</v>
      </c>
      <c r="CB558">
        <v>0.627</v>
      </c>
      <c r="CD558">
        <f t="shared" si="56"/>
        <v>1.5404220201039038</v>
      </c>
      <c r="CF558">
        <f t="shared" si="54"/>
        <v>404.81000000000006</v>
      </c>
      <c r="CG55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BORD'!$B$13:$B$2000,0),9)))*T558/$P$18)</f>
        <v>406.35042202010396</v>
      </c>
      <c r="CI558" t="str">
        <f>'TABLEAU DE BORD'!B556</f>
        <v/>
      </c>
      <c r="CJ558" t="e">
        <f>'TABLEAU DE BORD'!E556-'TABLEAU DE BORD'!C556</f>
        <v>#VALUE!</v>
      </c>
      <c r="CL558" t="str">
        <f>'TABLEAU DE BORD'!H556</f>
        <v/>
      </c>
      <c r="CM558" t="e">
        <f>'TABLEAU DE BORD'!K556-'TABLEAU DE BORD'!I556</f>
        <v>#VALUE!</v>
      </c>
    </row>
    <row r="559" spans="72:91" x14ac:dyDescent="0.25">
      <c r="BT55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BORD'!$B$13:$B$2000,0),11))*T559/INDEX('TABLEAU DE BORD'!$B$13:$R$2000,MATCH('Formalisme RTE'!$H$2,'TABLEAU DE BORD'!$B$13:$B$2000,0),12)</f>
        <v>3.102830965870556</v>
      </c>
      <c r="BU559">
        <f t="shared" si="57"/>
        <v>0.93577891975241945</v>
      </c>
      <c r="BX559">
        <f t="shared" si="55"/>
        <v>0.60748217536470928</v>
      </c>
      <c r="BZ559">
        <v>19.600000000000001</v>
      </c>
      <c r="CB559">
        <v>0.627</v>
      </c>
      <c r="CD559">
        <f t="shared" si="56"/>
        <v>1.5404220201039038</v>
      </c>
      <c r="CF559">
        <f t="shared" si="54"/>
        <v>404.81000000000006</v>
      </c>
      <c r="CG55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BORD'!$B$13:$B$2000,0),9)))*T559/$P$18)</f>
        <v>406.35042202010396</v>
      </c>
      <c r="CI559" t="str">
        <f>'TABLEAU DE BORD'!B557</f>
        <v/>
      </c>
      <c r="CJ559" t="e">
        <f>'TABLEAU DE BORD'!E557-'TABLEAU DE BORD'!C557</f>
        <v>#VALUE!</v>
      </c>
      <c r="CL559" t="str">
        <f>'TABLEAU DE BORD'!H557</f>
        <v/>
      </c>
      <c r="CM559" t="e">
        <f>'TABLEAU DE BORD'!K557-'TABLEAU DE BORD'!I557</f>
        <v>#VALUE!</v>
      </c>
    </row>
    <row r="560" spans="72:91" x14ac:dyDescent="0.25">
      <c r="BT56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BORD'!$B$13:$B$2000,0),11))*T560/INDEX('TABLEAU DE BORD'!$B$13:$R$2000,MATCH('Formalisme RTE'!$H$2,'TABLEAU DE BORD'!$B$13:$B$2000,0),12)</f>
        <v>3.102830965870556</v>
      </c>
      <c r="BU560">
        <f t="shared" si="57"/>
        <v>0.93577891975241945</v>
      </c>
      <c r="BX560">
        <f t="shared" si="55"/>
        <v>0.60748217536470928</v>
      </c>
      <c r="BZ560">
        <v>19.600000000000001</v>
      </c>
      <c r="CB560">
        <v>0.627</v>
      </c>
      <c r="CD560">
        <f t="shared" si="56"/>
        <v>1.5404220201039038</v>
      </c>
      <c r="CF560">
        <f t="shared" si="54"/>
        <v>404.81000000000006</v>
      </c>
      <c r="CG56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BORD'!$B$13:$B$2000,0),9)))*T560/$P$18)</f>
        <v>406.35042202010396</v>
      </c>
      <c r="CI560" t="str">
        <f>'TABLEAU DE BORD'!B558</f>
        <v/>
      </c>
      <c r="CJ560" t="e">
        <f>'TABLEAU DE BORD'!E558-'TABLEAU DE BORD'!C558</f>
        <v>#VALUE!</v>
      </c>
      <c r="CL560" t="str">
        <f>'TABLEAU DE BORD'!H558</f>
        <v/>
      </c>
      <c r="CM560" t="e">
        <f>'TABLEAU DE BORD'!K558-'TABLEAU DE BORD'!I558</f>
        <v>#VALUE!</v>
      </c>
    </row>
    <row r="561" spans="72:91" x14ac:dyDescent="0.25">
      <c r="BT56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BORD'!$B$13:$B$2000,0),11))*T561/INDEX('TABLEAU DE BORD'!$B$13:$R$2000,MATCH('Formalisme RTE'!$H$2,'TABLEAU DE BORD'!$B$13:$B$2000,0),12)</f>
        <v>3.102830965870556</v>
      </c>
      <c r="BU561">
        <f t="shared" si="57"/>
        <v>0.93577891975241945</v>
      </c>
      <c r="BX561">
        <f t="shared" si="55"/>
        <v>0.60748217536470928</v>
      </c>
      <c r="BZ561">
        <v>19.600000000000001</v>
      </c>
      <c r="CB561">
        <v>0.627</v>
      </c>
      <c r="CD561">
        <f t="shared" si="56"/>
        <v>1.5404220201039038</v>
      </c>
      <c r="CF561">
        <f t="shared" si="54"/>
        <v>404.81000000000006</v>
      </c>
      <c r="CG56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BORD'!$B$13:$B$2000,0),9)))*T561/$P$18)</f>
        <v>406.35042202010396</v>
      </c>
      <c r="CI561" t="str">
        <f>'TABLEAU DE BORD'!B559</f>
        <v/>
      </c>
      <c r="CJ561" t="e">
        <f>'TABLEAU DE BORD'!E559-'TABLEAU DE BORD'!C559</f>
        <v>#VALUE!</v>
      </c>
      <c r="CL561" t="str">
        <f>'TABLEAU DE BORD'!H559</f>
        <v/>
      </c>
      <c r="CM561" t="e">
        <f>'TABLEAU DE BORD'!K559-'TABLEAU DE BORD'!I559</f>
        <v>#VALUE!</v>
      </c>
    </row>
    <row r="562" spans="72:91" x14ac:dyDescent="0.25">
      <c r="BT56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BORD'!$B$13:$B$2000,0),11))*T562/INDEX('TABLEAU DE BORD'!$B$13:$R$2000,MATCH('Formalisme RTE'!$H$2,'TABLEAU DE BORD'!$B$13:$B$2000,0),12)</f>
        <v>3.102830965870556</v>
      </c>
      <c r="BU562">
        <f t="shared" si="57"/>
        <v>0.93577891975241945</v>
      </c>
      <c r="BX562">
        <f t="shared" si="55"/>
        <v>0.60748217536470928</v>
      </c>
      <c r="BZ562">
        <v>19.600000000000001</v>
      </c>
      <c r="CB562">
        <v>0.627</v>
      </c>
      <c r="CD562">
        <f t="shared" si="56"/>
        <v>1.5404220201039038</v>
      </c>
      <c r="CF562">
        <f t="shared" si="54"/>
        <v>404.81000000000006</v>
      </c>
      <c r="CG56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BORD'!$B$13:$B$2000,0),9)))*T562/$P$18)</f>
        <v>406.35042202010396</v>
      </c>
      <c r="CI562" t="str">
        <f>'TABLEAU DE BORD'!B560</f>
        <v/>
      </c>
      <c r="CJ562" t="e">
        <f>'TABLEAU DE BORD'!E560-'TABLEAU DE BORD'!C560</f>
        <v>#VALUE!</v>
      </c>
      <c r="CL562" t="str">
        <f>'TABLEAU DE BORD'!H560</f>
        <v/>
      </c>
      <c r="CM562" t="e">
        <f>'TABLEAU DE BORD'!K560-'TABLEAU DE BORD'!I560</f>
        <v>#VALUE!</v>
      </c>
    </row>
    <row r="563" spans="72:91" x14ac:dyDescent="0.25">
      <c r="BT56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BORD'!$B$13:$B$2000,0),11))*T563/INDEX('TABLEAU DE BORD'!$B$13:$R$2000,MATCH('Formalisme RTE'!$H$2,'TABLEAU DE BORD'!$B$13:$B$2000,0),12)</f>
        <v>3.102830965870556</v>
      </c>
      <c r="BU563">
        <f t="shared" si="57"/>
        <v>0.93577891975241945</v>
      </c>
      <c r="BX563">
        <f t="shared" si="55"/>
        <v>0.60748217536470928</v>
      </c>
      <c r="BZ563">
        <v>19.600000000000001</v>
      </c>
      <c r="CB563">
        <v>0.627</v>
      </c>
      <c r="CD563">
        <f t="shared" si="56"/>
        <v>1.5404220201039038</v>
      </c>
      <c r="CF563">
        <f t="shared" si="54"/>
        <v>404.81000000000006</v>
      </c>
      <c r="CG56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BORD'!$B$13:$B$2000,0),9)))*T563/$P$18)</f>
        <v>406.35042202010396</v>
      </c>
      <c r="CI563" t="str">
        <f>'TABLEAU DE BORD'!B561</f>
        <v/>
      </c>
      <c r="CJ563" t="e">
        <f>'TABLEAU DE BORD'!E561-'TABLEAU DE BORD'!C561</f>
        <v>#VALUE!</v>
      </c>
      <c r="CL563" t="str">
        <f>'TABLEAU DE BORD'!H561</f>
        <v/>
      </c>
      <c r="CM563" t="e">
        <f>'TABLEAU DE BORD'!K561-'TABLEAU DE BORD'!I561</f>
        <v>#VALUE!</v>
      </c>
    </row>
    <row r="564" spans="72:91" x14ac:dyDescent="0.25">
      <c r="BT56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BORD'!$B$13:$B$2000,0),11))*T564/INDEX('TABLEAU DE BORD'!$B$13:$R$2000,MATCH('Formalisme RTE'!$H$2,'TABLEAU DE BORD'!$B$13:$B$2000,0),12)</f>
        <v>3.102830965870556</v>
      </c>
      <c r="BU564">
        <f t="shared" si="57"/>
        <v>0.93577891975241945</v>
      </c>
      <c r="BX564">
        <f t="shared" si="55"/>
        <v>0.60748217536470928</v>
      </c>
      <c r="BZ564">
        <v>19.600000000000001</v>
      </c>
      <c r="CB564">
        <v>0.627</v>
      </c>
      <c r="CD564">
        <f t="shared" si="56"/>
        <v>1.5404220201039038</v>
      </c>
      <c r="CF564">
        <f t="shared" si="54"/>
        <v>404.81000000000006</v>
      </c>
      <c r="CG56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BORD'!$B$13:$B$2000,0),9)))*T564/$P$18)</f>
        <v>406.35042202010396</v>
      </c>
      <c r="CI564" t="str">
        <f>'TABLEAU DE BORD'!B562</f>
        <v/>
      </c>
      <c r="CJ564" t="e">
        <f>'TABLEAU DE BORD'!E562-'TABLEAU DE BORD'!C562</f>
        <v>#VALUE!</v>
      </c>
      <c r="CL564" t="str">
        <f>'TABLEAU DE BORD'!H562</f>
        <v/>
      </c>
      <c r="CM564" t="e">
        <f>'TABLEAU DE BORD'!K562-'TABLEAU DE BORD'!I562</f>
        <v>#VALUE!</v>
      </c>
    </row>
    <row r="565" spans="72:91" x14ac:dyDescent="0.25">
      <c r="BT56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BORD'!$B$13:$B$2000,0),11))*T565/INDEX('TABLEAU DE BORD'!$B$13:$R$2000,MATCH('Formalisme RTE'!$H$2,'TABLEAU DE BORD'!$B$13:$B$2000,0),12)</f>
        <v>3.102830965870556</v>
      </c>
      <c r="BU565">
        <f t="shared" si="57"/>
        <v>0.93577891975241945</v>
      </c>
      <c r="BX565">
        <f t="shared" si="55"/>
        <v>0.60748217536470928</v>
      </c>
      <c r="BZ565">
        <v>19.600000000000001</v>
      </c>
      <c r="CB565">
        <v>0.627</v>
      </c>
      <c r="CD565">
        <f t="shared" si="56"/>
        <v>1.5404220201039038</v>
      </c>
      <c r="CF565">
        <f t="shared" si="54"/>
        <v>404.81000000000006</v>
      </c>
      <c r="CG56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BORD'!$B$13:$B$2000,0),9)))*T565/$P$18)</f>
        <v>406.35042202010396</v>
      </c>
      <c r="CI565" t="str">
        <f>'TABLEAU DE BORD'!B563</f>
        <v/>
      </c>
      <c r="CJ565" t="e">
        <f>'TABLEAU DE BORD'!E563-'TABLEAU DE BORD'!C563</f>
        <v>#VALUE!</v>
      </c>
      <c r="CL565" t="str">
        <f>'TABLEAU DE BORD'!H563</f>
        <v/>
      </c>
      <c r="CM565" t="e">
        <f>'TABLEAU DE BORD'!K563-'TABLEAU DE BORD'!I563</f>
        <v>#VALUE!</v>
      </c>
    </row>
    <row r="566" spans="72:91" x14ac:dyDescent="0.25">
      <c r="BT56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BORD'!$B$13:$B$2000,0),11))*T566/INDEX('TABLEAU DE BORD'!$B$13:$R$2000,MATCH('Formalisme RTE'!$H$2,'TABLEAU DE BORD'!$B$13:$B$2000,0),12)</f>
        <v>3.102830965870556</v>
      </c>
      <c r="BU566">
        <f t="shared" si="57"/>
        <v>0.93577891975241945</v>
      </c>
      <c r="BX566">
        <f t="shared" si="55"/>
        <v>0.60748217536470928</v>
      </c>
      <c r="BZ566">
        <v>19.600000000000001</v>
      </c>
      <c r="CB566">
        <v>0.627</v>
      </c>
      <c r="CD566">
        <f t="shared" si="56"/>
        <v>1.5404220201039038</v>
      </c>
      <c r="CF566">
        <f t="shared" si="54"/>
        <v>404.81000000000006</v>
      </c>
      <c r="CG56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BORD'!$B$13:$B$2000,0),9)))*T566/$P$18)</f>
        <v>406.35042202010396</v>
      </c>
      <c r="CI566" t="str">
        <f>'TABLEAU DE BORD'!B564</f>
        <v/>
      </c>
      <c r="CJ566" t="e">
        <f>'TABLEAU DE BORD'!E564-'TABLEAU DE BORD'!C564</f>
        <v>#VALUE!</v>
      </c>
      <c r="CL566" t="str">
        <f>'TABLEAU DE BORD'!H564</f>
        <v/>
      </c>
      <c r="CM566" t="e">
        <f>'TABLEAU DE BORD'!K564-'TABLEAU DE BORD'!I564</f>
        <v>#VALUE!</v>
      </c>
    </row>
    <row r="567" spans="72:91" x14ac:dyDescent="0.25">
      <c r="BT56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BORD'!$B$13:$B$2000,0),11))*T567/INDEX('TABLEAU DE BORD'!$B$13:$R$2000,MATCH('Formalisme RTE'!$H$2,'TABLEAU DE BORD'!$B$13:$B$2000,0),12)</f>
        <v>3.102830965870556</v>
      </c>
      <c r="BU567">
        <f t="shared" si="57"/>
        <v>0.93577891975241945</v>
      </c>
      <c r="BX567">
        <f t="shared" si="55"/>
        <v>0.60748217536470928</v>
      </c>
      <c r="BZ567">
        <v>19.600000000000001</v>
      </c>
      <c r="CB567">
        <v>0.627</v>
      </c>
      <c r="CD567">
        <f t="shared" si="56"/>
        <v>1.5404220201039038</v>
      </c>
      <c r="CF567">
        <f t="shared" si="54"/>
        <v>404.81000000000006</v>
      </c>
      <c r="CG56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BORD'!$B$13:$B$2000,0),9)))*T567/$P$18)</f>
        <v>406.35042202010396</v>
      </c>
      <c r="CI567" t="str">
        <f>'TABLEAU DE BORD'!B565</f>
        <v/>
      </c>
      <c r="CJ567" t="e">
        <f>'TABLEAU DE BORD'!E565-'TABLEAU DE BORD'!C565</f>
        <v>#VALUE!</v>
      </c>
      <c r="CL567" t="str">
        <f>'TABLEAU DE BORD'!H565</f>
        <v/>
      </c>
      <c r="CM567" t="e">
        <f>'TABLEAU DE BORD'!K565-'TABLEAU DE BORD'!I565</f>
        <v>#VALUE!</v>
      </c>
    </row>
    <row r="568" spans="72:91" x14ac:dyDescent="0.25">
      <c r="BT56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BORD'!$B$13:$B$2000,0),11))*T568/INDEX('TABLEAU DE BORD'!$B$13:$R$2000,MATCH('Formalisme RTE'!$H$2,'TABLEAU DE BORD'!$B$13:$B$2000,0),12)</f>
        <v>3.102830965870556</v>
      </c>
      <c r="BU568">
        <f t="shared" si="57"/>
        <v>0.93577891975241945</v>
      </c>
      <c r="BX568">
        <f t="shared" si="55"/>
        <v>0.60748217536470928</v>
      </c>
      <c r="BZ568">
        <v>19.600000000000001</v>
      </c>
      <c r="CB568">
        <v>0.627</v>
      </c>
      <c r="CD568">
        <f t="shared" si="56"/>
        <v>1.5404220201039038</v>
      </c>
      <c r="CF568">
        <f t="shared" si="54"/>
        <v>404.81000000000006</v>
      </c>
      <c r="CG56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BORD'!$B$13:$B$2000,0),9)))*T568/$P$18)</f>
        <v>406.35042202010396</v>
      </c>
      <c r="CI568" t="str">
        <f>'TABLEAU DE BORD'!B566</f>
        <v/>
      </c>
      <c r="CJ568" t="e">
        <f>'TABLEAU DE BORD'!E566-'TABLEAU DE BORD'!C566</f>
        <v>#VALUE!</v>
      </c>
      <c r="CL568" t="str">
        <f>'TABLEAU DE BORD'!H566</f>
        <v/>
      </c>
      <c r="CM568" t="e">
        <f>'TABLEAU DE BORD'!K566-'TABLEAU DE BORD'!I566</f>
        <v>#VALUE!</v>
      </c>
    </row>
    <row r="569" spans="72:91" x14ac:dyDescent="0.25">
      <c r="BT56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BORD'!$B$13:$B$2000,0),11))*T569/INDEX('TABLEAU DE BORD'!$B$13:$R$2000,MATCH('Formalisme RTE'!$H$2,'TABLEAU DE BORD'!$B$13:$B$2000,0),12)</f>
        <v>3.102830965870556</v>
      </c>
      <c r="BU569">
        <f t="shared" si="57"/>
        <v>0.93577891975241945</v>
      </c>
      <c r="BX569">
        <f t="shared" si="55"/>
        <v>0.60748217536470928</v>
      </c>
      <c r="BZ569">
        <v>19.600000000000001</v>
      </c>
      <c r="CB569">
        <v>0.627</v>
      </c>
      <c r="CD569">
        <f t="shared" si="56"/>
        <v>1.5404220201039038</v>
      </c>
      <c r="CF569">
        <f t="shared" si="54"/>
        <v>404.81000000000006</v>
      </c>
      <c r="CG56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BORD'!$B$13:$B$2000,0),9)))*T569/$P$18)</f>
        <v>406.35042202010396</v>
      </c>
      <c r="CI569" t="str">
        <f>'TABLEAU DE BORD'!B567</f>
        <v/>
      </c>
      <c r="CJ569" t="e">
        <f>'TABLEAU DE BORD'!E567-'TABLEAU DE BORD'!C567</f>
        <v>#VALUE!</v>
      </c>
      <c r="CL569" t="str">
        <f>'TABLEAU DE BORD'!H567</f>
        <v/>
      </c>
      <c r="CM569" t="e">
        <f>'TABLEAU DE BORD'!K567-'TABLEAU DE BORD'!I567</f>
        <v>#VALUE!</v>
      </c>
    </row>
    <row r="570" spans="72:91" x14ac:dyDescent="0.25">
      <c r="BT57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BORD'!$B$13:$B$2000,0),11))*T570/INDEX('TABLEAU DE BORD'!$B$13:$R$2000,MATCH('Formalisme RTE'!$H$2,'TABLEAU DE BORD'!$B$13:$B$2000,0),12)</f>
        <v>3.102830965870556</v>
      </c>
      <c r="BU570">
        <f t="shared" si="57"/>
        <v>0.93577891975241945</v>
      </c>
      <c r="BX570">
        <f t="shared" si="55"/>
        <v>0.60748217536470928</v>
      </c>
      <c r="BZ570">
        <v>19.600000000000001</v>
      </c>
      <c r="CB570">
        <v>0.627</v>
      </c>
      <c r="CD570">
        <f t="shared" si="56"/>
        <v>1.5404220201039038</v>
      </c>
      <c r="CF570">
        <f t="shared" si="54"/>
        <v>404.81000000000006</v>
      </c>
      <c r="CG57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BORD'!$B$13:$B$2000,0),9)))*T570/$P$18)</f>
        <v>406.35042202010396</v>
      </c>
      <c r="CI570" t="str">
        <f>'TABLEAU DE BORD'!B568</f>
        <v/>
      </c>
      <c r="CJ570" t="e">
        <f>'TABLEAU DE BORD'!E568-'TABLEAU DE BORD'!C568</f>
        <v>#VALUE!</v>
      </c>
      <c r="CL570" t="str">
        <f>'TABLEAU DE BORD'!H568</f>
        <v/>
      </c>
      <c r="CM570" t="e">
        <f>'TABLEAU DE BORD'!K568-'TABLEAU DE BORD'!I568</f>
        <v>#VALUE!</v>
      </c>
    </row>
    <row r="571" spans="72:91" x14ac:dyDescent="0.25">
      <c r="BT57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BORD'!$B$13:$B$2000,0),11))*T571/INDEX('TABLEAU DE BORD'!$B$13:$R$2000,MATCH('Formalisme RTE'!$H$2,'TABLEAU DE BORD'!$B$13:$B$2000,0),12)</f>
        <v>3.102830965870556</v>
      </c>
      <c r="BU571">
        <f t="shared" si="57"/>
        <v>0.93577891975241945</v>
      </c>
      <c r="BX571">
        <f t="shared" si="55"/>
        <v>0.60748217536470928</v>
      </c>
      <c r="BZ571">
        <v>19.600000000000001</v>
      </c>
      <c r="CB571">
        <v>0.627</v>
      </c>
      <c r="CD571">
        <f t="shared" si="56"/>
        <v>1.5404220201039038</v>
      </c>
      <c r="CF571">
        <f t="shared" si="54"/>
        <v>404.81000000000006</v>
      </c>
      <c r="CG57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BORD'!$B$13:$B$2000,0),9)))*T571/$P$18)</f>
        <v>406.35042202010396</v>
      </c>
      <c r="CI571" t="str">
        <f>'TABLEAU DE BORD'!B569</f>
        <v/>
      </c>
      <c r="CJ571" t="e">
        <f>'TABLEAU DE BORD'!E569-'TABLEAU DE BORD'!C569</f>
        <v>#VALUE!</v>
      </c>
      <c r="CL571" t="str">
        <f>'TABLEAU DE BORD'!H569</f>
        <v/>
      </c>
      <c r="CM571" t="e">
        <f>'TABLEAU DE BORD'!K569-'TABLEAU DE BORD'!I569</f>
        <v>#VALUE!</v>
      </c>
    </row>
    <row r="572" spans="72:91" x14ac:dyDescent="0.25">
      <c r="BT57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BORD'!$B$13:$B$2000,0),11))*T572/INDEX('TABLEAU DE BORD'!$B$13:$R$2000,MATCH('Formalisme RTE'!$H$2,'TABLEAU DE BORD'!$B$13:$B$2000,0),12)</f>
        <v>3.102830965870556</v>
      </c>
      <c r="BU572">
        <f t="shared" si="57"/>
        <v>0.93577891975241945</v>
      </c>
      <c r="BX572">
        <f t="shared" si="55"/>
        <v>0.60748217536470928</v>
      </c>
      <c r="BZ572">
        <v>19.600000000000001</v>
      </c>
      <c r="CB572">
        <v>0.627</v>
      </c>
      <c r="CD572">
        <f t="shared" si="56"/>
        <v>1.5404220201039038</v>
      </c>
      <c r="CF572">
        <f t="shared" si="54"/>
        <v>404.81000000000006</v>
      </c>
      <c r="CG57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BORD'!$B$13:$B$2000,0),9)))*T572/$P$18)</f>
        <v>406.35042202010396</v>
      </c>
      <c r="CI572" t="str">
        <f>'TABLEAU DE BORD'!B570</f>
        <v/>
      </c>
      <c r="CJ572" t="e">
        <f>'TABLEAU DE BORD'!E570-'TABLEAU DE BORD'!C570</f>
        <v>#VALUE!</v>
      </c>
      <c r="CL572" t="str">
        <f>'TABLEAU DE BORD'!H570</f>
        <v/>
      </c>
      <c r="CM572" t="e">
        <f>'TABLEAU DE BORD'!K570-'TABLEAU DE BORD'!I570</f>
        <v>#VALUE!</v>
      </c>
    </row>
    <row r="573" spans="72:91" x14ac:dyDescent="0.25">
      <c r="BT57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BORD'!$B$13:$B$2000,0),11))*T573/INDEX('TABLEAU DE BORD'!$B$13:$R$2000,MATCH('Formalisme RTE'!$H$2,'TABLEAU DE BORD'!$B$13:$B$2000,0),12)</f>
        <v>3.102830965870556</v>
      </c>
      <c r="BU573">
        <f t="shared" si="57"/>
        <v>0.93577891975241945</v>
      </c>
      <c r="BX573">
        <f t="shared" si="55"/>
        <v>0.60748217536470928</v>
      </c>
      <c r="BZ573">
        <v>19.600000000000001</v>
      </c>
      <c r="CB573">
        <v>0.627</v>
      </c>
      <c r="CD573">
        <f t="shared" si="56"/>
        <v>1.5404220201039038</v>
      </c>
      <c r="CF573">
        <f t="shared" si="54"/>
        <v>404.81000000000006</v>
      </c>
      <c r="CG57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BORD'!$B$13:$B$2000,0),9)))*T573/$P$18)</f>
        <v>406.35042202010396</v>
      </c>
      <c r="CI573" t="str">
        <f>'TABLEAU DE BORD'!B571</f>
        <v/>
      </c>
      <c r="CJ573" t="e">
        <f>'TABLEAU DE BORD'!E571-'TABLEAU DE BORD'!C571</f>
        <v>#VALUE!</v>
      </c>
      <c r="CL573" t="str">
        <f>'TABLEAU DE BORD'!H571</f>
        <v/>
      </c>
      <c r="CM573" t="e">
        <f>'TABLEAU DE BORD'!K571-'TABLEAU DE BORD'!I571</f>
        <v>#VALUE!</v>
      </c>
    </row>
    <row r="574" spans="72:91" x14ac:dyDescent="0.25">
      <c r="BT57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BORD'!$B$13:$B$2000,0),11))*T574/INDEX('TABLEAU DE BORD'!$B$13:$R$2000,MATCH('Formalisme RTE'!$H$2,'TABLEAU DE BORD'!$B$13:$B$2000,0),12)</f>
        <v>3.102830965870556</v>
      </c>
      <c r="BU574">
        <f t="shared" si="57"/>
        <v>0.93577891975241945</v>
      </c>
      <c r="BX574">
        <f t="shared" si="55"/>
        <v>0.60748217536470928</v>
      </c>
      <c r="BZ574">
        <v>19.600000000000001</v>
      </c>
      <c r="CB574">
        <v>0.627</v>
      </c>
      <c r="CD574">
        <f t="shared" si="56"/>
        <v>1.5404220201039038</v>
      </c>
      <c r="CF574">
        <f t="shared" si="54"/>
        <v>404.81000000000006</v>
      </c>
      <c r="CG57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BORD'!$B$13:$B$2000,0),9)))*T574/$P$18)</f>
        <v>406.35042202010396</v>
      </c>
      <c r="CI574" t="str">
        <f>'TABLEAU DE BORD'!B572</f>
        <v/>
      </c>
      <c r="CJ574" t="e">
        <f>'TABLEAU DE BORD'!E572-'TABLEAU DE BORD'!C572</f>
        <v>#VALUE!</v>
      </c>
      <c r="CL574" t="str">
        <f>'TABLEAU DE BORD'!H572</f>
        <v/>
      </c>
      <c r="CM574" t="e">
        <f>'TABLEAU DE BORD'!K572-'TABLEAU DE BORD'!I572</f>
        <v>#VALUE!</v>
      </c>
    </row>
    <row r="575" spans="72:91" x14ac:dyDescent="0.25">
      <c r="BT57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BORD'!$B$13:$B$2000,0),11))*T575/INDEX('TABLEAU DE BORD'!$B$13:$R$2000,MATCH('Formalisme RTE'!$H$2,'TABLEAU DE BORD'!$B$13:$B$2000,0),12)</f>
        <v>3.102830965870556</v>
      </c>
      <c r="BU575">
        <f t="shared" si="57"/>
        <v>0.93577891975241945</v>
      </c>
      <c r="BX575">
        <f t="shared" si="55"/>
        <v>0.60748217536470928</v>
      </c>
      <c r="BZ575">
        <v>19.600000000000001</v>
      </c>
      <c r="CB575">
        <v>0.627</v>
      </c>
      <c r="CD575">
        <f t="shared" si="56"/>
        <v>1.5404220201039038</v>
      </c>
      <c r="CF575">
        <f t="shared" si="54"/>
        <v>404.81000000000006</v>
      </c>
      <c r="CG57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BORD'!$B$13:$B$2000,0),9)))*T575/$P$18)</f>
        <v>406.35042202010396</v>
      </c>
      <c r="CI575" t="str">
        <f>'TABLEAU DE BORD'!B573</f>
        <v/>
      </c>
      <c r="CJ575" t="e">
        <f>'TABLEAU DE BORD'!E573-'TABLEAU DE BORD'!C573</f>
        <v>#VALUE!</v>
      </c>
      <c r="CL575" t="str">
        <f>'TABLEAU DE BORD'!H573</f>
        <v/>
      </c>
      <c r="CM575" t="e">
        <f>'TABLEAU DE BORD'!K573-'TABLEAU DE BORD'!I573</f>
        <v>#VALUE!</v>
      </c>
    </row>
    <row r="576" spans="72:91" x14ac:dyDescent="0.25">
      <c r="BT57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BORD'!$B$13:$B$2000,0),11))*T576/INDEX('TABLEAU DE BORD'!$B$13:$R$2000,MATCH('Formalisme RTE'!$H$2,'TABLEAU DE BORD'!$B$13:$B$2000,0),12)</f>
        <v>3.102830965870556</v>
      </c>
      <c r="BU576">
        <f t="shared" si="57"/>
        <v>0.93577891975241945</v>
      </c>
      <c r="BX576">
        <f t="shared" si="55"/>
        <v>0.60748217536470928</v>
      </c>
      <c r="BZ576">
        <v>19.600000000000001</v>
      </c>
      <c r="CB576">
        <v>0.627</v>
      </c>
      <c r="CD576">
        <f t="shared" si="56"/>
        <v>1.5404220201039038</v>
      </c>
      <c r="CF576">
        <f t="shared" si="54"/>
        <v>404.81000000000006</v>
      </c>
      <c r="CG57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BORD'!$B$13:$B$2000,0),9)))*T576/$P$18)</f>
        <v>406.35042202010396</v>
      </c>
      <c r="CI576" t="str">
        <f>'TABLEAU DE BORD'!B574</f>
        <v/>
      </c>
      <c r="CJ576" t="e">
        <f>'TABLEAU DE BORD'!E574-'TABLEAU DE BORD'!C574</f>
        <v>#VALUE!</v>
      </c>
      <c r="CL576" t="str">
        <f>'TABLEAU DE BORD'!H574</f>
        <v/>
      </c>
      <c r="CM576" t="e">
        <f>'TABLEAU DE BORD'!K574-'TABLEAU DE BORD'!I574</f>
        <v>#VALUE!</v>
      </c>
    </row>
    <row r="577" spans="72:91" x14ac:dyDescent="0.25">
      <c r="BT57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BORD'!$B$13:$B$2000,0),11))*T577/INDEX('TABLEAU DE BORD'!$B$13:$R$2000,MATCH('Formalisme RTE'!$H$2,'TABLEAU DE BORD'!$B$13:$B$2000,0),12)</f>
        <v>3.102830965870556</v>
      </c>
      <c r="BU577">
        <f t="shared" si="57"/>
        <v>0.93577891975241945</v>
      </c>
      <c r="BX577">
        <f t="shared" si="55"/>
        <v>0.60748217536470928</v>
      </c>
      <c r="BZ577">
        <v>19.600000000000001</v>
      </c>
      <c r="CB577">
        <v>0.627</v>
      </c>
      <c r="CD577">
        <f t="shared" si="56"/>
        <v>1.5404220201039038</v>
      </c>
      <c r="CF577">
        <f t="shared" si="54"/>
        <v>404.81000000000006</v>
      </c>
      <c r="CG57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BORD'!$B$13:$B$2000,0),9)))*T577/$P$18)</f>
        <v>406.35042202010396</v>
      </c>
      <c r="CI577" t="str">
        <f>'TABLEAU DE BORD'!B575</f>
        <v/>
      </c>
      <c r="CJ577" t="e">
        <f>'TABLEAU DE BORD'!E575-'TABLEAU DE BORD'!C575</f>
        <v>#VALUE!</v>
      </c>
      <c r="CL577" t="str">
        <f>'TABLEAU DE BORD'!H575</f>
        <v/>
      </c>
      <c r="CM577" t="e">
        <f>'TABLEAU DE BORD'!K575-'TABLEAU DE BORD'!I575</f>
        <v>#VALUE!</v>
      </c>
    </row>
    <row r="578" spans="72:91" x14ac:dyDescent="0.25">
      <c r="BT57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BORD'!$B$13:$B$2000,0),11))*T578/INDEX('TABLEAU DE BORD'!$B$13:$R$2000,MATCH('Formalisme RTE'!$H$2,'TABLEAU DE BORD'!$B$13:$B$2000,0),12)</f>
        <v>3.102830965870556</v>
      </c>
      <c r="BU578">
        <f t="shared" si="57"/>
        <v>0.93577891975241945</v>
      </c>
      <c r="BX578">
        <f t="shared" si="55"/>
        <v>0.60748217536470928</v>
      </c>
      <c r="BZ578">
        <v>19.600000000000001</v>
      </c>
      <c r="CB578">
        <v>0.627</v>
      </c>
      <c r="CD578">
        <f t="shared" si="56"/>
        <v>1.5404220201039038</v>
      </c>
      <c r="CF578">
        <f t="shared" si="54"/>
        <v>404.81000000000006</v>
      </c>
      <c r="CG57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BORD'!$B$13:$B$2000,0),9)))*T578/$P$18)</f>
        <v>406.35042202010396</v>
      </c>
      <c r="CI578" t="str">
        <f>'TABLEAU DE BORD'!B576</f>
        <v/>
      </c>
      <c r="CJ578" t="e">
        <f>'TABLEAU DE BORD'!E576-'TABLEAU DE BORD'!C576</f>
        <v>#VALUE!</v>
      </c>
      <c r="CL578" t="str">
        <f>'TABLEAU DE BORD'!H576</f>
        <v/>
      </c>
      <c r="CM578" t="e">
        <f>'TABLEAU DE BORD'!K576-'TABLEAU DE BORD'!I576</f>
        <v>#VALUE!</v>
      </c>
    </row>
    <row r="579" spans="72:91" x14ac:dyDescent="0.25">
      <c r="BT57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BORD'!$B$13:$B$2000,0),11))*T579/INDEX('TABLEAU DE BORD'!$B$13:$R$2000,MATCH('Formalisme RTE'!$H$2,'TABLEAU DE BORD'!$B$13:$B$2000,0),12)</f>
        <v>3.102830965870556</v>
      </c>
      <c r="BU579">
        <f t="shared" si="57"/>
        <v>0.93577891975241945</v>
      </c>
      <c r="BX579">
        <f t="shared" si="55"/>
        <v>0.60748217536470928</v>
      </c>
      <c r="BZ579">
        <v>19.600000000000001</v>
      </c>
      <c r="CB579">
        <v>0.627</v>
      </c>
      <c r="CD579">
        <f t="shared" si="56"/>
        <v>1.5404220201039038</v>
      </c>
      <c r="CF579">
        <f t="shared" si="54"/>
        <v>404.81000000000006</v>
      </c>
      <c r="CG57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BORD'!$B$13:$B$2000,0),9)))*T579/$P$18)</f>
        <v>406.35042202010396</v>
      </c>
      <c r="CI579" t="str">
        <f>'TABLEAU DE BORD'!B577</f>
        <v/>
      </c>
      <c r="CJ579" t="e">
        <f>'TABLEAU DE BORD'!E577-'TABLEAU DE BORD'!C577</f>
        <v>#VALUE!</v>
      </c>
      <c r="CL579" t="str">
        <f>'TABLEAU DE BORD'!H577</f>
        <v/>
      </c>
      <c r="CM579" t="e">
        <f>'TABLEAU DE BORD'!K577-'TABLEAU DE BORD'!I577</f>
        <v>#VALUE!</v>
      </c>
    </row>
    <row r="580" spans="72:91" x14ac:dyDescent="0.25">
      <c r="BT58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BORD'!$B$13:$B$2000,0),11))*T580/INDEX('TABLEAU DE BORD'!$B$13:$R$2000,MATCH('Formalisme RTE'!$H$2,'TABLEAU DE BORD'!$B$13:$B$2000,0),12)</f>
        <v>3.102830965870556</v>
      </c>
      <c r="BU580">
        <f t="shared" si="57"/>
        <v>0.93577891975241945</v>
      </c>
      <c r="BX580">
        <f t="shared" si="55"/>
        <v>0.60748217536470928</v>
      </c>
      <c r="BZ580">
        <v>19.600000000000001</v>
      </c>
      <c r="CB580">
        <v>0.627</v>
      </c>
      <c r="CD580">
        <f t="shared" si="56"/>
        <v>1.5404220201039038</v>
      </c>
      <c r="CF580">
        <f t="shared" si="54"/>
        <v>404.81000000000006</v>
      </c>
      <c r="CG58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BORD'!$B$13:$B$2000,0),9)))*T580/$P$18)</f>
        <v>406.35042202010396</v>
      </c>
      <c r="CI580" t="str">
        <f>'TABLEAU DE BORD'!B578</f>
        <v/>
      </c>
      <c r="CJ580" t="e">
        <f>'TABLEAU DE BORD'!E578-'TABLEAU DE BORD'!C578</f>
        <v>#VALUE!</v>
      </c>
      <c r="CL580" t="str">
        <f>'TABLEAU DE BORD'!H578</f>
        <v/>
      </c>
      <c r="CM580" t="e">
        <f>'TABLEAU DE BORD'!K578-'TABLEAU DE BORD'!I578</f>
        <v>#VALUE!</v>
      </c>
    </row>
    <row r="581" spans="72:91" x14ac:dyDescent="0.25">
      <c r="BT58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BORD'!$B$13:$B$2000,0),11))*T581/INDEX('TABLEAU DE BORD'!$B$13:$R$2000,MATCH('Formalisme RTE'!$H$2,'TABLEAU DE BORD'!$B$13:$B$2000,0),12)</f>
        <v>3.102830965870556</v>
      </c>
      <c r="BU581">
        <f t="shared" si="57"/>
        <v>0.93577891975241945</v>
      </c>
      <c r="BX581">
        <f t="shared" si="55"/>
        <v>0.60748217536470928</v>
      </c>
      <c r="BZ581">
        <v>19.600000000000001</v>
      </c>
      <c r="CB581">
        <v>0.627</v>
      </c>
      <c r="CD581">
        <f t="shared" si="56"/>
        <v>1.5404220201039038</v>
      </c>
      <c r="CF581">
        <f t="shared" si="54"/>
        <v>404.81000000000006</v>
      </c>
      <c r="CG58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BORD'!$B$13:$B$2000,0),9)))*T581/$P$18)</f>
        <v>406.35042202010396</v>
      </c>
      <c r="CI581" t="str">
        <f>'TABLEAU DE BORD'!B579</f>
        <v/>
      </c>
      <c r="CJ581" t="e">
        <f>'TABLEAU DE BORD'!E579-'TABLEAU DE BORD'!C579</f>
        <v>#VALUE!</v>
      </c>
      <c r="CL581" t="str">
        <f>'TABLEAU DE BORD'!H579</f>
        <v/>
      </c>
      <c r="CM581" t="e">
        <f>'TABLEAU DE BORD'!K579-'TABLEAU DE BORD'!I579</f>
        <v>#VALUE!</v>
      </c>
    </row>
    <row r="582" spans="72:91" x14ac:dyDescent="0.25">
      <c r="BT58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BORD'!$B$13:$B$2000,0),11))*T582/INDEX('TABLEAU DE BORD'!$B$13:$R$2000,MATCH('Formalisme RTE'!$H$2,'TABLEAU DE BORD'!$B$13:$B$2000,0),12)</f>
        <v>3.102830965870556</v>
      </c>
      <c r="BU582">
        <f t="shared" si="57"/>
        <v>0.93577891975241945</v>
      </c>
      <c r="BX582">
        <f t="shared" si="55"/>
        <v>0.60748217536470928</v>
      </c>
      <c r="BZ582">
        <v>19.600000000000001</v>
      </c>
      <c r="CB582">
        <v>0.627</v>
      </c>
      <c r="CD582">
        <f t="shared" si="56"/>
        <v>1.5404220201039038</v>
      </c>
      <c r="CF582">
        <f t="shared" si="54"/>
        <v>404.81000000000006</v>
      </c>
      <c r="CG58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BORD'!$B$13:$B$2000,0),9)))*T582/$P$18)</f>
        <v>406.35042202010396</v>
      </c>
      <c r="CI582" t="str">
        <f>'TABLEAU DE BORD'!B580</f>
        <v/>
      </c>
      <c r="CJ582" t="e">
        <f>'TABLEAU DE BORD'!E580-'TABLEAU DE BORD'!C580</f>
        <v>#VALUE!</v>
      </c>
      <c r="CL582" t="str">
        <f>'TABLEAU DE BORD'!H580</f>
        <v/>
      </c>
      <c r="CM582" t="e">
        <f>'TABLEAU DE BORD'!K580-'TABLEAU DE BORD'!I580</f>
        <v>#VALUE!</v>
      </c>
    </row>
    <row r="583" spans="72:91" x14ac:dyDescent="0.25">
      <c r="BT58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BORD'!$B$13:$B$2000,0),11))*T583/INDEX('TABLEAU DE BORD'!$B$13:$R$2000,MATCH('Formalisme RTE'!$H$2,'TABLEAU DE BORD'!$B$13:$B$2000,0),12)</f>
        <v>3.102830965870556</v>
      </c>
      <c r="BU583">
        <f t="shared" si="57"/>
        <v>0.93577891975241945</v>
      </c>
      <c r="BX583">
        <f t="shared" si="55"/>
        <v>0.60748217536470928</v>
      </c>
      <c r="BZ583">
        <v>19.600000000000001</v>
      </c>
      <c r="CB583">
        <v>0.627</v>
      </c>
      <c r="CD583">
        <f t="shared" si="56"/>
        <v>1.5404220201039038</v>
      </c>
      <c r="CF583">
        <f t="shared" si="54"/>
        <v>404.81000000000006</v>
      </c>
      <c r="CG58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BORD'!$B$13:$B$2000,0),9)))*T583/$P$18)</f>
        <v>406.35042202010396</v>
      </c>
      <c r="CI583" t="str">
        <f>'TABLEAU DE BORD'!B581</f>
        <v/>
      </c>
      <c r="CJ583" t="e">
        <f>'TABLEAU DE BORD'!E581-'TABLEAU DE BORD'!C581</f>
        <v>#VALUE!</v>
      </c>
      <c r="CL583" t="str">
        <f>'TABLEAU DE BORD'!H581</f>
        <v/>
      </c>
      <c r="CM583" t="e">
        <f>'TABLEAU DE BORD'!K581-'TABLEAU DE BORD'!I581</f>
        <v>#VALUE!</v>
      </c>
    </row>
    <row r="584" spans="72:91" x14ac:dyDescent="0.25">
      <c r="BT58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BORD'!$B$13:$B$2000,0),11))*T584/INDEX('TABLEAU DE BORD'!$B$13:$R$2000,MATCH('Formalisme RTE'!$H$2,'TABLEAU DE BORD'!$B$13:$B$2000,0),12)</f>
        <v>3.102830965870556</v>
      </c>
      <c r="BU584">
        <f t="shared" si="57"/>
        <v>0.93577891975241945</v>
      </c>
      <c r="BX584">
        <f t="shared" si="55"/>
        <v>0.60748217536470928</v>
      </c>
      <c r="BZ584">
        <v>19.600000000000001</v>
      </c>
      <c r="CB584">
        <v>0.627</v>
      </c>
      <c r="CD584">
        <f t="shared" si="56"/>
        <v>1.5404220201039038</v>
      </c>
      <c r="CF584">
        <f t="shared" si="54"/>
        <v>404.81000000000006</v>
      </c>
      <c r="CG58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BORD'!$B$13:$B$2000,0),9)))*T584/$P$18)</f>
        <v>406.35042202010396</v>
      </c>
      <c r="CI584" t="str">
        <f>'TABLEAU DE BORD'!B582</f>
        <v/>
      </c>
      <c r="CJ584" t="e">
        <f>'TABLEAU DE BORD'!E582-'TABLEAU DE BORD'!C582</f>
        <v>#VALUE!</v>
      </c>
      <c r="CL584" t="str">
        <f>'TABLEAU DE BORD'!H582</f>
        <v/>
      </c>
      <c r="CM584" t="e">
        <f>'TABLEAU DE BORD'!K582-'TABLEAU DE BORD'!I582</f>
        <v>#VALUE!</v>
      </c>
    </row>
    <row r="585" spans="72:91" x14ac:dyDescent="0.25">
      <c r="BT58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BORD'!$B$13:$B$2000,0),11))*T585/INDEX('TABLEAU DE BORD'!$B$13:$R$2000,MATCH('Formalisme RTE'!$H$2,'TABLEAU DE BORD'!$B$13:$B$2000,0),12)</f>
        <v>3.102830965870556</v>
      </c>
      <c r="BU585">
        <f t="shared" si="57"/>
        <v>0.93577891975241945</v>
      </c>
      <c r="BX585">
        <f t="shared" si="55"/>
        <v>0.60748217536470928</v>
      </c>
      <c r="BZ585">
        <v>19.600000000000001</v>
      </c>
      <c r="CB585">
        <v>0.627</v>
      </c>
      <c r="CD585">
        <f t="shared" si="56"/>
        <v>1.5404220201039038</v>
      </c>
      <c r="CF585">
        <f t="shared" si="54"/>
        <v>404.81000000000006</v>
      </c>
      <c r="CG58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BORD'!$B$13:$B$2000,0),9)))*T585/$P$18)</f>
        <v>406.35042202010396</v>
      </c>
      <c r="CI585" t="str">
        <f>'TABLEAU DE BORD'!B583</f>
        <v/>
      </c>
      <c r="CJ585" t="e">
        <f>'TABLEAU DE BORD'!E583-'TABLEAU DE BORD'!C583</f>
        <v>#VALUE!</v>
      </c>
      <c r="CL585" t="str">
        <f>'TABLEAU DE BORD'!H583</f>
        <v/>
      </c>
      <c r="CM585" t="e">
        <f>'TABLEAU DE BORD'!K583-'TABLEAU DE BORD'!I583</f>
        <v>#VALUE!</v>
      </c>
    </row>
    <row r="586" spans="72:91" x14ac:dyDescent="0.25">
      <c r="BT58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BORD'!$B$13:$B$2000,0),11))*T586/INDEX('TABLEAU DE BORD'!$B$13:$R$2000,MATCH('Formalisme RTE'!$H$2,'TABLEAU DE BORD'!$B$13:$B$2000,0),12)</f>
        <v>3.102830965870556</v>
      </c>
      <c r="BU586">
        <f t="shared" si="57"/>
        <v>0.93577891975241945</v>
      </c>
      <c r="BX586">
        <f t="shared" si="55"/>
        <v>0.60748217536470928</v>
      </c>
      <c r="BZ586">
        <v>19.600000000000001</v>
      </c>
      <c r="CB586">
        <v>0.627</v>
      </c>
      <c r="CD586">
        <f t="shared" si="56"/>
        <v>1.5404220201039038</v>
      </c>
      <c r="CF586">
        <f t="shared" si="54"/>
        <v>404.81000000000006</v>
      </c>
      <c r="CG58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BORD'!$B$13:$B$2000,0),9)))*T586/$P$18)</f>
        <v>406.35042202010396</v>
      </c>
      <c r="CI586" t="str">
        <f>'TABLEAU DE BORD'!B584</f>
        <v/>
      </c>
      <c r="CJ586" t="e">
        <f>'TABLEAU DE BORD'!E584-'TABLEAU DE BORD'!C584</f>
        <v>#VALUE!</v>
      </c>
      <c r="CL586" t="str">
        <f>'TABLEAU DE BORD'!H584</f>
        <v/>
      </c>
      <c r="CM586" t="e">
        <f>'TABLEAU DE BORD'!K584-'TABLEAU DE BORD'!I584</f>
        <v>#VALUE!</v>
      </c>
    </row>
    <row r="587" spans="72:91" x14ac:dyDescent="0.25">
      <c r="BT58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BORD'!$B$13:$B$2000,0),11))*T587/INDEX('TABLEAU DE BORD'!$B$13:$R$2000,MATCH('Formalisme RTE'!$H$2,'TABLEAU DE BORD'!$B$13:$B$2000,0),12)</f>
        <v>3.102830965870556</v>
      </c>
      <c r="BU587">
        <f t="shared" si="57"/>
        <v>0.93577891975241945</v>
      </c>
      <c r="BX587">
        <f t="shared" si="55"/>
        <v>0.60748217536470928</v>
      </c>
      <c r="BZ587">
        <v>19.600000000000001</v>
      </c>
      <c r="CB587">
        <v>0.627</v>
      </c>
      <c r="CD587">
        <f t="shared" si="56"/>
        <v>1.5404220201039038</v>
      </c>
      <c r="CF587">
        <f t="shared" si="54"/>
        <v>404.81000000000006</v>
      </c>
      <c r="CG58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BORD'!$B$13:$B$2000,0),9)))*T587/$P$18)</f>
        <v>406.35042202010396</v>
      </c>
      <c r="CI587" t="str">
        <f>'TABLEAU DE BORD'!B585</f>
        <v/>
      </c>
      <c r="CJ587" t="e">
        <f>'TABLEAU DE BORD'!E585-'TABLEAU DE BORD'!C585</f>
        <v>#VALUE!</v>
      </c>
      <c r="CL587" t="str">
        <f>'TABLEAU DE BORD'!H585</f>
        <v/>
      </c>
      <c r="CM587" t="e">
        <f>'TABLEAU DE BORD'!K585-'TABLEAU DE BORD'!I585</f>
        <v>#VALUE!</v>
      </c>
    </row>
    <row r="588" spans="72:91" x14ac:dyDescent="0.25">
      <c r="BT58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BORD'!$B$13:$B$2000,0),11))*T588/INDEX('TABLEAU DE BORD'!$B$13:$R$2000,MATCH('Formalisme RTE'!$H$2,'TABLEAU DE BORD'!$B$13:$B$2000,0),12)</f>
        <v>3.102830965870556</v>
      </c>
      <c r="BU588">
        <f t="shared" si="57"/>
        <v>0.93577891975241945</v>
      </c>
      <c r="BX588">
        <f t="shared" si="55"/>
        <v>0.60748217536470928</v>
      </c>
      <c r="BZ588">
        <v>19.600000000000001</v>
      </c>
      <c r="CB588">
        <v>0.627</v>
      </c>
      <c r="CD588">
        <f t="shared" si="56"/>
        <v>1.5404220201039038</v>
      </c>
      <c r="CF588">
        <f t="shared" si="54"/>
        <v>404.81000000000006</v>
      </c>
      <c r="CG58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BORD'!$B$13:$B$2000,0),9)))*T588/$P$18)</f>
        <v>406.35042202010396</v>
      </c>
      <c r="CI588" t="str">
        <f>'TABLEAU DE BORD'!B586</f>
        <v/>
      </c>
      <c r="CJ588" t="e">
        <f>'TABLEAU DE BORD'!E586-'TABLEAU DE BORD'!C586</f>
        <v>#VALUE!</v>
      </c>
      <c r="CL588" t="str">
        <f>'TABLEAU DE BORD'!H586</f>
        <v/>
      </c>
      <c r="CM588" t="e">
        <f>'TABLEAU DE BORD'!K586-'TABLEAU DE BORD'!I586</f>
        <v>#VALUE!</v>
      </c>
    </row>
    <row r="589" spans="72:91" x14ac:dyDescent="0.25">
      <c r="BT58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BORD'!$B$13:$B$2000,0),11))*T589/INDEX('TABLEAU DE BORD'!$B$13:$R$2000,MATCH('Formalisme RTE'!$H$2,'TABLEAU DE BORD'!$B$13:$B$2000,0),12)</f>
        <v>3.102830965870556</v>
      </c>
      <c r="BU589">
        <f t="shared" si="57"/>
        <v>0.93577891975241945</v>
      </c>
      <c r="BX589">
        <f t="shared" si="55"/>
        <v>0.60748217536470928</v>
      </c>
      <c r="BZ589">
        <v>19.600000000000001</v>
      </c>
      <c r="CB589">
        <v>0.627</v>
      </c>
      <c r="CD589">
        <f t="shared" si="56"/>
        <v>1.5404220201039038</v>
      </c>
      <c r="CF589">
        <f t="shared" si="54"/>
        <v>404.81000000000006</v>
      </c>
      <c r="CG58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BORD'!$B$13:$B$2000,0),9)))*T589/$P$18)</f>
        <v>406.35042202010396</v>
      </c>
      <c r="CI589" t="str">
        <f>'TABLEAU DE BORD'!B587</f>
        <v/>
      </c>
      <c r="CJ589" t="e">
        <f>'TABLEAU DE BORD'!E587-'TABLEAU DE BORD'!C587</f>
        <v>#VALUE!</v>
      </c>
      <c r="CL589" t="str">
        <f>'TABLEAU DE BORD'!H587</f>
        <v/>
      </c>
      <c r="CM589" t="e">
        <f>'TABLEAU DE BORD'!K587-'TABLEAU DE BORD'!I587</f>
        <v>#VALUE!</v>
      </c>
    </row>
    <row r="590" spans="72:91" x14ac:dyDescent="0.25">
      <c r="BT59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BORD'!$B$13:$B$2000,0),11))*T590/INDEX('TABLEAU DE BORD'!$B$13:$R$2000,MATCH('Formalisme RTE'!$H$2,'TABLEAU DE BORD'!$B$13:$B$2000,0),12)</f>
        <v>3.102830965870556</v>
      </c>
      <c r="BU590">
        <f t="shared" si="57"/>
        <v>0.93577891975241945</v>
      </c>
      <c r="BX590">
        <f t="shared" si="55"/>
        <v>0.60748217536470928</v>
      </c>
      <c r="BZ590">
        <v>19.600000000000001</v>
      </c>
      <c r="CB590">
        <v>0.627</v>
      </c>
      <c r="CD590">
        <f t="shared" si="56"/>
        <v>1.5404220201039038</v>
      </c>
      <c r="CF590">
        <f t="shared" si="54"/>
        <v>404.81000000000006</v>
      </c>
      <c r="CG59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BORD'!$B$13:$B$2000,0),9)))*T590/$P$18)</f>
        <v>406.35042202010396</v>
      </c>
      <c r="CI590" t="str">
        <f>'TABLEAU DE BORD'!B588</f>
        <v/>
      </c>
      <c r="CJ590" t="e">
        <f>'TABLEAU DE BORD'!E588-'TABLEAU DE BORD'!C588</f>
        <v>#VALUE!</v>
      </c>
      <c r="CL590" t="str">
        <f>'TABLEAU DE BORD'!H588</f>
        <v/>
      </c>
      <c r="CM590" t="e">
        <f>'TABLEAU DE BORD'!K588-'TABLEAU DE BORD'!I588</f>
        <v>#VALUE!</v>
      </c>
    </row>
    <row r="591" spans="72:91" x14ac:dyDescent="0.25">
      <c r="BT59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BORD'!$B$13:$B$2000,0),11))*T591/INDEX('TABLEAU DE BORD'!$B$13:$R$2000,MATCH('Formalisme RTE'!$H$2,'TABLEAU DE BORD'!$B$13:$B$2000,0),12)</f>
        <v>3.102830965870556</v>
      </c>
      <c r="BU591">
        <f t="shared" si="57"/>
        <v>0.93577891975241945</v>
      </c>
      <c r="BX591">
        <f t="shared" si="55"/>
        <v>0.60748217536470928</v>
      </c>
      <c r="BZ591">
        <v>19.600000000000001</v>
      </c>
      <c r="CB591">
        <v>0.627</v>
      </c>
      <c r="CD591">
        <f t="shared" si="56"/>
        <v>1.5404220201039038</v>
      </c>
      <c r="CF591">
        <f t="shared" ref="CF591:CF654" si="58">$BE$28+$D$10*((EXP(($BE$26-T591)/$D$10)+EXP(-($BE$26-T591)/$D$10))/2-1)</f>
        <v>404.81000000000006</v>
      </c>
      <c r="CG59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BORD'!$B$13:$B$2000,0),9)))*T591/$P$18)</f>
        <v>406.35042202010396</v>
      </c>
      <c r="CI591" t="str">
        <f>'TABLEAU DE BORD'!B589</f>
        <v/>
      </c>
      <c r="CJ591" t="e">
        <f>'TABLEAU DE BORD'!E589-'TABLEAU DE BORD'!C589</f>
        <v>#VALUE!</v>
      </c>
      <c r="CL591" t="str">
        <f>'TABLEAU DE BORD'!H589</f>
        <v/>
      </c>
      <c r="CM591" t="e">
        <f>'TABLEAU DE BORD'!K589-'TABLEAU DE BORD'!I589</f>
        <v>#VALUE!</v>
      </c>
    </row>
    <row r="592" spans="72:91" x14ac:dyDescent="0.25">
      <c r="BT59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BORD'!$B$13:$B$2000,0),11))*T592/INDEX('TABLEAU DE BORD'!$B$13:$R$2000,MATCH('Formalisme RTE'!$H$2,'TABLEAU DE BORD'!$B$13:$B$2000,0),12)</f>
        <v>3.102830965870556</v>
      </c>
      <c r="BU592">
        <f t="shared" si="57"/>
        <v>0.93577891975241945</v>
      </c>
      <c r="BX592">
        <f t="shared" ref="BX592:BX655" si="59">SQRT(1-(1/(SQRT((CB592*0.981)^2+(($B$30/10)*BZ592*0.001)^2)/(CB592*0.981))^2))</f>
        <v>0.60748217536470928</v>
      </c>
      <c r="BZ592">
        <v>19.600000000000001</v>
      </c>
      <c r="CB592">
        <v>0.627</v>
      </c>
      <c r="CD592">
        <f t="shared" si="56"/>
        <v>1.5404220201039038</v>
      </c>
      <c r="CF592">
        <f t="shared" si="58"/>
        <v>404.81000000000006</v>
      </c>
      <c r="CG59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BORD'!$B$13:$B$2000,0),9)))*T592/$P$18)</f>
        <v>406.35042202010396</v>
      </c>
      <c r="CI592" t="str">
        <f>'TABLEAU DE BORD'!B590</f>
        <v/>
      </c>
      <c r="CJ592" t="e">
        <f>'TABLEAU DE BORD'!E590-'TABLEAU DE BORD'!C590</f>
        <v>#VALUE!</v>
      </c>
      <c r="CL592" t="str">
        <f>'TABLEAU DE BORD'!H590</f>
        <v/>
      </c>
      <c r="CM592" t="e">
        <f>'TABLEAU DE BORD'!K590-'TABLEAU DE BORD'!I590</f>
        <v>#VALUE!</v>
      </c>
    </row>
    <row r="593" spans="72:91" x14ac:dyDescent="0.25">
      <c r="BT59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BORD'!$B$13:$B$2000,0),11))*T593/INDEX('TABLEAU DE BORD'!$B$13:$R$2000,MATCH('Formalisme RTE'!$H$2,'TABLEAU DE BORD'!$B$13:$B$2000,0),12)</f>
        <v>3.102830965870556</v>
      </c>
      <c r="BU593">
        <f t="shared" si="57"/>
        <v>0.93577891975241945</v>
      </c>
      <c r="BX593">
        <f t="shared" si="59"/>
        <v>0.60748217536470928</v>
      </c>
      <c r="BZ593">
        <v>19.600000000000001</v>
      </c>
      <c r="CB593">
        <v>0.627</v>
      </c>
      <c r="CD593">
        <f t="shared" ref="CD593:CD656" si="60">CG593-CF593</f>
        <v>1.5404220201039038</v>
      </c>
      <c r="CF593">
        <f t="shared" si="58"/>
        <v>404.81000000000006</v>
      </c>
      <c r="CG59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BORD'!$B$13:$B$2000,0),9)))*T593/$P$18)</f>
        <v>406.35042202010396</v>
      </c>
      <c r="CI593" t="str">
        <f>'TABLEAU DE BORD'!B591</f>
        <v/>
      </c>
      <c r="CJ593" t="e">
        <f>'TABLEAU DE BORD'!E591-'TABLEAU DE BORD'!C591</f>
        <v>#VALUE!</v>
      </c>
      <c r="CL593" t="str">
        <f>'TABLEAU DE BORD'!H591</f>
        <v/>
      </c>
      <c r="CM593" t="e">
        <f>'TABLEAU DE BORD'!K591-'TABLEAU DE BORD'!I591</f>
        <v>#VALUE!</v>
      </c>
    </row>
    <row r="594" spans="72:91" x14ac:dyDescent="0.25">
      <c r="BT59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BORD'!$B$13:$B$2000,0),11))*T594/INDEX('TABLEAU DE BORD'!$B$13:$R$2000,MATCH('Formalisme RTE'!$H$2,'TABLEAU DE BORD'!$B$13:$B$2000,0),12)</f>
        <v>3.102830965870556</v>
      </c>
      <c r="BU594">
        <f t="shared" ref="BU594:BU657" si="61">BX594*CD594</f>
        <v>0.93577891975241945</v>
      </c>
      <c r="BX594">
        <f t="shared" si="59"/>
        <v>0.60748217536470928</v>
      </c>
      <c r="BZ594">
        <v>19.600000000000001</v>
      </c>
      <c r="CB594">
        <v>0.627</v>
      </c>
      <c r="CD594">
        <f t="shared" si="60"/>
        <v>1.5404220201039038</v>
      </c>
      <c r="CF594">
        <f t="shared" si="58"/>
        <v>404.81000000000006</v>
      </c>
      <c r="CG59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BORD'!$B$13:$B$2000,0),9)))*T594/$P$18)</f>
        <v>406.35042202010396</v>
      </c>
      <c r="CI594" t="str">
        <f>'TABLEAU DE BORD'!B592</f>
        <v/>
      </c>
      <c r="CJ594" t="e">
        <f>'TABLEAU DE BORD'!E592-'TABLEAU DE BORD'!C592</f>
        <v>#VALUE!</v>
      </c>
      <c r="CL594" t="str">
        <f>'TABLEAU DE BORD'!H592</f>
        <v/>
      </c>
      <c r="CM594" t="e">
        <f>'TABLEAU DE BORD'!K592-'TABLEAU DE BORD'!I592</f>
        <v>#VALUE!</v>
      </c>
    </row>
    <row r="595" spans="72:91" x14ac:dyDescent="0.25">
      <c r="BT59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BORD'!$B$13:$B$2000,0),11))*T595/INDEX('TABLEAU DE BORD'!$B$13:$R$2000,MATCH('Formalisme RTE'!$H$2,'TABLEAU DE BORD'!$B$13:$B$2000,0),12)</f>
        <v>3.102830965870556</v>
      </c>
      <c r="BU595">
        <f t="shared" si="61"/>
        <v>0.93577891975241945</v>
      </c>
      <c r="BX595">
        <f t="shared" si="59"/>
        <v>0.60748217536470928</v>
      </c>
      <c r="BZ595">
        <v>19.600000000000001</v>
      </c>
      <c r="CB595">
        <v>0.627</v>
      </c>
      <c r="CD595">
        <f t="shared" si="60"/>
        <v>1.5404220201039038</v>
      </c>
      <c r="CF595">
        <f t="shared" si="58"/>
        <v>404.81000000000006</v>
      </c>
      <c r="CG59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BORD'!$B$13:$B$2000,0),9)))*T595/$P$18)</f>
        <v>406.35042202010396</v>
      </c>
      <c r="CI595" t="str">
        <f>'TABLEAU DE BORD'!B593</f>
        <v/>
      </c>
      <c r="CJ595" t="e">
        <f>'TABLEAU DE BORD'!E593-'TABLEAU DE BORD'!C593</f>
        <v>#VALUE!</v>
      </c>
      <c r="CL595" t="str">
        <f>'TABLEAU DE BORD'!H593</f>
        <v/>
      </c>
      <c r="CM595" t="e">
        <f>'TABLEAU DE BORD'!K593-'TABLEAU DE BORD'!I593</f>
        <v>#VALUE!</v>
      </c>
    </row>
    <row r="596" spans="72:91" x14ac:dyDescent="0.25">
      <c r="BT59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BORD'!$B$13:$B$2000,0),11))*T596/INDEX('TABLEAU DE BORD'!$B$13:$R$2000,MATCH('Formalisme RTE'!$H$2,'TABLEAU DE BORD'!$B$13:$B$2000,0),12)</f>
        <v>3.102830965870556</v>
      </c>
      <c r="BU596">
        <f t="shared" si="61"/>
        <v>0.93577891975241945</v>
      </c>
      <c r="BX596">
        <f t="shared" si="59"/>
        <v>0.60748217536470928</v>
      </c>
      <c r="BZ596">
        <v>19.600000000000001</v>
      </c>
      <c r="CB596">
        <v>0.627</v>
      </c>
      <c r="CD596">
        <f t="shared" si="60"/>
        <v>1.5404220201039038</v>
      </c>
      <c r="CF596">
        <f t="shared" si="58"/>
        <v>404.81000000000006</v>
      </c>
      <c r="CG59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BORD'!$B$13:$B$2000,0),9)))*T596/$P$18)</f>
        <v>406.35042202010396</v>
      </c>
      <c r="CI596" t="str">
        <f>'TABLEAU DE BORD'!B594</f>
        <v/>
      </c>
      <c r="CJ596" t="e">
        <f>'TABLEAU DE BORD'!E594-'TABLEAU DE BORD'!C594</f>
        <v>#VALUE!</v>
      </c>
      <c r="CL596" t="str">
        <f>'TABLEAU DE BORD'!H594</f>
        <v/>
      </c>
      <c r="CM596" t="e">
        <f>'TABLEAU DE BORD'!K594-'TABLEAU DE BORD'!I594</f>
        <v>#VALUE!</v>
      </c>
    </row>
    <row r="597" spans="72:91" x14ac:dyDescent="0.25">
      <c r="BT59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BORD'!$B$13:$B$2000,0),11))*T597/INDEX('TABLEAU DE BORD'!$B$13:$R$2000,MATCH('Formalisme RTE'!$H$2,'TABLEAU DE BORD'!$B$13:$B$2000,0),12)</f>
        <v>3.102830965870556</v>
      </c>
      <c r="BU597">
        <f t="shared" si="61"/>
        <v>0.93577891975241945</v>
      </c>
      <c r="BX597">
        <f t="shared" si="59"/>
        <v>0.60748217536470928</v>
      </c>
      <c r="BZ597">
        <v>19.600000000000001</v>
      </c>
      <c r="CB597">
        <v>0.627</v>
      </c>
      <c r="CD597">
        <f t="shared" si="60"/>
        <v>1.5404220201039038</v>
      </c>
      <c r="CF597">
        <f t="shared" si="58"/>
        <v>404.81000000000006</v>
      </c>
      <c r="CG59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BORD'!$B$13:$B$2000,0),9)))*T597/$P$18)</f>
        <v>406.35042202010396</v>
      </c>
      <c r="CI597" t="str">
        <f>'TABLEAU DE BORD'!B595</f>
        <v/>
      </c>
      <c r="CJ597" t="e">
        <f>'TABLEAU DE BORD'!E595-'TABLEAU DE BORD'!C595</f>
        <v>#VALUE!</v>
      </c>
      <c r="CL597" t="str">
        <f>'TABLEAU DE BORD'!H595</f>
        <v/>
      </c>
      <c r="CM597" t="e">
        <f>'TABLEAU DE BORD'!K595-'TABLEAU DE BORD'!I595</f>
        <v>#VALUE!</v>
      </c>
    </row>
    <row r="598" spans="72:91" x14ac:dyDescent="0.25">
      <c r="BT5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BORD'!$B$13:$B$2000,0),11))*T598/INDEX('TABLEAU DE BORD'!$B$13:$R$2000,MATCH('Formalisme RTE'!$H$2,'TABLEAU DE BORD'!$B$13:$B$2000,0),12)</f>
        <v>3.102830965870556</v>
      </c>
      <c r="BU598">
        <f t="shared" si="61"/>
        <v>0.93577891975241945</v>
      </c>
      <c r="BX598">
        <f t="shared" si="59"/>
        <v>0.60748217536470928</v>
      </c>
      <c r="BZ598">
        <v>19.600000000000001</v>
      </c>
      <c r="CB598">
        <v>0.627</v>
      </c>
      <c r="CD598">
        <f t="shared" si="60"/>
        <v>1.5404220201039038</v>
      </c>
      <c r="CF598">
        <f t="shared" si="58"/>
        <v>404.81000000000006</v>
      </c>
      <c r="CG59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BORD'!$B$13:$B$2000,0),9)))*T598/$P$18)</f>
        <v>406.35042202010396</v>
      </c>
      <c r="CI598" t="str">
        <f>'TABLEAU DE BORD'!B596</f>
        <v/>
      </c>
      <c r="CJ598" t="e">
        <f>'TABLEAU DE BORD'!E596-'TABLEAU DE BORD'!C596</f>
        <v>#VALUE!</v>
      </c>
      <c r="CL598" t="str">
        <f>'TABLEAU DE BORD'!H596</f>
        <v/>
      </c>
      <c r="CM598" t="e">
        <f>'TABLEAU DE BORD'!K596-'TABLEAU DE BORD'!I596</f>
        <v>#VALUE!</v>
      </c>
    </row>
    <row r="599" spans="72:91" x14ac:dyDescent="0.25">
      <c r="BT59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BORD'!$B$13:$B$2000,0),11))*T599/INDEX('TABLEAU DE BORD'!$B$13:$R$2000,MATCH('Formalisme RTE'!$H$2,'TABLEAU DE BORD'!$B$13:$B$2000,0),12)</f>
        <v>3.102830965870556</v>
      </c>
      <c r="BU599">
        <f t="shared" si="61"/>
        <v>0.93577891975241945</v>
      </c>
      <c r="BX599">
        <f t="shared" si="59"/>
        <v>0.60748217536470928</v>
      </c>
      <c r="BZ599">
        <v>19.600000000000001</v>
      </c>
      <c r="CB599">
        <v>0.627</v>
      </c>
      <c r="CD599">
        <f t="shared" si="60"/>
        <v>1.5404220201039038</v>
      </c>
      <c r="CF599">
        <f t="shared" si="58"/>
        <v>404.81000000000006</v>
      </c>
      <c r="CG59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BORD'!$B$13:$B$2000,0),9)))*T599/$P$18)</f>
        <v>406.35042202010396</v>
      </c>
      <c r="CI599" t="str">
        <f>'TABLEAU DE BORD'!B597</f>
        <v/>
      </c>
      <c r="CJ599" t="e">
        <f>'TABLEAU DE BORD'!E597-'TABLEAU DE BORD'!C597</f>
        <v>#VALUE!</v>
      </c>
      <c r="CL599" t="str">
        <f>'TABLEAU DE BORD'!H597</f>
        <v/>
      </c>
      <c r="CM599" t="e">
        <f>'TABLEAU DE BORD'!K597-'TABLEAU DE BORD'!I597</f>
        <v>#VALUE!</v>
      </c>
    </row>
    <row r="600" spans="72:91" x14ac:dyDescent="0.25">
      <c r="BT60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BORD'!$B$13:$B$2000,0),11))*T600/INDEX('TABLEAU DE BORD'!$B$13:$R$2000,MATCH('Formalisme RTE'!$H$2,'TABLEAU DE BORD'!$B$13:$B$2000,0),12)</f>
        <v>3.102830965870556</v>
      </c>
      <c r="BU600">
        <f t="shared" si="61"/>
        <v>0.93577891975241945</v>
      </c>
      <c r="BX600">
        <f t="shared" si="59"/>
        <v>0.60748217536470928</v>
      </c>
      <c r="BZ600">
        <v>19.600000000000001</v>
      </c>
      <c r="CB600">
        <v>0.627</v>
      </c>
      <c r="CD600">
        <f t="shared" si="60"/>
        <v>1.5404220201039038</v>
      </c>
      <c r="CF600">
        <f t="shared" si="58"/>
        <v>404.81000000000006</v>
      </c>
      <c r="CG60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BORD'!$B$13:$B$2000,0),9)))*T600/$P$18)</f>
        <v>406.35042202010396</v>
      </c>
      <c r="CI600" t="str">
        <f>'TABLEAU DE BORD'!B598</f>
        <v/>
      </c>
      <c r="CJ600" t="e">
        <f>'TABLEAU DE BORD'!E598-'TABLEAU DE BORD'!C598</f>
        <v>#VALUE!</v>
      </c>
      <c r="CL600" t="str">
        <f>'TABLEAU DE BORD'!H598</f>
        <v/>
      </c>
      <c r="CM600" t="e">
        <f>'TABLEAU DE BORD'!K598-'TABLEAU DE BORD'!I598</f>
        <v>#VALUE!</v>
      </c>
    </row>
    <row r="601" spans="72:91" x14ac:dyDescent="0.25">
      <c r="BT60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BORD'!$B$13:$B$2000,0),11))*T601/INDEX('TABLEAU DE BORD'!$B$13:$R$2000,MATCH('Formalisme RTE'!$H$2,'TABLEAU DE BORD'!$B$13:$B$2000,0),12)</f>
        <v>3.102830965870556</v>
      </c>
      <c r="BU601">
        <f t="shared" si="61"/>
        <v>0.93577891975241945</v>
      </c>
      <c r="BX601">
        <f t="shared" si="59"/>
        <v>0.60748217536470928</v>
      </c>
      <c r="BZ601">
        <v>19.600000000000001</v>
      </c>
      <c r="CB601">
        <v>0.627</v>
      </c>
      <c r="CD601">
        <f t="shared" si="60"/>
        <v>1.5404220201039038</v>
      </c>
      <c r="CF601">
        <f t="shared" si="58"/>
        <v>404.81000000000006</v>
      </c>
      <c r="CG60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BORD'!$B$13:$B$2000,0),9)))*T601/$P$18)</f>
        <v>406.35042202010396</v>
      </c>
      <c r="CI601" t="str">
        <f>'TABLEAU DE BORD'!B599</f>
        <v/>
      </c>
      <c r="CJ601" t="e">
        <f>'TABLEAU DE BORD'!E599-'TABLEAU DE BORD'!C599</f>
        <v>#VALUE!</v>
      </c>
      <c r="CL601" t="str">
        <f>'TABLEAU DE BORD'!H599</f>
        <v/>
      </c>
      <c r="CM601" t="e">
        <f>'TABLEAU DE BORD'!K599-'TABLEAU DE BORD'!I599</f>
        <v>#VALUE!</v>
      </c>
    </row>
    <row r="602" spans="72:91" x14ac:dyDescent="0.25">
      <c r="BT60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BORD'!$B$13:$B$2000,0),11))*T602/INDEX('TABLEAU DE BORD'!$B$13:$R$2000,MATCH('Formalisme RTE'!$H$2,'TABLEAU DE BORD'!$B$13:$B$2000,0),12)</f>
        <v>3.102830965870556</v>
      </c>
      <c r="BU602">
        <f t="shared" si="61"/>
        <v>0.93577891975241945</v>
      </c>
      <c r="BX602">
        <f t="shared" si="59"/>
        <v>0.60748217536470928</v>
      </c>
      <c r="BZ602">
        <v>19.600000000000001</v>
      </c>
      <c r="CB602">
        <v>0.627</v>
      </c>
      <c r="CD602">
        <f t="shared" si="60"/>
        <v>1.5404220201039038</v>
      </c>
      <c r="CF602">
        <f t="shared" si="58"/>
        <v>404.81000000000006</v>
      </c>
      <c r="CG60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BORD'!$B$13:$B$2000,0),9)))*T602/$P$18)</f>
        <v>406.35042202010396</v>
      </c>
      <c r="CI602" t="str">
        <f>'TABLEAU DE BORD'!B600</f>
        <v/>
      </c>
      <c r="CJ602" t="e">
        <f>'TABLEAU DE BORD'!E600-'TABLEAU DE BORD'!C600</f>
        <v>#VALUE!</v>
      </c>
      <c r="CL602" t="str">
        <f>'TABLEAU DE BORD'!H600</f>
        <v/>
      </c>
      <c r="CM602" t="e">
        <f>'TABLEAU DE BORD'!K600-'TABLEAU DE BORD'!I600</f>
        <v>#VALUE!</v>
      </c>
    </row>
    <row r="603" spans="72:91" x14ac:dyDescent="0.25">
      <c r="BT60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BORD'!$B$13:$B$2000,0),11))*T603/INDEX('TABLEAU DE BORD'!$B$13:$R$2000,MATCH('Formalisme RTE'!$H$2,'TABLEAU DE BORD'!$B$13:$B$2000,0),12)</f>
        <v>3.102830965870556</v>
      </c>
      <c r="BU603">
        <f t="shared" si="61"/>
        <v>0.93577891975241945</v>
      </c>
      <c r="BX603">
        <f t="shared" si="59"/>
        <v>0.60748217536470928</v>
      </c>
      <c r="BZ603">
        <v>19.600000000000001</v>
      </c>
      <c r="CB603">
        <v>0.627</v>
      </c>
      <c r="CD603">
        <f t="shared" si="60"/>
        <v>1.5404220201039038</v>
      </c>
      <c r="CF603">
        <f t="shared" si="58"/>
        <v>404.81000000000006</v>
      </c>
      <c r="CG60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BORD'!$B$13:$B$2000,0),9)))*T603/$P$18)</f>
        <v>406.35042202010396</v>
      </c>
      <c r="CI603" t="str">
        <f>'TABLEAU DE BORD'!B601</f>
        <v/>
      </c>
      <c r="CJ603" t="e">
        <f>'TABLEAU DE BORD'!E601-'TABLEAU DE BORD'!C601</f>
        <v>#VALUE!</v>
      </c>
      <c r="CL603" t="str">
        <f>'TABLEAU DE BORD'!H601</f>
        <v/>
      </c>
      <c r="CM603" t="e">
        <f>'TABLEAU DE BORD'!K601-'TABLEAU DE BORD'!I601</f>
        <v>#VALUE!</v>
      </c>
    </row>
    <row r="604" spans="72:91" x14ac:dyDescent="0.25">
      <c r="BT60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BORD'!$B$13:$B$2000,0),11))*T604/INDEX('TABLEAU DE BORD'!$B$13:$R$2000,MATCH('Formalisme RTE'!$H$2,'TABLEAU DE BORD'!$B$13:$B$2000,0),12)</f>
        <v>3.102830965870556</v>
      </c>
      <c r="BU604">
        <f t="shared" si="61"/>
        <v>0.93577891975241945</v>
      </c>
      <c r="BX604">
        <f t="shared" si="59"/>
        <v>0.60748217536470928</v>
      </c>
      <c r="BZ604">
        <v>19.600000000000001</v>
      </c>
      <c r="CB604">
        <v>0.627</v>
      </c>
      <c r="CD604">
        <f t="shared" si="60"/>
        <v>1.5404220201039038</v>
      </c>
      <c r="CF604">
        <f t="shared" si="58"/>
        <v>404.81000000000006</v>
      </c>
      <c r="CG60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BORD'!$B$13:$B$2000,0),9)))*T604/$P$18)</f>
        <v>406.35042202010396</v>
      </c>
      <c r="CI604" t="str">
        <f>'TABLEAU DE BORD'!B602</f>
        <v/>
      </c>
      <c r="CJ604" t="e">
        <f>'TABLEAU DE BORD'!E602-'TABLEAU DE BORD'!C602</f>
        <v>#VALUE!</v>
      </c>
      <c r="CL604" t="str">
        <f>'TABLEAU DE BORD'!H602</f>
        <v/>
      </c>
      <c r="CM604" t="e">
        <f>'TABLEAU DE BORD'!K602-'TABLEAU DE BORD'!I602</f>
        <v>#VALUE!</v>
      </c>
    </row>
    <row r="605" spans="72:91" x14ac:dyDescent="0.25">
      <c r="BT60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BORD'!$B$13:$B$2000,0),11))*T605/INDEX('TABLEAU DE BORD'!$B$13:$R$2000,MATCH('Formalisme RTE'!$H$2,'TABLEAU DE BORD'!$B$13:$B$2000,0),12)</f>
        <v>3.102830965870556</v>
      </c>
      <c r="BU605">
        <f t="shared" si="61"/>
        <v>0.93577891975241945</v>
      </c>
      <c r="BX605">
        <f t="shared" si="59"/>
        <v>0.60748217536470928</v>
      </c>
      <c r="BZ605">
        <v>19.600000000000001</v>
      </c>
      <c r="CB605">
        <v>0.627</v>
      </c>
      <c r="CD605">
        <f t="shared" si="60"/>
        <v>1.5404220201039038</v>
      </c>
      <c r="CF605">
        <f t="shared" si="58"/>
        <v>404.81000000000006</v>
      </c>
      <c r="CG60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BORD'!$B$13:$B$2000,0),9)))*T605/$P$18)</f>
        <v>406.35042202010396</v>
      </c>
      <c r="CI605" t="str">
        <f>'TABLEAU DE BORD'!B603</f>
        <v/>
      </c>
      <c r="CJ605" t="e">
        <f>'TABLEAU DE BORD'!E603-'TABLEAU DE BORD'!C603</f>
        <v>#VALUE!</v>
      </c>
      <c r="CL605" t="str">
        <f>'TABLEAU DE BORD'!H603</f>
        <v/>
      </c>
      <c r="CM605" t="e">
        <f>'TABLEAU DE BORD'!K603-'TABLEAU DE BORD'!I603</f>
        <v>#VALUE!</v>
      </c>
    </row>
    <row r="606" spans="72:91" x14ac:dyDescent="0.25">
      <c r="BT60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BORD'!$B$13:$B$2000,0),11))*T606/INDEX('TABLEAU DE BORD'!$B$13:$R$2000,MATCH('Formalisme RTE'!$H$2,'TABLEAU DE BORD'!$B$13:$B$2000,0),12)</f>
        <v>3.102830965870556</v>
      </c>
      <c r="BU606">
        <f t="shared" si="61"/>
        <v>0.93577891975241945</v>
      </c>
      <c r="BX606">
        <f t="shared" si="59"/>
        <v>0.60748217536470928</v>
      </c>
      <c r="BZ606">
        <v>19.600000000000001</v>
      </c>
      <c r="CB606">
        <v>0.627</v>
      </c>
      <c r="CD606">
        <f t="shared" si="60"/>
        <v>1.5404220201039038</v>
      </c>
      <c r="CF606">
        <f t="shared" si="58"/>
        <v>404.81000000000006</v>
      </c>
      <c r="CG60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BORD'!$B$13:$B$2000,0),9)))*T606/$P$18)</f>
        <v>406.35042202010396</v>
      </c>
      <c r="CI606" t="str">
        <f>'TABLEAU DE BORD'!B604</f>
        <v/>
      </c>
      <c r="CJ606" t="e">
        <f>'TABLEAU DE BORD'!E604-'TABLEAU DE BORD'!C604</f>
        <v>#VALUE!</v>
      </c>
      <c r="CL606" t="str">
        <f>'TABLEAU DE BORD'!H604</f>
        <v/>
      </c>
      <c r="CM606" t="e">
        <f>'TABLEAU DE BORD'!K604-'TABLEAU DE BORD'!I604</f>
        <v>#VALUE!</v>
      </c>
    </row>
    <row r="607" spans="72:91" x14ac:dyDescent="0.25">
      <c r="BT60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BORD'!$B$13:$B$2000,0),11))*T607/INDEX('TABLEAU DE BORD'!$B$13:$R$2000,MATCH('Formalisme RTE'!$H$2,'TABLEAU DE BORD'!$B$13:$B$2000,0),12)</f>
        <v>3.102830965870556</v>
      </c>
      <c r="BU607">
        <f t="shared" si="61"/>
        <v>0.93577891975241945</v>
      </c>
      <c r="BX607">
        <f t="shared" si="59"/>
        <v>0.60748217536470928</v>
      </c>
      <c r="BZ607">
        <v>19.600000000000001</v>
      </c>
      <c r="CB607">
        <v>0.627</v>
      </c>
      <c r="CD607">
        <f t="shared" si="60"/>
        <v>1.5404220201039038</v>
      </c>
      <c r="CF607">
        <f t="shared" si="58"/>
        <v>404.81000000000006</v>
      </c>
      <c r="CG60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BORD'!$B$13:$B$2000,0),9)))*T607/$P$18)</f>
        <v>406.35042202010396</v>
      </c>
      <c r="CI607" t="str">
        <f>'TABLEAU DE BORD'!B605</f>
        <v/>
      </c>
      <c r="CJ607" t="e">
        <f>'TABLEAU DE BORD'!E605-'TABLEAU DE BORD'!C605</f>
        <v>#VALUE!</v>
      </c>
      <c r="CL607" t="str">
        <f>'TABLEAU DE BORD'!H605</f>
        <v/>
      </c>
      <c r="CM607" t="e">
        <f>'TABLEAU DE BORD'!K605-'TABLEAU DE BORD'!I605</f>
        <v>#VALUE!</v>
      </c>
    </row>
    <row r="608" spans="72:91" x14ac:dyDescent="0.25">
      <c r="BT60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BORD'!$B$13:$B$2000,0),11))*T608/INDEX('TABLEAU DE BORD'!$B$13:$R$2000,MATCH('Formalisme RTE'!$H$2,'TABLEAU DE BORD'!$B$13:$B$2000,0),12)</f>
        <v>3.102830965870556</v>
      </c>
      <c r="BU608">
        <f t="shared" si="61"/>
        <v>0.93577891975241945</v>
      </c>
      <c r="BX608">
        <f t="shared" si="59"/>
        <v>0.60748217536470928</v>
      </c>
      <c r="BZ608">
        <v>19.600000000000001</v>
      </c>
      <c r="CB608">
        <v>0.627</v>
      </c>
      <c r="CD608">
        <f t="shared" si="60"/>
        <v>1.5404220201039038</v>
      </c>
      <c r="CF608">
        <f t="shared" si="58"/>
        <v>404.81000000000006</v>
      </c>
      <c r="CG60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BORD'!$B$13:$B$2000,0),9)))*T608/$P$18)</f>
        <v>406.35042202010396</v>
      </c>
      <c r="CI608" t="str">
        <f>'TABLEAU DE BORD'!B606</f>
        <v/>
      </c>
      <c r="CJ608" t="e">
        <f>'TABLEAU DE BORD'!E606-'TABLEAU DE BORD'!C606</f>
        <v>#VALUE!</v>
      </c>
      <c r="CL608" t="str">
        <f>'TABLEAU DE BORD'!H606</f>
        <v/>
      </c>
      <c r="CM608" t="e">
        <f>'TABLEAU DE BORD'!K606-'TABLEAU DE BORD'!I606</f>
        <v>#VALUE!</v>
      </c>
    </row>
    <row r="609" spans="72:91" x14ac:dyDescent="0.25">
      <c r="BT60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BORD'!$B$13:$B$2000,0),11))*T609/INDEX('TABLEAU DE BORD'!$B$13:$R$2000,MATCH('Formalisme RTE'!$H$2,'TABLEAU DE BORD'!$B$13:$B$2000,0),12)</f>
        <v>3.102830965870556</v>
      </c>
      <c r="BU609">
        <f t="shared" si="61"/>
        <v>0.93577891975241945</v>
      </c>
      <c r="BX609">
        <f t="shared" si="59"/>
        <v>0.60748217536470928</v>
      </c>
      <c r="BZ609">
        <v>19.600000000000001</v>
      </c>
      <c r="CB609">
        <v>0.627</v>
      </c>
      <c r="CD609">
        <f t="shared" si="60"/>
        <v>1.5404220201039038</v>
      </c>
      <c r="CF609">
        <f t="shared" si="58"/>
        <v>404.81000000000006</v>
      </c>
      <c r="CG60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BORD'!$B$13:$B$2000,0),9)))*T609/$P$18)</f>
        <v>406.35042202010396</v>
      </c>
      <c r="CI609" t="str">
        <f>'TABLEAU DE BORD'!B607</f>
        <v/>
      </c>
      <c r="CJ609" t="e">
        <f>'TABLEAU DE BORD'!E607-'TABLEAU DE BORD'!C607</f>
        <v>#VALUE!</v>
      </c>
      <c r="CL609" t="str">
        <f>'TABLEAU DE BORD'!H607</f>
        <v/>
      </c>
      <c r="CM609" t="e">
        <f>'TABLEAU DE BORD'!K607-'TABLEAU DE BORD'!I607</f>
        <v>#VALUE!</v>
      </c>
    </row>
    <row r="610" spans="72:91" x14ac:dyDescent="0.25">
      <c r="BT61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BORD'!$B$13:$B$2000,0),11))*T610/INDEX('TABLEAU DE BORD'!$B$13:$R$2000,MATCH('Formalisme RTE'!$H$2,'TABLEAU DE BORD'!$B$13:$B$2000,0),12)</f>
        <v>3.102830965870556</v>
      </c>
      <c r="BU610">
        <f t="shared" si="61"/>
        <v>0.93577891975241945</v>
      </c>
      <c r="BX610">
        <f t="shared" si="59"/>
        <v>0.60748217536470928</v>
      </c>
      <c r="BZ610">
        <v>19.600000000000001</v>
      </c>
      <c r="CB610">
        <v>0.627</v>
      </c>
      <c r="CD610">
        <f t="shared" si="60"/>
        <v>1.5404220201039038</v>
      </c>
      <c r="CF610">
        <f t="shared" si="58"/>
        <v>404.81000000000006</v>
      </c>
      <c r="CG61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BORD'!$B$13:$B$2000,0),9)))*T610/$P$18)</f>
        <v>406.35042202010396</v>
      </c>
      <c r="CI610" t="str">
        <f>'TABLEAU DE BORD'!B608</f>
        <v/>
      </c>
      <c r="CJ610" t="e">
        <f>'TABLEAU DE BORD'!E608-'TABLEAU DE BORD'!C608</f>
        <v>#VALUE!</v>
      </c>
      <c r="CL610" t="str">
        <f>'TABLEAU DE BORD'!H608</f>
        <v/>
      </c>
      <c r="CM610" t="e">
        <f>'TABLEAU DE BORD'!K608-'TABLEAU DE BORD'!I608</f>
        <v>#VALUE!</v>
      </c>
    </row>
    <row r="611" spans="72:91" x14ac:dyDescent="0.25">
      <c r="BT61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BORD'!$B$13:$B$2000,0),11))*T611/INDEX('TABLEAU DE BORD'!$B$13:$R$2000,MATCH('Formalisme RTE'!$H$2,'TABLEAU DE BORD'!$B$13:$B$2000,0),12)</f>
        <v>3.102830965870556</v>
      </c>
      <c r="BU611">
        <f t="shared" si="61"/>
        <v>0.93577891975241945</v>
      </c>
      <c r="BX611">
        <f t="shared" si="59"/>
        <v>0.60748217536470928</v>
      </c>
      <c r="BZ611">
        <v>19.600000000000001</v>
      </c>
      <c r="CB611">
        <v>0.627</v>
      </c>
      <c r="CD611">
        <f t="shared" si="60"/>
        <v>1.5404220201039038</v>
      </c>
      <c r="CF611">
        <f t="shared" si="58"/>
        <v>404.81000000000006</v>
      </c>
      <c r="CG61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BORD'!$B$13:$B$2000,0),9)))*T611/$P$18)</f>
        <v>406.35042202010396</v>
      </c>
      <c r="CI611" t="str">
        <f>'TABLEAU DE BORD'!B609</f>
        <v/>
      </c>
      <c r="CJ611" t="e">
        <f>'TABLEAU DE BORD'!E609-'TABLEAU DE BORD'!C609</f>
        <v>#VALUE!</v>
      </c>
      <c r="CL611" t="str">
        <f>'TABLEAU DE BORD'!H609</f>
        <v/>
      </c>
      <c r="CM611" t="e">
        <f>'TABLEAU DE BORD'!K609-'TABLEAU DE BORD'!I609</f>
        <v>#VALUE!</v>
      </c>
    </row>
    <row r="612" spans="72:91" x14ac:dyDescent="0.25">
      <c r="BT61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BORD'!$B$13:$B$2000,0),11))*T612/INDEX('TABLEAU DE BORD'!$B$13:$R$2000,MATCH('Formalisme RTE'!$H$2,'TABLEAU DE BORD'!$B$13:$B$2000,0),12)</f>
        <v>3.102830965870556</v>
      </c>
      <c r="BU612">
        <f t="shared" si="61"/>
        <v>0.93577891975241945</v>
      </c>
      <c r="BX612">
        <f t="shared" si="59"/>
        <v>0.60748217536470928</v>
      </c>
      <c r="BZ612">
        <v>19.600000000000001</v>
      </c>
      <c r="CB612">
        <v>0.627</v>
      </c>
      <c r="CD612">
        <f t="shared" si="60"/>
        <v>1.5404220201039038</v>
      </c>
      <c r="CF612">
        <f t="shared" si="58"/>
        <v>404.81000000000006</v>
      </c>
      <c r="CG61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BORD'!$B$13:$B$2000,0),9)))*T612/$P$18)</f>
        <v>406.35042202010396</v>
      </c>
      <c r="CI612" t="str">
        <f>'TABLEAU DE BORD'!B610</f>
        <v/>
      </c>
      <c r="CJ612" t="e">
        <f>'TABLEAU DE BORD'!E610-'TABLEAU DE BORD'!C610</f>
        <v>#VALUE!</v>
      </c>
      <c r="CL612" t="str">
        <f>'TABLEAU DE BORD'!H610</f>
        <v/>
      </c>
      <c r="CM612" t="e">
        <f>'TABLEAU DE BORD'!K610-'TABLEAU DE BORD'!I610</f>
        <v>#VALUE!</v>
      </c>
    </row>
    <row r="613" spans="72:91" x14ac:dyDescent="0.25">
      <c r="BT61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BORD'!$B$13:$B$2000,0),11))*T613/INDEX('TABLEAU DE BORD'!$B$13:$R$2000,MATCH('Formalisme RTE'!$H$2,'TABLEAU DE BORD'!$B$13:$B$2000,0),12)</f>
        <v>3.102830965870556</v>
      </c>
      <c r="BU613">
        <f t="shared" si="61"/>
        <v>0.93577891975241945</v>
      </c>
      <c r="BX613">
        <f t="shared" si="59"/>
        <v>0.60748217536470928</v>
      </c>
      <c r="BZ613">
        <v>19.600000000000001</v>
      </c>
      <c r="CB613">
        <v>0.627</v>
      </c>
      <c r="CD613">
        <f t="shared" si="60"/>
        <v>1.5404220201039038</v>
      </c>
      <c r="CF613">
        <f t="shared" si="58"/>
        <v>404.81000000000006</v>
      </c>
      <c r="CG61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BORD'!$B$13:$B$2000,0),9)))*T613/$P$18)</f>
        <v>406.35042202010396</v>
      </c>
      <c r="CI613" t="str">
        <f>'TABLEAU DE BORD'!B611</f>
        <v/>
      </c>
      <c r="CJ613" t="e">
        <f>'TABLEAU DE BORD'!E611-'TABLEAU DE BORD'!C611</f>
        <v>#VALUE!</v>
      </c>
      <c r="CL613" t="str">
        <f>'TABLEAU DE BORD'!H611</f>
        <v/>
      </c>
      <c r="CM613" t="e">
        <f>'TABLEAU DE BORD'!K611-'TABLEAU DE BORD'!I611</f>
        <v>#VALUE!</v>
      </c>
    </row>
    <row r="614" spans="72:91" x14ac:dyDescent="0.25">
      <c r="BT61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BORD'!$B$13:$B$2000,0),11))*T614/INDEX('TABLEAU DE BORD'!$B$13:$R$2000,MATCH('Formalisme RTE'!$H$2,'TABLEAU DE BORD'!$B$13:$B$2000,0),12)</f>
        <v>3.102830965870556</v>
      </c>
      <c r="BU614">
        <f t="shared" si="61"/>
        <v>0.93577891975241945</v>
      </c>
      <c r="BX614">
        <f t="shared" si="59"/>
        <v>0.60748217536470928</v>
      </c>
      <c r="BZ614">
        <v>19.600000000000001</v>
      </c>
      <c r="CB614">
        <v>0.627</v>
      </c>
      <c r="CD614">
        <f t="shared" si="60"/>
        <v>1.5404220201039038</v>
      </c>
      <c r="CF614">
        <f t="shared" si="58"/>
        <v>404.81000000000006</v>
      </c>
      <c r="CG61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BORD'!$B$13:$B$2000,0),9)))*T614/$P$18)</f>
        <v>406.35042202010396</v>
      </c>
      <c r="CI614" t="str">
        <f>'TABLEAU DE BORD'!B612</f>
        <v/>
      </c>
      <c r="CJ614" t="e">
        <f>'TABLEAU DE BORD'!E612-'TABLEAU DE BORD'!C612</f>
        <v>#VALUE!</v>
      </c>
      <c r="CL614" t="str">
        <f>'TABLEAU DE BORD'!H612</f>
        <v/>
      </c>
      <c r="CM614" t="e">
        <f>'TABLEAU DE BORD'!K612-'TABLEAU DE BORD'!I612</f>
        <v>#VALUE!</v>
      </c>
    </row>
    <row r="615" spans="72:91" x14ac:dyDescent="0.25">
      <c r="BT61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BORD'!$B$13:$B$2000,0),11))*T615/INDEX('TABLEAU DE BORD'!$B$13:$R$2000,MATCH('Formalisme RTE'!$H$2,'TABLEAU DE BORD'!$B$13:$B$2000,0),12)</f>
        <v>3.102830965870556</v>
      </c>
      <c r="BU615">
        <f t="shared" si="61"/>
        <v>0.93577891975241945</v>
      </c>
      <c r="BX615">
        <f t="shared" si="59"/>
        <v>0.60748217536470928</v>
      </c>
      <c r="BZ615">
        <v>19.600000000000001</v>
      </c>
      <c r="CB615">
        <v>0.627</v>
      </c>
      <c r="CD615">
        <f t="shared" si="60"/>
        <v>1.5404220201039038</v>
      </c>
      <c r="CF615">
        <f t="shared" si="58"/>
        <v>404.81000000000006</v>
      </c>
      <c r="CG61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BORD'!$B$13:$B$2000,0),9)))*T615/$P$18)</f>
        <v>406.35042202010396</v>
      </c>
      <c r="CI615" t="str">
        <f>'TABLEAU DE BORD'!B613</f>
        <v/>
      </c>
      <c r="CJ615" t="e">
        <f>'TABLEAU DE BORD'!E613-'TABLEAU DE BORD'!C613</f>
        <v>#VALUE!</v>
      </c>
      <c r="CL615" t="str">
        <f>'TABLEAU DE BORD'!H613</f>
        <v/>
      </c>
      <c r="CM615" t="e">
        <f>'TABLEAU DE BORD'!K613-'TABLEAU DE BORD'!I613</f>
        <v>#VALUE!</v>
      </c>
    </row>
    <row r="616" spans="72:91" x14ac:dyDescent="0.25">
      <c r="BT61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BORD'!$B$13:$B$2000,0),11))*T616/INDEX('TABLEAU DE BORD'!$B$13:$R$2000,MATCH('Formalisme RTE'!$H$2,'TABLEAU DE BORD'!$B$13:$B$2000,0),12)</f>
        <v>3.102830965870556</v>
      </c>
      <c r="BU616">
        <f t="shared" si="61"/>
        <v>0.93577891975241945</v>
      </c>
      <c r="BX616">
        <f t="shared" si="59"/>
        <v>0.60748217536470928</v>
      </c>
      <c r="BZ616">
        <v>19.600000000000001</v>
      </c>
      <c r="CB616">
        <v>0.627</v>
      </c>
      <c r="CD616">
        <f t="shared" si="60"/>
        <v>1.5404220201039038</v>
      </c>
      <c r="CF616">
        <f t="shared" si="58"/>
        <v>404.81000000000006</v>
      </c>
      <c r="CG61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BORD'!$B$13:$B$2000,0),9)))*T616/$P$18)</f>
        <v>406.35042202010396</v>
      </c>
      <c r="CI616" t="str">
        <f>'TABLEAU DE BORD'!B614</f>
        <v/>
      </c>
      <c r="CJ616" t="e">
        <f>'TABLEAU DE BORD'!E614-'TABLEAU DE BORD'!C614</f>
        <v>#VALUE!</v>
      </c>
      <c r="CL616" t="str">
        <f>'TABLEAU DE BORD'!H614</f>
        <v/>
      </c>
      <c r="CM616" t="e">
        <f>'TABLEAU DE BORD'!K614-'TABLEAU DE BORD'!I614</f>
        <v>#VALUE!</v>
      </c>
    </row>
    <row r="617" spans="72:91" x14ac:dyDescent="0.25">
      <c r="BT61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BORD'!$B$13:$B$2000,0),11))*T617/INDEX('TABLEAU DE BORD'!$B$13:$R$2000,MATCH('Formalisme RTE'!$H$2,'TABLEAU DE BORD'!$B$13:$B$2000,0),12)</f>
        <v>3.102830965870556</v>
      </c>
      <c r="BU617">
        <f t="shared" si="61"/>
        <v>0.93577891975241945</v>
      </c>
      <c r="BX617">
        <f t="shared" si="59"/>
        <v>0.60748217536470928</v>
      </c>
      <c r="BZ617">
        <v>19.600000000000001</v>
      </c>
      <c r="CB617">
        <v>0.627</v>
      </c>
      <c r="CD617">
        <f t="shared" si="60"/>
        <v>1.5404220201039038</v>
      </c>
      <c r="CF617">
        <f t="shared" si="58"/>
        <v>404.81000000000006</v>
      </c>
      <c r="CG61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BORD'!$B$13:$B$2000,0),9)))*T617/$P$18)</f>
        <v>406.35042202010396</v>
      </c>
      <c r="CI617" t="str">
        <f>'TABLEAU DE BORD'!B615</f>
        <v/>
      </c>
      <c r="CJ617" t="e">
        <f>'TABLEAU DE BORD'!E615-'TABLEAU DE BORD'!C615</f>
        <v>#VALUE!</v>
      </c>
      <c r="CL617" t="str">
        <f>'TABLEAU DE BORD'!H615</f>
        <v/>
      </c>
      <c r="CM617" t="e">
        <f>'TABLEAU DE BORD'!K615-'TABLEAU DE BORD'!I615</f>
        <v>#VALUE!</v>
      </c>
    </row>
    <row r="618" spans="72:91" x14ac:dyDescent="0.25">
      <c r="BT61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BORD'!$B$13:$B$2000,0),11))*T618/INDEX('TABLEAU DE BORD'!$B$13:$R$2000,MATCH('Formalisme RTE'!$H$2,'TABLEAU DE BORD'!$B$13:$B$2000,0),12)</f>
        <v>3.102830965870556</v>
      </c>
      <c r="BU618">
        <f t="shared" si="61"/>
        <v>0.93577891975241945</v>
      </c>
      <c r="BX618">
        <f t="shared" si="59"/>
        <v>0.60748217536470928</v>
      </c>
      <c r="BZ618">
        <v>19.600000000000001</v>
      </c>
      <c r="CB618">
        <v>0.627</v>
      </c>
      <c r="CD618">
        <f t="shared" si="60"/>
        <v>1.5404220201039038</v>
      </c>
      <c r="CF618">
        <f t="shared" si="58"/>
        <v>404.81000000000006</v>
      </c>
      <c r="CG61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BORD'!$B$13:$B$2000,0),9)))*T618/$P$18)</f>
        <v>406.35042202010396</v>
      </c>
      <c r="CI618" t="str">
        <f>'TABLEAU DE BORD'!B616</f>
        <v/>
      </c>
      <c r="CJ618" t="e">
        <f>'TABLEAU DE BORD'!E616-'TABLEAU DE BORD'!C616</f>
        <v>#VALUE!</v>
      </c>
      <c r="CL618" t="str">
        <f>'TABLEAU DE BORD'!H616</f>
        <v/>
      </c>
      <c r="CM618" t="e">
        <f>'TABLEAU DE BORD'!K616-'TABLEAU DE BORD'!I616</f>
        <v>#VALUE!</v>
      </c>
    </row>
    <row r="619" spans="72:91" x14ac:dyDescent="0.25">
      <c r="BT61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BORD'!$B$13:$B$2000,0),11))*T619/INDEX('TABLEAU DE BORD'!$B$13:$R$2000,MATCH('Formalisme RTE'!$H$2,'TABLEAU DE BORD'!$B$13:$B$2000,0),12)</f>
        <v>3.102830965870556</v>
      </c>
      <c r="BU619">
        <f t="shared" si="61"/>
        <v>0.93577891975241945</v>
      </c>
      <c r="BX619">
        <f t="shared" si="59"/>
        <v>0.60748217536470928</v>
      </c>
      <c r="BZ619">
        <v>19.600000000000001</v>
      </c>
      <c r="CB619">
        <v>0.627</v>
      </c>
      <c r="CD619">
        <f t="shared" si="60"/>
        <v>1.5404220201039038</v>
      </c>
      <c r="CF619">
        <f t="shared" si="58"/>
        <v>404.81000000000006</v>
      </c>
      <c r="CG61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BORD'!$B$13:$B$2000,0),9)))*T619/$P$18)</f>
        <v>406.35042202010396</v>
      </c>
      <c r="CI619" t="str">
        <f>'TABLEAU DE BORD'!B617</f>
        <v/>
      </c>
      <c r="CJ619" t="e">
        <f>'TABLEAU DE BORD'!E617-'TABLEAU DE BORD'!C617</f>
        <v>#VALUE!</v>
      </c>
      <c r="CL619" t="str">
        <f>'TABLEAU DE BORD'!H617</f>
        <v/>
      </c>
      <c r="CM619" t="e">
        <f>'TABLEAU DE BORD'!K617-'TABLEAU DE BORD'!I617</f>
        <v>#VALUE!</v>
      </c>
    </row>
    <row r="620" spans="72:91" x14ac:dyDescent="0.25">
      <c r="BT62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BORD'!$B$13:$B$2000,0),11))*T620/INDEX('TABLEAU DE BORD'!$B$13:$R$2000,MATCH('Formalisme RTE'!$H$2,'TABLEAU DE BORD'!$B$13:$B$2000,0),12)</f>
        <v>3.102830965870556</v>
      </c>
      <c r="BU620">
        <f t="shared" si="61"/>
        <v>0.93577891975241945</v>
      </c>
      <c r="BX620">
        <f t="shared" si="59"/>
        <v>0.60748217536470928</v>
      </c>
      <c r="BZ620">
        <v>19.600000000000001</v>
      </c>
      <c r="CB620">
        <v>0.627</v>
      </c>
      <c r="CD620">
        <f t="shared" si="60"/>
        <v>1.5404220201039038</v>
      </c>
      <c r="CF620">
        <f t="shared" si="58"/>
        <v>404.81000000000006</v>
      </c>
      <c r="CG62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BORD'!$B$13:$B$2000,0),9)))*T620/$P$18)</f>
        <v>406.35042202010396</v>
      </c>
      <c r="CI620" t="str">
        <f>'TABLEAU DE BORD'!B618</f>
        <v/>
      </c>
      <c r="CJ620" t="e">
        <f>'TABLEAU DE BORD'!E618-'TABLEAU DE BORD'!C618</f>
        <v>#VALUE!</v>
      </c>
      <c r="CL620" t="str">
        <f>'TABLEAU DE BORD'!H618</f>
        <v/>
      </c>
      <c r="CM620" t="e">
        <f>'TABLEAU DE BORD'!K618-'TABLEAU DE BORD'!I618</f>
        <v>#VALUE!</v>
      </c>
    </row>
    <row r="621" spans="72:91" x14ac:dyDescent="0.25">
      <c r="BT62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BORD'!$B$13:$B$2000,0),11))*T621/INDEX('TABLEAU DE BORD'!$B$13:$R$2000,MATCH('Formalisme RTE'!$H$2,'TABLEAU DE BORD'!$B$13:$B$2000,0),12)</f>
        <v>3.102830965870556</v>
      </c>
      <c r="BU621">
        <f t="shared" si="61"/>
        <v>0.93577891975241945</v>
      </c>
      <c r="BX621">
        <f t="shared" si="59"/>
        <v>0.60748217536470928</v>
      </c>
      <c r="BZ621">
        <v>19.600000000000001</v>
      </c>
      <c r="CB621">
        <v>0.627</v>
      </c>
      <c r="CD621">
        <f t="shared" si="60"/>
        <v>1.5404220201039038</v>
      </c>
      <c r="CF621">
        <f t="shared" si="58"/>
        <v>404.81000000000006</v>
      </c>
      <c r="CG62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BORD'!$B$13:$B$2000,0),9)))*T621/$P$18)</f>
        <v>406.35042202010396</v>
      </c>
      <c r="CI621" t="str">
        <f>'TABLEAU DE BORD'!B619</f>
        <v/>
      </c>
      <c r="CJ621" t="e">
        <f>'TABLEAU DE BORD'!E619-'TABLEAU DE BORD'!C619</f>
        <v>#VALUE!</v>
      </c>
      <c r="CL621" t="str">
        <f>'TABLEAU DE BORD'!H619</f>
        <v/>
      </c>
      <c r="CM621" t="e">
        <f>'TABLEAU DE BORD'!K619-'TABLEAU DE BORD'!I619</f>
        <v>#VALUE!</v>
      </c>
    </row>
    <row r="622" spans="72:91" x14ac:dyDescent="0.25">
      <c r="BT62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BORD'!$B$13:$B$2000,0),11))*T622/INDEX('TABLEAU DE BORD'!$B$13:$R$2000,MATCH('Formalisme RTE'!$H$2,'TABLEAU DE BORD'!$B$13:$B$2000,0),12)</f>
        <v>3.102830965870556</v>
      </c>
      <c r="BU622">
        <f t="shared" si="61"/>
        <v>0.93577891975241945</v>
      </c>
      <c r="BX622">
        <f t="shared" si="59"/>
        <v>0.60748217536470928</v>
      </c>
      <c r="BZ622">
        <v>19.600000000000001</v>
      </c>
      <c r="CB622">
        <v>0.627</v>
      </c>
      <c r="CD622">
        <f t="shared" si="60"/>
        <v>1.5404220201039038</v>
      </c>
      <c r="CF622">
        <f t="shared" si="58"/>
        <v>404.81000000000006</v>
      </c>
      <c r="CG62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BORD'!$B$13:$B$2000,0),9)))*T622/$P$18)</f>
        <v>406.35042202010396</v>
      </c>
      <c r="CI622" t="str">
        <f>'TABLEAU DE BORD'!B620</f>
        <v/>
      </c>
      <c r="CJ622" t="e">
        <f>'TABLEAU DE BORD'!E620-'TABLEAU DE BORD'!C620</f>
        <v>#VALUE!</v>
      </c>
      <c r="CL622" t="str">
        <f>'TABLEAU DE BORD'!H620</f>
        <v/>
      </c>
      <c r="CM622" t="e">
        <f>'TABLEAU DE BORD'!K620-'TABLEAU DE BORD'!I620</f>
        <v>#VALUE!</v>
      </c>
    </row>
    <row r="623" spans="72:91" x14ac:dyDescent="0.25">
      <c r="BT62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BORD'!$B$13:$B$2000,0),11))*T623/INDEX('TABLEAU DE BORD'!$B$13:$R$2000,MATCH('Formalisme RTE'!$H$2,'TABLEAU DE BORD'!$B$13:$B$2000,0),12)</f>
        <v>3.102830965870556</v>
      </c>
      <c r="BU623">
        <f t="shared" si="61"/>
        <v>0.93577891975241945</v>
      </c>
      <c r="BX623">
        <f t="shared" si="59"/>
        <v>0.60748217536470928</v>
      </c>
      <c r="BZ623">
        <v>19.600000000000001</v>
      </c>
      <c r="CB623">
        <v>0.627</v>
      </c>
      <c r="CD623">
        <f t="shared" si="60"/>
        <v>1.5404220201039038</v>
      </c>
      <c r="CF623">
        <f t="shared" si="58"/>
        <v>404.81000000000006</v>
      </c>
      <c r="CG62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BORD'!$B$13:$B$2000,0),9)))*T623/$P$18)</f>
        <v>406.35042202010396</v>
      </c>
      <c r="CI623" t="str">
        <f>'TABLEAU DE BORD'!B621</f>
        <v/>
      </c>
      <c r="CJ623" t="e">
        <f>'TABLEAU DE BORD'!E621-'TABLEAU DE BORD'!C621</f>
        <v>#VALUE!</v>
      </c>
      <c r="CL623" t="str">
        <f>'TABLEAU DE BORD'!H621</f>
        <v/>
      </c>
      <c r="CM623" t="e">
        <f>'TABLEAU DE BORD'!K621-'TABLEAU DE BORD'!I621</f>
        <v>#VALUE!</v>
      </c>
    </row>
    <row r="624" spans="72:91" x14ac:dyDescent="0.25">
      <c r="BT62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BORD'!$B$13:$B$2000,0),11))*T624/INDEX('TABLEAU DE BORD'!$B$13:$R$2000,MATCH('Formalisme RTE'!$H$2,'TABLEAU DE BORD'!$B$13:$B$2000,0),12)</f>
        <v>3.102830965870556</v>
      </c>
      <c r="BU624">
        <f t="shared" si="61"/>
        <v>0.93577891975241945</v>
      </c>
      <c r="BX624">
        <f t="shared" si="59"/>
        <v>0.60748217536470928</v>
      </c>
      <c r="BZ624">
        <v>19.600000000000001</v>
      </c>
      <c r="CB624">
        <v>0.627</v>
      </c>
      <c r="CD624">
        <f t="shared" si="60"/>
        <v>1.5404220201039038</v>
      </c>
      <c r="CF624">
        <f t="shared" si="58"/>
        <v>404.81000000000006</v>
      </c>
      <c r="CG62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BORD'!$B$13:$B$2000,0),9)))*T624/$P$18)</f>
        <v>406.35042202010396</v>
      </c>
      <c r="CI624" t="str">
        <f>'TABLEAU DE BORD'!B622</f>
        <v/>
      </c>
      <c r="CJ624" t="e">
        <f>'TABLEAU DE BORD'!E622-'TABLEAU DE BORD'!C622</f>
        <v>#VALUE!</v>
      </c>
      <c r="CL624" t="str">
        <f>'TABLEAU DE BORD'!H622</f>
        <v/>
      </c>
      <c r="CM624" t="e">
        <f>'TABLEAU DE BORD'!K622-'TABLEAU DE BORD'!I622</f>
        <v>#VALUE!</v>
      </c>
    </row>
    <row r="625" spans="72:91" x14ac:dyDescent="0.25">
      <c r="BT62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BORD'!$B$13:$B$2000,0),11))*T625/INDEX('TABLEAU DE BORD'!$B$13:$R$2000,MATCH('Formalisme RTE'!$H$2,'TABLEAU DE BORD'!$B$13:$B$2000,0),12)</f>
        <v>3.102830965870556</v>
      </c>
      <c r="BU625">
        <f t="shared" si="61"/>
        <v>0.93577891975241945</v>
      </c>
      <c r="BX625">
        <f t="shared" si="59"/>
        <v>0.60748217536470928</v>
      </c>
      <c r="BZ625">
        <v>19.600000000000001</v>
      </c>
      <c r="CB625">
        <v>0.627</v>
      </c>
      <c r="CD625">
        <f t="shared" si="60"/>
        <v>1.5404220201039038</v>
      </c>
      <c r="CF625">
        <f t="shared" si="58"/>
        <v>404.81000000000006</v>
      </c>
      <c r="CG62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BORD'!$B$13:$B$2000,0),9)))*T625/$P$18)</f>
        <v>406.35042202010396</v>
      </c>
      <c r="CI625" t="str">
        <f>'TABLEAU DE BORD'!B623</f>
        <v/>
      </c>
      <c r="CJ625" t="e">
        <f>'TABLEAU DE BORD'!E623-'TABLEAU DE BORD'!C623</f>
        <v>#VALUE!</v>
      </c>
      <c r="CL625" t="str">
        <f>'TABLEAU DE BORD'!H623</f>
        <v/>
      </c>
      <c r="CM625" t="e">
        <f>'TABLEAU DE BORD'!K623-'TABLEAU DE BORD'!I623</f>
        <v>#VALUE!</v>
      </c>
    </row>
    <row r="626" spans="72:91" x14ac:dyDescent="0.25">
      <c r="BT62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BORD'!$B$13:$B$2000,0),11))*T626/INDEX('TABLEAU DE BORD'!$B$13:$R$2000,MATCH('Formalisme RTE'!$H$2,'TABLEAU DE BORD'!$B$13:$B$2000,0),12)</f>
        <v>3.102830965870556</v>
      </c>
      <c r="BU626">
        <f t="shared" si="61"/>
        <v>0.93577891975241945</v>
      </c>
      <c r="BX626">
        <f t="shared" si="59"/>
        <v>0.60748217536470928</v>
      </c>
      <c r="BZ626">
        <v>19.600000000000001</v>
      </c>
      <c r="CB626">
        <v>0.627</v>
      </c>
      <c r="CD626">
        <f t="shared" si="60"/>
        <v>1.5404220201039038</v>
      </c>
      <c r="CF626">
        <f t="shared" si="58"/>
        <v>404.81000000000006</v>
      </c>
      <c r="CG62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BORD'!$B$13:$B$2000,0),9)))*T626/$P$18)</f>
        <v>406.35042202010396</v>
      </c>
      <c r="CI626" t="str">
        <f>'TABLEAU DE BORD'!B624</f>
        <v/>
      </c>
      <c r="CJ626" t="e">
        <f>'TABLEAU DE BORD'!E624-'TABLEAU DE BORD'!C624</f>
        <v>#VALUE!</v>
      </c>
      <c r="CL626" t="str">
        <f>'TABLEAU DE BORD'!H624</f>
        <v/>
      </c>
      <c r="CM626" t="e">
        <f>'TABLEAU DE BORD'!K624-'TABLEAU DE BORD'!I624</f>
        <v>#VALUE!</v>
      </c>
    </row>
    <row r="627" spans="72:91" x14ac:dyDescent="0.25">
      <c r="BT62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BORD'!$B$13:$B$2000,0),11))*T627/INDEX('TABLEAU DE BORD'!$B$13:$R$2000,MATCH('Formalisme RTE'!$H$2,'TABLEAU DE BORD'!$B$13:$B$2000,0),12)</f>
        <v>3.102830965870556</v>
      </c>
      <c r="BU627">
        <f t="shared" si="61"/>
        <v>0.93577891975241945</v>
      </c>
      <c r="BX627">
        <f t="shared" si="59"/>
        <v>0.60748217536470928</v>
      </c>
      <c r="BZ627">
        <v>19.600000000000001</v>
      </c>
      <c r="CB627">
        <v>0.627</v>
      </c>
      <c r="CD627">
        <f t="shared" si="60"/>
        <v>1.5404220201039038</v>
      </c>
      <c r="CF627">
        <f t="shared" si="58"/>
        <v>404.81000000000006</v>
      </c>
      <c r="CG62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BORD'!$B$13:$B$2000,0),9)))*T627/$P$18)</f>
        <v>406.35042202010396</v>
      </c>
      <c r="CI627" t="str">
        <f>'TABLEAU DE BORD'!B625</f>
        <v/>
      </c>
      <c r="CJ627" t="e">
        <f>'TABLEAU DE BORD'!E625-'TABLEAU DE BORD'!C625</f>
        <v>#VALUE!</v>
      </c>
      <c r="CL627" t="str">
        <f>'TABLEAU DE BORD'!H625</f>
        <v/>
      </c>
      <c r="CM627" t="e">
        <f>'TABLEAU DE BORD'!K625-'TABLEAU DE BORD'!I625</f>
        <v>#VALUE!</v>
      </c>
    </row>
    <row r="628" spans="72:91" x14ac:dyDescent="0.25">
      <c r="BT62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BORD'!$B$13:$B$2000,0),11))*T628/INDEX('TABLEAU DE BORD'!$B$13:$R$2000,MATCH('Formalisme RTE'!$H$2,'TABLEAU DE BORD'!$B$13:$B$2000,0),12)</f>
        <v>3.102830965870556</v>
      </c>
      <c r="BU628">
        <f t="shared" si="61"/>
        <v>0.93577891975241945</v>
      </c>
      <c r="BX628">
        <f t="shared" si="59"/>
        <v>0.60748217536470928</v>
      </c>
      <c r="BZ628">
        <v>19.600000000000001</v>
      </c>
      <c r="CB628">
        <v>0.627</v>
      </c>
      <c r="CD628">
        <f t="shared" si="60"/>
        <v>1.5404220201039038</v>
      </c>
      <c r="CF628">
        <f t="shared" si="58"/>
        <v>404.81000000000006</v>
      </c>
      <c r="CG62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BORD'!$B$13:$B$2000,0),9)))*T628/$P$18)</f>
        <v>406.35042202010396</v>
      </c>
      <c r="CI628" t="str">
        <f>'TABLEAU DE BORD'!B626</f>
        <v/>
      </c>
      <c r="CJ628" t="e">
        <f>'TABLEAU DE BORD'!E626-'TABLEAU DE BORD'!C626</f>
        <v>#VALUE!</v>
      </c>
      <c r="CL628" t="str">
        <f>'TABLEAU DE BORD'!H626</f>
        <v/>
      </c>
      <c r="CM628" t="e">
        <f>'TABLEAU DE BORD'!K626-'TABLEAU DE BORD'!I626</f>
        <v>#VALUE!</v>
      </c>
    </row>
    <row r="629" spans="72:91" x14ac:dyDescent="0.25">
      <c r="BT62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BORD'!$B$13:$B$2000,0),11))*T629/INDEX('TABLEAU DE BORD'!$B$13:$R$2000,MATCH('Formalisme RTE'!$H$2,'TABLEAU DE BORD'!$B$13:$B$2000,0),12)</f>
        <v>3.102830965870556</v>
      </c>
      <c r="BU629">
        <f t="shared" si="61"/>
        <v>0.93577891975241945</v>
      </c>
      <c r="BX629">
        <f t="shared" si="59"/>
        <v>0.60748217536470928</v>
      </c>
      <c r="BZ629">
        <v>19.600000000000001</v>
      </c>
      <c r="CB629">
        <v>0.627</v>
      </c>
      <c r="CD629">
        <f t="shared" si="60"/>
        <v>1.5404220201039038</v>
      </c>
      <c r="CF629">
        <f t="shared" si="58"/>
        <v>404.81000000000006</v>
      </c>
      <c r="CG62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BORD'!$B$13:$B$2000,0),9)))*T629/$P$18)</f>
        <v>406.35042202010396</v>
      </c>
      <c r="CI629" t="str">
        <f>'TABLEAU DE BORD'!B627</f>
        <v/>
      </c>
      <c r="CJ629" t="e">
        <f>'TABLEAU DE BORD'!E627-'TABLEAU DE BORD'!C627</f>
        <v>#VALUE!</v>
      </c>
      <c r="CL629" t="str">
        <f>'TABLEAU DE BORD'!H627</f>
        <v/>
      </c>
      <c r="CM629" t="e">
        <f>'TABLEAU DE BORD'!K627-'TABLEAU DE BORD'!I627</f>
        <v>#VALUE!</v>
      </c>
    </row>
    <row r="630" spans="72:91" x14ac:dyDescent="0.25">
      <c r="BT63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BORD'!$B$13:$B$2000,0),11))*T630/INDEX('TABLEAU DE BORD'!$B$13:$R$2000,MATCH('Formalisme RTE'!$H$2,'TABLEAU DE BORD'!$B$13:$B$2000,0),12)</f>
        <v>3.102830965870556</v>
      </c>
      <c r="BU630">
        <f t="shared" si="61"/>
        <v>0.93577891975241945</v>
      </c>
      <c r="BX630">
        <f t="shared" si="59"/>
        <v>0.60748217536470928</v>
      </c>
      <c r="BZ630">
        <v>19.600000000000001</v>
      </c>
      <c r="CB630">
        <v>0.627</v>
      </c>
      <c r="CD630">
        <f t="shared" si="60"/>
        <v>1.5404220201039038</v>
      </c>
      <c r="CF630">
        <f t="shared" si="58"/>
        <v>404.81000000000006</v>
      </c>
      <c r="CG63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BORD'!$B$13:$B$2000,0),9)))*T630/$P$18)</f>
        <v>406.35042202010396</v>
      </c>
      <c r="CI630" t="str">
        <f>'TABLEAU DE BORD'!B628</f>
        <v/>
      </c>
      <c r="CJ630" t="e">
        <f>'TABLEAU DE BORD'!E628-'TABLEAU DE BORD'!C628</f>
        <v>#VALUE!</v>
      </c>
      <c r="CL630" t="str">
        <f>'TABLEAU DE BORD'!H628</f>
        <v/>
      </c>
      <c r="CM630" t="e">
        <f>'TABLEAU DE BORD'!K628-'TABLEAU DE BORD'!I628</f>
        <v>#VALUE!</v>
      </c>
    </row>
    <row r="631" spans="72:91" x14ac:dyDescent="0.25">
      <c r="BT63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BORD'!$B$13:$B$2000,0),11))*T631/INDEX('TABLEAU DE BORD'!$B$13:$R$2000,MATCH('Formalisme RTE'!$H$2,'TABLEAU DE BORD'!$B$13:$B$2000,0),12)</f>
        <v>3.102830965870556</v>
      </c>
      <c r="BU631">
        <f t="shared" si="61"/>
        <v>0.93577891975241945</v>
      </c>
      <c r="BX631">
        <f t="shared" si="59"/>
        <v>0.60748217536470928</v>
      </c>
      <c r="BZ631">
        <v>19.600000000000001</v>
      </c>
      <c r="CB631">
        <v>0.627</v>
      </c>
      <c r="CD631">
        <f t="shared" si="60"/>
        <v>1.5404220201039038</v>
      </c>
      <c r="CF631">
        <f t="shared" si="58"/>
        <v>404.81000000000006</v>
      </c>
      <c r="CG63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BORD'!$B$13:$B$2000,0),9)))*T631/$P$18)</f>
        <v>406.35042202010396</v>
      </c>
      <c r="CI631" t="str">
        <f>'TABLEAU DE BORD'!B629</f>
        <v/>
      </c>
      <c r="CJ631" t="e">
        <f>'TABLEAU DE BORD'!E629-'TABLEAU DE BORD'!C629</f>
        <v>#VALUE!</v>
      </c>
      <c r="CL631" t="str">
        <f>'TABLEAU DE BORD'!H629</f>
        <v/>
      </c>
      <c r="CM631" t="e">
        <f>'TABLEAU DE BORD'!K629-'TABLEAU DE BORD'!I629</f>
        <v>#VALUE!</v>
      </c>
    </row>
    <row r="632" spans="72:91" x14ac:dyDescent="0.25">
      <c r="BT63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BORD'!$B$13:$B$2000,0),11))*T632/INDEX('TABLEAU DE BORD'!$B$13:$R$2000,MATCH('Formalisme RTE'!$H$2,'TABLEAU DE BORD'!$B$13:$B$2000,0),12)</f>
        <v>3.102830965870556</v>
      </c>
      <c r="BU632">
        <f t="shared" si="61"/>
        <v>0.93577891975241945</v>
      </c>
      <c r="BX632">
        <f t="shared" si="59"/>
        <v>0.60748217536470928</v>
      </c>
      <c r="BZ632">
        <v>19.600000000000001</v>
      </c>
      <c r="CB632">
        <v>0.627</v>
      </c>
      <c r="CD632">
        <f t="shared" si="60"/>
        <v>1.5404220201039038</v>
      </c>
      <c r="CF632">
        <f t="shared" si="58"/>
        <v>404.81000000000006</v>
      </c>
      <c r="CG63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BORD'!$B$13:$B$2000,0),9)))*T632/$P$18)</f>
        <v>406.35042202010396</v>
      </c>
      <c r="CI632" t="str">
        <f>'TABLEAU DE BORD'!B630</f>
        <v/>
      </c>
      <c r="CJ632" t="e">
        <f>'TABLEAU DE BORD'!E630-'TABLEAU DE BORD'!C630</f>
        <v>#VALUE!</v>
      </c>
      <c r="CL632" t="str">
        <f>'TABLEAU DE BORD'!H630</f>
        <v/>
      </c>
      <c r="CM632" t="e">
        <f>'TABLEAU DE BORD'!K630-'TABLEAU DE BORD'!I630</f>
        <v>#VALUE!</v>
      </c>
    </row>
    <row r="633" spans="72:91" x14ac:dyDescent="0.25">
      <c r="BT63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BORD'!$B$13:$B$2000,0),11))*T633/INDEX('TABLEAU DE BORD'!$B$13:$R$2000,MATCH('Formalisme RTE'!$H$2,'TABLEAU DE BORD'!$B$13:$B$2000,0),12)</f>
        <v>3.102830965870556</v>
      </c>
      <c r="BU633">
        <f t="shared" si="61"/>
        <v>0.93577891975241945</v>
      </c>
      <c r="BX633">
        <f t="shared" si="59"/>
        <v>0.60748217536470928</v>
      </c>
      <c r="BZ633">
        <v>19.600000000000001</v>
      </c>
      <c r="CB633">
        <v>0.627</v>
      </c>
      <c r="CD633">
        <f t="shared" si="60"/>
        <v>1.5404220201039038</v>
      </c>
      <c r="CF633">
        <f t="shared" si="58"/>
        <v>404.81000000000006</v>
      </c>
      <c r="CG63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BORD'!$B$13:$B$2000,0),9)))*T633/$P$18)</f>
        <v>406.35042202010396</v>
      </c>
      <c r="CI633" t="str">
        <f>'TABLEAU DE BORD'!B631</f>
        <v/>
      </c>
      <c r="CJ633" t="e">
        <f>'TABLEAU DE BORD'!E631-'TABLEAU DE BORD'!C631</f>
        <v>#VALUE!</v>
      </c>
      <c r="CL633" t="str">
        <f>'TABLEAU DE BORD'!H631</f>
        <v/>
      </c>
      <c r="CM633" t="e">
        <f>'TABLEAU DE BORD'!K631-'TABLEAU DE BORD'!I631</f>
        <v>#VALUE!</v>
      </c>
    </row>
    <row r="634" spans="72:91" x14ac:dyDescent="0.25">
      <c r="BT63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BORD'!$B$13:$B$2000,0),11))*T634/INDEX('TABLEAU DE BORD'!$B$13:$R$2000,MATCH('Formalisme RTE'!$H$2,'TABLEAU DE BORD'!$B$13:$B$2000,0),12)</f>
        <v>3.102830965870556</v>
      </c>
      <c r="BU634">
        <f t="shared" si="61"/>
        <v>0.93577891975241945</v>
      </c>
      <c r="BX634">
        <f t="shared" si="59"/>
        <v>0.60748217536470928</v>
      </c>
      <c r="BZ634">
        <v>19.600000000000001</v>
      </c>
      <c r="CB634">
        <v>0.627</v>
      </c>
      <c r="CD634">
        <f t="shared" si="60"/>
        <v>1.5404220201039038</v>
      </c>
      <c r="CF634">
        <f t="shared" si="58"/>
        <v>404.81000000000006</v>
      </c>
      <c r="CG63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BORD'!$B$13:$B$2000,0),9)))*T634/$P$18)</f>
        <v>406.35042202010396</v>
      </c>
      <c r="CI634" t="str">
        <f>'TABLEAU DE BORD'!B632</f>
        <v/>
      </c>
      <c r="CJ634" t="e">
        <f>'TABLEAU DE BORD'!E632-'TABLEAU DE BORD'!C632</f>
        <v>#VALUE!</v>
      </c>
      <c r="CL634" t="str">
        <f>'TABLEAU DE BORD'!H632</f>
        <v/>
      </c>
      <c r="CM634" t="e">
        <f>'TABLEAU DE BORD'!K632-'TABLEAU DE BORD'!I632</f>
        <v>#VALUE!</v>
      </c>
    </row>
    <row r="635" spans="72:91" x14ac:dyDescent="0.25">
      <c r="BT63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BORD'!$B$13:$B$2000,0),11))*T635/INDEX('TABLEAU DE BORD'!$B$13:$R$2000,MATCH('Formalisme RTE'!$H$2,'TABLEAU DE BORD'!$B$13:$B$2000,0),12)</f>
        <v>3.102830965870556</v>
      </c>
      <c r="BU635">
        <f t="shared" si="61"/>
        <v>0.93577891975241945</v>
      </c>
      <c r="BX635">
        <f t="shared" si="59"/>
        <v>0.60748217536470928</v>
      </c>
      <c r="BZ635">
        <v>19.600000000000001</v>
      </c>
      <c r="CB635">
        <v>0.627</v>
      </c>
      <c r="CD635">
        <f t="shared" si="60"/>
        <v>1.5404220201039038</v>
      </c>
      <c r="CF635">
        <f t="shared" si="58"/>
        <v>404.81000000000006</v>
      </c>
      <c r="CG63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BORD'!$B$13:$B$2000,0),9)))*T635/$P$18)</f>
        <v>406.35042202010396</v>
      </c>
      <c r="CI635" t="str">
        <f>'TABLEAU DE BORD'!B633</f>
        <v/>
      </c>
      <c r="CJ635" t="e">
        <f>'TABLEAU DE BORD'!E633-'TABLEAU DE BORD'!C633</f>
        <v>#VALUE!</v>
      </c>
      <c r="CL635" t="str">
        <f>'TABLEAU DE BORD'!H633</f>
        <v/>
      </c>
      <c r="CM635" t="e">
        <f>'TABLEAU DE BORD'!K633-'TABLEAU DE BORD'!I633</f>
        <v>#VALUE!</v>
      </c>
    </row>
    <row r="636" spans="72:91" x14ac:dyDescent="0.25">
      <c r="BT63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BORD'!$B$13:$B$2000,0),11))*T636/INDEX('TABLEAU DE BORD'!$B$13:$R$2000,MATCH('Formalisme RTE'!$H$2,'TABLEAU DE BORD'!$B$13:$B$2000,0),12)</f>
        <v>3.102830965870556</v>
      </c>
      <c r="BU636">
        <f t="shared" si="61"/>
        <v>0.93577891975241945</v>
      </c>
      <c r="BX636">
        <f t="shared" si="59"/>
        <v>0.60748217536470928</v>
      </c>
      <c r="BZ636">
        <v>19.600000000000001</v>
      </c>
      <c r="CB636">
        <v>0.627</v>
      </c>
      <c r="CD636">
        <f t="shared" si="60"/>
        <v>1.5404220201039038</v>
      </c>
      <c r="CF636">
        <f t="shared" si="58"/>
        <v>404.81000000000006</v>
      </c>
      <c r="CG63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BORD'!$B$13:$B$2000,0),9)))*T636/$P$18)</f>
        <v>406.35042202010396</v>
      </c>
      <c r="CI636" t="str">
        <f>'TABLEAU DE BORD'!B634</f>
        <v/>
      </c>
      <c r="CJ636" t="e">
        <f>'TABLEAU DE BORD'!E634-'TABLEAU DE BORD'!C634</f>
        <v>#VALUE!</v>
      </c>
      <c r="CL636" t="str">
        <f>'TABLEAU DE BORD'!H634</f>
        <v/>
      </c>
      <c r="CM636" t="e">
        <f>'TABLEAU DE BORD'!K634-'TABLEAU DE BORD'!I634</f>
        <v>#VALUE!</v>
      </c>
    </row>
    <row r="637" spans="72:91" x14ac:dyDescent="0.25">
      <c r="BT63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BORD'!$B$13:$B$2000,0),11))*T637/INDEX('TABLEAU DE BORD'!$B$13:$R$2000,MATCH('Formalisme RTE'!$H$2,'TABLEAU DE BORD'!$B$13:$B$2000,0),12)</f>
        <v>3.102830965870556</v>
      </c>
      <c r="BU637">
        <f t="shared" si="61"/>
        <v>0.93577891975241945</v>
      </c>
      <c r="BX637">
        <f t="shared" si="59"/>
        <v>0.60748217536470928</v>
      </c>
      <c r="BZ637">
        <v>19.600000000000001</v>
      </c>
      <c r="CB637">
        <v>0.627</v>
      </c>
      <c r="CD637">
        <f t="shared" si="60"/>
        <v>1.5404220201039038</v>
      </c>
      <c r="CF637">
        <f t="shared" si="58"/>
        <v>404.81000000000006</v>
      </c>
      <c r="CG63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BORD'!$B$13:$B$2000,0),9)))*T637/$P$18)</f>
        <v>406.35042202010396</v>
      </c>
      <c r="CI637" t="str">
        <f>'TABLEAU DE BORD'!B635</f>
        <v/>
      </c>
      <c r="CJ637" t="e">
        <f>'TABLEAU DE BORD'!E635-'TABLEAU DE BORD'!C635</f>
        <v>#VALUE!</v>
      </c>
      <c r="CL637" t="str">
        <f>'TABLEAU DE BORD'!H635</f>
        <v/>
      </c>
      <c r="CM637" t="e">
        <f>'TABLEAU DE BORD'!K635-'TABLEAU DE BORD'!I635</f>
        <v>#VALUE!</v>
      </c>
    </row>
    <row r="638" spans="72:91" x14ac:dyDescent="0.25">
      <c r="BT63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BORD'!$B$13:$B$2000,0),11))*T638/INDEX('TABLEAU DE BORD'!$B$13:$R$2000,MATCH('Formalisme RTE'!$H$2,'TABLEAU DE BORD'!$B$13:$B$2000,0),12)</f>
        <v>3.102830965870556</v>
      </c>
      <c r="BU638">
        <f t="shared" si="61"/>
        <v>0.93577891975241945</v>
      </c>
      <c r="BX638">
        <f t="shared" si="59"/>
        <v>0.60748217536470928</v>
      </c>
      <c r="BZ638">
        <v>19.600000000000001</v>
      </c>
      <c r="CB638">
        <v>0.627</v>
      </c>
      <c r="CD638">
        <f t="shared" si="60"/>
        <v>1.5404220201039038</v>
      </c>
      <c r="CF638">
        <f t="shared" si="58"/>
        <v>404.81000000000006</v>
      </c>
      <c r="CG63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BORD'!$B$13:$B$2000,0),9)))*T638/$P$18)</f>
        <v>406.35042202010396</v>
      </c>
      <c r="CI638" t="str">
        <f>'TABLEAU DE BORD'!B636</f>
        <v/>
      </c>
      <c r="CJ638" t="e">
        <f>'TABLEAU DE BORD'!E636-'TABLEAU DE BORD'!C636</f>
        <v>#VALUE!</v>
      </c>
      <c r="CL638" t="str">
        <f>'TABLEAU DE BORD'!H636</f>
        <v/>
      </c>
      <c r="CM638" t="e">
        <f>'TABLEAU DE BORD'!K636-'TABLEAU DE BORD'!I636</f>
        <v>#VALUE!</v>
      </c>
    </row>
    <row r="639" spans="72:91" x14ac:dyDescent="0.25">
      <c r="BT63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BORD'!$B$13:$B$2000,0),11))*T639/INDEX('TABLEAU DE BORD'!$B$13:$R$2000,MATCH('Formalisme RTE'!$H$2,'TABLEAU DE BORD'!$B$13:$B$2000,0),12)</f>
        <v>3.102830965870556</v>
      </c>
      <c r="BU639">
        <f t="shared" si="61"/>
        <v>0.93577891975241945</v>
      </c>
      <c r="BX639">
        <f t="shared" si="59"/>
        <v>0.60748217536470928</v>
      </c>
      <c r="BZ639">
        <v>19.600000000000001</v>
      </c>
      <c r="CB639">
        <v>0.627</v>
      </c>
      <c r="CD639">
        <f t="shared" si="60"/>
        <v>1.5404220201039038</v>
      </c>
      <c r="CF639">
        <f t="shared" si="58"/>
        <v>404.81000000000006</v>
      </c>
      <c r="CG63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BORD'!$B$13:$B$2000,0),9)))*T639/$P$18)</f>
        <v>406.35042202010396</v>
      </c>
      <c r="CI639" t="str">
        <f>'TABLEAU DE BORD'!B637</f>
        <v/>
      </c>
      <c r="CJ639" t="e">
        <f>'TABLEAU DE BORD'!E637-'TABLEAU DE BORD'!C637</f>
        <v>#VALUE!</v>
      </c>
      <c r="CL639" t="str">
        <f>'TABLEAU DE BORD'!H637</f>
        <v/>
      </c>
      <c r="CM639" t="e">
        <f>'TABLEAU DE BORD'!K637-'TABLEAU DE BORD'!I637</f>
        <v>#VALUE!</v>
      </c>
    </row>
    <row r="640" spans="72:91" x14ac:dyDescent="0.25">
      <c r="BT64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BORD'!$B$13:$B$2000,0),11))*T640/INDEX('TABLEAU DE BORD'!$B$13:$R$2000,MATCH('Formalisme RTE'!$H$2,'TABLEAU DE BORD'!$B$13:$B$2000,0),12)</f>
        <v>3.102830965870556</v>
      </c>
      <c r="BU640">
        <f t="shared" si="61"/>
        <v>0.93577891975241945</v>
      </c>
      <c r="BX640">
        <f t="shared" si="59"/>
        <v>0.60748217536470928</v>
      </c>
      <c r="BZ640">
        <v>19.600000000000001</v>
      </c>
      <c r="CB640">
        <v>0.627</v>
      </c>
      <c r="CD640">
        <f t="shared" si="60"/>
        <v>1.5404220201039038</v>
      </c>
      <c r="CF640">
        <f t="shared" si="58"/>
        <v>404.81000000000006</v>
      </c>
      <c r="CG64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BORD'!$B$13:$B$2000,0),9)))*T640/$P$18)</f>
        <v>406.35042202010396</v>
      </c>
      <c r="CI640" t="str">
        <f>'TABLEAU DE BORD'!B638</f>
        <v/>
      </c>
      <c r="CJ640" t="e">
        <f>'TABLEAU DE BORD'!E638-'TABLEAU DE BORD'!C638</f>
        <v>#VALUE!</v>
      </c>
      <c r="CL640" t="str">
        <f>'TABLEAU DE BORD'!H638</f>
        <v/>
      </c>
      <c r="CM640" t="e">
        <f>'TABLEAU DE BORD'!K638-'TABLEAU DE BORD'!I638</f>
        <v>#VALUE!</v>
      </c>
    </row>
    <row r="641" spans="72:91" x14ac:dyDescent="0.25">
      <c r="BT64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BORD'!$B$13:$B$2000,0),11))*T641/INDEX('TABLEAU DE BORD'!$B$13:$R$2000,MATCH('Formalisme RTE'!$H$2,'TABLEAU DE BORD'!$B$13:$B$2000,0),12)</f>
        <v>3.102830965870556</v>
      </c>
      <c r="BU641">
        <f t="shared" si="61"/>
        <v>0.93577891975241945</v>
      </c>
      <c r="BX641">
        <f t="shared" si="59"/>
        <v>0.60748217536470928</v>
      </c>
      <c r="BZ641">
        <v>19.600000000000001</v>
      </c>
      <c r="CB641">
        <v>0.627</v>
      </c>
      <c r="CD641">
        <f t="shared" si="60"/>
        <v>1.5404220201039038</v>
      </c>
      <c r="CF641">
        <f t="shared" si="58"/>
        <v>404.81000000000006</v>
      </c>
      <c r="CG64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BORD'!$B$13:$B$2000,0),9)))*T641/$P$18)</f>
        <v>406.35042202010396</v>
      </c>
      <c r="CI641" t="str">
        <f>'TABLEAU DE BORD'!B639</f>
        <v/>
      </c>
      <c r="CJ641" t="e">
        <f>'TABLEAU DE BORD'!E639-'TABLEAU DE BORD'!C639</f>
        <v>#VALUE!</v>
      </c>
      <c r="CL641" t="str">
        <f>'TABLEAU DE BORD'!H639</f>
        <v/>
      </c>
      <c r="CM641" t="e">
        <f>'TABLEAU DE BORD'!K639-'TABLEAU DE BORD'!I639</f>
        <v>#VALUE!</v>
      </c>
    </row>
    <row r="642" spans="72:91" x14ac:dyDescent="0.25">
      <c r="BT64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BORD'!$B$13:$B$2000,0),11))*T642/INDEX('TABLEAU DE BORD'!$B$13:$R$2000,MATCH('Formalisme RTE'!$H$2,'TABLEAU DE BORD'!$B$13:$B$2000,0),12)</f>
        <v>3.102830965870556</v>
      </c>
      <c r="BU642">
        <f t="shared" si="61"/>
        <v>0.93577891975241945</v>
      </c>
      <c r="BX642">
        <f t="shared" si="59"/>
        <v>0.60748217536470928</v>
      </c>
      <c r="BZ642">
        <v>19.600000000000001</v>
      </c>
      <c r="CB642">
        <v>0.627</v>
      </c>
      <c r="CD642">
        <f t="shared" si="60"/>
        <v>1.5404220201039038</v>
      </c>
      <c r="CF642">
        <f t="shared" si="58"/>
        <v>404.81000000000006</v>
      </c>
      <c r="CG64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BORD'!$B$13:$B$2000,0),9)))*T642/$P$18)</f>
        <v>406.35042202010396</v>
      </c>
      <c r="CI642" t="str">
        <f>'TABLEAU DE BORD'!B640</f>
        <v/>
      </c>
      <c r="CJ642" t="e">
        <f>'TABLEAU DE BORD'!E640-'TABLEAU DE BORD'!C640</f>
        <v>#VALUE!</v>
      </c>
      <c r="CL642" t="str">
        <f>'TABLEAU DE BORD'!H640</f>
        <v/>
      </c>
      <c r="CM642" t="e">
        <f>'TABLEAU DE BORD'!K640-'TABLEAU DE BORD'!I640</f>
        <v>#VALUE!</v>
      </c>
    </row>
    <row r="643" spans="72:91" x14ac:dyDescent="0.25">
      <c r="BT64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BORD'!$B$13:$B$2000,0),11))*T643/INDEX('TABLEAU DE BORD'!$B$13:$R$2000,MATCH('Formalisme RTE'!$H$2,'TABLEAU DE BORD'!$B$13:$B$2000,0),12)</f>
        <v>3.102830965870556</v>
      </c>
      <c r="BU643">
        <f t="shared" si="61"/>
        <v>0.93577891975241945</v>
      </c>
      <c r="BX643">
        <f t="shared" si="59"/>
        <v>0.60748217536470928</v>
      </c>
      <c r="BZ643">
        <v>19.600000000000001</v>
      </c>
      <c r="CB643">
        <v>0.627</v>
      </c>
      <c r="CD643">
        <f t="shared" si="60"/>
        <v>1.5404220201039038</v>
      </c>
      <c r="CF643">
        <f t="shared" si="58"/>
        <v>404.81000000000006</v>
      </c>
      <c r="CG64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BORD'!$B$13:$B$2000,0),9)))*T643/$P$18)</f>
        <v>406.35042202010396</v>
      </c>
      <c r="CI643" t="str">
        <f>'TABLEAU DE BORD'!B641</f>
        <v/>
      </c>
      <c r="CJ643" t="e">
        <f>'TABLEAU DE BORD'!E641-'TABLEAU DE BORD'!C641</f>
        <v>#VALUE!</v>
      </c>
      <c r="CL643" t="str">
        <f>'TABLEAU DE BORD'!H641</f>
        <v/>
      </c>
      <c r="CM643" t="e">
        <f>'TABLEAU DE BORD'!K641-'TABLEAU DE BORD'!I641</f>
        <v>#VALUE!</v>
      </c>
    </row>
    <row r="644" spans="72:91" x14ac:dyDescent="0.25">
      <c r="BT64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BORD'!$B$13:$B$2000,0),11))*T644/INDEX('TABLEAU DE BORD'!$B$13:$R$2000,MATCH('Formalisme RTE'!$H$2,'TABLEAU DE BORD'!$B$13:$B$2000,0),12)</f>
        <v>3.102830965870556</v>
      </c>
      <c r="BU644">
        <f t="shared" si="61"/>
        <v>0.93577891975241945</v>
      </c>
      <c r="BX644">
        <f t="shared" si="59"/>
        <v>0.60748217536470928</v>
      </c>
      <c r="BZ644">
        <v>19.600000000000001</v>
      </c>
      <c r="CB644">
        <v>0.627</v>
      </c>
      <c r="CD644">
        <f t="shared" si="60"/>
        <v>1.5404220201039038</v>
      </c>
      <c r="CF644">
        <f t="shared" si="58"/>
        <v>404.81000000000006</v>
      </c>
      <c r="CG64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BORD'!$B$13:$B$2000,0),9)))*T644/$P$18)</f>
        <v>406.35042202010396</v>
      </c>
      <c r="CI644" t="str">
        <f>'TABLEAU DE BORD'!B642</f>
        <v/>
      </c>
      <c r="CJ644" t="e">
        <f>'TABLEAU DE BORD'!E642-'TABLEAU DE BORD'!C642</f>
        <v>#VALUE!</v>
      </c>
      <c r="CL644" t="str">
        <f>'TABLEAU DE BORD'!H642</f>
        <v/>
      </c>
      <c r="CM644" t="e">
        <f>'TABLEAU DE BORD'!K642-'TABLEAU DE BORD'!I642</f>
        <v>#VALUE!</v>
      </c>
    </row>
    <row r="645" spans="72:91" x14ac:dyDescent="0.25">
      <c r="BT64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BORD'!$B$13:$B$2000,0),11))*T645/INDEX('TABLEAU DE BORD'!$B$13:$R$2000,MATCH('Formalisme RTE'!$H$2,'TABLEAU DE BORD'!$B$13:$B$2000,0),12)</f>
        <v>3.102830965870556</v>
      </c>
      <c r="BU645">
        <f t="shared" si="61"/>
        <v>0.93577891975241945</v>
      </c>
      <c r="BX645">
        <f t="shared" si="59"/>
        <v>0.60748217536470928</v>
      </c>
      <c r="BZ645">
        <v>19.600000000000001</v>
      </c>
      <c r="CB645">
        <v>0.627</v>
      </c>
      <c r="CD645">
        <f t="shared" si="60"/>
        <v>1.5404220201039038</v>
      </c>
      <c r="CF645">
        <f t="shared" si="58"/>
        <v>404.81000000000006</v>
      </c>
      <c r="CG64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BORD'!$B$13:$B$2000,0),9)))*T645/$P$18)</f>
        <v>406.35042202010396</v>
      </c>
      <c r="CI645" t="str">
        <f>'TABLEAU DE BORD'!B643</f>
        <v/>
      </c>
      <c r="CJ645" t="e">
        <f>'TABLEAU DE BORD'!E643-'TABLEAU DE BORD'!C643</f>
        <v>#VALUE!</v>
      </c>
      <c r="CL645" t="str">
        <f>'TABLEAU DE BORD'!H643</f>
        <v/>
      </c>
      <c r="CM645" t="e">
        <f>'TABLEAU DE BORD'!K643-'TABLEAU DE BORD'!I643</f>
        <v>#VALUE!</v>
      </c>
    </row>
    <row r="646" spans="72:91" x14ac:dyDescent="0.25">
      <c r="BT64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BORD'!$B$13:$B$2000,0),11))*T646/INDEX('TABLEAU DE BORD'!$B$13:$R$2000,MATCH('Formalisme RTE'!$H$2,'TABLEAU DE BORD'!$B$13:$B$2000,0),12)</f>
        <v>3.102830965870556</v>
      </c>
      <c r="BU646">
        <f t="shared" si="61"/>
        <v>0.93577891975241945</v>
      </c>
      <c r="BX646">
        <f t="shared" si="59"/>
        <v>0.60748217536470928</v>
      </c>
      <c r="BZ646">
        <v>19.600000000000001</v>
      </c>
      <c r="CB646">
        <v>0.627</v>
      </c>
      <c r="CD646">
        <f t="shared" si="60"/>
        <v>1.5404220201039038</v>
      </c>
      <c r="CF646">
        <f t="shared" si="58"/>
        <v>404.81000000000006</v>
      </c>
      <c r="CG64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BORD'!$B$13:$B$2000,0),9)))*T646/$P$18)</f>
        <v>406.35042202010396</v>
      </c>
      <c r="CI646" t="str">
        <f>'TABLEAU DE BORD'!B644</f>
        <v/>
      </c>
      <c r="CJ646" t="e">
        <f>'TABLEAU DE BORD'!E644-'TABLEAU DE BORD'!C644</f>
        <v>#VALUE!</v>
      </c>
      <c r="CL646" t="str">
        <f>'TABLEAU DE BORD'!H644</f>
        <v/>
      </c>
      <c r="CM646" t="e">
        <f>'TABLEAU DE BORD'!K644-'TABLEAU DE BORD'!I644</f>
        <v>#VALUE!</v>
      </c>
    </row>
    <row r="647" spans="72:91" x14ac:dyDescent="0.25">
      <c r="BT64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BORD'!$B$13:$B$2000,0),11))*T647/INDEX('TABLEAU DE BORD'!$B$13:$R$2000,MATCH('Formalisme RTE'!$H$2,'TABLEAU DE BORD'!$B$13:$B$2000,0),12)</f>
        <v>3.102830965870556</v>
      </c>
      <c r="BU647">
        <f t="shared" si="61"/>
        <v>0.93577891975241945</v>
      </c>
      <c r="BX647">
        <f t="shared" si="59"/>
        <v>0.60748217536470928</v>
      </c>
      <c r="BZ647">
        <v>19.600000000000001</v>
      </c>
      <c r="CB647">
        <v>0.627</v>
      </c>
      <c r="CD647">
        <f t="shared" si="60"/>
        <v>1.5404220201039038</v>
      </c>
      <c r="CF647">
        <f t="shared" si="58"/>
        <v>404.81000000000006</v>
      </c>
      <c r="CG64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BORD'!$B$13:$B$2000,0),9)))*T647/$P$18)</f>
        <v>406.35042202010396</v>
      </c>
      <c r="CI647" t="str">
        <f>'TABLEAU DE BORD'!B645</f>
        <v/>
      </c>
      <c r="CJ647" t="e">
        <f>'TABLEAU DE BORD'!E645-'TABLEAU DE BORD'!C645</f>
        <v>#VALUE!</v>
      </c>
      <c r="CL647" t="str">
        <f>'TABLEAU DE BORD'!H645</f>
        <v/>
      </c>
      <c r="CM647" t="e">
        <f>'TABLEAU DE BORD'!K645-'TABLEAU DE BORD'!I645</f>
        <v>#VALUE!</v>
      </c>
    </row>
    <row r="648" spans="72:91" x14ac:dyDescent="0.25">
      <c r="BT64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BORD'!$B$13:$B$2000,0),11))*T648/INDEX('TABLEAU DE BORD'!$B$13:$R$2000,MATCH('Formalisme RTE'!$H$2,'TABLEAU DE BORD'!$B$13:$B$2000,0),12)</f>
        <v>3.102830965870556</v>
      </c>
      <c r="BU648">
        <f t="shared" si="61"/>
        <v>0.93577891975241945</v>
      </c>
      <c r="BX648">
        <f t="shared" si="59"/>
        <v>0.60748217536470928</v>
      </c>
      <c r="BZ648">
        <v>19.600000000000001</v>
      </c>
      <c r="CB648">
        <v>0.627</v>
      </c>
      <c r="CD648">
        <f t="shared" si="60"/>
        <v>1.5404220201039038</v>
      </c>
      <c r="CF648">
        <f t="shared" si="58"/>
        <v>404.81000000000006</v>
      </c>
      <c r="CG64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BORD'!$B$13:$B$2000,0),9)))*T648/$P$18)</f>
        <v>406.35042202010396</v>
      </c>
      <c r="CI648" t="str">
        <f>'TABLEAU DE BORD'!B646</f>
        <v/>
      </c>
      <c r="CJ648" t="e">
        <f>'TABLEAU DE BORD'!E646-'TABLEAU DE BORD'!C646</f>
        <v>#VALUE!</v>
      </c>
      <c r="CL648" t="str">
        <f>'TABLEAU DE BORD'!H646</f>
        <v/>
      </c>
      <c r="CM648" t="e">
        <f>'TABLEAU DE BORD'!K646-'TABLEAU DE BORD'!I646</f>
        <v>#VALUE!</v>
      </c>
    </row>
    <row r="649" spans="72:91" x14ac:dyDescent="0.25">
      <c r="BT64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BORD'!$B$13:$B$2000,0),11))*T649/INDEX('TABLEAU DE BORD'!$B$13:$R$2000,MATCH('Formalisme RTE'!$H$2,'TABLEAU DE BORD'!$B$13:$B$2000,0),12)</f>
        <v>3.102830965870556</v>
      </c>
      <c r="BU649">
        <f t="shared" si="61"/>
        <v>0.93577891975241945</v>
      </c>
      <c r="BX649">
        <f t="shared" si="59"/>
        <v>0.60748217536470928</v>
      </c>
      <c r="BZ649">
        <v>19.600000000000001</v>
      </c>
      <c r="CB649">
        <v>0.627</v>
      </c>
      <c r="CD649">
        <f t="shared" si="60"/>
        <v>1.5404220201039038</v>
      </c>
      <c r="CF649">
        <f t="shared" si="58"/>
        <v>404.81000000000006</v>
      </c>
      <c r="CG64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BORD'!$B$13:$B$2000,0),9)))*T649/$P$18)</f>
        <v>406.35042202010396</v>
      </c>
      <c r="CI649" t="str">
        <f>'TABLEAU DE BORD'!B647</f>
        <v/>
      </c>
      <c r="CJ649" t="e">
        <f>'TABLEAU DE BORD'!E647-'TABLEAU DE BORD'!C647</f>
        <v>#VALUE!</v>
      </c>
      <c r="CL649" t="str">
        <f>'TABLEAU DE BORD'!H647</f>
        <v/>
      </c>
      <c r="CM649" t="e">
        <f>'TABLEAU DE BORD'!K647-'TABLEAU DE BORD'!I647</f>
        <v>#VALUE!</v>
      </c>
    </row>
    <row r="650" spans="72:91" x14ac:dyDescent="0.25">
      <c r="BT65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BORD'!$B$13:$B$2000,0),11))*T650/INDEX('TABLEAU DE BORD'!$B$13:$R$2000,MATCH('Formalisme RTE'!$H$2,'TABLEAU DE BORD'!$B$13:$B$2000,0),12)</f>
        <v>3.102830965870556</v>
      </c>
      <c r="BU650">
        <f t="shared" si="61"/>
        <v>0.93577891975241945</v>
      </c>
      <c r="BX650">
        <f t="shared" si="59"/>
        <v>0.60748217536470928</v>
      </c>
      <c r="BZ650">
        <v>19.600000000000001</v>
      </c>
      <c r="CB650">
        <v>0.627</v>
      </c>
      <c r="CD650">
        <f t="shared" si="60"/>
        <v>1.5404220201039038</v>
      </c>
      <c r="CF650">
        <f t="shared" si="58"/>
        <v>404.81000000000006</v>
      </c>
      <c r="CG65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BORD'!$B$13:$B$2000,0),9)))*T650/$P$18)</f>
        <v>406.35042202010396</v>
      </c>
      <c r="CI650" t="str">
        <f>'TABLEAU DE BORD'!B648</f>
        <v/>
      </c>
      <c r="CJ650" t="e">
        <f>'TABLEAU DE BORD'!E648-'TABLEAU DE BORD'!C648</f>
        <v>#VALUE!</v>
      </c>
      <c r="CL650" t="str">
        <f>'TABLEAU DE BORD'!H648</f>
        <v/>
      </c>
      <c r="CM650" t="e">
        <f>'TABLEAU DE BORD'!K648-'TABLEAU DE BORD'!I648</f>
        <v>#VALUE!</v>
      </c>
    </row>
    <row r="651" spans="72:91" x14ac:dyDescent="0.25">
      <c r="BT65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BORD'!$B$13:$B$2000,0),11))*T651/INDEX('TABLEAU DE BORD'!$B$13:$R$2000,MATCH('Formalisme RTE'!$H$2,'TABLEAU DE BORD'!$B$13:$B$2000,0),12)</f>
        <v>3.102830965870556</v>
      </c>
      <c r="BU651">
        <f t="shared" si="61"/>
        <v>0.93577891975241945</v>
      </c>
      <c r="BX651">
        <f t="shared" si="59"/>
        <v>0.60748217536470928</v>
      </c>
      <c r="BZ651">
        <v>19.600000000000001</v>
      </c>
      <c r="CB651">
        <v>0.627</v>
      </c>
      <c r="CD651">
        <f t="shared" si="60"/>
        <v>1.5404220201039038</v>
      </c>
      <c r="CF651">
        <f t="shared" si="58"/>
        <v>404.81000000000006</v>
      </c>
      <c r="CG65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BORD'!$B$13:$B$2000,0),9)))*T651/$P$18)</f>
        <v>406.35042202010396</v>
      </c>
      <c r="CI651" t="str">
        <f>'TABLEAU DE BORD'!B649</f>
        <v/>
      </c>
      <c r="CJ651" t="e">
        <f>'TABLEAU DE BORD'!E649-'TABLEAU DE BORD'!C649</f>
        <v>#VALUE!</v>
      </c>
      <c r="CL651" t="str">
        <f>'TABLEAU DE BORD'!H649</f>
        <v/>
      </c>
      <c r="CM651" t="e">
        <f>'TABLEAU DE BORD'!K649-'TABLEAU DE BORD'!I649</f>
        <v>#VALUE!</v>
      </c>
    </row>
    <row r="652" spans="72:91" x14ac:dyDescent="0.25">
      <c r="BT65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BORD'!$B$13:$B$2000,0),11))*T652/INDEX('TABLEAU DE BORD'!$B$13:$R$2000,MATCH('Formalisme RTE'!$H$2,'TABLEAU DE BORD'!$B$13:$B$2000,0),12)</f>
        <v>3.102830965870556</v>
      </c>
      <c r="BU652">
        <f t="shared" si="61"/>
        <v>0.93577891975241945</v>
      </c>
      <c r="BX652">
        <f t="shared" si="59"/>
        <v>0.60748217536470928</v>
      </c>
      <c r="BZ652">
        <v>19.600000000000001</v>
      </c>
      <c r="CB652">
        <v>0.627</v>
      </c>
      <c r="CD652">
        <f t="shared" si="60"/>
        <v>1.5404220201039038</v>
      </c>
      <c r="CF652">
        <f t="shared" si="58"/>
        <v>404.81000000000006</v>
      </c>
      <c r="CG65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BORD'!$B$13:$B$2000,0),9)))*T652/$P$18)</f>
        <v>406.35042202010396</v>
      </c>
      <c r="CI652" t="str">
        <f>'TABLEAU DE BORD'!B650</f>
        <v/>
      </c>
      <c r="CJ652" t="e">
        <f>'TABLEAU DE BORD'!E650-'TABLEAU DE BORD'!C650</f>
        <v>#VALUE!</v>
      </c>
      <c r="CL652" t="str">
        <f>'TABLEAU DE BORD'!H650</f>
        <v/>
      </c>
      <c r="CM652" t="e">
        <f>'TABLEAU DE BORD'!K650-'TABLEAU DE BORD'!I650</f>
        <v>#VALUE!</v>
      </c>
    </row>
    <row r="653" spans="72:91" x14ac:dyDescent="0.25">
      <c r="BT65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BORD'!$B$13:$B$2000,0),11))*T653/INDEX('TABLEAU DE BORD'!$B$13:$R$2000,MATCH('Formalisme RTE'!$H$2,'TABLEAU DE BORD'!$B$13:$B$2000,0),12)</f>
        <v>3.102830965870556</v>
      </c>
      <c r="BU653">
        <f t="shared" si="61"/>
        <v>0.93577891975241945</v>
      </c>
      <c r="BX653">
        <f t="shared" si="59"/>
        <v>0.60748217536470928</v>
      </c>
      <c r="BZ653">
        <v>19.600000000000001</v>
      </c>
      <c r="CB653">
        <v>0.627</v>
      </c>
      <c r="CD653">
        <f t="shared" si="60"/>
        <v>1.5404220201039038</v>
      </c>
      <c r="CF653">
        <f t="shared" si="58"/>
        <v>404.81000000000006</v>
      </c>
      <c r="CG65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BORD'!$B$13:$B$2000,0),9)))*T653/$P$18)</f>
        <v>406.35042202010396</v>
      </c>
      <c r="CI653" t="str">
        <f>'TABLEAU DE BORD'!B651</f>
        <v/>
      </c>
      <c r="CJ653" t="e">
        <f>'TABLEAU DE BORD'!E651-'TABLEAU DE BORD'!C651</f>
        <v>#VALUE!</v>
      </c>
      <c r="CL653" t="str">
        <f>'TABLEAU DE BORD'!H651</f>
        <v/>
      </c>
      <c r="CM653" t="e">
        <f>'TABLEAU DE BORD'!K651-'TABLEAU DE BORD'!I651</f>
        <v>#VALUE!</v>
      </c>
    </row>
    <row r="654" spans="72:91" x14ac:dyDescent="0.25">
      <c r="BT65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BORD'!$B$13:$B$2000,0),11))*T654/INDEX('TABLEAU DE BORD'!$B$13:$R$2000,MATCH('Formalisme RTE'!$H$2,'TABLEAU DE BORD'!$B$13:$B$2000,0),12)</f>
        <v>3.102830965870556</v>
      </c>
      <c r="BU654">
        <f t="shared" si="61"/>
        <v>0.93577891975241945</v>
      </c>
      <c r="BX654">
        <f t="shared" si="59"/>
        <v>0.60748217536470928</v>
      </c>
      <c r="BZ654">
        <v>19.600000000000001</v>
      </c>
      <c r="CB654">
        <v>0.627</v>
      </c>
      <c r="CD654">
        <f t="shared" si="60"/>
        <v>1.5404220201039038</v>
      </c>
      <c r="CF654">
        <f t="shared" si="58"/>
        <v>404.81000000000006</v>
      </c>
      <c r="CG65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BORD'!$B$13:$B$2000,0),9)))*T654/$P$18)</f>
        <v>406.35042202010396</v>
      </c>
      <c r="CI654" t="str">
        <f>'TABLEAU DE BORD'!B652</f>
        <v/>
      </c>
      <c r="CJ654" t="e">
        <f>'TABLEAU DE BORD'!E652-'TABLEAU DE BORD'!C652</f>
        <v>#VALUE!</v>
      </c>
      <c r="CL654" t="str">
        <f>'TABLEAU DE BORD'!H652</f>
        <v/>
      </c>
      <c r="CM654" t="e">
        <f>'TABLEAU DE BORD'!K652-'TABLEAU DE BORD'!I652</f>
        <v>#VALUE!</v>
      </c>
    </row>
    <row r="655" spans="72:91" x14ac:dyDescent="0.25">
      <c r="BT65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BORD'!$B$13:$B$2000,0),11))*T655/INDEX('TABLEAU DE BORD'!$B$13:$R$2000,MATCH('Formalisme RTE'!$H$2,'TABLEAU DE BORD'!$B$13:$B$2000,0),12)</f>
        <v>3.102830965870556</v>
      </c>
      <c r="BU655">
        <f t="shared" si="61"/>
        <v>0.93577891975241945</v>
      </c>
      <c r="BX655">
        <f t="shared" si="59"/>
        <v>0.60748217536470928</v>
      </c>
      <c r="BZ655">
        <v>19.600000000000001</v>
      </c>
      <c r="CB655">
        <v>0.627</v>
      </c>
      <c r="CD655">
        <f t="shared" si="60"/>
        <v>1.5404220201039038</v>
      </c>
      <c r="CF655">
        <f t="shared" ref="CF655:CF718" si="62">$BE$28+$D$10*((EXP(($BE$26-T655)/$D$10)+EXP(-($BE$26-T655)/$D$10))/2-1)</f>
        <v>404.81000000000006</v>
      </c>
      <c r="CG65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BORD'!$B$13:$B$2000,0),9)))*T655/$P$18)</f>
        <v>406.35042202010396</v>
      </c>
      <c r="CI655" t="str">
        <f>'TABLEAU DE BORD'!B653</f>
        <v/>
      </c>
      <c r="CJ655" t="e">
        <f>'TABLEAU DE BORD'!E653-'TABLEAU DE BORD'!C653</f>
        <v>#VALUE!</v>
      </c>
      <c r="CL655" t="str">
        <f>'TABLEAU DE BORD'!H653</f>
        <v/>
      </c>
      <c r="CM655" t="e">
        <f>'TABLEAU DE BORD'!K653-'TABLEAU DE BORD'!I653</f>
        <v>#VALUE!</v>
      </c>
    </row>
    <row r="656" spans="72:91" x14ac:dyDescent="0.25">
      <c r="BT65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BORD'!$B$13:$B$2000,0),11))*T656/INDEX('TABLEAU DE BORD'!$B$13:$R$2000,MATCH('Formalisme RTE'!$H$2,'TABLEAU DE BORD'!$B$13:$B$2000,0),12)</f>
        <v>3.102830965870556</v>
      </c>
      <c r="BU656">
        <f t="shared" si="61"/>
        <v>0.93577891975241945</v>
      </c>
      <c r="BX656">
        <f t="shared" ref="BX656:BX719" si="63">SQRT(1-(1/(SQRT((CB656*0.981)^2+(($B$30/10)*BZ656*0.001)^2)/(CB656*0.981))^2))</f>
        <v>0.60748217536470928</v>
      </c>
      <c r="BZ656">
        <v>19.600000000000001</v>
      </c>
      <c r="CB656">
        <v>0.627</v>
      </c>
      <c r="CD656">
        <f t="shared" si="60"/>
        <v>1.5404220201039038</v>
      </c>
      <c r="CF656">
        <f t="shared" si="62"/>
        <v>404.81000000000006</v>
      </c>
      <c r="CG65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BORD'!$B$13:$B$2000,0),9)))*T656/$P$18)</f>
        <v>406.35042202010396</v>
      </c>
      <c r="CI656" t="str">
        <f>'TABLEAU DE BORD'!B654</f>
        <v/>
      </c>
      <c r="CJ656" t="e">
        <f>'TABLEAU DE BORD'!E654-'TABLEAU DE BORD'!C654</f>
        <v>#VALUE!</v>
      </c>
      <c r="CL656" t="str">
        <f>'TABLEAU DE BORD'!H654</f>
        <v/>
      </c>
      <c r="CM656" t="e">
        <f>'TABLEAU DE BORD'!K654-'TABLEAU DE BORD'!I654</f>
        <v>#VALUE!</v>
      </c>
    </row>
    <row r="657" spans="72:91" x14ac:dyDescent="0.25">
      <c r="BT65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BORD'!$B$13:$B$2000,0),11))*T657/INDEX('TABLEAU DE BORD'!$B$13:$R$2000,MATCH('Formalisme RTE'!$H$2,'TABLEAU DE BORD'!$B$13:$B$2000,0),12)</f>
        <v>3.102830965870556</v>
      </c>
      <c r="BU657">
        <f t="shared" si="61"/>
        <v>0.93577891975241945</v>
      </c>
      <c r="BX657">
        <f t="shared" si="63"/>
        <v>0.60748217536470928</v>
      </c>
      <c r="BZ657">
        <v>19.600000000000001</v>
      </c>
      <c r="CB657">
        <v>0.627</v>
      </c>
      <c r="CD657">
        <f t="shared" ref="CD657:CD720" si="64">CG657-CF657</f>
        <v>1.5404220201039038</v>
      </c>
      <c r="CF657">
        <f t="shared" si="62"/>
        <v>404.81000000000006</v>
      </c>
      <c r="CG65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BORD'!$B$13:$B$2000,0),9)))*T657/$P$18)</f>
        <v>406.35042202010396</v>
      </c>
      <c r="CI657" t="str">
        <f>'TABLEAU DE BORD'!B655</f>
        <v/>
      </c>
      <c r="CJ657" t="e">
        <f>'TABLEAU DE BORD'!E655-'TABLEAU DE BORD'!C655</f>
        <v>#VALUE!</v>
      </c>
      <c r="CL657" t="str">
        <f>'TABLEAU DE BORD'!H655</f>
        <v/>
      </c>
      <c r="CM657" t="e">
        <f>'TABLEAU DE BORD'!K655-'TABLEAU DE BORD'!I655</f>
        <v>#VALUE!</v>
      </c>
    </row>
    <row r="658" spans="72:91" x14ac:dyDescent="0.25">
      <c r="BT65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BORD'!$B$13:$B$2000,0),11))*T658/INDEX('TABLEAU DE BORD'!$B$13:$R$2000,MATCH('Formalisme RTE'!$H$2,'TABLEAU DE BORD'!$B$13:$B$2000,0),12)</f>
        <v>3.102830965870556</v>
      </c>
      <c r="BU658">
        <f t="shared" ref="BU658:BU721" si="65">BX658*CD658</f>
        <v>0.93577891975241945</v>
      </c>
      <c r="BX658">
        <f t="shared" si="63"/>
        <v>0.60748217536470928</v>
      </c>
      <c r="BZ658">
        <v>19.600000000000001</v>
      </c>
      <c r="CB658">
        <v>0.627</v>
      </c>
      <c r="CD658">
        <f t="shared" si="64"/>
        <v>1.5404220201039038</v>
      </c>
      <c r="CF658">
        <f t="shared" si="62"/>
        <v>404.81000000000006</v>
      </c>
      <c r="CG65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BORD'!$B$13:$B$2000,0),9)))*T658/$P$18)</f>
        <v>406.35042202010396</v>
      </c>
      <c r="CI658" t="str">
        <f>'TABLEAU DE BORD'!B656</f>
        <v/>
      </c>
      <c r="CJ658" t="e">
        <f>'TABLEAU DE BORD'!E656-'TABLEAU DE BORD'!C656</f>
        <v>#VALUE!</v>
      </c>
      <c r="CL658" t="str">
        <f>'TABLEAU DE BORD'!H656</f>
        <v/>
      </c>
      <c r="CM658" t="e">
        <f>'TABLEAU DE BORD'!K656-'TABLEAU DE BORD'!I656</f>
        <v>#VALUE!</v>
      </c>
    </row>
    <row r="659" spans="72:91" x14ac:dyDescent="0.25">
      <c r="BT65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BORD'!$B$13:$B$2000,0),11))*T659/INDEX('TABLEAU DE BORD'!$B$13:$R$2000,MATCH('Formalisme RTE'!$H$2,'TABLEAU DE BORD'!$B$13:$B$2000,0),12)</f>
        <v>3.102830965870556</v>
      </c>
      <c r="BU659">
        <f t="shared" si="65"/>
        <v>0.93577891975241945</v>
      </c>
      <c r="BX659">
        <f t="shared" si="63"/>
        <v>0.60748217536470928</v>
      </c>
      <c r="BZ659">
        <v>19.600000000000001</v>
      </c>
      <c r="CB659">
        <v>0.627</v>
      </c>
      <c r="CD659">
        <f t="shared" si="64"/>
        <v>1.5404220201039038</v>
      </c>
      <c r="CF659">
        <f t="shared" si="62"/>
        <v>404.81000000000006</v>
      </c>
      <c r="CG65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BORD'!$B$13:$B$2000,0),9)))*T659/$P$18)</f>
        <v>406.35042202010396</v>
      </c>
      <c r="CI659" t="str">
        <f>'TABLEAU DE BORD'!B657</f>
        <v/>
      </c>
      <c r="CJ659" t="e">
        <f>'TABLEAU DE BORD'!E657-'TABLEAU DE BORD'!C657</f>
        <v>#VALUE!</v>
      </c>
      <c r="CL659" t="str">
        <f>'TABLEAU DE BORD'!H657</f>
        <v/>
      </c>
      <c r="CM659" t="e">
        <f>'TABLEAU DE BORD'!K657-'TABLEAU DE BORD'!I657</f>
        <v>#VALUE!</v>
      </c>
    </row>
    <row r="660" spans="72:91" x14ac:dyDescent="0.25">
      <c r="BT66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BORD'!$B$13:$B$2000,0),11))*T660/INDEX('TABLEAU DE BORD'!$B$13:$R$2000,MATCH('Formalisme RTE'!$H$2,'TABLEAU DE BORD'!$B$13:$B$2000,0),12)</f>
        <v>3.102830965870556</v>
      </c>
      <c r="BU660">
        <f t="shared" si="65"/>
        <v>0.93577891975241945</v>
      </c>
      <c r="BX660">
        <f t="shared" si="63"/>
        <v>0.60748217536470928</v>
      </c>
      <c r="BZ660">
        <v>19.600000000000001</v>
      </c>
      <c r="CB660">
        <v>0.627</v>
      </c>
      <c r="CD660">
        <f t="shared" si="64"/>
        <v>1.5404220201039038</v>
      </c>
      <c r="CF660">
        <f t="shared" si="62"/>
        <v>404.81000000000006</v>
      </c>
      <c r="CG66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BORD'!$B$13:$B$2000,0),9)))*T660/$P$18)</f>
        <v>406.35042202010396</v>
      </c>
      <c r="CI660" t="str">
        <f>'TABLEAU DE BORD'!B658</f>
        <v/>
      </c>
      <c r="CJ660" t="e">
        <f>'TABLEAU DE BORD'!E658-'TABLEAU DE BORD'!C658</f>
        <v>#VALUE!</v>
      </c>
      <c r="CL660" t="str">
        <f>'TABLEAU DE BORD'!H658</f>
        <v/>
      </c>
      <c r="CM660" t="e">
        <f>'TABLEAU DE BORD'!K658-'TABLEAU DE BORD'!I658</f>
        <v>#VALUE!</v>
      </c>
    </row>
    <row r="661" spans="72:91" x14ac:dyDescent="0.25">
      <c r="BT66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BORD'!$B$13:$B$2000,0),11))*T661/INDEX('TABLEAU DE BORD'!$B$13:$R$2000,MATCH('Formalisme RTE'!$H$2,'TABLEAU DE BORD'!$B$13:$B$2000,0),12)</f>
        <v>3.102830965870556</v>
      </c>
      <c r="BU661">
        <f t="shared" si="65"/>
        <v>0.93577891975241945</v>
      </c>
      <c r="BX661">
        <f t="shared" si="63"/>
        <v>0.60748217536470928</v>
      </c>
      <c r="BZ661">
        <v>19.600000000000001</v>
      </c>
      <c r="CB661">
        <v>0.627</v>
      </c>
      <c r="CD661">
        <f t="shared" si="64"/>
        <v>1.5404220201039038</v>
      </c>
      <c r="CF661">
        <f t="shared" si="62"/>
        <v>404.81000000000006</v>
      </c>
      <c r="CG66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BORD'!$B$13:$B$2000,0),9)))*T661/$P$18)</f>
        <v>406.35042202010396</v>
      </c>
      <c r="CI661" t="str">
        <f>'TABLEAU DE BORD'!B659</f>
        <v/>
      </c>
      <c r="CJ661" t="e">
        <f>'TABLEAU DE BORD'!E659-'TABLEAU DE BORD'!C659</f>
        <v>#VALUE!</v>
      </c>
      <c r="CL661" t="str">
        <f>'TABLEAU DE BORD'!H659</f>
        <v/>
      </c>
      <c r="CM661" t="e">
        <f>'TABLEAU DE BORD'!K659-'TABLEAU DE BORD'!I659</f>
        <v>#VALUE!</v>
      </c>
    </row>
    <row r="662" spans="72:91" x14ac:dyDescent="0.25">
      <c r="BT66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BORD'!$B$13:$B$2000,0),11))*T662/INDEX('TABLEAU DE BORD'!$B$13:$R$2000,MATCH('Formalisme RTE'!$H$2,'TABLEAU DE BORD'!$B$13:$B$2000,0),12)</f>
        <v>3.102830965870556</v>
      </c>
      <c r="BU662">
        <f t="shared" si="65"/>
        <v>0.93577891975241945</v>
      </c>
      <c r="BX662">
        <f t="shared" si="63"/>
        <v>0.60748217536470928</v>
      </c>
      <c r="BZ662">
        <v>19.600000000000001</v>
      </c>
      <c r="CB662">
        <v>0.627</v>
      </c>
      <c r="CD662">
        <f t="shared" si="64"/>
        <v>1.5404220201039038</v>
      </c>
      <c r="CF662">
        <f t="shared" si="62"/>
        <v>404.81000000000006</v>
      </c>
      <c r="CG66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BORD'!$B$13:$B$2000,0),9)))*T662/$P$18)</f>
        <v>406.35042202010396</v>
      </c>
      <c r="CI662" t="str">
        <f>'TABLEAU DE BORD'!B660</f>
        <v/>
      </c>
      <c r="CJ662" t="e">
        <f>'TABLEAU DE BORD'!E660-'TABLEAU DE BORD'!C660</f>
        <v>#VALUE!</v>
      </c>
      <c r="CL662" t="str">
        <f>'TABLEAU DE BORD'!H660</f>
        <v/>
      </c>
      <c r="CM662" t="e">
        <f>'TABLEAU DE BORD'!K660-'TABLEAU DE BORD'!I660</f>
        <v>#VALUE!</v>
      </c>
    </row>
    <row r="663" spans="72:91" x14ac:dyDescent="0.25">
      <c r="BT66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BORD'!$B$13:$B$2000,0),11))*T663/INDEX('TABLEAU DE BORD'!$B$13:$R$2000,MATCH('Formalisme RTE'!$H$2,'TABLEAU DE BORD'!$B$13:$B$2000,0),12)</f>
        <v>3.102830965870556</v>
      </c>
      <c r="BU663">
        <f t="shared" si="65"/>
        <v>0.93577891975241945</v>
      </c>
      <c r="BX663">
        <f t="shared" si="63"/>
        <v>0.60748217536470928</v>
      </c>
      <c r="BZ663">
        <v>19.600000000000001</v>
      </c>
      <c r="CB663">
        <v>0.627</v>
      </c>
      <c r="CD663">
        <f t="shared" si="64"/>
        <v>1.5404220201039038</v>
      </c>
      <c r="CF663">
        <f t="shared" si="62"/>
        <v>404.81000000000006</v>
      </c>
      <c r="CG66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BORD'!$B$13:$B$2000,0),9)))*T663/$P$18)</f>
        <v>406.35042202010396</v>
      </c>
      <c r="CI663" t="str">
        <f>'TABLEAU DE BORD'!B661</f>
        <v/>
      </c>
      <c r="CJ663" t="e">
        <f>'TABLEAU DE BORD'!E661-'TABLEAU DE BORD'!C661</f>
        <v>#VALUE!</v>
      </c>
      <c r="CL663" t="str">
        <f>'TABLEAU DE BORD'!H661</f>
        <v/>
      </c>
      <c r="CM663" t="e">
        <f>'TABLEAU DE BORD'!K661-'TABLEAU DE BORD'!I661</f>
        <v>#VALUE!</v>
      </c>
    </row>
    <row r="664" spans="72:91" x14ac:dyDescent="0.25">
      <c r="BT66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BORD'!$B$13:$B$2000,0),11))*T664/INDEX('TABLEAU DE BORD'!$B$13:$R$2000,MATCH('Formalisme RTE'!$H$2,'TABLEAU DE BORD'!$B$13:$B$2000,0),12)</f>
        <v>3.102830965870556</v>
      </c>
      <c r="BU664">
        <f t="shared" si="65"/>
        <v>0.93577891975241945</v>
      </c>
      <c r="BX664">
        <f t="shared" si="63"/>
        <v>0.60748217536470928</v>
      </c>
      <c r="BZ664">
        <v>19.600000000000001</v>
      </c>
      <c r="CB664">
        <v>0.627</v>
      </c>
      <c r="CD664">
        <f t="shared" si="64"/>
        <v>1.5404220201039038</v>
      </c>
      <c r="CF664">
        <f t="shared" si="62"/>
        <v>404.81000000000006</v>
      </c>
      <c r="CG66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BORD'!$B$13:$B$2000,0),9)))*T664/$P$18)</f>
        <v>406.35042202010396</v>
      </c>
      <c r="CI664" t="str">
        <f>'TABLEAU DE BORD'!B662</f>
        <v/>
      </c>
      <c r="CJ664" t="e">
        <f>'TABLEAU DE BORD'!E662-'TABLEAU DE BORD'!C662</f>
        <v>#VALUE!</v>
      </c>
      <c r="CL664" t="str">
        <f>'TABLEAU DE BORD'!H662</f>
        <v/>
      </c>
      <c r="CM664" t="e">
        <f>'TABLEAU DE BORD'!K662-'TABLEAU DE BORD'!I662</f>
        <v>#VALUE!</v>
      </c>
    </row>
    <row r="665" spans="72:91" x14ac:dyDescent="0.25">
      <c r="BT66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BORD'!$B$13:$B$2000,0),11))*T665/INDEX('TABLEAU DE BORD'!$B$13:$R$2000,MATCH('Formalisme RTE'!$H$2,'TABLEAU DE BORD'!$B$13:$B$2000,0),12)</f>
        <v>3.102830965870556</v>
      </c>
      <c r="BU665">
        <f t="shared" si="65"/>
        <v>0.93577891975241945</v>
      </c>
      <c r="BX665">
        <f t="shared" si="63"/>
        <v>0.60748217536470928</v>
      </c>
      <c r="BZ665">
        <v>19.600000000000001</v>
      </c>
      <c r="CB665">
        <v>0.627</v>
      </c>
      <c r="CD665">
        <f t="shared" si="64"/>
        <v>1.5404220201039038</v>
      </c>
      <c r="CF665">
        <f t="shared" si="62"/>
        <v>404.81000000000006</v>
      </c>
      <c r="CG66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BORD'!$B$13:$B$2000,0),9)))*T665/$P$18)</f>
        <v>406.35042202010396</v>
      </c>
      <c r="CI665" t="str">
        <f>'TABLEAU DE BORD'!B663</f>
        <v/>
      </c>
      <c r="CJ665" t="e">
        <f>'TABLEAU DE BORD'!E663-'TABLEAU DE BORD'!C663</f>
        <v>#VALUE!</v>
      </c>
      <c r="CL665" t="str">
        <f>'TABLEAU DE BORD'!H663</f>
        <v/>
      </c>
      <c r="CM665" t="e">
        <f>'TABLEAU DE BORD'!K663-'TABLEAU DE BORD'!I663</f>
        <v>#VALUE!</v>
      </c>
    </row>
    <row r="666" spans="72:91" x14ac:dyDescent="0.25">
      <c r="BT66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BORD'!$B$13:$B$2000,0),11))*T666/INDEX('TABLEAU DE BORD'!$B$13:$R$2000,MATCH('Formalisme RTE'!$H$2,'TABLEAU DE BORD'!$B$13:$B$2000,0),12)</f>
        <v>3.102830965870556</v>
      </c>
      <c r="BU666">
        <f t="shared" si="65"/>
        <v>0.93577891975241945</v>
      </c>
      <c r="BX666">
        <f t="shared" si="63"/>
        <v>0.60748217536470928</v>
      </c>
      <c r="BZ666">
        <v>19.600000000000001</v>
      </c>
      <c r="CB666">
        <v>0.627</v>
      </c>
      <c r="CD666">
        <f t="shared" si="64"/>
        <v>1.5404220201039038</v>
      </c>
      <c r="CF666">
        <f t="shared" si="62"/>
        <v>404.81000000000006</v>
      </c>
      <c r="CG66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BORD'!$B$13:$B$2000,0),9)))*T666/$P$18)</f>
        <v>406.35042202010396</v>
      </c>
      <c r="CI666" t="str">
        <f>'TABLEAU DE BORD'!B664</f>
        <v/>
      </c>
      <c r="CJ666" t="e">
        <f>'TABLEAU DE BORD'!E664-'TABLEAU DE BORD'!C664</f>
        <v>#VALUE!</v>
      </c>
      <c r="CL666" t="str">
        <f>'TABLEAU DE BORD'!H664</f>
        <v/>
      </c>
      <c r="CM666" t="e">
        <f>'TABLEAU DE BORD'!K664-'TABLEAU DE BORD'!I664</f>
        <v>#VALUE!</v>
      </c>
    </row>
    <row r="667" spans="72:91" x14ac:dyDescent="0.25">
      <c r="BT66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BORD'!$B$13:$B$2000,0),11))*T667/INDEX('TABLEAU DE BORD'!$B$13:$R$2000,MATCH('Formalisme RTE'!$H$2,'TABLEAU DE BORD'!$B$13:$B$2000,0),12)</f>
        <v>3.102830965870556</v>
      </c>
      <c r="BU667">
        <f t="shared" si="65"/>
        <v>0.93577891975241945</v>
      </c>
      <c r="BX667">
        <f t="shared" si="63"/>
        <v>0.60748217536470928</v>
      </c>
      <c r="BZ667">
        <v>19.600000000000001</v>
      </c>
      <c r="CB667">
        <v>0.627</v>
      </c>
      <c r="CD667">
        <f t="shared" si="64"/>
        <v>1.5404220201039038</v>
      </c>
      <c r="CF667">
        <f t="shared" si="62"/>
        <v>404.81000000000006</v>
      </c>
      <c r="CG66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BORD'!$B$13:$B$2000,0),9)))*T667/$P$18)</f>
        <v>406.35042202010396</v>
      </c>
      <c r="CI667" t="str">
        <f>'TABLEAU DE BORD'!B665</f>
        <v/>
      </c>
      <c r="CJ667" t="e">
        <f>'TABLEAU DE BORD'!E665-'TABLEAU DE BORD'!C665</f>
        <v>#VALUE!</v>
      </c>
      <c r="CL667" t="str">
        <f>'TABLEAU DE BORD'!H665</f>
        <v/>
      </c>
      <c r="CM667" t="e">
        <f>'TABLEAU DE BORD'!K665-'TABLEAU DE BORD'!I665</f>
        <v>#VALUE!</v>
      </c>
    </row>
    <row r="668" spans="72:91" x14ac:dyDescent="0.25">
      <c r="BT66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BORD'!$B$13:$B$2000,0),11))*T668/INDEX('TABLEAU DE BORD'!$B$13:$R$2000,MATCH('Formalisme RTE'!$H$2,'TABLEAU DE BORD'!$B$13:$B$2000,0),12)</f>
        <v>3.102830965870556</v>
      </c>
      <c r="BU668">
        <f t="shared" si="65"/>
        <v>0.93577891975241945</v>
      </c>
      <c r="BX668">
        <f t="shared" si="63"/>
        <v>0.60748217536470928</v>
      </c>
      <c r="BZ668">
        <v>19.600000000000001</v>
      </c>
      <c r="CB668">
        <v>0.627</v>
      </c>
      <c r="CD668">
        <f t="shared" si="64"/>
        <v>1.5404220201039038</v>
      </c>
      <c r="CF668">
        <f t="shared" si="62"/>
        <v>404.81000000000006</v>
      </c>
      <c r="CG66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BORD'!$B$13:$B$2000,0),9)))*T668/$P$18)</f>
        <v>406.35042202010396</v>
      </c>
      <c r="CI668" t="str">
        <f>'TABLEAU DE BORD'!B666</f>
        <v/>
      </c>
      <c r="CJ668" t="e">
        <f>'TABLEAU DE BORD'!E666-'TABLEAU DE BORD'!C666</f>
        <v>#VALUE!</v>
      </c>
      <c r="CL668" t="str">
        <f>'TABLEAU DE BORD'!H666</f>
        <v/>
      </c>
      <c r="CM668" t="e">
        <f>'TABLEAU DE BORD'!K666-'TABLEAU DE BORD'!I666</f>
        <v>#VALUE!</v>
      </c>
    </row>
    <row r="669" spans="72:91" x14ac:dyDescent="0.25">
      <c r="BT66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BORD'!$B$13:$B$2000,0),11))*T669/INDEX('TABLEAU DE BORD'!$B$13:$R$2000,MATCH('Formalisme RTE'!$H$2,'TABLEAU DE BORD'!$B$13:$B$2000,0),12)</f>
        <v>3.102830965870556</v>
      </c>
      <c r="BU669">
        <f t="shared" si="65"/>
        <v>0.93577891975241945</v>
      </c>
      <c r="BX669">
        <f t="shared" si="63"/>
        <v>0.60748217536470928</v>
      </c>
      <c r="BZ669">
        <v>19.600000000000001</v>
      </c>
      <c r="CB669">
        <v>0.627</v>
      </c>
      <c r="CD669">
        <f t="shared" si="64"/>
        <v>1.5404220201039038</v>
      </c>
      <c r="CF669">
        <f t="shared" si="62"/>
        <v>404.81000000000006</v>
      </c>
      <c r="CG66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BORD'!$B$13:$B$2000,0),9)))*T669/$P$18)</f>
        <v>406.35042202010396</v>
      </c>
      <c r="CI669" t="str">
        <f>'TABLEAU DE BORD'!B667</f>
        <v/>
      </c>
      <c r="CJ669" t="e">
        <f>'TABLEAU DE BORD'!E667-'TABLEAU DE BORD'!C667</f>
        <v>#VALUE!</v>
      </c>
      <c r="CL669" t="str">
        <f>'TABLEAU DE BORD'!H667</f>
        <v/>
      </c>
      <c r="CM669" t="e">
        <f>'TABLEAU DE BORD'!K667-'TABLEAU DE BORD'!I667</f>
        <v>#VALUE!</v>
      </c>
    </row>
    <row r="670" spans="72:91" x14ac:dyDescent="0.25">
      <c r="BT67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BORD'!$B$13:$B$2000,0),11))*T670/INDEX('TABLEAU DE BORD'!$B$13:$R$2000,MATCH('Formalisme RTE'!$H$2,'TABLEAU DE BORD'!$B$13:$B$2000,0),12)</f>
        <v>3.102830965870556</v>
      </c>
      <c r="BU670">
        <f t="shared" si="65"/>
        <v>0.93577891975241945</v>
      </c>
      <c r="BX670">
        <f t="shared" si="63"/>
        <v>0.60748217536470928</v>
      </c>
      <c r="BZ670">
        <v>19.600000000000001</v>
      </c>
      <c r="CB670">
        <v>0.627</v>
      </c>
      <c r="CD670">
        <f t="shared" si="64"/>
        <v>1.5404220201039038</v>
      </c>
      <c r="CF670">
        <f t="shared" si="62"/>
        <v>404.81000000000006</v>
      </c>
      <c r="CG67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BORD'!$B$13:$B$2000,0),9)))*T670/$P$18)</f>
        <v>406.35042202010396</v>
      </c>
      <c r="CI670" t="str">
        <f>'TABLEAU DE BORD'!B668</f>
        <v/>
      </c>
      <c r="CJ670" t="e">
        <f>'TABLEAU DE BORD'!E668-'TABLEAU DE BORD'!C668</f>
        <v>#VALUE!</v>
      </c>
      <c r="CL670" t="str">
        <f>'TABLEAU DE BORD'!H668</f>
        <v/>
      </c>
      <c r="CM670" t="e">
        <f>'TABLEAU DE BORD'!K668-'TABLEAU DE BORD'!I668</f>
        <v>#VALUE!</v>
      </c>
    </row>
    <row r="671" spans="72:91" x14ac:dyDescent="0.25">
      <c r="BT67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BORD'!$B$13:$B$2000,0),11))*T671/INDEX('TABLEAU DE BORD'!$B$13:$R$2000,MATCH('Formalisme RTE'!$H$2,'TABLEAU DE BORD'!$B$13:$B$2000,0),12)</f>
        <v>3.102830965870556</v>
      </c>
      <c r="BU671">
        <f t="shared" si="65"/>
        <v>0.93577891975241945</v>
      </c>
      <c r="BX671">
        <f t="shared" si="63"/>
        <v>0.60748217536470928</v>
      </c>
      <c r="BZ671">
        <v>19.600000000000001</v>
      </c>
      <c r="CB671">
        <v>0.627</v>
      </c>
      <c r="CD671">
        <f t="shared" si="64"/>
        <v>1.5404220201039038</v>
      </c>
      <c r="CF671">
        <f t="shared" si="62"/>
        <v>404.81000000000006</v>
      </c>
      <c r="CG67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BORD'!$B$13:$B$2000,0),9)))*T671/$P$18)</f>
        <v>406.35042202010396</v>
      </c>
      <c r="CI671" t="str">
        <f>'TABLEAU DE BORD'!B669</f>
        <v/>
      </c>
      <c r="CJ671" t="e">
        <f>'TABLEAU DE BORD'!E669-'TABLEAU DE BORD'!C669</f>
        <v>#VALUE!</v>
      </c>
      <c r="CL671" t="str">
        <f>'TABLEAU DE BORD'!H669</f>
        <v/>
      </c>
      <c r="CM671" t="e">
        <f>'TABLEAU DE BORD'!K669-'TABLEAU DE BORD'!I669</f>
        <v>#VALUE!</v>
      </c>
    </row>
    <row r="672" spans="72:91" x14ac:dyDescent="0.25">
      <c r="BT67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BORD'!$B$13:$B$2000,0),11))*T672/INDEX('TABLEAU DE BORD'!$B$13:$R$2000,MATCH('Formalisme RTE'!$H$2,'TABLEAU DE BORD'!$B$13:$B$2000,0),12)</f>
        <v>3.102830965870556</v>
      </c>
      <c r="BU672">
        <f t="shared" si="65"/>
        <v>0.93577891975241945</v>
      </c>
      <c r="BX672">
        <f t="shared" si="63"/>
        <v>0.60748217536470928</v>
      </c>
      <c r="BZ672">
        <v>19.600000000000001</v>
      </c>
      <c r="CB672">
        <v>0.627</v>
      </c>
      <c r="CD672">
        <f t="shared" si="64"/>
        <v>1.5404220201039038</v>
      </c>
      <c r="CF672">
        <f t="shared" si="62"/>
        <v>404.81000000000006</v>
      </c>
      <c r="CG67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BORD'!$B$13:$B$2000,0),9)))*T672/$P$18)</f>
        <v>406.35042202010396</v>
      </c>
      <c r="CI672" t="str">
        <f>'TABLEAU DE BORD'!B670</f>
        <v/>
      </c>
      <c r="CJ672" t="e">
        <f>'TABLEAU DE BORD'!E670-'TABLEAU DE BORD'!C670</f>
        <v>#VALUE!</v>
      </c>
      <c r="CL672" t="str">
        <f>'TABLEAU DE BORD'!H670</f>
        <v/>
      </c>
      <c r="CM672" t="e">
        <f>'TABLEAU DE BORD'!K670-'TABLEAU DE BORD'!I670</f>
        <v>#VALUE!</v>
      </c>
    </row>
    <row r="673" spans="72:91" x14ac:dyDescent="0.25">
      <c r="BT67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BORD'!$B$13:$B$2000,0),11))*T673/INDEX('TABLEAU DE BORD'!$B$13:$R$2000,MATCH('Formalisme RTE'!$H$2,'TABLEAU DE BORD'!$B$13:$B$2000,0),12)</f>
        <v>3.102830965870556</v>
      </c>
      <c r="BU673">
        <f t="shared" si="65"/>
        <v>0.93577891975241945</v>
      </c>
      <c r="BX673">
        <f t="shared" si="63"/>
        <v>0.60748217536470928</v>
      </c>
      <c r="BZ673">
        <v>19.600000000000001</v>
      </c>
      <c r="CB673">
        <v>0.627</v>
      </c>
      <c r="CD673">
        <f t="shared" si="64"/>
        <v>1.5404220201039038</v>
      </c>
      <c r="CF673">
        <f t="shared" si="62"/>
        <v>404.81000000000006</v>
      </c>
      <c r="CG67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BORD'!$B$13:$B$2000,0),9)))*T673/$P$18)</f>
        <v>406.35042202010396</v>
      </c>
      <c r="CI673" t="str">
        <f>'TABLEAU DE BORD'!B671</f>
        <v/>
      </c>
      <c r="CJ673" t="e">
        <f>'TABLEAU DE BORD'!E671-'TABLEAU DE BORD'!C671</f>
        <v>#VALUE!</v>
      </c>
      <c r="CL673" t="str">
        <f>'TABLEAU DE BORD'!H671</f>
        <v/>
      </c>
      <c r="CM673" t="e">
        <f>'TABLEAU DE BORD'!K671-'TABLEAU DE BORD'!I671</f>
        <v>#VALUE!</v>
      </c>
    </row>
    <row r="674" spans="72:91" x14ac:dyDescent="0.25">
      <c r="BT67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BORD'!$B$13:$B$2000,0),11))*T674/INDEX('TABLEAU DE BORD'!$B$13:$R$2000,MATCH('Formalisme RTE'!$H$2,'TABLEAU DE BORD'!$B$13:$B$2000,0),12)</f>
        <v>3.102830965870556</v>
      </c>
      <c r="BU674">
        <f t="shared" si="65"/>
        <v>0.93577891975241945</v>
      </c>
      <c r="BX674">
        <f t="shared" si="63"/>
        <v>0.60748217536470928</v>
      </c>
      <c r="BZ674">
        <v>19.600000000000001</v>
      </c>
      <c r="CB674">
        <v>0.627</v>
      </c>
      <c r="CD674">
        <f t="shared" si="64"/>
        <v>1.5404220201039038</v>
      </c>
      <c r="CF674">
        <f t="shared" si="62"/>
        <v>404.81000000000006</v>
      </c>
      <c r="CG67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BORD'!$B$13:$B$2000,0),9)))*T674/$P$18)</f>
        <v>406.35042202010396</v>
      </c>
      <c r="CI674" t="str">
        <f>'TABLEAU DE BORD'!B672</f>
        <v/>
      </c>
      <c r="CJ674" t="e">
        <f>'TABLEAU DE BORD'!E672-'TABLEAU DE BORD'!C672</f>
        <v>#VALUE!</v>
      </c>
      <c r="CL674" t="str">
        <f>'TABLEAU DE BORD'!H672</f>
        <v/>
      </c>
      <c r="CM674" t="e">
        <f>'TABLEAU DE BORD'!K672-'TABLEAU DE BORD'!I672</f>
        <v>#VALUE!</v>
      </c>
    </row>
    <row r="675" spans="72:91" x14ac:dyDescent="0.25">
      <c r="BT67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BORD'!$B$13:$B$2000,0),11))*T675/INDEX('TABLEAU DE BORD'!$B$13:$R$2000,MATCH('Formalisme RTE'!$H$2,'TABLEAU DE BORD'!$B$13:$B$2000,0),12)</f>
        <v>3.102830965870556</v>
      </c>
      <c r="BU675">
        <f t="shared" si="65"/>
        <v>0.93577891975241945</v>
      </c>
      <c r="BX675">
        <f t="shared" si="63"/>
        <v>0.60748217536470928</v>
      </c>
      <c r="BZ675">
        <v>19.600000000000001</v>
      </c>
      <c r="CB675">
        <v>0.627</v>
      </c>
      <c r="CD675">
        <f t="shared" si="64"/>
        <v>1.5404220201039038</v>
      </c>
      <c r="CF675">
        <f t="shared" si="62"/>
        <v>404.81000000000006</v>
      </c>
      <c r="CG67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BORD'!$B$13:$B$2000,0),9)))*T675/$P$18)</f>
        <v>406.35042202010396</v>
      </c>
      <c r="CI675" t="str">
        <f>'TABLEAU DE BORD'!B673</f>
        <v/>
      </c>
      <c r="CJ675" t="e">
        <f>'TABLEAU DE BORD'!E673-'TABLEAU DE BORD'!C673</f>
        <v>#VALUE!</v>
      </c>
      <c r="CL675" t="str">
        <f>'TABLEAU DE BORD'!H673</f>
        <v/>
      </c>
      <c r="CM675" t="e">
        <f>'TABLEAU DE BORD'!K673-'TABLEAU DE BORD'!I673</f>
        <v>#VALUE!</v>
      </c>
    </row>
    <row r="676" spans="72:91" x14ac:dyDescent="0.25">
      <c r="BT67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BORD'!$B$13:$B$2000,0),11))*T676/INDEX('TABLEAU DE BORD'!$B$13:$R$2000,MATCH('Formalisme RTE'!$H$2,'TABLEAU DE BORD'!$B$13:$B$2000,0),12)</f>
        <v>3.102830965870556</v>
      </c>
      <c r="BU676">
        <f t="shared" si="65"/>
        <v>0.93577891975241945</v>
      </c>
      <c r="BX676">
        <f t="shared" si="63"/>
        <v>0.60748217536470928</v>
      </c>
      <c r="BZ676">
        <v>19.600000000000001</v>
      </c>
      <c r="CB676">
        <v>0.627</v>
      </c>
      <c r="CD676">
        <f t="shared" si="64"/>
        <v>1.5404220201039038</v>
      </c>
      <c r="CF676">
        <f t="shared" si="62"/>
        <v>404.81000000000006</v>
      </c>
      <c r="CG67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BORD'!$B$13:$B$2000,0),9)))*T676/$P$18)</f>
        <v>406.35042202010396</v>
      </c>
      <c r="CI676" t="str">
        <f>'TABLEAU DE BORD'!B674</f>
        <v/>
      </c>
      <c r="CJ676" t="e">
        <f>'TABLEAU DE BORD'!E674-'TABLEAU DE BORD'!C674</f>
        <v>#VALUE!</v>
      </c>
      <c r="CL676" t="str">
        <f>'TABLEAU DE BORD'!H674</f>
        <v/>
      </c>
      <c r="CM676" t="e">
        <f>'TABLEAU DE BORD'!K674-'TABLEAU DE BORD'!I674</f>
        <v>#VALUE!</v>
      </c>
    </row>
    <row r="677" spans="72:91" x14ac:dyDescent="0.25">
      <c r="BT67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BORD'!$B$13:$B$2000,0),11))*T677/INDEX('TABLEAU DE BORD'!$B$13:$R$2000,MATCH('Formalisme RTE'!$H$2,'TABLEAU DE BORD'!$B$13:$B$2000,0),12)</f>
        <v>3.102830965870556</v>
      </c>
      <c r="BU677">
        <f t="shared" si="65"/>
        <v>0.93577891975241945</v>
      </c>
      <c r="BX677">
        <f t="shared" si="63"/>
        <v>0.60748217536470928</v>
      </c>
      <c r="BZ677">
        <v>19.600000000000001</v>
      </c>
      <c r="CB677">
        <v>0.627</v>
      </c>
      <c r="CD677">
        <f t="shared" si="64"/>
        <v>1.5404220201039038</v>
      </c>
      <c r="CF677">
        <f t="shared" si="62"/>
        <v>404.81000000000006</v>
      </c>
      <c r="CG67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BORD'!$B$13:$B$2000,0),9)))*T677/$P$18)</f>
        <v>406.35042202010396</v>
      </c>
      <c r="CI677" t="str">
        <f>'TABLEAU DE BORD'!B675</f>
        <v/>
      </c>
      <c r="CJ677" t="e">
        <f>'TABLEAU DE BORD'!E675-'TABLEAU DE BORD'!C675</f>
        <v>#VALUE!</v>
      </c>
      <c r="CL677" t="str">
        <f>'TABLEAU DE BORD'!H675</f>
        <v/>
      </c>
      <c r="CM677" t="e">
        <f>'TABLEAU DE BORD'!K675-'TABLEAU DE BORD'!I675</f>
        <v>#VALUE!</v>
      </c>
    </row>
    <row r="678" spans="72:91" x14ac:dyDescent="0.25">
      <c r="BT67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BORD'!$B$13:$B$2000,0),11))*T678/INDEX('TABLEAU DE BORD'!$B$13:$R$2000,MATCH('Formalisme RTE'!$H$2,'TABLEAU DE BORD'!$B$13:$B$2000,0),12)</f>
        <v>3.102830965870556</v>
      </c>
      <c r="BU678">
        <f t="shared" si="65"/>
        <v>0.93577891975241945</v>
      </c>
      <c r="BX678">
        <f t="shared" si="63"/>
        <v>0.60748217536470928</v>
      </c>
      <c r="BZ678">
        <v>19.600000000000001</v>
      </c>
      <c r="CB678">
        <v>0.627</v>
      </c>
      <c r="CD678">
        <f t="shared" si="64"/>
        <v>1.5404220201039038</v>
      </c>
      <c r="CF678">
        <f t="shared" si="62"/>
        <v>404.81000000000006</v>
      </c>
      <c r="CG67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BORD'!$B$13:$B$2000,0),9)))*T678/$P$18)</f>
        <v>406.35042202010396</v>
      </c>
      <c r="CI678" t="str">
        <f>'TABLEAU DE BORD'!B676</f>
        <v/>
      </c>
      <c r="CJ678" t="e">
        <f>'TABLEAU DE BORD'!E676-'TABLEAU DE BORD'!C676</f>
        <v>#VALUE!</v>
      </c>
      <c r="CL678" t="str">
        <f>'TABLEAU DE BORD'!H676</f>
        <v/>
      </c>
      <c r="CM678" t="e">
        <f>'TABLEAU DE BORD'!K676-'TABLEAU DE BORD'!I676</f>
        <v>#VALUE!</v>
      </c>
    </row>
    <row r="679" spans="72:91" x14ac:dyDescent="0.25">
      <c r="BT67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BORD'!$B$13:$B$2000,0),11))*T679/INDEX('TABLEAU DE BORD'!$B$13:$R$2000,MATCH('Formalisme RTE'!$H$2,'TABLEAU DE BORD'!$B$13:$B$2000,0),12)</f>
        <v>3.102830965870556</v>
      </c>
      <c r="BU679">
        <f t="shared" si="65"/>
        <v>0.93577891975241945</v>
      </c>
      <c r="BX679">
        <f t="shared" si="63"/>
        <v>0.60748217536470928</v>
      </c>
      <c r="BZ679">
        <v>19.600000000000001</v>
      </c>
      <c r="CB679">
        <v>0.627</v>
      </c>
      <c r="CD679">
        <f t="shared" si="64"/>
        <v>1.5404220201039038</v>
      </c>
      <c r="CF679">
        <f t="shared" si="62"/>
        <v>404.81000000000006</v>
      </c>
      <c r="CG67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BORD'!$B$13:$B$2000,0),9)))*T679/$P$18)</f>
        <v>406.35042202010396</v>
      </c>
      <c r="CI679" t="str">
        <f>'TABLEAU DE BORD'!B677</f>
        <v/>
      </c>
      <c r="CJ679" t="e">
        <f>'TABLEAU DE BORD'!E677-'TABLEAU DE BORD'!C677</f>
        <v>#VALUE!</v>
      </c>
      <c r="CL679" t="str">
        <f>'TABLEAU DE BORD'!H677</f>
        <v/>
      </c>
      <c r="CM679" t="e">
        <f>'TABLEAU DE BORD'!K677-'TABLEAU DE BORD'!I677</f>
        <v>#VALUE!</v>
      </c>
    </row>
    <row r="680" spans="72:91" x14ac:dyDescent="0.25">
      <c r="BT68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BORD'!$B$13:$B$2000,0),11))*T680/INDEX('TABLEAU DE BORD'!$B$13:$R$2000,MATCH('Formalisme RTE'!$H$2,'TABLEAU DE BORD'!$B$13:$B$2000,0),12)</f>
        <v>3.102830965870556</v>
      </c>
      <c r="BU680">
        <f t="shared" si="65"/>
        <v>0.93577891975241945</v>
      </c>
      <c r="BX680">
        <f t="shared" si="63"/>
        <v>0.60748217536470928</v>
      </c>
      <c r="BZ680">
        <v>19.600000000000001</v>
      </c>
      <c r="CB680">
        <v>0.627</v>
      </c>
      <c r="CD680">
        <f t="shared" si="64"/>
        <v>1.5404220201039038</v>
      </c>
      <c r="CF680">
        <f t="shared" si="62"/>
        <v>404.81000000000006</v>
      </c>
      <c r="CG68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BORD'!$B$13:$B$2000,0),9)))*T680/$P$18)</f>
        <v>406.35042202010396</v>
      </c>
      <c r="CI680" t="str">
        <f>'TABLEAU DE BORD'!B678</f>
        <v/>
      </c>
      <c r="CJ680" t="e">
        <f>'TABLEAU DE BORD'!E678-'TABLEAU DE BORD'!C678</f>
        <v>#VALUE!</v>
      </c>
      <c r="CL680" t="str">
        <f>'TABLEAU DE BORD'!H678</f>
        <v/>
      </c>
      <c r="CM680" t="e">
        <f>'TABLEAU DE BORD'!K678-'TABLEAU DE BORD'!I678</f>
        <v>#VALUE!</v>
      </c>
    </row>
    <row r="681" spans="72:91" x14ac:dyDescent="0.25">
      <c r="BT68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BORD'!$B$13:$B$2000,0),11))*T681/INDEX('TABLEAU DE BORD'!$B$13:$R$2000,MATCH('Formalisme RTE'!$H$2,'TABLEAU DE BORD'!$B$13:$B$2000,0),12)</f>
        <v>3.102830965870556</v>
      </c>
      <c r="BU681">
        <f t="shared" si="65"/>
        <v>0.93577891975241945</v>
      </c>
      <c r="BX681">
        <f t="shared" si="63"/>
        <v>0.60748217536470928</v>
      </c>
      <c r="BZ681">
        <v>19.600000000000001</v>
      </c>
      <c r="CB681">
        <v>0.627</v>
      </c>
      <c r="CD681">
        <f t="shared" si="64"/>
        <v>1.5404220201039038</v>
      </c>
      <c r="CF681">
        <f t="shared" si="62"/>
        <v>404.81000000000006</v>
      </c>
      <c r="CG68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BORD'!$B$13:$B$2000,0),9)))*T681/$P$18)</f>
        <v>406.35042202010396</v>
      </c>
      <c r="CI681" t="str">
        <f>'TABLEAU DE BORD'!B679</f>
        <v/>
      </c>
      <c r="CJ681" t="e">
        <f>'TABLEAU DE BORD'!E679-'TABLEAU DE BORD'!C679</f>
        <v>#VALUE!</v>
      </c>
      <c r="CL681" t="str">
        <f>'TABLEAU DE BORD'!H679</f>
        <v/>
      </c>
      <c r="CM681" t="e">
        <f>'TABLEAU DE BORD'!K679-'TABLEAU DE BORD'!I679</f>
        <v>#VALUE!</v>
      </c>
    </row>
    <row r="682" spans="72:91" x14ac:dyDescent="0.25">
      <c r="BT68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BORD'!$B$13:$B$2000,0),11))*T682/INDEX('TABLEAU DE BORD'!$B$13:$R$2000,MATCH('Formalisme RTE'!$H$2,'TABLEAU DE BORD'!$B$13:$B$2000,0),12)</f>
        <v>3.102830965870556</v>
      </c>
      <c r="BU682">
        <f t="shared" si="65"/>
        <v>0.93577891975241945</v>
      </c>
      <c r="BX682">
        <f t="shared" si="63"/>
        <v>0.60748217536470928</v>
      </c>
      <c r="BZ682">
        <v>19.600000000000001</v>
      </c>
      <c r="CB682">
        <v>0.627</v>
      </c>
      <c r="CD682">
        <f t="shared" si="64"/>
        <v>1.5404220201039038</v>
      </c>
      <c r="CF682">
        <f t="shared" si="62"/>
        <v>404.81000000000006</v>
      </c>
      <c r="CG68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BORD'!$B$13:$B$2000,0),9)))*T682/$P$18)</f>
        <v>406.35042202010396</v>
      </c>
      <c r="CI682" t="str">
        <f>'TABLEAU DE BORD'!B680</f>
        <v/>
      </c>
      <c r="CJ682" t="e">
        <f>'TABLEAU DE BORD'!E680-'TABLEAU DE BORD'!C680</f>
        <v>#VALUE!</v>
      </c>
      <c r="CL682" t="str">
        <f>'TABLEAU DE BORD'!H680</f>
        <v/>
      </c>
      <c r="CM682" t="e">
        <f>'TABLEAU DE BORD'!K680-'TABLEAU DE BORD'!I680</f>
        <v>#VALUE!</v>
      </c>
    </row>
    <row r="683" spans="72:91" x14ac:dyDescent="0.25">
      <c r="BT68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BORD'!$B$13:$B$2000,0),11))*T683/INDEX('TABLEAU DE BORD'!$B$13:$R$2000,MATCH('Formalisme RTE'!$H$2,'TABLEAU DE BORD'!$B$13:$B$2000,0),12)</f>
        <v>3.102830965870556</v>
      </c>
      <c r="BU683">
        <f t="shared" si="65"/>
        <v>0.93577891975241945</v>
      </c>
      <c r="BX683">
        <f t="shared" si="63"/>
        <v>0.60748217536470928</v>
      </c>
      <c r="BZ683">
        <v>19.600000000000001</v>
      </c>
      <c r="CB683">
        <v>0.627</v>
      </c>
      <c r="CD683">
        <f t="shared" si="64"/>
        <v>1.5404220201039038</v>
      </c>
      <c r="CF683">
        <f t="shared" si="62"/>
        <v>404.81000000000006</v>
      </c>
      <c r="CG68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BORD'!$B$13:$B$2000,0),9)))*T683/$P$18)</f>
        <v>406.35042202010396</v>
      </c>
      <c r="CI683" t="str">
        <f>'TABLEAU DE BORD'!B681</f>
        <v/>
      </c>
      <c r="CJ683" t="e">
        <f>'TABLEAU DE BORD'!E681-'TABLEAU DE BORD'!C681</f>
        <v>#VALUE!</v>
      </c>
      <c r="CL683" t="str">
        <f>'TABLEAU DE BORD'!H681</f>
        <v/>
      </c>
      <c r="CM683" t="e">
        <f>'TABLEAU DE BORD'!K681-'TABLEAU DE BORD'!I681</f>
        <v>#VALUE!</v>
      </c>
    </row>
    <row r="684" spans="72:91" x14ac:dyDescent="0.25">
      <c r="BT68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BORD'!$B$13:$B$2000,0),11))*T684/INDEX('TABLEAU DE BORD'!$B$13:$R$2000,MATCH('Formalisme RTE'!$H$2,'TABLEAU DE BORD'!$B$13:$B$2000,0),12)</f>
        <v>3.102830965870556</v>
      </c>
      <c r="BU684">
        <f t="shared" si="65"/>
        <v>0.93577891975241945</v>
      </c>
      <c r="BX684">
        <f t="shared" si="63"/>
        <v>0.60748217536470928</v>
      </c>
      <c r="BZ684">
        <v>19.600000000000001</v>
      </c>
      <c r="CB684">
        <v>0.627</v>
      </c>
      <c r="CD684">
        <f t="shared" si="64"/>
        <v>1.5404220201039038</v>
      </c>
      <c r="CF684">
        <f t="shared" si="62"/>
        <v>404.81000000000006</v>
      </c>
      <c r="CG68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BORD'!$B$13:$B$2000,0),9)))*T684/$P$18)</f>
        <v>406.35042202010396</v>
      </c>
      <c r="CI684" t="str">
        <f>'TABLEAU DE BORD'!B682</f>
        <v/>
      </c>
      <c r="CJ684" t="e">
        <f>'TABLEAU DE BORD'!E682-'TABLEAU DE BORD'!C682</f>
        <v>#VALUE!</v>
      </c>
      <c r="CL684" t="str">
        <f>'TABLEAU DE BORD'!H682</f>
        <v/>
      </c>
      <c r="CM684" t="e">
        <f>'TABLEAU DE BORD'!K682-'TABLEAU DE BORD'!I682</f>
        <v>#VALUE!</v>
      </c>
    </row>
    <row r="685" spans="72:91" x14ac:dyDescent="0.25">
      <c r="BT68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BORD'!$B$13:$B$2000,0),11))*T685/INDEX('TABLEAU DE BORD'!$B$13:$R$2000,MATCH('Formalisme RTE'!$H$2,'TABLEAU DE BORD'!$B$13:$B$2000,0),12)</f>
        <v>3.102830965870556</v>
      </c>
      <c r="BU685">
        <f t="shared" si="65"/>
        <v>0.93577891975241945</v>
      </c>
      <c r="BX685">
        <f t="shared" si="63"/>
        <v>0.60748217536470928</v>
      </c>
      <c r="BZ685">
        <v>19.600000000000001</v>
      </c>
      <c r="CB685">
        <v>0.627</v>
      </c>
      <c r="CD685">
        <f t="shared" si="64"/>
        <v>1.5404220201039038</v>
      </c>
      <c r="CF685">
        <f t="shared" si="62"/>
        <v>404.81000000000006</v>
      </c>
      <c r="CG68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BORD'!$B$13:$B$2000,0),9)))*T685/$P$18)</f>
        <v>406.35042202010396</v>
      </c>
      <c r="CI685" t="str">
        <f>'TABLEAU DE BORD'!B683</f>
        <v/>
      </c>
      <c r="CJ685" t="e">
        <f>'TABLEAU DE BORD'!E683-'TABLEAU DE BORD'!C683</f>
        <v>#VALUE!</v>
      </c>
      <c r="CL685" t="str">
        <f>'TABLEAU DE BORD'!H683</f>
        <v/>
      </c>
      <c r="CM685" t="e">
        <f>'TABLEAU DE BORD'!K683-'TABLEAU DE BORD'!I683</f>
        <v>#VALUE!</v>
      </c>
    </row>
    <row r="686" spans="72:91" x14ac:dyDescent="0.25">
      <c r="BT68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BORD'!$B$13:$B$2000,0),11))*T686/INDEX('TABLEAU DE BORD'!$B$13:$R$2000,MATCH('Formalisme RTE'!$H$2,'TABLEAU DE BORD'!$B$13:$B$2000,0),12)</f>
        <v>3.102830965870556</v>
      </c>
      <c r="BU686">
        <f t="shared" si="65"/>
        <v>0.93577891975241945</v>
      </c>
      <c r="BX686">
        <f t="shared" si="63"/>
        <v>0.60748217536470928</v>
      </c>
      <c r="BZ686">
        <v>19.600000000000001</v>
      </c>
      <c r="CB686">
        <v>0.627</v>
      </c>
      <c r="CD686">
        <f t="shared" si="64"/>
        <v>1.5404220201039038</v>
      </c>
      <c r="CF686">
        <f t="shared" si="62"/>
        <v>404.81000000000006</v>
      </c>
      <c r="CG68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BORD'!$B$13:$B$2000,0),9)))*T686/$P$18)</f>
        <v>406.35042202010396</v>
      </c>
      <c r="CI686" t="str">
        <f>'TABLEAU DE BORD'!B684</f>
        <v/>
      </c>
      <c r="CJ686" t="e">
        <f>'TABLEAU DE BORD'!E684-'TABLEAU DE BORD'!C684</f>
        <v>#VALUE!</v>
      </c>
      <c r="CL686" t="str">
        <f>'TABLEAU DE BORD'!H684</f>
        <v/>
      </c>
      <c r="CM686" t="e">
        <f>'TABLEAU DE BORD'!K684-'TABLEAU DE BORD'!I684</f>
        <v>#VALUE!</v>
      </c>
    </row>
    <row r="687" spans="72:91" x14ac:dyDescent="0.25">
      <c r="BT68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BORD'!$B$13:$B$2000,0),11))*T687/INDEX('TABLEAU DE BORD'!$B$13:$R$2000,MATCH('Formalisme RTE'!$H$2,'TABLEAU DE BORD'!$B$13:$B$2000,0),12)</f>
        <v>3.102830965870556</v>
      </c>
      <c r="BU687">
        <f t="shared" si="65"/>
        <v>0.93577891975241945</v>
      </c>
      <c r="BX687">
        <f t="shared" si="63"/>
        <v>0.60748217536470928</v>
      </c>
      <c r="BZ687">
        <v>19.600000000000001</v>
      </c>
      <c r="CB687">
        <v>0.627</v>
      </c>
      <c r="CD687">
        <f t="shared" si="64"/>
        <v>1.5404220201039038</v>
      </c>
      <c r="CF687">
        <f t="shared" si="62"/>
        <v>404.81000000000006</v>
      </c>
      <c r="CG68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BORD'!$B$13:$B$2000,0),9)))*T687/$P$18)</f>
        <v>406.35042202010396</v>
      </c>
      <c r="CI687" t="str">
        <f>'TABLEAU DE BORD'!B685</f>
        <v/>
      </c>
      <c r="CJ687" t="e">
        <f>'TABLEAU DE BORD'!E685-'TABLEAU DE BORD'!C685</f>
        <v>#VALUE!</v>
      </c>
      <c r="CL687" t="str">
        <f>'TABLEAU DE BORD'!H685</f>
        <v/>
      </c>
      <c r="CM687" t="e">
        <f>'TABLEAU DE BORD'!K685-'TABLEAU DE BORD'!I685</f>
        <v>#VALUE!</v>
      </c>
    </row>
    <row r="688" spans="72:91" x14ac:dyDescent="0.25">
      <c r="BT68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BORD'!$B$13:$B$2000,0),11))*T688/INDEX('TABLEAU DE BORD'!$B$13:$R$2000,MATCH('Formalisme RTE'!$H$2,'TABLEAU DE BORD'!$B$13:$B$2000,0),12)</f>
        <v>3.102830965870556</v>
      </c>
      <c r="BU688">
        <f t="shared" si="65"/>
        <v>0.93577891975241945</v>
      </c>
      <c r="BX688">
        <f t="shared" si="63"/>
        <v>0.60748217536470928</v>
      </c>
      <c r="BZ688">
        <v>19.600000000000001</v>
      </c>
      <c r="CB688">
        <v>0.627</v>
      </c>
      <c r="CD688">
        <f t="shared" si="64"/>
        <v>1.5404220201039038</v>
      </c>
      <c r="CF688">
        <f t="shared" si="62"/>
        <v>404.81000000000006</v>
      </c>
      <c r="CG68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BORD'!$B$13:$B$2000,0),9)))*T688/$P$18)</f>
        <v>406.35042202010396</v>
      </c>
      <c r="CI688" t="str">
        <f>'TABLEAU DE BORD'!B686</f>
        <v/>
      </c>
      <c r="CJ688" t="e">
        <f>'TABLEAU DE BORD'!E686-'TABLEAU DE BORD'!C686</f>
        <v>#VALUE!</v>
      </c>
      <c r="CL688" t="str">
        <f>'TABLEAU DE BORD'!H686</f>
        <v/>
      </c>
      <c r="CM688" t="e">
        <f>'TABLEAU DE BORD'!K686-'TABLEAU DE BORD'!I686</f>
        <v>#VALUE!</v>
      </c>
    </row>
    <row r="689" spans="72:91" x14ac:dyDescent="0.25">
      <c r="BT68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BORD'!$B$13:$B$2000,0),11))*T689/INDEX('TABLEAU DE BORD'!$B$13:$R$2000,MATCH('Formalisme RTE'!$H$2,'TABLEAU DE BORD'!$B$13:$B$2000,0),12)</f>
        <v>3.102830965870556</v>
      </c>
      <c r="BU689">
        <f t="shared" si="65"/>
        <v>0.93577891975241945</v>
      </c>
      <c r="BX689">
        <f t="shared" si="63"/>
        <v>0.60748217536470928</v>
      </c>
      <c r="BZ689">
        <v>19.600000000000001</v>
      </c>
      <c r="CB689">
        <v>0.627</v>
      </c>
      <c r="CD689">
        <f t="shared" si="64"/>
        <v>1.5404220201039038</v>
      </c>
      <c r="CF689">
        <f t="shared" si="62"/>
        <v>404.81000000000006</v>
      </c>
      <c r="CG68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BORD'!$B$13:$B$2000,0),9)))*T689/$P$18)</f>
        <v>406.35042202010396</v>
      </c>
      <c r="CI689" t="str">
        <f>'TABLEAU DE BORD'!B687</f>
        <v/>
      </c>
      <c r="CJ689" t="e">
        <f>'TABLEAU DE BORD'!E687-'TABLEAU DE BORD'!C687</f>
        <v>#VALUE!</v>
      </c>
      <c r="CL689" t="str">
        <f>'TABLEAU DE BORD'!H687</f>
        <v/>
      </c>
      <c r="CM689" t="e">
        <f>'TABLEAU DE BORD'!K687-'TABLEAU DE BORD'!I687</f>
        <v>#VALUE!</v>
      </c>
    </row>
    <row r="690" spans="72:91" x14ac:dyDescent="0.25">
      <c r="BT69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BORD'!$B$13:$B$2000,0),11))*T690/INDEX('TABLEAU DE BORD'!$B$13:$R$2000,MATCH('Formalisme RTE'!$H$2,'TABLEAU DE BORD'!$B$13:$B$2000,0),12)</f>
        <v>3.102830965870556</v>
      </c>
      <c r="BU690">
        <f t="shared" si="65"/>
        <v>0.93577891975241945</v>
      </c>
      <c r="BX690">
        <f t="shared" si="63"/>
        <v>0.60748217536470928</v>
      </c>
      <c r="BZ690">
        <v>19.600000000000001</v>
      </c>
      <c r="CB690">
        <v>0.627</v>
      </c>
      <c r="CD690">
        <f t="shared" si="64"/>
        <v>1.5404220201039038</v>
      </c>
      <c r="CF690">
        <f t="shared" si="62"/>
        <v>404.81000000000006</v>
      </c>
      <c r="CG69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BORD'!$B$13:$B$2000,0),9)))*T690/$P$18)</f>
        <v>406.35042202010396</v>
      </c>
      <c r="CI690" t="str">
        <f>'TABLEAU DE BORD'!B688</f>
        <v/>
      </c>
      <c r="CJ690" t="e">
        <f>'TABLEAU DE BORD'!E688-'TABLEAU DE BORD'!C688</f>
        <v>#VALUE!</v>
      </c>
      <c r="CL690" t="str">
        <f>'TABLEAU DE BORD'!H688</f>
        <v/>
      </c>
      <c r="CM690" t="e">
        <f>'TABLEAU DE BORD'!K688-'TABLEAU DE BORD'!I688</f>
        <v>#VALUE!</v>
      </c>
    </row>
    <row r="691" spans="72:91" x14ac:dyDescent="0.25">
      <c r="BT69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BORD'!$B$13:$B$2000,0),11))*T691/INDEX('TABLEAU DE BORD'!$B$13:$R$2000,MATCH('Formalisme RTE'!$H$2,'TABLEAU DE BORD'!$B$13:$B$2000,0),12)</f>
        <v>3.102830965870556</v>
      </c>
      <c r="BU691">
        <f t="shared" si="65"/>
        <v>0.93577891975241945</v>
      </c>
      <c r="BX691">
        <f t="shared" si="63"/>
        <v>0.60748217536470928</v>
      </c>
      <c r="BZ691">
        <v>19.600000000000001</v>
      </c>
      <c r="CB691">
        <v>0.627</v>
      </c>
      <c r="CD691">
        <f t="shared" si="64"/>
        <v>1.5404220201039038</v>
      </c>
      <c r="CF691">
        <f t="shared" si="62"/>
        <v>404.81000000000006</v>
      </c>
      <c r="CG69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BORD'!$B$13:$B$2000,0),9)))*T691/$P$18)</f>
        <v>406.35042202010396</v>
      </c>
      <c r="CI691" t="str">
        <f>'TABLEAU DE BORD'!B689</f>
        <v/>
      </c>
      <c r="CJ691" t="e">
        <f>'TABLEAU DE BORD'!E689-'TABLEAU DE BORD'!C689</f>
        <v>#VALUE!</v>
      </c>
      <c r="CL691" t="str">
        <f>'TABLEAU DE BORD'!H689</f>
        <v/>
      </c>
      <c r="CM691" t="e">
        <f>'TABLEAU DE BORD'!K689-'TABLEAU DE BORD'!I689</f>
        <v>#VALUE!</v>
      </c>
    </row>
    <row r="692" spans="72:91" x14ac:dyDescent="0.25">
      <c r="BT69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BORD'!$B$13:$B$2000,0),11))*T692/INDEX('TABLEAU DE BORD'!$B$13:$R$2000,MATCH('Formalisme RTE'!$H$2,'TABLEAU DE BORD'!$B$13:$B$2000,0),12)</f>
        <v>3.102830965870556</v>
      </c>
      <c r="BU692">
        <f t="shared" si="65"/>
        <v>0.93577891975241945</v>
      </c>
      <c r="BX692">
        <f t="shared" si="63"/>
        <v>0.60748217536470928</v>
      </c>
      <c r="BZ692">
        <v>19.600000000000001</v>
      </c>
      <c r="CB692">
        <v>0.627</v>
      </c>
      <c r="CD692">
        <f t="shared" si="64"/>
        <v>1.5404220201039038</v>
      </c>
      <c r="CF692">
        <f t="shared" si="62"/>
        <v>404.81000000000006</v>
      </c>
      <c r="CG69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BORD'!$B$13:$B$2000,0),9)))*T692/$P$18)</f>
        <v>406.35042202010396</v>
      </c>
      <c r="CI692" t="str">
        <f>'TABLEAU DE BORD'!B690</f>
        <v/>
      </c>
      <c r="CJ692" t="e">
        <f>'TABLEAU DE BORD'!E690-'TABLEAU DE BORD'!C690</f>
        <v>#VALUE!</v>
      </c>
      <c r="CL692" t="str">
        <f>'TABLEAU DE BORD'!H690</f>
        <v/>
      </c>
      <c r="CM692" t="e">
        <f>'TABLEAU DE BORD'!K690-'TABLEAU DE BORD'!I690</f>
        <v>#VALUE!</v>
      </c>
    </row>
    <row r="693" spans="72:91" x14ac:dyDescent="0.25">
      <c r="BT69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BORD'!$B$13:$B$2000,0),11))*T693/INDEX('TABLEAU DE BORD'!$B$13:$R$2000,MATCH('Formalisme RTE'!$H$2,'TABLEAU DE BORD'!$B$13:$B$2000,0),12)</f>
        <v>3.102830965870556</v>
      </c>
      <c r="BU693">
        <f t="shared" si="65"/>
        <v>0.93577891975241945</v>
      </c>
      <c r="BX693">
        <f t="shared" si="63"/>
        <v>0.60748217536470928</v>
      </c>
      <c r="BZ693">
        <v>19.600000000000001</v>
      </c>
      <c r="CB693">
        <v>0.627</v>
      </c>
      <c r="CD693">
        <f t="shared" si="64"/>
        <v>1.5404220201039038</v>
      </c>
      <c r="CF693">
        <f t="shared" si="62"/>
        <v>404.81000000000006</v>
      </c>
      <c r="CG69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BORD'!$B$13:$B$2000,0),9)))*T693/$P$18)</f>
        <v>406.35042202010396</v>
      </c>
      <c r="CI693" t="str">
        <f>'TABLEAU DE BORD'!B691</f>
        <v/>
      </c>
      <c r="CJ693" t="e">
        <f>'TABLEAU DE BORD'!E691-'TABLEAU DE BORD'!C691</f>
        <v>#VALUE!</v>
      </c>
      <c r="CL693" t="str">
        <f>'TABLEAU DE BORD'!H691</f>
        <v/>
      </c>
      <c r="CM693" t="e">
        <f>'TABLEAU DE BORD'!K691-'TABLEAU DE BORD'!I691</f>
        <v>#VALUE!</v>
      </c>
    </row>
    <row r="694" spans="72:91" x14ac:dyDescent="0.25">
      <c r="BT69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BORD'!$B$13:$B$2000,0),11))*T694/INDEX('TABLEAU DE BORD'!$B$13:$R$2000,MATCH('Formalisme RTE'!$H$2,'TABLEAU DE BORD'!$B$13:$B$2000,0),12)</f>
        <v>3.102830965870556</v>
      </c>
      <c r="BU694">
        <f t="shared" si="65"/>
        <v>0.93577891975241945</v>
      </c>
      <c r="BX694">
        <f t="shared" si="63"/>
        <v>0.60748217536470928</v>
      </c>
      <c r="BZ694">
        <v>19.600000000000001</v>
      </c>
      <c r="CB694">
        <v>0.627</v>
      </c>
      <c r="CD694">
        <f t="shared" si="64"/>
        <v>1.5404220201039038</v>
      </c>
      <c r="CF694">
        <f t="shared" si="62"/>
        <v>404.81000000000006</v>
      </c>
      <c r="CG69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BORD'!$B$13:$B$2000,0),9)))*T694/$P$18)</f>
        <v>406.35042202010396</v>
      </c>
      <c r="CI694" t="str">
        <f>'TABLEAU DE BORD'!B692</f>
        <v/>
      </c>
      <c r="CJ694" t="e">
        <f>'TABLEAU DE BORD'!E692-'TABLEAU DE BORD'!C692</f>
        <v>#VALUE!</v>
      </c>
      <c r="CL694" t="str">
        <f>'TABLEAU DE BORD'!H692</f>
        <v/>
      </c>
      <c r="CM694" t="e">
        <f>'TABLEAU DE BORD'!K692-'TABLEAU DE BORD'!I692</f>
        <v>#VALUE!</v>
      </c>
    </row>
    <row r="695" spans="72:91" x14ac:dyDescent="0.25">
      <c r="BT69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BORD'!$B$13:$B$2000,0),11))*T695/INDEX('TABLEAU DE BORD'!$B$13:$R$2000,MATCH('Formalisme RTE'!$H$2,'TABLEAU DE BORD'!$B$13:$B$2000,0),12)</f>
        <v>3.102830965870556</v>
      </c>
      <c r="BU695">
        <f t="shared" si="65"/>
        <v>0.93577891975241945</v>
      </c>
      <c r="BX695">
        <f t="shared" si="63"/>
        <v>0.60748217536470928</v>
      </c>
      <c r="BZ695">
        <v>19.600000000000001</v>
      </c>
      <c r="CB695">
        <v>0.627</v>
      </c>
      <c r="CD695">
        <f t="shared" si="64"/>
        <v>1.5404220201039038</v>
      </c>
      <c r="CF695">
        <f t="shared" si="62"/>
        <v>404.81000000000006</v>
      </c>
      <c r="CG69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BORD'!$B$13:$B$2000,0),9)))*T695/$P$18)</f>
        <v>406.35042202010396</v>
      </c>
      <c r="CI695" t="str">
        <f>'TABLEAU DE BORD'!B693</f>
        <v/>
      </c>
      <c r="CJ695" t="e">
        <f>'TABLEAU DE BORD'!E693-'TABLEAU DE BORD'!C693</f>
        <v>#VALUE!</v>
      </c>
      <c r="CL695" t="str">
        <f>'TABLEAU DE BORD'!H693</f>
        <v/>
      </c>
      <c r="CM695" t="e">
        <f>'TABLEAU DE BORD'!K693-'TABLEAU DE BORD'!I693</f>
        <v>#VALUE!</v>
      </c>
    </row>
    <row r="696" spans="72:91" x14ac:dyDescent="0.25">
      <c r="BT69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BORD'!$B$13:$B$2000,0),11))*T696/INDEX('TABLEAU DE BORD'!$B$13:$R$2000,MATCH('Formalisme RTE'!$H$2,'TABLEAU DE BORD'!$B$13:$B$2000,0),12)</f>
        <v>3.102830965870556</v>
      </c>
      <c r="BU696">
        <f t="shared" si="65"/>
        <v>0.93577891975241945</v>
      </c>
      <c r="BX696">
        <f t="shared" si="63"/>
        <v>0.60748217536470928</v>
      </c>
      <c r="BZ696">
        <v>19.600000000000001</v>
      </c>
      <c r="CB696">
        <v>0.627</v>
      </c>
      <c r="CD696">
        <f t="shared" si="64"/>
        <v>1.5404220201039038</v>
      </c>
      <c r="CF696">
        <f t="shared" si="62"/>
        <v>404.81000000000006</v>
      </c>
      <c r="CG69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BORD'!$B$13:$B$2000,0),9)))*T696/$P$18)</f>
        <v>406.35042202010396</v>
      </c>
      <c r="CI696" t="str">
        <f>'TABLEAU DE BORD'!B694</f>
        <v/>
      </c>
      <c r="CJ696" t="e">
        <f>'TABLEAU DE BORD'!E694-'TABLEAU DE BORD'!C694</f>
        <v>#VALUE!</v>
      </c>
      <c r="CL696" t="str">
        <f>'TABLEAU DE BORD'!H694</f>
        <v/>
      </c>
      <c r="CM696" t="e">
        <f>'TABLEAU DE BORD'!K694-'TABLEAU DE BORD'!I694</f>
        <v>#VALUE!</v>
      </c>
    </row>
    <row r="697" spans="72:91" x14ac:dyDescent="0.25">
      <c r="BT69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BORD'!$B$13:$B$2000,0),11))*T697/INDEX('TABLEAU DE BORD'!$B$13:$R$2000,MATCH('Formalisme RTE'!$H$2,'TABLEAU DE BORD'!$B$13:$B$2000,0),12)</f>
        <v>3.102830965870556</v>
      </c>
      <c r="BU697">
        <f t="shared" si="65"/>
        <v>0.93577891975241945</v>
      </c>
      <c r="BX697">
        <f t="shared" si="63"/>
        <v>0.60748217536470928</v>
      </c>
      <c r="BZ697">
        <v>19.600000000000001</v>
      </c>
      <c r="CB697">
        <v>0.627</v>
      </c>
      <c r="CD697">
        <f t="shared" si="64"/>
        <v>1.5404220201039038</v>
      </c>
      <c r="CF697">
        <f t="shared" si="62"/>
        <v>404.81000000000006</v>
      </c>
      <c r="CG69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BORD'!$B$13:$B$2000,0),9)))*T697/$P$18)</f>
        <v>406.35042202010396</v>
      </c>
      <c r="CI697" t="str">
        <f>'TABLEAU DE BORD'!B695</f>
        <v/>
      </c>
      <c r="CJ697" t="e">
        <f>'TABLEAU DE BORD'!E695-'TABLEAU DE BORD'!C695</f>
        <v>#VALUE!</v>
      </c>
      <c r="CL697" t="str">
        <f>'TABLEAU DE BORD'!H695</f>
        <v/>
      </c>
      <c r="CM697" t="e">
        <f>'TABLEAU DE BORD'!K695-'TABLEAU DE BORD'!I695</f>
        <v>#VALUE!</v>
      </c>
    </row>
    <row r="698" spans="72:91" x14ac:dyDescent="0.25">
      <c r="BT6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BORD'!$B$13:$B$2000,0),11))*T698/INDEX('TABLEAU DE BORD'!$B$13:$R$2000,MATCH('Formalisme RTE'!$H$2,'TABLEAU DE BORD'!$B$13:$B$2000,0),12)</f>
        <v>3.102830965870556</v>
      </c>
      <c r="BU698">
        <f t="shared" si="65"/>
        <v>0.93577891975241945</v>
      </c>
      <c r="BX698">
        <f t="shared" si="63"/>
        <v>0.60748217536470928</v>
      </c>
      <c r="BZ698">
        <v>19.600000000000001</v>
      </c>
      <c r="CB698">
        <v>0.627</v>
      </c>
      <c r="CD698">
        <f t="shared" si="64"/>
        <v>1.5404220201039038</v>
      </c>
      <c r="CF698">
        <f t="shared" si="62"/>
        <v>404.81000000000006</v>
      </c>
      <c r="CG69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BORD'!$B$13:$B$2000,0),9)))*T698/$P$18)</f>
        <v>406.35042202010396</v>
      </c>
      <c r="CI698" t="str">
        <f>'TABLEAU DE BORD'!B696</f>
        <v/>
      </c>
      <c r="CJ698" t="e">
        <f>'TABLEAU DE BORD'!E696-'TABLEAU DE BORD'!C696</f>
        <v>#VALUE!</v>
      </c>
      <c r="CL698" t="str">
        <f>'TABLEAU DE BORD'!H696</f>
        <v/>
      </c>
      <c r="CM698" t="e">
        <f>'TABLEAU DE BORD'!K696-'TABLEAU DE BORD'!I696</f>
        <v>#VALUE!</v>
      </c>
    </row>
    <row r="699" spans="72:91" x14ac:dyDescent="0.25">
      <c r="BT69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BORD'!$B$13:$B$2000,0),11))*T699/INDEX('TABLEAU DE BORD'!$B$13:$R$2000,MATCH('Formalisme RTE'!$H$2,'TABLEAU DE BORD'!$B$13:$B$2000,0),12)</f>
        <v>3.102830965870556</v>
      </c>
      <c r="BU699">
        <f t="shared" si="65"/>
        <v>0.93577891975241945</v>
      </c>
      <c r="BX699">
        <f t="shared" si="63"/>
        <v>0.60748217536470928</v>
      </c>
      <c r="BZ699">
        <v>19.600000000000001</v>
      </c>
      <c r="CB699">
        <v>0.627</v>
      </c>
      <c r="CD699">
        <f t="shared" si="64"/>
        <v>1.5404220201039038</v>
      </c>
      <c r="CF699">
        <f t="shared" si="62"/>
        <v>404.81000000000006</v>
      </c>
      <c r="CG69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BORD'!$B$13:$B$2000,0),9)))*T699/$P$18)</f>
        <v>406.35042202010396</v>
      </c>
      <c r="CI699" t="str">
        <f>'TABLEAU DE BORD'!B697</f>
        <v/>
      </c>
      <c r="CJ699" t="e">
        <f>'TABLEAU DE BORD'!E697-'TABLEAU DE BORD'!C697</f>
        <v>#VALUE!</v>
      </c>
      <c r="CL699" t="str">
        <f>'TABLEAU DE BORD'!H697</f>
        <v/>
      </c>
      <c r="CM699" t="e">
        <f>'TABLEAU DE BORD'!K697-'TABLEAU DE BORD'!I697</f>
        <v>#VALUE!</v>
      </c>
    </row>
    <row r="700" spans="72:91" x14ac:dyDescent="0.25">
      <c r="BT70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BORD'!$B$13:$B$2000,0),11))*T700/INDEX('TABLEAU DE BORD'!$B$13:$R$2000,MATCH('Formalisme RTE'!$H$2,'TABLEAU DE BORD'!$B$13:$B$2000,0),12)</f>
        <v>3.102830965870556</v>
      </c>
      <c r="BU700">
        <f t="shared" si="65"/>
        <v>0.93577891975241945</v>
      </c>
      <c r="BX700">
        <f t="shared" si="63"/>
        <v>0.60748217536470928</v>
      </c>
      <c r="BZ700">
        <v>19.600000000000001</v>
      </c>
      <c r="CB700">
        <v>0.627</v>
      </c>
      <c r="CD700">
        <f t="shared" si="64"/>
        <v>1.5404220201039038</v>
      </c>
      <c r="CF700">
        <f t="shared" si="62"/>
        <v>404.81000000000006</v>
      </c>
      <c r="CG70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BORD'!$B$13:$B$2000,0),9)))*T700/$P$18)</f>
        <v>406.35042202010396</v>
      </c>
      <c r="CI700" t="str">
        <f>'TABLEAU DE BORD'!B698</f>
        <v/>
      </c>
      <c r="CJ700" t="e">
        <f>'TABLEAU DE BORD'!E698-'TABLEAU DE BORD'!C698</f>
        <v>#VALUE!</v>
      </c>
      <c r="CL700" t="str">
        <f>'TABLEAU DE BORD'!H698</f>
        <v/>
      </c>
      <c r="CM700" t="e">
        <f>'TABLEAU DE BORD'!K698-'TABLEAU DE BORD'!I698</f>
        <v>#VALUE!</v>
      </c>
    </row>
    <row r="701" spans="72:91" x14ac:dyDescent="0.25">
      <c r="BT70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BORD'!$B$13:$B$2000,0),11))*T701/INDEX('TABLEAU DE BORD'!$B$13:$R$2000,MATCH('Formalisme RTE'!$H$2,'TABLEAU DE BORD'!$B$13:$B$2000,0),12)</f>
        <v>3.102830965870556</v>
      </c>
      <c r="BU701">
        <f t="shared" si="65"/>
        <v>0.93577891975241945</v>
      </c>
      <c r="BX701">
        <f t="shared" si="63"/>
        <v>0.60748217536470928</v>
      </c>
      <c r="BZ701">
        <v>19.600000000000001</v>
      </c>
      <c r="CB701">
        <v>0.627</v>
      </c>
      <c r="CD701">
        <f t="shared" si="64"/>
        <v>1.5404220201039038</v>
      </c>
      <c r="CF701">
        <f t="shared" si="62"/>
        <v>404.81000000000006</v>
      </c>
      <c r="CG70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BORD'!$B$13:$B$2000,0),9)))*T701/$P$18)</f>
        <v>406.35042202010396</v>
      </c>
      <c r="CI701" t="str">
        <f>'TABLEAU DE BORD'!B699</f>
        <v/>
      </c>
      <c r="CJ701" t="e">
        <f>'TABLEAU DE BORD'!E699-'TABLEAU DE BORD'!C699</f>
        <v>#VALUE!</v>
      </c>
      <c r="CL701" t="str">
        <f>'TABLEAU DE BORD'!H699</f>
        <v/>
      </c>
      <c r="CM701" t="e">
        <f>'TABLEAU DE BORD'!K699-'TABLEAU DE BORD'!I699</f>
        <v>#VALUE!</v>
      </c>
    </row>
    <row r="702" spans="72:91" x14ac:dyDescent="0.25">
      <c r="BT70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BORD'!$B$13:$B$2000,0),11))*T702/INDEX('TABLEAU DE BORD'!$B$13:$R$2000,MATCH('Formalisme RTE'!$H$2,'TABLEAU DE BORD'!$B$13:$B$2000,0),12)</f>
        <v>3.102830965870556</v>
      </c>
      <c r="BU702">
        <f t="shared" si="65"/>
        <v>0.93577891975241945</v>
      </c>
      <c r="BX702">
        <f t="shared" si="63"/>
        <v>0.60748217536470928</v>
      </c>
      <c r="BZ702">
        <v>19.600000000000001</v>
      </c>
      <c r="CB702">
        <v>0.627</v>
      </c>
      <c r="CD702">
        <f t="shared" si="64"/>
        <v>1.5404220201039038</v>
      </c>
      <c r="CF702">
        <f t="shared" si="62"/>
        <v>404.81000000000006</v>
      </c>
      <c r="CG70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BORD'!$B$13:$B$2000,0),9)))*T702/$P$18)</f>
        <v>406.35042202010396</v>
      </c>
      <c r="CI702" t="str">
        <f>'TABLEAU DE BORD'!B700</f>
        <v/>
      </c>
      <c r="CJ702" t="e">
        <f>'TABLEAU DE BORD'!E700-'TABLEAU DE BORD'!C700</f>
        <v>#VALUE!</v>
      </c>
      <c r="CL702" t="str">
        <f>'TABLEAU DE BORD'!H700</f>
        <v/>
      </c>
      <c r="CM702" t="e">
        <f>'TABLEAU DE BORD'!K700-'TABLEAU DE BORD'!I700</f>
        <v>#VALUE!</v>
      </c>
    </row>
    <row r="703" spans="72:91" x14ac:dyDescent="0.25">
      <c r="BT70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BORD'!$B$13:$B$2000,0),11))*T703/INDEX('TABLEAU DE BORD'!$B$13:$R$2000,MATCH('Formalisme RTE'!$H$2,'TABLEAU DE BORD'!$B$13:$B$2000,0),12)</f>
        <v>3.102830965870556</v>
      </c>
      <c r="BU703">
        <f t="shared" si="65"/>
        <v>0.93577891975241945</v>
      </c>
      <c r="BX703">
        <f t="shared" si="63"/>
        <v>0.60748217536470928</v>
      </c>
      <c r="BZ703">
        <v>19.600000000000001</v>
      </c>
      <c r="CB703">
        <v>0.627</v>
      </c>
      <c r="CD703">
        <f t="shared" si="64"/>
        <v>1.5404220201039038</v>
      </c>
      <c r="CF703">
        <f t="shared" si="62"/>
        <v>404.81000000000006</v>
      </c>
      <c r="CG70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BORD'!$B$13:$B$2000,0),9)))*T703/$P$18)</f>
        <v>406.35042202010396</v>
      </c>
      <c r="CI703" t="str">
        <f>'TABLEAU DE BORD'!B701</f>
        <v/>
      </c>
      <c r="CJ703" t="e">
        <f>'TABLEAU DE BORD'!E701-'TABLEAU DE BORD'!C701</f>
        <v>#VALUE!</v>
      </c>
      <c r="CL703" t="str">
        <f>'TABLEAU DE BORD'!H701</f>
        <v/>
      </c>
      <c r="CM703" t="e">
        <f>'TABLEAU DE BORD'!K701-'TABLEAU DE BORD'!I701</f>
        <v>#VALUE!</v>
      </c>
    </row>
    <row r="704" spans="72:91" x14ac:dyDescent="0.25">
      <c r="BT70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BORD'!$B$13:$B$2000,0),11))*T704/INDEX('TABLEAU DE BORD'!$B$13:$R$2000,MATCH('Formalisme RTE'!$H$2,'TABLEAU DE BORD'!$B$13:$B$2000,0),12)</f>
        <v>3.102830965870556</v>
      </c>
      <c r="BU704">
        <f t="shared" si="65"/>
        <v>0.93577891975241945</v>
      </c>
      <c r="BX704">
        <f t="shared" si="63"/>
        <v>0.60748217536470928</v>
      </c>
      <c r="BZ704">
        <v>19.600000000000001</v>
      </c>
      <c r="CB704">
        <v>0.627</v>
      </c>
      <c r="CD704">
        <f t="shared" si="64"/>
        <v>1.5404220201039038</v>
      </c>
      <c r="CF704">
        <f t="shared" si="62"/>
        <v>404.81000000000006</v>
      </c>
      <c r="CG70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BORD'!$B$13:$B$2000,0),9)))*T704/$P$18)</f>
        <v>406.35042202010396</v>
      </c>
      <c r="CI704" t="str">
        <f>'TABLEAU DE BORD'!B702</f>
        <v/>
      </c>
      <c r="CJ704" t="e">
        <f>'TABLEAU DE BORD'!E702-'TABLEAU DE BORD'!C702</f>
        <v>#VALUE!</v>
      </c>
      <c r="CL704" t="str">
        <f>'TABLEAU DE BORD'!H702</f>
        <v/>
      </c>
      <c r="CM704" t="e">
        <f>'TABLEAU DE BORD'!K702-'TABLEAU DE BORD'!I702</f>
        <v>#VALUE!</v>
      </c>
    </row>
    <row r="705" spans="72:91" x14ac:dyDescent="0.25">
      <c r="BT70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BORD'!$B$13:$B$2000,0),11))*T705/INDEX('TABLEAU DE BORD'!$B$13:$R$2000,MATCH('Formalisme RTE'!$H$2,'TABLEAU DE BORD'!$B$13:$B$2000,0),12)</f>
        <v>3.102830965870556</v>
      </c>
      <c r="BU705">
        <f t="shared" si="65"/>
        <v>0.93577891975241945</v>
      </c>
      <c r="BX705">
        <f t="shared" si="63"/>
        <v>0.60748217536470928</v>
      </c>
      <c r="BZ705">
        <v>19.600000000000001</v>
      </c>
      <c r="CB705">
        <v>0.627</v>
      </c>
      <c r="CD705">
        <f t="shared" si="64"/>
        <v>1.5404220201039038</v>
      </c>
      <c r="CF705">
        <f t="shared" si="62"/>
        <v>404.81000000000006</v>
      </c>
      <c r="CG70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BORD'!$B$13:$B$2000,0),9)))*T705/$P$18)</f>
        <v>406.35042202010396</v>
      </c>
      <c r="CI705" t="str">
        <f>'TABLEAU DE BORD'!B703</f>
        <v/>
      </c>
      <c r="CJ705" t="e">
        <f>'TABLEAU DE BORD'!E703-'TABLEAU DE BORD'!C703</f>
        <v>#VALUE!</v>
      </c>
      <c r="CL705" t="str">
        <f>'TABLEAU DE BORD'!H703</f>
        <v/>
      </c>
      <c r="CM705" t="e">
        <f>'TABLEAU DE BORD'!K703-'TABLEAU DE BORD'!I703</f>
        <v>#VALUE!</v>
      </c>
    </row>
    <row r="706" spans="72:91" x14ac:dyDescent="0.25">
      <c r="BT70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BORD'!$B$13:$B$2000,0),11))*T706/INDEX('TABLEAU DE BORD'!$B$13:$R$2000,MATCH('Formalisme RTE'!$H$2,'TABLEAU DE BORD'!$B$13:$B$2000,0),12)</f>
        <v>3.102830965870556</v>
      </c>
      <c r="BU706">
        <f t="shared" si="65"/>
        <v>0.93577891975241945</v>
      </c>
      <c r="BX706">
        <f t="shared" si="63"/>
        <v>0.60748217536470928</v>
      </c>
      <c r="BZ706">
        <v>19.600000000000001</v>
      </c>
      <c r="CB706">
        <v>0.627</v>
      </c>
      <c r="CD706">
        <f t="shared" si="64"/>
        <v>1.5404220201039038</v>
      </c>
      <c r="CF706">
        <f t="shared" si="62"/>
        <v>404.81000000000006</v>
      </c>
      <c r="CG70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BORD'!$B$13:$B$2000,0),9)))*T706/$P$18)</f>
        <v>406.35042202010396</v>
      </c>
      <c r="CI706" t="str">
        <f>'TABLEAU DE BORD'!B704</f>
        <v/>
      </c>
      <c r="CJ706" t="e">
        <f>'TABLEAU DE BORD'!E704-'TABLEAU DE BORD'!C704</f>
        <v>#VALUE!</v>
      </c>
      <c r="CL706" t="str">
        <f>'TABLEAU DE BORD'!H704</f>
        <v/>
      </c>
      <c r="CM706" t="e">
        <f>'TABLEAU DE BORD'!K704-'TABLEAU DE BORD'!I704</f>
        <v>#VALUE!</v>
      </c>
    </row>
    <row r="707" spans="72:91" x14ac:dyDescent="0.25">
      <c r="BT70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BORD'!$B$13:$B$2000,0),11))*T707/INDEX('TABLEAU DE BORD'!$B$13:$R$2000,MATCH('Formalisme RTE'!$H$2,'TABLEAU DE BORD'!$B$13:$B$2000,0),12)</f>
        <v>3.102830965870556</v>
      </c>
      <c r="BU707">
        <f t="shared" si="65"/>
        <v>0.93577891975241945</v>
      </c>
      <c r="BX707">
        <f t="shared" si="63"/>
        <v>0.60748217536470928</v>
      </c>
      <c r="BZ707">
        <v>19.600000000000001</v>
      </c>
      <c r="CB707">
        <v>0.627</v>
      </c>
      <c r="CD707">
        <f t="shared" si="64"/>
        <v>1.5404220201039038</v>
      </c>
      <c r="CF707">
        <f t="shared" si="62"/>
        <v>404.81000000000006</v>
      </c>
      <c r="CG70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BORD'!$B$13:$B$2000,0),9)))*T707/$P$18)</f>
        <v>406.35042202010396</v>
      </c>
      <c r="CI707" t="str">
        <f>'TABLEAU DE BORD'!B705</f>
        <v/>
      </c>
      <c r="CJ707" t="e">
        <f>'TABLEAU DE BORD'!E705-'TABLEAU DE BORD'!C705</f>
        <v>#VALUE!</v>
      </c>
      <c r="CL707" t="str">
        <f>'TABLEAU DE BORD'!H705</f>
        <v/>
      </c>
      <c r="CM707" t="e">
        <f>'TABLEAU DE BORD'!K705-'TABLEAU DE BORD'!I705</f>
        <v>#VALUE!</v>
      </c>
    </row>
    <row r="708" spans="72:91" x14ac:dyDescent="0.25">
      <c r="BT70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BORD'!$B$13:$B$2000,0),11))*T708/INDEX('TABLEAU DE BORD'!$B$13:$R$2000,MATCH('Formalisme RTE'!$H$2,'TABLEAU DE BORD'!$B$13:$B$2000,0),12)</f>
        <v>3.102830965870556</v>
      </c>
      <c r="BU708">
        <f t="shared" si="65"/>
        <v>0.93577891975241945</v>
      </c>
      <c r="BX708">
        <f t="shared" si="63"/>
        <v>0.60748217536470928</v>
      </c>
      <c r="BZ708">
        <v>19.600000000000001</v>
      </c>
      <c r="CB708">
        <v>0.627</v>
      </c>
      <c r="CD708">
        <f t="shared" si="64"/>
        <v>1.5404220201039038</v>
      </c>
      <c r="CF708">
        <f t="shared" si="62"/>
        <v>404.81000000000006</v>
      </c>
      <c r="CG70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BORD'!$B$13:$B$2000,0),9)))*T708/$P$18)</f>
        <v>406.35042202010396</v>
      </c>
      <c r="CI708" t="str">
        <f>'TABLEAU DE BORD'!B706</f>
        <v/>
      </c>
      <c r="CJ708" t="e">
        <f>'TABLEAU DE BORD'!E706-'TABLEAU DE BORD'!C706</f>
        <v>#VALUE!</v>
      </c>
      <c r="CL708" t="str">
        <f>'TABLEAU DE BORD'!H706</f>
        <v/>
      </c>
      <c r="CM708" t="e">
        <f>'TABLEAU DE BORD'!K706-'TABLEAU DE BORD'!I706</f>
        <v>#VALUE!</v>
      </c>
    </row>
    <row r="709" spans="72:91" x14ac:dyDescent="0.25">
      <c r="BT70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BORD'!$B$13:$B$2000,0),11))*T709/INDEX('TABLEAU DE BORD'!$B$13:$R$2000,MATCH('Formalisme RTE'!$H$2,'TABLEAU DE BORD'!$B$13:$B$2000,0),12)</f>
        <v>3.102830965870556</v>
      </c>
      <c r="BU709">
        <f t="shared" si="65"/>
        <v>0.93577891975241945</v>
      </c>
      <c r="BX709">
        <f t="shared" si="63"/>
        <v>0.60748217536470928</v>
      </c>
      <c r="BZ709">
        <v>19.600000000000001</v>
      </c>
      <c r="CB709">
        <v>0.627</v>
      </c>
      <c r="CD709">
        <f t="shared" si="64"/>
        <v>1.5404220201039038</v>
      </c>
      <c r="CF709">
        <f t="shared" si="62"/>
        <v>404.81000000000006</v>
      </c>
      <c r="CG70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BORD'!$B$13:$B$2000,0),9)))*T709/$P$18)</f>
        <v>406.35042202010396</v>
      </c>
      <c r="CI709" t="str">
        <f>'TABLEAU DE BORD'!B707</f>
        <v/>
      </c>
      <c r="CJ709" t="e">
        <f>'TABLEAU DE BORD'!E707-'TABLEAU DE BORD'!C707</f>
        <v>#VALUE!</v>
      </c>
      <c r="CL709" t="str">
        <f>'TABLEAU DE BORD'!H707</f>
        <v/>
      </c>
      <c r="CM709" t="e">
        <f>'TABLEAU DE BORD'!K707-'TABLEAU DE BORD'!I707</f>
        <v>#VALUE!</v>
      </c>
    </row>
    <row r="710" spans="72:91" x14ac:dyDescent="0.25">
      <c r="BT71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BORD'!$B$13:$B$2000,0),11))*T710/INDEX('TABLEAU DE BORD'!$B$13:$R$2000,MATCH('Formalisme RTE'!$H$2,'TABLEAU DE BORD'!$B$13:$B$2000,0),12)</f>
        <v>3.102830965870556</v>
      </c>
      <c r="BU710">
        <f t="shared" si="65"/>
        <v>0.93577891975241945</v>
      </c>
      <c r="BX710">
        <f t="shared" si="63"/>
        <v>0.60748217536470928</v>
      </c>
      <c r="BZ710">
        <v>19.600000000000001</v>
      </c>
      <c r="CB710">
        <v>0.627</v>
      </c>
      <c r="CD710">
        <f t="shared" si="64"/>
        <v>1.5404220201039038</v>
      </c>
      <c r="CF710">
        <f t="shared" si="62"/>
        <v>404.81000000000006</v>
      </c>
      <c r="CG71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BORD'!$B$13:$B$2000,0),9)))*T710/$P$18)</f>
        <v>406.35042202010396</v>
      </c>
      <c r="CI710" t="str">
        <f>'TABLEAU DE BORD'!B708</f>
        <v/>
      </c>
      <c r="CJ710" t="e">
        <f>'TABLEAU DE BORD'!E708-'TABLEAU DE BORD'!C708</f>
        <v>#VALUE!</v>
      </c>
      <c r="CL710" t="str">
        <f>'TABLEAU DE BORD'!H708</f>
        <v/>
      </c>
      <c r="CM710" t="e">
        <f>'TABLEAU DE BORD'!K708-'TABLEAU DE BORD'!I708</f>
        <v>#VALUE!</v>
      </c>
    </row>
    <row r="711" spans="72:91" x14ac:dyDescent="0.25">
      <c r="BT71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BORD'!$B$13:$B$2000,0),11))*T711/INDEX('TABLEAU DE BORD'!$B$13:$R$2000,MATCH('Formalisme RTE'!$H$2,'TABLEAU DE BORD'!$B$13:$B$2000,0),12)</f>
        <v>3.102830965870556</v>
      </c>
      <c r="BU711">
        <f t="shared" si="65"/>
        <v>0.93577891975241945</v>
      </c>
      <c r="BX711">
        <f t="shared" si="63"/>
        <v>0.60748217536470928</v>
      </c>
      <c r="BZ711">
        <v>19.600000000000001</v>
      </c>
      <c r="CB711">
        <v>0.627</v>
      </c>
      <c r="CD711">
        <f t="shared" si="64"/>
        <v>1.5404220201039038</v>
      </c>
      <c r="CF711">
        <f t="shared" si="62"/>
        <v>404.81000000000006</v>
      </c>
      <c r="CG71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BORD'!$B$13:$B$2000,0),9)))*T711/$P$18)</f>
        <v>406.35042202010396</v>
      </c>
      <c r="CI711" t="str">
        <f>'TABLEAU DE BORD'!B709</f>
        <v/>
      </c>
      <c r="CJ711" t="e">
        <f>'TABLEAU DE BORD'!E709-'TABLEAU DE BORD'!C709</f>
        <v>#VALUE!</v>
      </c>
      <c r="CL711" t="str">
        <f>'TABLEAU DE BORD'!H709</f>
        <v/>
      </c>
      <c r="CM711" t="e">
        <f>'TABLEAU DE BORD'!K709-'TABLEAU DE BORD'!I709</f>
        <v>#VALUE!</v>
      </c>
    </row>
    <row r="712" spans="72:91" x14ac:dyDescent="0.25">
      <c r="BT71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BORD'!$B$13:$B$2000,0),11))*T712/INDEX('TABLEAU DE BORD'!$B$13:$R$2000,MATCH('Formalisme RTE'!$H$2,'TABLEAU DE BORD'!$B$13:$B$2000,0),12)</f>
        <v>3.102830965870556</v>
      </c>
      <c r="BU712">
        <f t="shared" si="65"/>
        <v>0.93577891975241945</v>
      </c>
      <c r="BX712">
        <f t="shared" si="63"/>
        <v>0.60748217536470928</v>
      </c>
      <c r="BZ712">
        <v>19.600000000000001</v>
      </c>
      <c r="CB712">
        <v>0.627</v>
      </c>
      <c r="CD712">
        <f t="shared" si="64"/>
        <v>1.5404220201039038</v>
      </c>
      <c r="CF712">
        <f t="shared" si="62"/>
        <v>404.81000000000006</v>
      </c>
      <c r="CG71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BORD'!$B$13:$B$2000,0),9)))*T712/$P$18)</f>
        <v>406.35042202010396</v>
      </c>
      <c r="CI712" t="str">
        <f>'TABLEAU DE BORD'!B710</f>
        <v/>
      </c>
      <c r="CJ712" t="e">
        <f>'TABLEAU DE BORD'!E710-'TABLEAU DE BORD'!C710</f>
        <v>#VALUE!</v>
      </c>
      <c r="CL712" t="str">
        <f>'TABLEAU DE BORD'!H710</f>
        <v/>
      </c>
      <c r="CM712" t="e">
        <f>'TABLEAU DE BORD'!K710-'TABLEAU DE BORD'!I710</f>
        <v>#VALUE!</v>
      </c>
    </row>
    <row r="713" spans="72:91" x14ac:dyDescent="0.25">
      <c r="BT71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BORD'!$B$13:$B$2000,0),11))*T713/INDEX('TABLEAU DE BORD'!$B$13:$R$2000,MATCH('Formalisme RTE'!$H$2,'TABLEAU DE BORD'!$B$13:$B$2000,0),12)</f>
        <v>3.102830965870556</v>
      </c>
      <c r="BU713">
        <f t="shared" si="65"/>
        <v>0.93577891975241945</v>
      </c>
      <c r="BX713">
        <f t="shared" si="63"/>
        <v>0.60748217536470928</v>
      </c>
      <c r="BZ713">
        <v>19.600000000000001</v>
      </c>
      <c r="CB713">
        <v>0.627</v>
      </c>
      <c r="CD713">
        <f t="shared" si="64"/>
        <v>1.5404220201039038</v>
      </c>
      <c r="CF713">
        <f t="shared" si="62"/>
        <v>404.81000000000006</v>
      </c>
      <c r="CG71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BORD'!$B$13:$B$2000,0),9)))*T713/$P$18)</f>
        <v>406.35042202010396</v>
      </c>
      <c r="CI713" t="str">
        <f>'TABLEAU DE BORD'!B711</f>
        <v/>
      </c>
      <c r="CJ713" t="e">
        <f>'TABLEAU DE BORD'!E711-'TABLEAU DE BORD'!C711</f>
        <v>#VALUE!</v>
      </c>
      <c r="CL713" t="str">
        <f>'TABLEAU DE BORD'!H711</f>
        <v/>
      </c>
      <c r="CM713" t="e">
        <f>'TABLEAU DE BORD'!K711-'TABLEAU DE BORD'!I711</f>
        <v>#VALUE!</v>
      </c>
    </row>
    <row r="714" spans="72:91" x14ac:dyDescent="0.25">
      <c r="BT71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BORD'!$B$13:$B$2000,0),11))*T714/INDEX('TABLEAU DE BORD'!$B$13:$R$2000,MATCH('Formalisme RTE'!$H$2,'TABLEAU DE BORD'!$B$13:$B$2000,0),12)</f>
        <v>3.102830965870556</v>
      </c>
      <c r="BU714">
        <f t="shared" si="65"/>
        <v>0.93577891975241945</v>
      </c>
      <c r="BX714">
        <f t="shared" si="63"/>
        <v>0.60748217536470928</v>
      </c>
      <c r="BZ714">
        <v>19.600000000000001</v>
      </c>
      <c r="CB714">
        <v>0.627</v>
      </c>
      <c r="CD714">
        <f t="shared" si="64"/>
        <v>1.5404220201039038</v>
      </c>
      <c r="CF714">
        <f t="shared" si="62"/>
        <v>404.81000000000006</v>
      </c>
      <c r="CG71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BORD'!$B$13:$B$2000,0),9)))*T714/$P$18)</f>
        <v>406.35042202010396</v>
      </c>
      <c r="CI714" t="str">
        <f>'TABLEAU DE BORD'!B712</f>
        <v/>
      </c>
      <c r="CJ714" t="e">
        <f>'TABLEAU DE BORD'!E712-'TABLEAU DE BORD'!C712</f>
        <v>#VALUE!</v>
      </c>
      <c r="CL714" t="str">
        <f>'TABLEAU DE BORD'!H712</f>
        <v/>
      </c>
      <c r="CM714" t="e">
        <f>'TABLEAU DE BORD'!K712-'TABLEAU DE BORD'!I712</f>
        <v>#VALUE!</v>
      </c>
    </row>
    <row r="715" spans="72:91" x14ac:dyDescent="0.25">
      <c r="BT71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BORD'!$B$13:$B$2000,0),11))*T715/INDEX('TABLEAU DE BORD'!$B$13:$R$2000,MATCH('Formalisme RTE'!$H$2,'TABLEAU DE BORD'!$B$13:$B$2000,0),12)</f>
        <v>3.102830965870556</v>
      </c>
      <c r="BU715">
        <f t="shared" si="65"/>
        <v>0.93577891975241945</v>
      </c>
      <c r="BX715">
        <f t="shared" si="63"/>
        <v>0.60748217536470928</v>
      </c>
      <c r="BZ715">
        <v>19.600000000000001</v>
      </c>
      <c r="CB715">
        <v>0.627</v>
      </c>
      <c r="CD715">
        <f t="shared" si="64"/>
        <v>1.5404220201039038</v>
      </c>
      <c r="CF715">
        <f t="shared" si="62"/>
        <v>404.81000000000006</v>
      </c>
      <c r="CG71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BORD'!$B$13:$B$2000,0),9)))*T715/$P$18)</f>
        <v>406.35042202010396</v>
      </c>
      <c r="CI715" t="str">
        <f>'TABLEAU DE BORD'!B713</f>
        <v/>
      </c>
      <c r="CJ715" t="e">
        <f>'TABLEAU DE BORD'!E713-'TABLEAU DE BORD'!C713</f>
        <v>#VALUE!</v>
      </c>
      <c r="CL715" t="str">
        <f>'TABLEAU DE BORD'!H713</f>
        <v/>
      </c>
      <c r="CM715" t="e">
        <f>'TABLEAU DE BORD'!K713-'TABLEAU DE BORD'!I713</f>
        <v>#VALUE!</v>
      </c>
    </row>
    <row r="716" spans="72:91" x14ac:dyDescent="0.25">
      <c r="BT71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BORD'!$B$13:$B$2000,0),11))*T716/INDEX('TABLEAU DE BORD'!$B$13:$R$2000,MATCH('Formalisme RTE'!$H$2,'TABLEAU DE BORD'!$B$13:$B$2000,0),12)</f>
        <v>3.102830965870556</v>
      </c>
      <c r="BU716">
        <f t="shared" si="65"/>
        <v>0.93577891975241945</v>
      </c>
      <c r="BX716">
        <f t="shared" si="63"/>
        <v>0.60748217536470928</v>
      </c>
      <c r="BZ716">
        <v>19.600000000000001</v>
      </c>
      <c r="CB716">
        <v>0.627</v>
      </c>
      <c r="CD716">
        <f t="shared" si="64"/>
        <v>1.5404220201039038</v>
      </c>
      <c r="CF716">
        <f t="shared" si="62"/>
        <v>404.81000000000006</v>
      </c>
      <c r="CG71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BORD'!$B$13:$B$2000,0),9)))*T716/$P$18)</f>
        <v>406.35042202010396</v>
      </c>
      <c r="CI716" t="str">
        <f>'TABLEAU DE BORD'!B714</f>
        <v/>
      </c>
      <c r="CJ716" t="e">
        <f>'TABLEAU DE BORD'!E714-'TABLEAU DE BORD'!C714</f>
        <v>#VALUE!</v>
      </c>
      <c r="CL716" t="str">
        <f>'TABLEAU DE BORD'!H714</f>
        <v/>
      </c>
      <c r="CM716" t="e">
        <f>'TABLEAU DE BORD'!K714-'TABLEAU DE BORD'!I714</f>
        <v>#VALUE!</v>
      </c>
    </row>
    <row r="717" spans="72:91" x14ac:dyDescent="0.25">
      <c r="BT71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BORD'!$B$13:$B$2000,0),11))*T717/INDEX('TABLEAU DE BORD'!$B$13:$R$2000,MATCH('Formalisme RTE'!$H$2,'TABLEAU DE BORD'!$B$13:$B$2000,0),12)</f>
        <v>3.102830965870556</v>
      </c>
      <c r="BU717">
        <f t="shared" si="65"/>
        <v>0.93577891975241945</v>
      </c>
      <c r="BX717">
        <f t="shared" si="63"/>
        <v>0.60748217536470928</v>
      </c>
      <c r="BZ717">
        <v>19.600000000000001</v>
      </c>
      <c r="CB717">
        <v>0.627</v>
      </c>
      <c r="CD717">
        <f t="shared" si="64"/>
        <v>1.5404220201039038</v>
      </c>
      <c r="CF717">
        <f t="shared" si="62"/>
        <v>404.81000000000006</v>
      </c>
      <c r="CG71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BORD'!$B$13:$B$2000,0),9)))*T717/$P$18)</f>
        <v>406.35042202010396</v>
      </c>
      <c r="CI717" t="str">
        <f>'TABLEAU DE BORD'!B715</f>
        <v/>
      </c>
      <c r="CJ717" t="e">
        <f>'TABLEAU DE BORD'!E715-'TABLEAU DE BORD'!C715</f>
        <v>#VALUE!</v>
      </c>
      <c r="CL717" t="str">
        <f>'TABLEAU DE BORD'!H715</f>
        <v/>
      </c>
      <c r="CM717" t="e">
        <f>'TABLEAU DE BORD'!K715-'TABLEAU DE BORD'!I715</f>
        <v>#VALUE!</v>
      </c>
    </row>
    <row r="718" spans="72:91" x14ac:dyDescent="0.25">
      <c r="BT71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BORD'!$B$13:$B$2000,0),11))*T718/INDEX('TABLEAU DE BORD'!$B$13:$R$2000,MATCH('Formalisme RTE'!$H$2,'TABLEAU DE BORD'!$B$13:$B$2000,0),12)</f>
        <v>3.102830965870556</v>
      </c>
      <c r="BU718">
        <f t="shared" si="65"/>
        <v>0.93577891975241945</v>
      </c>
      <c r="BX718">
        <f t="shared" si="63"/>
        <v>0.60748217536470928</v>
      </c>
      <c r="BZ718">
        <v>19.600000000000001</v>
      </c>
      <c r="CB718">
        <v>0.627</v>
      </c>
      <c r="CD718">
        <f t="shared" si="64"/>
        <v>1.5404220201039038</v>
      </c>
      <c r="CF718">
        <f t="shared" si="62"/>
        <v>404.81000000000006</v>
      </c>
      <c r="CG71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BORD'!$B$13:$B$2000,0),9)))*T718/$P$18)</f>
        <v>406.35042202010396</v>
      </c>
      <c r="CI718" t="str">
        <f>'TABLEAU DE BORD'!B716</f>
        <v/>
      </c>
      <c r="CJ718" t="e">
        <f>'TABLEAU DE BORD'!E716-'TABLEAU DE BORD'!C716</f>
        <v>#VALUE!</v>
      </c>
      <c r="CL718" t="str">
        <f>'TABLEAU DE BORD'!H716</f>
        <v/>
      </c>
      <c r="CM718" t="e">
        <f>'TABLEAU DE BORD'!K716-'TABLEAU DE BORD'!I716</f>
        <v>#VALUE!</v>
      </c>
    </row>
    <row r="719" spans="72:91" x14ac:dyDescent="0.25">
      <c r="BT71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BORD'!$B$13:$B$2000,0),11))*T719/INDEX('TABLEAU DE BORD'!$B$13:$R$2000,MATCH('Formalisme RTE'!$H$2,'TABLEAU DE BORD'!$B$13:$B$2000,0),12)</f>
        <v>3.102830965870556</v>
      </c>
      <c r="BU719">
        <f t="shared" si="65"/>
        <v>0.93577891975241945</v>
      </c>
      <c r="BX719">
        <f t="shared" si="63"/>
        <v>0.60748217536470928</v>
      </c>
      <c r="BZ719">
        <v>19.600000000000001</v>
      </c>
      <c r="CB719">
        <v>0.627</v>
      </c>
      <c r="CD719">
        <f t="shared" si="64"/>
        <v>1.5404220201039038</v>
      </c>
      <c r="CF719">
        <f t="shared" ref="CF719:CF782" si="66">$BE$28+$D$10*((EXP(($BE$26-T719)/$D$10)+EXP(-($BE$26-T719)/$D$10))/2-1)</f>
        <v>404.81000000000006</v>
      </c>
      <c r="CG71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BORD'!$B$13:$B$2000,0),9)))*T719/$P$18)</f>
        <v>406.35042202010396</v>
      </c>
      <c r="CI719" t="str">
        <f>'TABLEAU DE BORD'!B717</f>
        <v/>
      </c>
      <c r="CJ719" t="e">
        <f>'TABLEAU DE BORD'!E717-'TABLEAU DE BORD'!C717</f>
        <v>#VALUE!</v>
      </c>
      <c r="CL719" t="str">
        <f>'TABLEAU DE BORD'!H717</f>
        <v/>
      </c>
      <c r="CM719" t="e">
        <f>'TABLEAU DE BORD'!K717-'TABLEAU DE BORD'!I717</f>
        <v>#VALUE!</v>
      </c>
    </row>
    <row r="720" spans="72:91" x14ac:dyDescent="0.25">
      <c r="BT72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BORD'!$B$13:$B$2000,0),11))*T720/INDEX('TABLEAU DE BORD'!$B$13:$R$2000,MATCH('Formalisme RTE'!$H$2,'TABLEAU DE BORD'!$B$13:$B$2000,0),12)</f>
        <v>3.102830965870556</v>
      </c>
      <c r="BU720">
        <f t="shared" si="65"/>
        <v>0.93577891975241945</v>
      </c>
      <c r="BX720">
        <f t="shared" ref="BX720:BX783" si="67">SQRT(1-(1/(SQRT((CB720*0.981)^2+(($B$30/10)*BZ720*0.001)^2)/(CB720*0.981))^2))</f>
        <v>0.60748217536470928</v>
      </c>
      <c r="BZ720">
        <v>19.600000000000001</v>
      </c>
      <c r="CB720">
        <v>0.627</v>
      </c>
      <c r="CD720">
        <f t="shared" si="64"/>
        <v>1.5404220201039038</v>
      </c>
      <c r="CF720">
        <f t="shared" si="66"/>
        <v>404.81000000000006</v>
      </c>
      <c r="CG72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BORD'!$B$13:$B$2000,0),9)))*T720/$P$18)</f>
        <v>406.35042202010396</v>
      </c>
      <c r="CI720" t="str">
        <f>'TABLEAU DE BORD'!B718</f>
        <v/>
      </c>
      <c r="CJ720" t="e">
        <f>'TABLEAU DE BORD'!E718-'TABLEAU DE BORD'!C718</f>
        <v>#VALUE!</v>
      </c>
      <c r="CL720" t="str">
        <f>'TABLEAU DE BORD'!H718</f>
        <v/>
      </c>
      <c r="CM720" t="e">
        <f>'TABLEAU DE BORD'!K718-'TABLEAU DE BORD'!I718</f>
        <v>#VALUE!</v>
      </c>
    </row>
    <row r="721" spans="72:91" x14ac:dyDescent="0.25">
      <c r="BT72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BORD'!$B$13:$B$2000,0),11))*T721/INDEX('TABLEAU DE BORD'!$B$13:$R$2000,MATCH('Formalisme RTE'!$H$2,'TABLEAU DE BORD'!$B$13:$B$2000,0),12)</f>
        <v>3.102830965870556</v>
      </c>
      <c r="BU721">
        <f t="shared" si="65"/>
        <v>0.93577891975241945</v>
      </c>
      <c r="BX721">
        <f t="shared" si="67"/>
        <v>0.60748217536470928</v>
      </c>
      <c r="BZ721">
        <v>19.600000000000001</v>
      </c>
      <c r="CB721">
        <v>0.627</v>
      </c>
      <c r="CD721">
        <f t="shared" ref="CD721:CD784" si="68">CG721-CF721</f>
        <v>1.5404220201039038</v>
      </c>
      <c r="CF721">
        <f t="shared" si="66"/>
        <v>404.81000000000006</v>
      </c>
      <c r="CG72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BORD'!$B$13:$B$2000,0),9)))*T721/$P$18)</f>
        <v>406.35042202010396</v>
      </c>
      <c r="CI721" t="str">
        <f>'TABLEAU DE BORD'!B719</f>
        <v/>
      </c>
      <c r="CJ721" t="e">
        <f>'TABLEAU DE BORD'!E719-'TABLEAU DE BORD'!C719</f>
        <v>#VALUE!</v>
      </c>
      <c r="CL721" t="str">
        <f>'TABLEAU DE BORD'!H719</f>
        <v/>
      </c>
      <c r="CM721" t="e">
        <f>'TABLEAU DE BORD'!K719-'TABLEAU DE BORD'!I719</f>
        <v>#VALUE!</v>
      </c>
    </row>
    <row r="722" spans="72:91" x14ac:dyDescent="0.25">
      <c r="BT72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BORD'!$B$13:$B$2000,0),11))*T722/INDEX('TABLEAU DE BORD'!$B$13:$R$2000,MATCH('Formalisme RTE'!$H$2,'TABLEAU DE BORD'!$B$13:$B$2000,0),12)</f>
        <v>3.102830965870556</v>
      </c>
      <c r="BU722">
        <f t="shared" ref="BU722:BU785" si="69">BX722*CD722</f>
        <v>0.93577891975241945</v>
      </c>
      <c r="BX722">
        <f t="shared" si="67"/>
        <v>0.60748217536470928</v>
      </c>
      <c r="BZ722">
        <v>19.600000000000001</v>
      </c>
      <c r="CB722">
        <v>0.627</v>
      </c>
      <c r="CD722">
        <f t="shared" si="68"/>
        <v>1.5404220201039038</v>
      </c>
      <c r="CF722">
        <f t="shared" si="66"/>
        <v>404.81000000000006</v>
      </c>
      <c r="CG72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BORD'!$B$13:$B$2000,0),9)))*T722/$P$18)</f>
        <v>406.35042202010396</v>
      </c>
      <c r="CI722" t="str">
        <f>'TABLEAU DE BORD'!B720</f>
        <v/>
      </c>
      <c r="CJ722" t="e">
        <f>'TABLEAU DE BORD'!E720-'TABLEAU DE BORD'!C720</f>
        <v>#VALUE!</v>
      </c>
      <c r="CL722" t="str">
        <f>'TABLEAU DE BORD'!H720</f>
        <v/>
      </c>
      <c r="CM722" t="e">
        <f>'TABLEAU DE BORD'!K720-'TABLEAU DE BORD'!I720</f>
        <v>#VALUE!</v>
      </c>
    </row>
    <row r="723" spans="72:91" x14ac:dyDescent="0.25">
      <c r="BT72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BORD'!$B$13:$B$2000,0),11))*T723/INDEX('TABLEAU DE BORD'!$B$13:$R$2000,MATCH('Formalisme RTE'!$H$2,'TABLEAU DE BORD'!$B$13:$B$2000,0),12)</f>
        <v>3.102830965870556</v>
      </c>
      <c r="BU723">
        <f t="shared" si="69"/>
        <v>0.93577891975241945</v>
      </c>
      <c r="BX723">
        <f t="shared" si="67"/>
        <v>0.60748217536470928</v>
      </c>
      <c r="BZ723">
        <v>19.600000000000001</v>
      </c>
      <c r="CB723">
        <v>0.627</v>
      </c>
      <c r="CD723">
        <f t="shared" si="68"/>
        <v>1.5404220201039038</v>
      </c>
      <c r="CF723">
        <f t="shared" si="66"/>
        <v>404.81000000000006</v>
      </c>
      <c r="CG72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BORD'!$B$13:$B$2000,0),9)))*T723/$P$18)</f>
        <v>406.35042202010396</v>
      </c>
      <c r="CI723" t="str">
        <f>'TABLEAU DE BORD'!B721</f>
        <v/>
      </c>
      <c r="CJ723" t="e">
        <f>'TABLEAU DE BORD'!E721-'TABLEAU DE BORD'!C721</f>
        <v>#VALUE!</v>
      </c>
      <c r="CL723" t="str">
        <f>'TABLEAU DE BORD'!H721</f>
        <v/>
      </c>
      <c r="CM723" t="e">
        <f>'TABLEAU DE BORD'!K721-'TABLEAU DE BORD'!I721</f>
        <v>#VALUE!</v>
      </c>
    </row>
    <row r="724" spans="72:91" x14ac:dyDescent="0.25">
      <c r="BT72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BORD'!$B$13:$B$2000,0),11))*T724/INDEX('TABLEAU DE BORD'!$B$13:$R$2000,MATCH('Formalisme RTE'!$H$2,'TABLEAU DE BORD'!$B$13:$B$2000,0),12)</f>
        <v>3.102830965870556</v>
      </c>
      <c r="BU724">
        <f t="shared" si="69"/>
        <v>0.93577891975241945</v>
      </c>
      <c r="BX724">
        <f t="shared" si="67"/>
        <v>0.60748217536470928</v>
      </c>
      <c r="BZ724">
        <v>19.600000000000001</v>
      </c>
      <c r="CB724">
        <v>0.627</v>
      </c>
      <c r="CD724">
        <f t="shared" si="68"/>
        <v>1.5404220201039038</v>
      </c>
      <c r="CF724">
        <f t="shared" si="66"/>
        <v>404.81000000000006</v>
      </c>
      <c r="CG72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BORD'!$B$13:$B$2000,0),9)))*T724/$P$18)</f>
        <v>406.35042202010396</v>
      </c>
      <c r="CI724" t="str">
        <f>'TABLEAU DE BORD'!B722</f>
        <v/>
      </c>
      <c r="CJ724" t="e">
        <f>'TABLEAU DE BORD'!E722-'TABLEAU DE BORD'!C722</f>
        <v>#VALUE!</v>
      </c>
      <c r="CL724" t="str">
        <f>'TABLEAU DE BORD'!H722</f>
        <v/>
      </c>
      <c r="CM724" t="e">
        <f>'TABLEAU DE BORD'!K722-'TABLEAU DE BORD'!I722</f>
        <v>#VALUE!</v>
      </c>
    </row>
    <row r="725" spans="72:91" x14ac:dyDescent="0.25">
      <c r="BT72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BORD'!$B$13:$B$2000,0),11))*T725/INDEX('TABLEAU DE BORD'!$B$13:$R$2000,MATCH('Formalisme RTE'!$H$2,'TABLEAU DE BORD'!$B$13:$B$2000,0),12)</f>
        <v>3.102830965870556</v>
      </c>
      <c r="BU725">
        <f t="shared" si="69"/>
        <v>0.93577891975241945</v>
      </c>
      <c r="BX725">
        <f t="shared" si="67"/>
        <v>0.60748217536470928</v>
      </c>
      <c r="BZ725">
        <v>19.600000000000001</v>
      </c>
      <c r="CB725">
        <v>0.627</v>
      </c>
      <c r="CD725">
        <f t="shared" si="68"/>
        <v>1.5404220201039038</v>
      </c>
      <c r="CF725">
        <f t="shared" si="66"/>
        <v>404.81000000000006</v>
      </c>
      <c r="CG72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BORD'!$B$13:$B$2000,0),9)))*T725/$P$18)</f>
        <v>406.35042202010396</v>
      </c>
      <c r="CI725" t="str">
        <f>'TABLEAU DE BORD'!B723</f>
        <v/>
      </c>
      <c r="CJ725" t="e">
        <f>'TABLEAU DE BORD'!E723-'TABLEAU DE BORD'!C723</f>
        <v>#VALUE!</v>
      </c>
      <c r="CL725" t="str">
        <f>'TABLEAU DE BORD'!H723</f>
        <v/>
      </c>
      <c r="CM725" t="e">
        <f>'TABLEAU DE BORD'!K723-'TABLEAU DE BORD'!I723</f>
        <v>#VALUE!</v>
      </c>
    </row>
    <row r="726" spans="72:91" x14ac:dyDescent="0.25">
      <c r="BT72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BORD'!$B$13:$B$2000,0),11))*T726/INDEX('TABLEAU DE BORD'!$B$13:$R$2000,MATCH('Formalisme RTE'!$H$2,'TABLEAU DE BORD'!$B$13:$B$2000,0),12)</f>
        <v>3.102830965870556</v>
      </c>
      <c r="BU726">
        <f t="shared" si="69"/>
        <v>0.93577891975241945</v>
      </c>
      <c r="BX726">
        <f t="shared" si="67"/>
        <v>0.60748217536470928</v>
      </c>
      <c r="BZ726">
        <v>19.600000000000001</v>
      </c>
      <c r="CB726">
        <v>0.627</v>
      </c>
      <c r="CD726">
        <f t="shared" si="68"/>
        <v>1.5404220201039038</v>
      </c>
      <c r="CF726">
        <f t="shared" si="66"/>
        <v>404.81000000000006</v>
      </c>
      <c r="CG72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BORD'!$B$13:$B$2000,0),9)))*T726/$P$18)</f>
        <v>406.35042202010396</v>
      </c>
      <c r="CI726" t="str">
        <f>'TABLEAU DE BORD'!B724</f>
        <v/>
      </c>
      <c r="CJ726" t="e">
        <f>'TABLEAU DE BORD'!E724-'TABLEAU DE BORD'!C724</f>
        <v>#VALUE!</v>
      </c>
      <c r="CL726" t="str">
        <f>'TABLEAU DE BORD'!H724</f>
        <v/>
      </c>
      <c r="CM726" t="e">
        <f>'TABLEAU DE BORD'!K724-'TABLEAU DE BORD'!I724</f>
        <v>#VALUE!</v>
      </c>
    </row>
    <row r="727" spans="72:91" x14ac:dyDescent="0.25">
      <c r="BT72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BORD'!$B$13:$B$2000,0),11))*T727/INDEX('TABLEAU DE BORD'!$B$13:$R$2000,MATCH('Formalisme RTE'!$H$2,'TABLEAU DE BORD'!$B$13:$B$2000,0),12)</f>
        <v>3.102830965870556</v>
      </c>
      <c r="BU727">
        <f t="shared" si="69"/>
        <v>0.93577891975241945</v>
      </c>
      <c r="BX727">
        <f t="shared" si="67"/>
        <v>0.60748217536470928</v>
      </c>
      <c r="BZ727">
        <v>19.600000000000001</v>
      </c>
      <c r="CB727">
        <v>0.627</v>
      </c>
      <c r="CD727">
        <f t="shared" si="68"/>
        <v>1.5404220201039038</v>
      </c>
      <c r="CF727">
        <f t="shared" si="66"/>
        <v>404.81000000000006</v>
      </c>
      <c r="CG72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BORD'!$B$13:$B$2000,0),9)))*T727/$P$18)</f>
        <v>406.35042202010396</v>
      </c>
      <c r="CI727" t="str">
        <f>'TABLEAU DE BORD'!B725</f>
        <v/>
      </c>
      <c r="CJ727" t="e">
        <f>'TABLEAU DE BORD'!E725-'TABLEAU DE BORD'!C725</f>
        <v>#VALUE!</v>
      </c>
      <c r="CL727" t="str">
        <f>'TABLEAU DE BORD'!H725</f>
        <v/>
      </c>
      <c r="CM727" t="e">
        <f>'TABLEAU DE BORD'!K725-'TABLEAU DE BORD'!I725</f>
        <v>#VALUE!</v>
      </c>
    </row>
    <row r="728" spans="72:91" x14ac:dyDescent="0.25">
      <c r="BT72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BORD'!$B$13:$B$2000,0),11))*T728/INDEX('TABLEAU DE BORD'!$B$13:$R$2000,MATCH('Formalisme RTE'!$H$2,'TABLEAU DE BORD'!$B$13:$B$2000,0),12)</f>
        <v>3.102830965870556</v>
      </c>
      <c r="BU728">
        <f t="shared" si="69"/>
        <v>0.93577891975241945</v>
      </c>
      <c r="BX728">
        <f t="shared" si="67"/>
        <v>0.60748217536470928</v>
      </c>
      <c r="BZ728">
        <v>19.600000000000001</v>
      </c>
      <c r="CB728">
        <v>0.627</v>
      </c>
      <c r="CD728">
        <f t="shared" si="68"/>
        <v>1.5404220201039038</v>
      </c>
      <c r="CF728">
        <f t="shared" si="66"/>
        <v>404.81000000000006</v>
      </c>
      <c r="CG72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BORD'!$B$13:$B$2000,0),9)))*T728/$P$18)</f>
        <v>406.35042202010396</v>
      </c>
      <c r="CI728" t="str">
        <f>'TABLEAU DE BORD'!B726</f>
        <v/>
      </c>
      <c r="CJ728" t="e">
        <f>'TABLEAU DE BORD'!E726-'TABLEAU DE BORD'!C726</f>
        <v>#VALUE!</v>
      </c>
      <c r="CL728" t="str">
        <f>'TABLEAU DE BORD'!H726</f>
        <v/>
      </c>
      <c r="CM728" t="e">
        <f>'TABLEAU DE BORD'!K726-'TABLEAU DE BORD'!I726</f>
        <v>#VALUE!</v>
      </c>
    </row>
    <row r="729" spans="72:91" x14ac:dyDescent="0.25">
      <c r="BT72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BORD'!$B$13:$B$2000,0),11))*T729/INDEX('TABLEAU DE BORD'!$B$13:$R$2000,MATCH('Formalisme RTE'!$H$2,'TABLEAU DE BORD'!$B$13:$B$2000,0),12)</f>
        <v>3.102830965870556</v>
      </c>
      <c r="BU729">
        <f t="shared" si="69"/>
        <v>0.93577891975241945</v>
      </c>
      <c r="BX729">
        <f t="shared" si="67"/>
        <v>0.60748217536470928</v>
      </c>
      <c r="BZ729">
        <v>19.600000000000001</v>
      </c>
      <c r="CB729">
        <v>0.627</v>
      </c>
      <c r="CD729">
        <f t="shared" si="68"/>
        <v>1.5404220201039038</v>
      </c>
      <c r="CF729">
        <f t="shared" si="66"/>
        <v>404.81000000000006</v>
      </c>
      <c r="CG72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BORD'!$B$13:$B$2000,0),9)))*T729/$P$18)</f>
        <v>406.35042202010396</v>
      </c>
      <c r="CI729" t="str">
        <f>'TABLEAU DE BORD'!B727</f>
        <v/>
      </c>
      <c r="CJ729" t="e">
        <f>'TABLEAU DE BORD'!E727-'TABLEAU DE BORD'!C727</f>
        <v>#VALUE!</v>
      </c>
      <c r="CL729" t="str">
        <f>'TABLEAU DE BORD'!H727</f>
        <v/>
      </c>
      <c r="CM729" t="e">
        <f>'TABLEAU DE BORD'!K727-'TABLEAU DE BORD'!I727</f>
        <v>#VALUE!</v>
      </c>
    </row>
    <row r="730" spans="72:91" x14ac:dyDescent="0.25">
      <c r="BT73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BORD'!$B$13:$B$2000,0),11))*T730/INDEX('TABLEAU DE BORD'!$B$13:$R$2000,MATCH('Formalisme RTE'!$H$2,'TABLEAU DE BORD'!$B$13:$B$2000,0),12)</f>
        <v>3.102830965870556</v>
      </c>
      <c r="BU730">
        <f t="shared" si="69"/>
        <v>0.93577891975241945</v>
      </c>
      <c r="BX730">
        <f t="shared" si="67"/>
        <v>0.60748217536470928</v>
      </c>
      <c r="BZ730">
        <v>19.600000000000001</v>
      </c>
      <c r="CB730">
        <v>0.627</v>
      </c>
      <c r="CD730">
        <f t="shared" si="68"/>
        <v>1.5404220201039038</v>
      </c>
      <c r="CF730">
        <f t="shared" si="66"/>
        <v>404.81000000000006</v>
      </c>
      <c r="CG73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BORD'!$B$13:$B$2000,0),9)))*T730/$P$18)</f>
        <v>406.35042202010396</v>
      </c>
      <c r="CI730" t="str">
        <f>'TABLEAU DE BORD'!B728</f>
        <v/>
      </c>
      <c r="CJ730" t="e">
        <f>'TABLEAU DE BORD'!E728-'TABLEAU DE BORD'!C728</f>
        <v>#VALUE!</v>
      </c>
      <c r="CL730" t="str">
        <f>'TABLEAU DE BORD'!H728</f>
        <v/>
      </c>
      <c r="CM730" t="e">
        <f>'TABLEAU DE BORD'!K728-'TABLEAU DE BORD'!I728</f>
        <v>#VALUE!</v>
      </c>
    </row>
    <row r="731" spans="72:91" x14ac:dyDescent="0.25">
      <c r="BT73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BORD'!$B$13:$B$2000,0),11))*T731/INDEX('TABLEAU DE BORD'!$B$13:$R$2000,MATCH('Formalisme RTE'!$H$2,'TABLEAU DE BORD'!$B$13:$B$2000,0),12)</f>
        <v>3.102830965870556</v>
      </c>
      <c r="BU731">
        <f t="shared" si="69"/>
        <v>0.93577891975241945</v>
      </c>
      <c r="BX731">
        <f t="shared" si="67"/>
        <v>0.60748217536470928</v>
      </c>
      <c r="BZ731">
        <v>19.600000000000001</v>
      </c>
      <c r="CB731">
        <v>0.627</v>
      </c>
      <c r="CD731">
        <f t="shared" si="68"/>
        <v>1.5404220201039038</v>
      </c>
      <c r="CF731">
        <f t="shared" si="66"/>
        <v>404.81000000000006</v>
      </c>
      <c r="CG73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BORD'!$B$13:$B$2000,0),9)))*T731/$P$18)</f>
        <v>406.35042202010396</v>
      </c>
      <c r="CI731" t="str">
        <f>'TABLEAU DE BORD'!B729</f>
        <v/>
      </c>
      <c r="CJ731" t="e">
        <f>'TABLEAU DE BORD'!E729-'TABLEAU DE BORD'!C729</f>
        <v>#VALUE!</v>
      </c>
      <c r="CL731" t="str">
        <f>'TABLEAU DE BORD'!H729</f>
        <v/>
      </c>
      <c r="CM731" t="e">
        <f>'TABLEAU DE BORD'!K729-'TABLEAU DE BORD'!I729</f>
        <v>#VALUE!</v>
      </c>
    </row>
    <row r="732" spans="72:91" x14ac:dyDescent="0.25">
      <c r="BT73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BORD'!$B$13:$B$2000,0),11))*T732/INDEX('TABLEAU DE BORD'!$B$13:$R$2000,MATCH('Formalisme RTE'!$H$2,'TABLEAU DE BORD'!$B$13:$B$2000,0),12)</f>
        <v>3.102830965870556</v>
      </c>
      <c r="BU732">
        <f t="shared" si="69"/>
        <v>0.93577891975241945</v>
      </c>
      <c r="BX732">
        <f t="shared" si="67"/>
        <v>0.60748217536470928</v>
      </c>
      <c r="BZ732">
        <v>19.600000000000001</v>
      </c>
      <c r="CB732">
        <v>0.627</v>
      </c>
      <c r="CD732">
        <f t="shared" si="68"/>
        <v>1.5404220201039038</v>
      </c>
      <c r="CF732">
        <f t="shared" si="66"/>
        <v>404.81000000000006</v>
      </c>
      <c r="CG73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BORD'!$B$13:$B$2000,0),9)))*T732/$P$18)</f>
        <v>406.35042202010396</v>
      </c>
      <c r="CI732" t="str">
        <f>'TABLEAU DE BORD'!B730</f>
        <v/>
      </c>
      <c r="CJ732" t="e">
        <f>'TABLEAU DE BORD'!E730-'TABLEAU DE BORD'!C730</f>
        <v>#VALUE!</v>
      </c>
      <c r="CL732" t="str">
        <f>'TABLEAU DE BORD'!H730</f>
        <v/>
      </c>
      <c r="CM732" t="e">
        <f>'TABLEAU DE BORD'!K730-'TABLEAU DE BORD'!I730</f>
        <v>#VALUE!</v>
      </c>
    </row>
    <row r="733" spans="72:91" x14ac:dyDescent="0.25">
      <c r="BT73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BORD'!$B$13:$B$2000,0),11))*T733/INDEX('TABLEAU DE BORD'!$B$13:$R$2000,MATCH('Formalisme RTE'!$H$2,'TABLEAU DE BORD'!$B$13:$B$2000,0),12)</f>
        <v>3.102830965870556</v>
      </c>
      <c r="BU733">
        <f t="shared" si="69"/>
        <v>0.93577891975241945</v>
      </c>
      <c r="BX733">
        <f t="shared" si="67"/>
        <v>0.60748217536470928</v>
      </c>
      <c r="BZ733">
        <v>19.600000000000001</v>
      </c>
      <c r="CB733">
        <v>0.627</v>
      </c>
      <c r="CD733">
        <f t="shared" si="68"/>
        <v>1.5404220201039038</v>
      </c>
      <c r="CF733">
        <f t="shared" si="66"/>
        <v>404.81000000000006</v>
      </c>
      <c r="CG73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BORD'!$B$13:$B$2000,0),9)))*T733/$P$18)</f>
        <v>406.35042202010396</v>
      </c>
      <c r="CI733" t="str">
        <f>'TABLEAU DE BORD'!B731</f>
        <v/>
      </c>
      <c r="CJ733" t="e">
        <f>'TABLEAU DE BORD'!E731-'TABLEAU DE BORD'!C731</f>
        <v>#VALUE!</v>
      </c>
      <c r="CL733" t="str">
        <f>'TABLEAU DE BORD'!H731</f>
        <v/>
      </c>
      <c r="CM733" t="e">
        <f>'TABLEAU DE BORD'!K731-'TABLEAU DE BORD'!I731</f>
        <v>#VALUE!</v>
      </c>
    </row>
    <row r="734" spans="72:91" x14ac:dyDescent="0.25">
      <c r="BT73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BORD'!$B$13:$B$2000,0),11))*T734/INDEX('TABLEAU DE BORD'!$B$13:$R$2000,MATCH('Formalisme RTE'!$H$2,'TABLEAU DE BORD'!$B$13:$B$2000,0),12)</f>
        <v>3.102830965870556</v>
      </c>
      <c r="BU734">
        <f t="shared" si="69"/>
        <v>0.93577891975241945</v>
      </c>
      <c r="BX734">
        <f t="shared" si="67"/>
        <v>0.60748217536470928</v>
      </c>
      <c r="BZ734">
        <v>19.600000000000001</v>
      </c>
      <c r="CB734">
        <v>0.627</v>
      </c>
      <c r="CD734">
        <f t="shared" si="68"/>
        <v>1.5404220201039038</v>
      </c>
      <c r="CF734">
        <f t="shared" si="66"/>
        <v>404.81000000000006</v>
      </c>
      <c r="CG73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BORD'!$B$13:$B$2000,0),9)))*T734/$P$18)</f>
        <v>406.35042202010396</v>
      </c>
      <c r="CI734" t="str">
        <f>'TABLEAU DE BORD'!B732</f>
        <v/>
      </c>
      <c r="CJ734" t="e">
        <f>'TABLEAU DE BORD'!E732-'TABLEAU DE BORD'!C732</f>
        <v>#VALUE!</v>
      </c>
      <c r="CL734" t="str">
        <f>'TABLEAU DE BORD'!H732</f>
        <v/>
      </c>
      <c r="CM734" t="e">
        <f>'TABLEAU DE BORD'!K732-'TABLEAU DE BORD'!I732</f>
        <v>#VALUE!</v>
      </c>
    </row>
    <row r="735" spans="72:91" x14ac:dyDescent="0.25">
      <c r="BT73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BORD'!$B$13:$B$2000,0),11))*T735/INDEX('TABLEAU DE BORD'!$B$13:$R$2000,MATCH('Formalisme RTE'!$H$2,'TABLEAU DE BORD'!$B$13:$B$2000,0),12)</f>
        <v>3.102830965870556</v>
      </c>
      <c r="BU735">
        <f t="shared" si="69"/>
        <v>0.93577891975241945</v>
      </c>
      <c r="BX735">
        <f t="shared" si="67"/>
        <v>0.60748217536470928</v>
      </c>
      <c r="BZ735">
        <v>19.600000000000001</v>
      </c>
      <c r="CB735">
        <v>0.627</v>
      </c>
      <c r="CD735">
        <f t="shared" si="68"/>
        <v>1.5404220201039038</v>
      </c>
      <c r="CF735">
        <f t="shared" si="66"/>
        <v>404.81000000000006</v>
      </c>
      <c r="CG73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BORD'!$B$13:$B$2000,0),9)))*T735/$P$18)</f>
        <v>406.35042202010396</v>
      </c>
      <c r="CI735" t="str">
        <f>'TABLEAU DE BORD'!B733</f>
        <v/>
      </c>
      <c r="CJ735" t="e">
        <f>'TABLEAU DE BORD'!E733-'TABLEAU DE BORD'!C733</f>
        <v>#VALUE!</v>
      </c>
      <c r="CL735" t="str">
        <f>'TABLEAU DE BORD'!H733</f>
        <v/>
      </c>
      <c r="CM735" t="e">
        <f>'TABLEAU DE BORD'!K733-'TABLEAU DE BORD'!I733</f>
        <v>#VALUE!</v>
      </c>
    </row>
    <row r="736" spans="72:91" x14ac:dyDescent="0.25">
      <c r="BT73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BORD'!$B$13:$B$2000,0),11))*T736/INDEX('TABLEAU DE BORD'!$B$13:$R$2000,MATCH('Formalisme RTE'!$H$2,'TABLEAU DE BORD'!$B$13:$B$2000,0),12)</f>
        <v>3.102830965870556</v>
      </c>
      <c r="BU736">
        <f t="shared" si="69"/>
        <v>0.93577891975241945</v>
      </c>
      <c r="BX736">
        <f t="shared" si="67"/>
        <v>0.60748217536470928</v>
      </c>
      <c r="BZ736">
        <v>19.600000000000001</v>
      </c>
      <c r="CB736">
        <v>0.627</v>
      </c>
      <c r="CD736">
        <f t="shared" si="68"/>
        <v>1.5404220201039038</v>
      </c>
      <c r="CF736">
        <f t="shared" si="66"/>
        <v>404.81000000000006</v>
      </c>
      <c r="CG73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BORD'!$B$13:$B$2000,0),9)))*T736/$P$18)</f>
        <v>406.35042202010396</v>
      </c>
      <c r="CI736" t="str">
        <f>'TABLEAU DE BORD'!B734</f>
        <v/>
      </c>
      <c r="CJ736" t="e">
        <f>'TABLEAU DE BORD'!E734-'TABLEAU DE BORD'!C734</f>
        <v>#VALUE!</v>
      </c>
      <c r="CL736" t="str">
        <f>'TABLEAU DE BORD'!H734</f>
        <v/>
      </c>
      <c r="CM736" t="e">
        <f>'TABLEAU DE BORD'!K734-'TABLEAU DE BORD'!I734</f>
        <v>#VALUE!</v>
      </c>
    </row>
    <row r="737" spans="72:91" x14ac:dyDescent="0.25">
      <c r="BT73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BORD'!$B$13:$B$2000,0),11))*T737/INDEX('TABLEAU DE BORD'!$B$13:$R$2000,MATCH('Formalisme RTE'!$H$2,'TABLEAU DE BORD'!$B$13:$B$2000,0),12)</f>
        <v>3.102830965870556</v>
      </c>
      <c r="BU737">
        <f t="shared" si="69"/>
        <v>0.93577891975241945</v>
      </c>
      <c r="BX737">
        <f t="shared" si="67"/>
        <v>0.60748217536470928</v>
      </c>
      <c r="BZ737">
        <v>19.600000000000001</v>
      </c>
      <c r="CB737">
        <v>0.627</v>
      </c>
      <c r="CD737">
        <f t="shared" si="68"/>
        <v>1.5404220201039038</v>
      </c>
      <c r="CF737">
        <f t="shared" si="66"/>
        <v>404.81000000000006</v>
      </c>
      <c r="CG73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BORD'!$B$13:$B$2000,0),9)))*T737/$P$18)</f>
        <v>406.35042202010396</v>
      </c>
      <c r="CI737" t="str">
        <f>'TABLEAU DE BORD'!B735</f>
        <v/>
      </c>
      <c r="CJ737" t="e">
        <f>'TABLEAU DE BORD'!E735-'TABLEAU DE BORD'!C735</f>
        <v>#VALUE!</v>
      </c>
      <c r="CL737" t="str">
        <f>'TABLEAU DE BORD'!H735</f>
        <v/>
      </c>
      <c r="CM737" t="e">
        <f>'TABLEAU DE BORD'!K735-'TABLEAU DE BORD'!I735</f>
        <v>#VALUE!</v>
      </c>
    </row>
    <row r="738" spans="72:91" x14ac:dyDescent="0.25">
      <c r="BT73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BORD'!$B$13:$B$2000,0),11))*T738/INDEX('TABLEAU DE BORD'!$B$13:$R$2000,MATCH('Formalisme RTE'!$H$2,'TABLEAU DE BORD'!$B$13:$B$2000,0),12)</f>
        <v>3.102830965870556</v>
      </c>
      <c r="BU738">
        <f t="shared" si="69"/>
        <v>0.93577891975241945</v>
      </c>
      <c r="BX738">
        <f t="shared" si="67"/>
        <v>0.60748217536470928</v>
      </c>
      <c r="BZ738">
        <v>19.600000000000001</v>
      </c>
      <c r="CB738">
        <v>0.627</v>
      </c>
      <c r="CD738">
        <f t="shared" si="68"/>
        <v>1.5404220201039038</v>
      </c>
      <c r="CF738">
        <f t="shared" si="66"/>
        <v>404.81000000000006</v>
      </c>
      <c r="CG73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BORD'!$B$13:$B$2000,0),9)))*T738/$P$18)</f>
        <v>406.35042202010396</v>
      </c>
      <c r="CI738" t="str">
        <f>'TABLEAU DE BORD'!B736</f>
        <v/>
      </c>
      <c r="CJ738" t="e">
        <f>'TABLEAU DE BORD'!E736-'TABLEAU DE BORD'!C736</f>
        <v>#VALUE!</v>
      </c>
      <c r="CL738" t="str">
        <f>'TABLEAU DE BORD'!H736</f>
        <v/>
      </c>
      <c r="CM738" t="e">
        <f>'TABLEAU DE BORD'!K736-'TABLEAU DE BORD'!I736</f>
        <v>#VALUE!</v>
      </c>
    </row>
    <row r="739" spans="72:91" x14ac:dyDescent="0.25">
      <c r="BT73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BORD'!$B$13:$B$2000,0),11))*T739/INDEX('TABLEAU DE BORD'!$B$13:$R$2000,MATCH('Formalisme RTE'!$H$2,'TABLEAU DE BORD'!$B$13:$B$2000,0),12)</f>
        <v>3.102830965870556</v>
      </c>
      <c r="BU739">
        <f t="shared" si="69"/>
        <v>0.93577891975241945</v>
      </c>
      <c r="BX739">
        <f t="shared" si="67"/>
        <v>0.60748217536470928</v>
      </c>
      <c r="BZ739">
        <v>19.600000000000001</v>
      </c>
      <c r="CB739">
        <v>0.627</v>
      </c>
      <c r="CD739">
        <f t="shared" si="68"/>
        <v>1.5404220201039038</v>
      </c>
      <c r="CF739">
        <f t="shared" si="66"/>
        <v>404.81000000000006</v>
      </c>
      <c r="CG73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BORD'!$B$13:$B$2000,0),9)))*T739/$P$18)</f>
        <v>406.35042202010396</v>
      </c>
      <c r="CI739" t="str">
        <f>'TABLEAU DE BORD'!B737</f>
        <v/>
      </c>
      <c r="CJ739" t="e">
        <f>'TABLEAU DE BORD'!E737-'TABLEAU DE BORD'!C737</f>
        <v>#VALUE!</v>
      </c>
      <c r="CL739" t="str">
        <f>'TABLEAU DE BORD'!H737</f>
        <v/>
      </c>
      <c r="CM739" t="e">
        <f>'TABLEAU DE BORD'!K737-'TABLEAU DE BORD'!I737</f>
        <v>#VALUE!</v>
      </c>
    </row>
    <row r="740" spans="72:91" x14ac:dyDescent="0.25">
      <c r="BT74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BORD'!$B$13:$B$2000,0),11))*T740/INDEX('TABLEAU DE BORD'!$B$13:$R$2000,MATCH('Formalisme RTE'!$H$2,'TABLEAU DE BORD'!$B$13:$B$2000,0),12)</f>
        <v>3.102830965870556</v>
      </c>
      <c r="BU740">
        <f t="shared" si="69"/>
        <v>0.93577891975241945</v>
      </c>
      <c r="BX740">
        <f t="shared" si="67"/>
        <v>0.60748217536470928</v>
      </c>
      <c r="BZ740">
        <v>19.600000000000001</v>
      </c>
      <c r="CB740">
        <v>0.627</v>
      </c>
      <c r="CD740">
        <f t="shared" si="68"/>
        <v>1.5404220201039038</v>
      </c>
      <c r="CF740">
        <f t="shared" si="66"/>
        <v>404.81000000000006</v>
      </c>
      <c r="CG74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BORD'!$B$13:$B$2000,0),9)))*T740/$P$18)</f>
        <v>406.35042202010396</v>
      </c>
      <c r="CI740" t="str">
        <f>'TABLEAU DE BORD'!B738</f>
        <v/>
      </c>
      <c r="CJ740" t="e">
        <f>'TABLEAU DE BORD'!E738-'TABLEAU DE BORD'!C738</f>
        <v>#VALUE!</v>
      </c>
      <c r="CL740" t="str">
        <f>'TABLEAU DE BORD'!H738</f>
        <v/>
      </c>
      <c r="CM740" t="e">
        <f>'TABLEAU DE BORD'!K738-'TABLEAU DE BORD'!I738</f>
        <v>#VALUE!</v>
      </c>
    </row>
    <row r="741" spans="72:91" x14ac:dyDescent="0.25">
      <c r="BT74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BORD'!$B$13:$B$2000,0),11))*T741/INDEX('TABLEAU DE BORD'!$B$13:$R$2000,MATCH('Formalisme RTE'!$H$2,'TABLEAU DE BORD'!$B$13:$B$2000,0),12)</f>
        <v>3.102830965870556</v>
      </c>
      <c r="BU741">
        <f t="shared" si="69"/>
        <v>0.93577891975241945</v>
      </c>
      <c r="BX741">
        <f t="shared" si="67"/>
        <v>0.60748217536470928</v>
      </c>
      <c r="BZ741">
        <v>19.600000000000001</v>
      </c>
      <c r="CB741">
        <v>0.627</v>
      </c>
      <c r="CD741">
        <f t="shared" si="68"/>
        <v>1.5404220201039038</v>
      </c>
      <c r="CF741">
        <f t="shared" si="66"/>
        <v>404.81000000000006</v>
      </c>
      <c r="CG74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BORD'!$B$13:$B$2000,0),9)))*T741/$P$18)</f>
        <v>406.35042202010396</v>
      </c>
      <c r="CI741" t="str">
        <f>'TABLEAU DE BORD'!B739</f>
        <v/>
      </c>
      <c r="CJ741" t="e">
        <f>'TABLEAU DE BORD'!E739-'TABLEAU DE BORD'!C739</f>
        <v>#VALUE!</v>
      </c>
      <c r="CL741" t="str">
        <f>'TABLEAU DE BORD'!H739</f>
        <v/>
      </c>
      <c r="CM741" t="e">
        <f>'TABLEAU DE BORD'!K739-'TABLEAU DE BORD'!I739</f>
        <v>#VALUE!</v>
      </c>
    </row>
    <row r="742" spans="72:91" x14ac:dyDescent="0.25">
      <c r="BT74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BORD'!$B$13:$B$2000,0),11))*T742/INDEX('TABLEAU DE BORD'!$B$13:$R$2000,MATCH('Formalisme RTE'!$H$2,'TABLEAU DE BORD'!$B$13:$B$2000,0),12)</f>
        <v>3.102830965870556</v>
      </c>
      <c r="BU742">
        <f t="shared" si="69"/>
        <v>0.93577891975241945</v>
      </c>
      <c r="BX742">
        <f t="shared" si="67"/>
        <v>0.60748217536470928</v>
      </c>
      <c r="BZ742">
        <v>19.600000000000001</v>
      </c>
      <c r="CB742">
        <v>0.627</v>
      </c>
      <c r="CD742">
        <f t="shared" si="68"/>
        <v>1.5404220201039038</v>
      </c>
      <c r="CF742">
        <f t="shared" si="66"/>
        <v>404.81000000000006</v>
      </c>
      <c r="CG74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BORD'!$B$13:$B$2000,0),9)))*T742/$P$18)</f>
        <v>406.35042202010396</v>
      </c>
      <c r="CI742" t="str">
        <f>'TABLEAU DE BORD'!B740</f>
        <v/>
      </c>
      <c r="CJ742" t="e">
        <f>'TABLEAU DE BORD'!E740-'TABLEAU DE BORD'!C740</f>
        <v>#VALUE!</v>
      </c>
      <c r="CL742" t="str">
        <f>'TABLEAU DE BORD'!H740</f>
        <v/>
      </c>
      <c r="CM742" t="e">
        <f>'TABLEAU DE BORD'!K740-'TABLEAU DE BORD'!I740</f>
        <v>#VALUE!</v>
      </c>
    </row>
    <row r="743" spans="72:91" x14ac:dyDescent="0.25">
      <c r="BT74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BORD'!$B$13:$B$2000,0),11))*T743/INDEX('TABLEAU DE BORD'!$B$13:$R$2000,MATCH('Formalisme RTE'!$H$2,'TABLEAU DE BORD'!$B$13:$B$2000,0),12)</f>
        <v>3.102830965870556</v>
      </c>
      <c r="BU743">
        <f t="shared" si="69"/>
        <v>0.93577891975241945</v>
      </c>
      <c r="BX743">
        <f t="shared" si="67"/>
        <v>0.60748217536470928</v>
      </c>
      <c r="BZ743">
        <v>19.600000000000001</v>
      </c>
      <c r="CB743">
        <v>0.627</v>
      </c>
      <c r="CD743">
        <f t="shared" si="68"/>
        <v>1.5404220201039038</v>
      </c>
      <c r="CF743">
        <f t="shared" si="66"/>
        <v>404.81000000000006</v>
      </c>
      <c r="CG74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BORD'!$B$13:$B$2000,0),9)))*T743/$P$18)</f>
        <v>406.35042202010396</v>
      </c>
      <c r="CI743" t="str">
        <f>'TABLEAU DE BORD'!B741</f>
        <v/>
      </c>
      <c r="CJ743" t="e">
        <f>'TABLEAU DE BORD'!E741-'TABLEAU DE BORD'!C741</f>
        <v>#VALUE!</v>
      </c>
      <c r="CL743" t="str">
        <f>'TABLEAU DE BORD'!H741</f>
        <v/>
      </c>
      <c r="CM743" t="e">
        <f>'TABLEAU DE BORD'!K741-'TABLEAU DE BORD'!I741</f>
        <v>#VALUE!</v>
      </c>
    </row>
    <row r="744" spans="72:91" x14ac:dyDescent="0.25">
      <c r="BT74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BORD'!$B$13:$B$2000,0),11))*T744/INDEX('TABLEAU DE BORD'!$B$13:$R$2000,MATCH('Formalisme RTE'!$H$2,'TABLEAU DE BORD'!$B$13:$B$2000,0),12)</f>
        <v>3.102830965870556</v>
      </c>
      <c r="BU744">
        <f t="shared" si="69"/>
        <v>0.93577891975241945</v>
      </c>
      <c r="BX744">
        <f t="shared" si="67"/>
        <v>0.60748217536470928</v>
      </c>
      <c r="BZ744">
        <v>19.600000000000001</v>
      </c>
      <c r="CB744">
        <v>0.627</v>
      </c>
      <c r="CD744">
        <f t="shared" si="68"/>
        <v>1.5404220201039038</v>
      </c>
      <c r="CF744">
        <f t="shared" si="66"/>
        <v>404.81000000000006</v>
      </c>
      <c r="CG74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BORD'!$B$13:$B$2000,0),9)))*T744/$P$18)</f>
        <v>406.35042202010396</v>
      </c>
      <c r="CI744" t="str">
        <f>'TABLEAU DE BORD'!B742</f>
        <v/>
      </c>
      <c r="CJ744" t="e">
        <f>'TABLEAU DE BORD'!E742-'TABLEAU DE BORD'!C742</f>
        <v>#VALUE!</v>
      </c>
      <c r="CL744" t="str">
        <f>'TABLEAU DE BORD'!H742</f>
        <v/>
      </c>
      <c r="CM744" t="e">
        <f>'TABLEAU DE BORD'!K742-'TABLEAU DE BORD'!I742</f>
        <v>#VALUE!</v>
      </c>
    </row>
    <row r="745" spans="72:91" x14ac:dyDescent="0.25">
      <c r="BT74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BORD'!$B$13:$B$2000,0),11))*T745/INDEX('TABLEAU DE BORD'!$B$13:$R$2000,MATCH('Formalisme RTE'!$H$2,'TABLEAU DE BORD'!$B$13:$B$2000,0),12)</f>
        <v>3.102830965870556</v>
      </c>
      <c r="BU745">
        <f t="shared" si="69"/>
        <v>0.93577891975241945</v>
      </c>
      <c r="BX745">
        <f t="shared" si="67"/>
        <v>0.60748217536470928</v>
      </c>
      <c r="BZ745">
        <v>19.600000000000001</v>
      </c>
      <c r="CB745">
        <v>0.627</v>
      </c>
      <c r="CD745">
        <f t="shared" si="68"/>
        <v>1.5404220201039038</v>
      </c>
      <c r="CF745">
        <f t="shared" si="66"/>
        <v>404.81000000000006</v>
      </c>
      <c r="CG74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BORD'!$B$13:$B$2000,0),9)))*T745/$P$18)</f>
        <v>406.35042202010396</v>
      </c>
      <c r="CI745" t="str">
        <f>'TABLEAU DE BORD'!B743</f>
        <v/>
      </c>
      <c r="CJ745" t="e">
        <f>'TABLEAU DE BORD'!E743-'TABLEAU DE BORD'!C743</f>
        <v>#VALUE!</v>
      </c>
      <c r="CL745" t="str">
        <f>'TABLEAU DE BORD'!H743</f>
        <v/>
      </c>
      <c r="CM745" t="e">
        <f>'TABLEAU DE BORD'!K743-'TABLEAU DE BORD'!I743</f>
        <v>#VALUE!</v>
      </c>
    </row>
    <row r="746" spans="72:91" x14ac:dyDescent="0.25">
      <c r="BT74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BORD'!$B$13:$B$2000,0),11))*T746/INDEX('TABLEAU DE BORD'!$B$13:$R$2000,MATCH('Formalisme RTE'!$H$2,'TABLEAU DE BORD'!$B$13:$B$2000,0),12)</f>
        <v>3.102830965870556</v>
      </c>
      <c r="BU746">
        <f t="shared" si="69"/>
        <v>0.93577891975241945</v>
      </c>
      <c r="BX746">
        <f t="shared" si="67"/>
        <v>0.60748217536470928</v>
      </c>
      <c r="BZ746">
        <v>19.600000000000001</v>
      </c>
      <c r="CB746">
        <v>0.627</v>
      </c>
      <c r="CD746">
        <f t="shared" si="68"/>
        <v>1.5404220201039038</v>
      </c>
      <c r="CF746">
        <f t="shared" si="66"/>
        <v>404.81000000000006</v>
      </c>
      <c r="CG74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BORD'!$B$13:$B$2000,0),9)))*T746/$P$18)</f>
        <v>406.35042202010396</v>
      </c>
      <c r="CI746" t="str">
        <f>'TABLEAU DE BORD'!B744</f>
        <v/>
      </c>
      <c r="CJ746" t="e">
        <f>'TABLEAU DE BORD'!E744-'TABLEAU DE BORD'!C744</f>
        <v>#VALUE!</v>
      </c>
      <c r="CL746" t="str">
        <f>'TABLEAU DE BORD'!H744</f>
        <v/>
      </c>
      <c r="CM746" t="e">
        <f>'TABLEAU DE BORD'!K744-'TABLEAU DE BORD'!I744</f>
        <v>#VALUE!</v>
      </c>
    </row>
    <row r="747" spans="72:91" x14ac:dyDescent="0.25">
      <c r="BT74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BORD'!$B$13:$B$2000,0),11))*T747/INDEX('TABLEAU DE BORD'!$B$13:$R$2000,MATCH('Formalisme RTE'!$H$2,'TABLEAU DE BORD'!$B$13:$B$2000,0),12)</f>
        <v>3.102830965870556</v>
      </c>
      <c r="BU747">
        <f t="shared" si="69"/>
        <v>0.93577891975241945</v>
      </c>
      <c r="BX747">
        <f t="shared" si="67"/>
        <v>0.60748217536470928</v>
      </c>
      <c r="BZ747">
        <v>19.600000000000001</v>
      </c>
      <c r="CB747">
        <v>0.627</v>
      </c>
      <c r="CD747">
        <f t="shared" si="68"/>
        <v>1.5404220201039038</v>
      </c>
      <c r="CF747">
        <f t="shared" si="66"/>
        <v>404.81000000000006</v>
      </c>
      <c r="CG74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BORD'!$B$13:$B$2000,0),9)))*T747/$P$18)</f>
        <v>406.35042202010396</v>
      </c>
      <c r="CI747" t="str">
        <f>'TABLEAU DE BORD'!B745</f>
        <v/>
      </c>
      <c r="CJ747" t="e">
        <f>'TABLEAU DE BORD'!E745-'TABLEAU DE BORD'!C745</f>
        <v>#VALUE!</v>
      </c>
      <c r="CL747" t="str">
        <f>'TABLEAU DE BORD'!H745</f>
        <v/>
      </c>
      <c r="CM747" t="e">
        <f>'TABLEAU DE BORD'!K745-'TABLEAU DE BORD'!I745</f>
        <v>#VALUE!</v>
      </c>
    </row>
    <row r="748" spans="72:91" x14ac:dyDescent="0.25">
      <c r="BT74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BORD'!$B$13:$B$2000,0),11))*T748/INDEX('TABLEAU DE BORD'!$B$13:$R$2000,MATCH('Formalisme RTE'!$H$2,'TABLEAU DE BORD'!$B$13:$B$2000,0),12)</f>
        <v>3.102830965870556</v>
      </c>
      <c r="BU748">
        <f t="shared" si="69"/>
        <v>0.93577891975241945</v>
      </c>
      <c r="BX748">
        <f t="shared" si="67"/>
        <v>0.60748217536470928</v>
      </c>
      <c r="BZ748">
        <v>19.600000000000001</v>
      </c>
      <c r="CB748">
        <v>0.627</v>
      </c>
      <c r="CD748">
        <f t="shared" si="68"/>
        <v>1.5404220201039038</v>
      </c>
      <c r="CF748">
        <f t="shared" si="66"/>
        <v>404.81000000000006</v>
      </c>
      <c r="CG74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BORD'!$B$13:$B$2000,0),9)))*T748/$P$18)</f>
        <v>406.35042202010396</v>
      </c>
      <c r="CI748" t="str">
        <f>'TABLEAU DE BORD'!B746</f>
        <v/>
      </c>
      <c r="CJ748" t="e">
        <f>'TABLEAU DE BORD'!E746-'TABLEAU DE BORD'!C746</f>
        <v>#VALUE!</v>
      </c>
      <c r="CL748" t="str">
        <f>'TABLEAU DE BORD'!H746</f>
        <v/>
      </c>
      <c r="CM748" t="e">
        <f>'TABLEAU DE BORD'!K746-'TABLEAU DE BORD'!I746</f>
        <v>#VALUE!</v>
      </c>
    </row>
    <row r="749" spans="72:91" x14ac:dyDescent="0.25">
      <c r="BT74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BORD'!$B$13:$B$2000,0),11))*T749/INDEX('TABLEAU DE BORD'!$B$13:$R$2000,MATCH('Formalisme RTE'!$H$2,'TABLEAU DE BORD'!$B$13:$B$2000,0),12)</f>
        <v>3.102830965870556</v>
      </c>
      <c r="BU749">
        <f t="shared" si="69"/>
        <v>0.93577891975241945</v>
      </c>
      <c r="BX749">
        <f t="shared" si="67"/>
        <v>0.60748217536470928</v>
      </c>
      <c r="BZ749">
        <v>19.600000000000001</v>
      </c>
      <c r="CB749">
        <v>0.627</v>
      </c>
      <c r="CD749">
        <f t="shared" si="68"/>
        <v>1.5404220201039038</v>
      </c>
      <c r="CF749">
        <f t="shared" si="66"/>
        <v>404.81000000000006</v>
      </c>
      <c r="CG74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BORD'!$B$13:$B$2000,0),9)))*T749/$P$18)</f>
        <v>406.35042202010396</v>
      </c>
      <c r="CI749" t="str">
        <f>'TABLEAU DE BORD'!B747</f>
        <v/>
      </c>
      <c r="CJ749" t="e">
        <f>'TABLEAU DE BORD'!E747-'TABLEAU DE BORD'!C747</f>
        <v>#VALUE!</v>
      </c>
      <c r="CL749" t="str">
        <f>'TABLEAU DE BORD'!H747</f>
        <v/>
      </c>
      <c r="CM749" t="e">
        <f>'TABLEAU DE BORD'!K747-'TABLEAU DE BORD'!I747</f>
        <v>#VALUE!</v>
      </c>
    </row>
    <row r="750" spans="72:91" x14ac:dyDescent="0.25">
      <c r="BT75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BORD'!$B$13:$B$2000,0),11))*T750/INDEX('TABLEAU DE BORD'!$B$13:$R$2000,MATCH('Formalisme RTE'!$H$2,'TABLEAU DE BORD'!$B$13:$B$2000,0),12)</f>
        <v>3.102830965870556</v>
      </c>
      <c r="BU750">
        <f t="shared" si="69"/>
        <v>0.93577891975241945</v>
      </c>
      <c r="BX750">
        <f t="shared" si="67"/>
        <v>0.60748217536470928</v>
      </c>
      <c r="BZ750">
        <v>19.600000000000001</v>
      </c>
      <c r="CB750">
        <v>0.627</v>
      </c>
      <c r="CD750">
        <f t="shared" si="68"/>
        <v>1.5404220201039038</v>
      </c>
      <c r="CF750">
        <f t="shared" si="66"/>
        <v>404.81000000000006</v>
      </c>
      <c r="CG75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BORD'!$B$13:$B$2000,0),9)))*T750/$P$18)</f>
        <v>406.35042202010396</v>
      </c>
      <c r="CI750" t="str">
        <f>'TABLEAU DE BORD'!B748</f>
        <v/>
      </c>
      <c r="CJ750" t="e">
        <f>'TABLEAU DE BORD'!E748-'TABLEAU DE BORD'!C748</f>
        <v>#VALUE!</v>
      </c>
      <c r="CL750" t="str">
        <f>'TABLEAU DE BORD'!H748</f>
        <v/>
      </c>
      <c r="CM750" t="e">
        <f>'TABLEAU DE BORD'!K748-'TABLEAU DE BORD'!I748</f>
        <v>#VALUE!</v>
      </c>
    </row>
    <row r="751" spans="72:91" x14ac:dyDescent="0.25">
      <c r="BT75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BORD'!$B$13:$B$2000,0),11))*T751/INDEX('TABLEAU DE BORD'!$B$13:$R$2000,MATCH('Formalisme RTE'!$H$2,'TABLEAU DE BORD'!$B$13:$B$2000,0),12)</f>
        <v>3.102830965870556</v>
      </c>
      <c r="BU751">
        <f t="shared" si="69"/>
        <v>0.93577891975241945</v>
      </c>
      <c r="BX751">
        <f t="shared" si="67"/>
        <v>0.60748217536470928</v>
      </c>
      <c r="BZ751">
        <v>19.600000000000001</v>
      </c>
      <c r="CB751">
        <v>0.627</v>
      </c>
      <c r="CD751">
        <f t="shared" si="68"/>
        <v>1.5404220201039038</v>
      </c>
      <c r="CF751">
        <f t="shared" si="66"/>
        <v>404.81000000000006</v>
      </c>
      <c r="CG75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BORD'!$B$13:$B$2000,0),9)))*T751/$P$18)</f>
        <v>406.35042202010396</v>
      </c>
      <c r="CI751" t="str">
        <f>'TABLEAU DE BORD'!B749</f>
        <v/>
      </c>
      <c r="CJ751" t="e">
        <f>'TABLEAU DE BORD'!E749-'TABLEAU DE BORD'!C749</f>
        <v>#VALUE!</v>
      </c>
      <c r="CL751" t="str">
        <f>'TABLEAU DE BORD'!H749</f>
        <v/>
      </c>
      <c r="CM751" t="e">
        <f>'TABLEAU DE BORD'!K749-'TABLEAU DE BORD'!I749</f>
        <v>#VALUE!</v>
      </c>
    </row>
    <row r="752" spans="72:91" x14ac:dyDescent="0.25">
      <c r="BT75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BORD'!$B$13:$B$2000,0),11))*T752/INDEX('TABLEAU DE BORD'!$B$13:$R$2000,MATCH('Formalisme RTE'!$H$2,'TABLEAU DE BORD'!$B$13:$B$2000,0),12)</f>
        <v>3.102830965870556</v>
      </c>
      <c r="BU752">
        <f t="shared" si="69"/>
        <v>0.93577891975241945</v>
      </c>
      <c r="BX752">
        <f t="shared" si="67"/>
        <v>0.60748217536470928</v>
      </c>
      <c r="BZ752">
        <v>19.600000000000001</v>
      </c>
      <c r="CB752">
        <v>0.627</v>
      </c>
      <c r="CD752">
        <f t="shared" si="68"/>
        <v>1.5404220201039038</v>
      </c>
      <c r="CF752">
        <f t="shared" si="66"/>
        <v>404.81000000000006</v>
      </c>
      <c r="CG75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BORD'!$B$13:$B$2000,0),9)))*T752/$P$18)</f>
        <v>406.35042202010396</v>
      </c>
      <c r="CI752" t="str">
        <f>'TABLEAU DE BORD'!B750</f>
        <v/>
      </c>
      <c r="CJ752" t="e">
        <f>'TABLEAU DE BORD'!E750-'TABLEAU DE BORD'!C750</f>
        <v>#VALUE!</v>
      </c>
      <c r="CL752" t="str">
        <f>'TABLEAU DE BORD'!H750</f>
        <v/>
      </c>
      <c r="CM752" t="e">
        <f>'TABLEAU DE BORD'!K750-'TABLEAU DE BORD'!I750</f>
        <v>#VALUE!</v>
      </c>
    </row>
    <row r="753" spans="72:91" x14ac:dyDescent="0.25">
      <c r="BT75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BORD'!$B$13:$B$2000,0),11))*T753/INDEX('TABLEAU DE BORD'!$B$13:$R$2000,MATCH('Formalisme RTE'!$H$2,'TABLEAU DE BORD'!$B$13:$B$2000,0),12)</f>
        <v>3.102830965870556</v>
      </c>
      <c r="BU753">
        <f t="shared" si="69"/>
        <v>0.93577891975241945</v>
      </c>
      <c r="BX753">
        <f t="shared" si="67"/>
        <v>0.60748217536470928</v>
      </c>
      <c r="BZ753">
        <v>19.600000000000001</v>
      </c>
      <c r="CB753">
        <v>0.627</v>
      </c>
      <c r="CD753">
        <f t="shared" si="68"/>
        <v>1.5404220201039038</v>
      </c>
      <c r="CF753">
        <f t="shared" si="66"/>
        <v>404.81000000000006</v>
      </c>
      <c r="CG75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BORD'!$B$13:$B$2000,0),9)))*T753/$P$18)</f>
        <v>406.35042202010396</v>
      </c>
      <c r="CI753" t="str">
        <f>'TABLEAU DE BORD'!B751</f>
        <v/>
      </c>
      <c r="CJ753" t="e">
        <f>'TABLEAU DE BORD'!E751-'TABLEAU DE BORD'!C751</f>
        <v>#VALUE!</v>
      </c>
      <c r="CL753" t="str">
        <f>'TABLEAU DE BORD'!H751</f>
        <v/>
      </c>
      <c r="CM753" t="e">
        <f>'TABLEAU DE BORD'!K751-'TABLEAU DE BORD'!I751</f>
        <v>#VALUE!</v>
      </c>
    </row>
    <row r="754" spans="72:91" x14ac:dyDescent="0.25">
      <c r="BT75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BORD'!$B$13:$B$2000,0),11))*T754/INDEX('TABLEAU DE BORD'!$B$13:$R$2000,MATCH('Formalisme RTE'!$H$2,'TABLEAU DE BORD'!$B$13:$B$2000,0),12)</f>
        <v>3.102830965870556</v>
      </c>
      <c r="BU754">
        <f t="shared" si="69"/>
        <v>0.93577891975241945</v>
      </c>
      <c r="BX754">
        <f t="shared" si="67"/>
        <v>0.60748217536470928</v>
      </c>
      <c r="BZ754">
        <v>19.600000000000001</v>
      </c>
      <c r="CB754">
        <v>0.627</v>
      </c>
      <c r="CD754">
        <f t="shared" si="68"/>
        <v>1.5404220201039038</v>
      </c>
      <c r="CF754">
        <f t="shared" si="66"/>
        <v>404.81000000000006</v>
      </c>
      <c r="CG75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BORD'!$B$13:$B$2000,0),9)))*T754/$P$18)</f>
        <v>406.35042202010396</v>
      </c>
      <c r="CI754" t="str">
        <f>'TABLEAU DE BORD'!B752</f>
        <v/>
      </c>
      <c r="CJ754" t="e">
        <f>'TABLEAU DE BORD'!E752-'TABLEAU DE BORD'!C752</f>
        <v>#VALUE!</v>
      </c>
      <c r="CL754" t="str">
        <f>'TABLEAU DE BORD'!H752</f>
        <v/>
      </c>
      <c r="CM754" t="e">
        <f>'TABLEAU DE BORD'!K752-'TABLEAU DE BORD'!I752</f>
        <v>#VALUE!</v>
      </c>
    </row>
    <row r="755" spans="72:91" x14ac:dyDescent="0.25">
      <c r="BT75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BORD'!$B$13:$B$2000,0),11))*T755/INDEX('TABLEAU DE BORD'!$B$13:$R$2000,MATCH('Formalisme RTE'!$H$2,'TABLEAU DE BORD'!$B$13:$B$2000,0),12)</f>
        <v>3.102830965870556</v>
      </c>
      <c r="BU755">
        <f t="shared" si="69"/>
        <v>0.93577891975241945</v>
      </c>
      <c r="BX755">
        <f t="shared" si="67"/>
        <v>0.60748217536470928</v>
      </c>
      <c r="BZ755">
        <v>19.600000000000001</v>
      </c>
      <c r="CB755">
        <v>0.627</v>
      </c>
      <c r="CD755">
        <f t="shared" si="68"/>
        <v>1.5404220201039038</v>
      </c>
      <c r="CF755">
        <f t="shared" si="66"/>
        <v>404.81000000000006</v>
      </c>
      <c r="CG75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BORD'!$B$13:$B$2000,0),9)))*T755/$P$18)</f>
        <v>406.35042202010396</v>
      </c>
      <c r="CI755" t="str">
        <f>'TABLEAU DE BORD'!B753</f>
        <v/>
      </c>
      <c r="CJ755" t="e">
        <f>'TABLEAU DE BORD'!E753-'TABLEAU DE BORD'!C753</f>
        <v>#VALUE!</v>
      </c>
      <c r="CL755" t="str">
        <f>'TABLEAU DE BORD'!H753</f>
        <v/>
      </c>
      <c r="CM755" t="e">
        <f>'TABLEAU DE BORD'!K753-'TABLEAU DE BORD'!I753</f>
        <v>#VALUE!</v>
      </c>
    </row>
    <row r="756" spans="72:91" x14ac:dyDescent="0.25">
      <c r="BT75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BORD'!$B$13:$B$2000,0),11))*T756/INDEX('TABLEAU DE BORD'!$B$13:$R$2000,MATCH('Formalisme RTE'!$H$2,'TABLEAU DE BORD'!$B$13:$B$2000,0),12)</f>
        <v>3.102830965870556</v>
      </c>
      <c r="BU756">
        <f t="shared" si="69"/>
        <v>0.93577891975241945</v>
      </c>
      <c r="BX756">
        <f t="shared" si="67"/>
        <v>0.60748217536470928</v>
      </c>
      <c r="BZ756">
        <v>19.600000000000001</v>
      </c>
      <c r="CB756">
        <v>0.627</v>
      </c>
      <c r="CD756">
        <f t="shared" si="68"/>
        <v>1.5404220201039038</v>
      </c>
      <c r="CF756">
        <f t="shared" si="66"/>
        <v>404.81000000000006</v>
      </c>
      <c r="CG75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BORD'!$B$13:$B$2000,0),9)))*T756/$P$18)</f>
        <v>406.35042202010396</v>
      </c>
      <c r="CI756" t="str">
        <f>'TABLEAU DE BORD'!B754</f>
        <v/>
      </c>
      <c r="CJ756" t="e">
        <f>'TABLEAU DE BORD'!E754-'TABLEAU DE BORD'!C754</f>
        <v>#VALUE!</v>
      </c>
      <c r="CL756" t="str">
        <f>'TABLEAU DE BORD'!H754</f>
        <v/>
      </c>
      <c r="CM756" t="e">
        <f>'TABLEAU DE BORD'!K754-'TABLEAU DE BORD'!I754</f>
        <v>#VALUE!</v>
      </c>
    </row>
    <row r="757" spans="72:91" x14ac:dyDescent="0.25">
      <c r="BT75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BORD'!$B$13:$B$2000,0),11))*T757/INDEX('TABLEAU DE BORD'!$B$13:$R$2000,MATCH('Formalisme RTE'!$H$2,'TABLEAU DE BORD'!$B$13:$B$2000,0),12)</f>
        <v>3.102830965870556</v>
      </c>
      <c r="BU757">
        <f t="shared" si="69"/>
        <v>0.93577891975241945</v>
      </c>
      <c r="BX757">
        <f t="shared" si="67"/>
        <v>0.60748217536470928</v>
      </c>
      <c r="BZ757">
        <v>19.600000000000001</v>
      </c>
      <c r="CB757">
        <v>0.627</v>
      </c>
      <c r="CD757">
        <f t="shared" si="68"/>
        <v>1.5404220201039038</v>
      </c>
      <c r="CF757">
        <f t="shared" si="66"/>
        <v>404.81000000000006</v>
      </c>
      <c r="CG75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BORD'!$B$13:$B$2000,0),9)))*T757/$P$18)</f>
        <v>406.35042202010396</v>
      </c>
      <c r="CI757" t="str">
        <f>'TABLEAU DE BORD'!B755</f>
        <v/>
      </c>
      <c r="CJ757" t="e">
        <f>'TABLEAU DE BORD'!E755-'TABLEAU DE BORD'!C755</f>
        <v>#VALUE!</v>
      </c>
      <c r="CL757" t="str">
        <f>'TABLEAU DE BORD'!H755</f>
        <v/>
      </c>
      <c r="CM757" t="e">
        <f>'TABLEAU DE BORD'!K755-'TABLEAU DE BORD'!I755</f>
        <v>#VALUE!</v>
      </c>
    </row>
    <row r="758" spans="72:91" x14ac:dyDescent="0.25">
      <c r="BT75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BORD'!$B$13:$B$2000,0),11))*T758/INDEX('TABLEAU DE BORD'!$B$13:$R$2000,MATCH('Formalisme RTE'!$H$2,'TABLEAU DE BORD'!$B$13:$B$2000,0),12)</f>
        <v>3.102830965870556</v>
      </c>
      <c r="BU758">
        <f t="shared" si="69"/>
        <v>0.93577891975241945</v>
      </c>
      <c r="BX758">
        <f t="shared" si="67"/>
        <v>0.60748217536470928</v>
      </c>
      <c r="BZ758">
        <v>19.600000000000001</v>
      </c>
      <c r="CB758">
        <v>0.627</v>
      </c>
      <c r="CD758">
        <f t="shared" si="68"/>
        <v>1.5404220201039038</v>
      </c>
      <c r="CF758">
        <f t="shared" si="66"/>
        <v>404.81000000000006</v>
      </c>
      <c r="CG75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BORD'!$B$13:$B$2000,0),9)))*T758/$P$18)</f>
        <v>406.35042202010396</v>
      </c>
      <c r="CI758" t="str">
        <f>'TABLEAU DE BORD'!B756</f>
        <v/>
      </c>
      <c r="CJ758" t="e">
        <f>'TABLEAU DE BORD'!E756-'TABLEAU DE BORD'!C756</f>
        <v>#VALUE!</v>
      </c>
      <c r="CL758" t="str">
        <f>'TABLEAU DE BORD'!H756</f>
        <v/>
      </c>
      <c r="CM758" t="e">
        <f>'TABLEAU DE BORD'!K756-'TABLEAU DE BORD'!I756</f>
        <v>#VALUE!</v>
      </c>
    </row>
    <row r="759" spans="72:91" x14ac:dyDescent="0.25">
      <c r="BT75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BORD'!$B$13:$B$2000,0),11))*T759/INDEX('TABLEAU DE BORD'!$B$13:$R$2000,MATCH('Formalisme RTE'!$H$2,'TABLEAU DE BORD'!$B$13:$B$2000,0),12)</f>
        <v>3.102830965870556</v>
      </c>
      <c r="BU759">
        <f t="shared" si="69"/>
        <v>0.93577891975241945</v>
      </c>
      <c r="BX759">
        <f t="shared" si="67"/>
        <v>0.60748217536470928</v>
      </c>
      <c r="BZ759">
        <v>19.600000000000001</v>
      </c>
      <c r="CB759">
        <v>0.627</v>
      </c>
      <c r="CD759">
        <f t="shared" si="68"/>
        <v>1.5404220201039038</v>
      </c>
      <c r="CF759">
        <f t="shared" si="66"/>
        <v>404.81000000000006</v>
      </c>
      <c r="CG75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BORD'!$B$13:$B$2000,0),9)))*T759/$P$18)</f>
        <v>406.35042202010396</v>
      </c>
      <c r="CI759" t="str">
        <f>'TABLEAU DE BORD'!B757</f>
        <v/>
      </c>
      <c r="CJ759" t="e">
        <f>'TABLEAU DE BORD'!E757-'TABLEAU DE BORD'!C757</f>
        <v>#VALUE!</v>
      </c>
      <c r="CL759" t="str">
        <f>'TABLEAU DE BORD'!H757</f>
        <v/>
      </c>
      <c r="CM759" t="e">
        <f>'TABLEAU DE BORD'!K757-'TABLEAU DE BORD'!I757</f>
        <v>#VALUE!</v>
      </c>
    </row>
    <row r="760" spans="72:91" x14ac:dyDescent="0.25">
      <c r="BT76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BORD'!$B$13:$B$2000,0),11))*T760/INDEX('TABLEAU DE BORD'!$B$13:$R$2000,MATCH('Formalisme RTE'!$H$2,'TABLEAU DE BORD'!$B$13:$B$2000,0),12)</f>
        <v>3.102830965870556</v>
      </c>
      <c r="BU760">
        <f t="shared" si="69"/>
        <v>0.93577891975241945</v>
      </c>
      <c r="BX760">
        <f t="shared" si="67"/>
        <v>0.60748217536470928</v>
      </c>
      <c r="BZ760">
        <v>19.600000000000001</v>
      </c>
      <c r="CB760">
        <v>0.627</v>
      </c>
      <c r="CD760">
        <f t="shared" si="68"/>
        <v>1.5404220201039038</v>
      </c>
      <c r="CF760">
        <f t="shared" si="66"/>
        <v>404.81000000000006</v>
      </c>
      <c r="CG76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BORD'!$B$13:$B$2000,0),9)))*T760/$P$18)</f>
        <v>406.35042202010396</v>
      </c>
      <c r="CI760" t="str">
        <f>'TABLEAU DE BORD'!B758</f>
        <v/>
      </c>
      <c r="CJ760" t="e">
        <f>'TABLEAU DE BORD'!E758-'TABLEAU DE BORD'!C758</f>
        <v>#VALUE!</v>
      </c>
      <c r="CL760" t="str">
        <f>'TABLEAU DE BORD'!H758</f>
        <v/>
      </c>
      <c r="CM760" t="e">
        <f>'TABLEAU DE BORD'!K758-'TABLEAU DE BORD'!I758</f>
        <v>#VALUE!</v>
      </c>
    </row>
    <row r="761" spans="72:91" x14ac:dyDescent="0.25">
      <c r="BT76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BORD'!$B$13:$B$2000,0),11))*T761/INDEX('TABLEAU DE BORD'!$B$13:$R$2000,MATCH('Formalisme RTE'!$H$2,'TABLEAU DE BORD'!$B$13:$B$2000,0),12)</f>
        <v>3.102830965870556</v>
      </c>
      <c r="BU761">
        <f t="shared" si="69"/>
        <v>0.93577891975241945</v>
      </c>
      <c r="BX761">
        <f t="shared" si="67"/>
        <v>0.60748217536470928</v>
      </c>
      <c r="BZ761">
        <v>19.600000000000001</v>
      </c>
      <c r="CB761">
        <v>0.627</v>
      </c>
      <c r="CD761">
        <f t="shared" si="68"/>
        <v>1.5404220201039038</v>
      </c>
      <c r="CF761">
        <f t="shared" si="66"/>
        <v>404.81000000000006</v>
      </c>
      <c r="CG76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BORD'!$B$13:$B$2000,0),9)))*T761/$P$18)</f>
        <v>406.35042202010396</v>
      </c>
      <c r="CI761" t="str">
        <f>'TABLEAU DE BORD'!B759</f>
        <v/>
      </c>
      <c r="CJ761" t="e">
        <f>'TABLEAU DE BORD'!E759-'TABLEAU DE BORD'!C759</f>
        <v>#VALUE!</v>
      </c>
      <c r="CL761" t="str">
        <f>'TABLEAU DE BORD'!H759</f>
        <v/>
      </c>
      <c r="CM761" t="e">
        <f>'TABLEAU DE BORD'!K759-'TABLEAU DE BORD'!I759</f>
        <v>#VALUE!</v>
      </c>
    </row>
    <row r="762" spans="72:91" x14ac:dyDescent="0.25">
      <c r="BT76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BORD'!$B$13:$B$2000,0),11))*T762/INDEX('TABLEAU DE BORD'!$B$13:$R$2000,MATCH('Formalisme RTE'!$H$2,'TABLEAU DE BORD'!$B$13:$B$2000,0),12)</f>
        <v>3.102830965870556</v>
      </c>
      <c r="BU762">
        <f t="shared" si="69"/>
        <v>0.93577891975241945</v>
      </c>
      <c r="BX762">
        <f t="shared" si="67"/>
        <v>0.60748217536470928</v>
      </c>
      <c r="BZ762">
        <v>19.600000000000001</v>
      </c>
      <c r="CB762">
        <v>0.627</v>
      </c>
      <c r="CD762">
        <f t="shared" si="68"/>
        <v>1.5404220201039038</v>
      </c>
      <c r="CF762">
        <f t="shared" si="66"/>
        <v>404.81000000000006</v>
      </c>
      <c r="CG76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BORD'!$B$13:$B$2000,0),9)))*T762/$P$18)</f>
        <v>406.35042202010396</v>
      </c>
      <c r="CI762" t="str">
        <f>'TABLEAU DE BORD'!B760</f>
        <v/>
      </c>
      <c r="CJ762" t="e">
        <f>'TABLEAU DE BORD'!E760-'TABLEAU DE BORD'!C760</f>
        <v>#VALUE!</v>
      </c>
      <c r="CL762" t="str">
        <f>'TABLEAU DE BORD'!H760</f>
        <v/>
      </c>
      <c r="CM762" t="e">
        <f>'TABLEAU DE BORD'!K760-'TABLEAU DE BORD'!I760</f>
        <v>#VALUE!</v>
      </c>
    </row>
    <row r="763" spans="72:91" x14ac:dyDescent="0.25">
      <c r="BT76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BORD'!$B$13:$B$2000,0),11))*T763/INDEX('TABLEAU DE BORD'!$B$13:$R$2000,MATCH('Formalisme RTE'!$H$2,'TABLEAU DE BORD'!$B$13:$B$2000,0),12)</f>
        <v>3.102830965870556</v>
      </c>
      <c r="BU763">
        <f t="shared" si="69"/>
        <v>0.93577891975241945</v>
      </c>
      <c r="BX763">
        <f t="shared" si="67"/>
        <v>0.60748217536470928</v>
      </c>
      <c r="BZ763">
        <v>19.600000000000001</v>
      </c>
      <c r="CB763">
        <v>0.627</v>
      </c>
      <c r="CD763">
        <f t="shared" si="68"/>
        <v>1.5404220201039038</v>
      </c>
      <c r="CF763">
        <f t="shared" si="66"/>
        <v>404.81000000000006</v>
      </c>
      <c r="CG76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BORD'!$B$13:$B$2000,0),9)))*T763/$P$18)</f>
        <v>406.35042202010396</v>
      </c>
      <c r="CI763" t="str">
        <f>'TABLEAU DE BORD'!B761</f>
        <v/>
      </c>
      <c r="CJ763" t="e">
        <f>'TABLEAU DE BORD'!E761-'TABLEAU DE BORD'!C761</f>
        <v>#VALUE!</v>
      </c>
      <c r="CL763" t="str">
        <f>'TABLEAU DE BORD'!H761</f>
        <v/>
      </c>
      <c r="CM763" t="e">
        <f>'TABLEAU DE BORD'!K761-'TABLEAU DE BORD'!I761</f>
        <v>#VALUE!</v>
      </c>
    </row>
    <row r="764" spans="72:91" x14ac:dyDescent="0.25">
      <c r="BT76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BORD'!$B$13:$B$2000,0),11))*T764/INDEX('TABLEAU DE BORD'!$B$13:$R$2000,MATCH('Formalisme RTE'!$H$2,'TABLEAU DE BORD'!$B$13:$B$2000,0),12)</f>
        <v>3.102830965870556</v>
      </c>
      <c r="BU764">
        <f t="shared" si="69"/>
        <v>0.93577891975241945</v>
      </c>
      <c r="BX764">
        <f t="shared" si="67"/>
        <v>0.60748217536470928</v>
      </c>
      <c r="BZ764">
        <v>19.600000000000001</v>
      </c>
      <c r="CB764">
        <v>0.627</v>
      </c>
      <c r="CD764">
        <f t="shared" si="68"/>
        <v>1.5404220201039038</v>
      </c>
      <c r="CF764">
        <f t="shared" si="66"/>
        <v>404.81000000000006</v>
      </c>
      <c r="CG76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BORD'!$B$13:$B$2000,0),9)))*T764/$P$18)</f>
        <v>406.35042202010396</v>
      </c>
      <c r="CI764" t="str">
        <f>'TABLEAU DE BORD'!B762</f>
        <v/>
      </c>
      <c r="CJ764" t="e">
        <f>'TABLEAU DE BORD'!E762-'TABLEAU DE BORD'!C762</f>
        <v>#VALUE!</v>
      </c>
      <c r="CL764" t="str">
        <f>'TABLEAU DE BORD'!H762</f>
        <v/>
      </c>
      <c r="CM764" t="e">
        <f>'TABLEAU DE BORD'!K762-'TABLEAU DE BORD'!I762</f>
        <v>#VALUE!</v>
      </c>
    </row>
    <row r="765" spans="72:91" x14ac:dyDescent="0.25">
      <c r="BT76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BORD'!$B$13:$B$2000,0),11))*T765/INDEX('TABLEAU DE BORD'!$B$13:$R$2000,MATCH('Formalisme RTE'!$H$2,'TABLEAU DE BORD'!$B$13:$B$2000,0),12)</f>
        <v>3.102830965870556</v>
      </c>
      <c r="BU765">
        <f t="shared" si="69"/>
        <v>0.93577891975241945</v>
      </c>
      <c r="BX765">
        <f t="shared" si="67"/>
        <v>0.60748217536470928</v>
      </c>
      <c r="BZ765">
        <v>19.600000000000001</v>
      </c>
      <c r="CB765">
        <v>0.627</v>
      </c>
      <c r="CD765">
        <f t="shared" si="68"/>
        <v>1.5404220201039038</v>
      </c>
      <c r="CF765">
        <f t="shared" si="66"/>
        <v>404.81000000000006</v>
      </c>
      <c r="CG76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BORD'!$B$13:$B$2000,0),9)))*T765/$P$18)</f>
        <v>406.35042202010396</v>
      </c>
      <c r="CI765" t="str">
        <f>'TABLEAU DE BORD'!B763</f>
        <v/>
      </c>
      <c r="CJ765" t="e">
        <f>'TABLEAU DE BORD'!E763-'TABLEAU DE BORD'!C763</f>
        <v>#VALUE!</v>
      </c>
      <c r="CL765" t="str">
        <f>'TABLEAU DE BORD'!H763</f>
        <v/>
      </c>
      <c r="CM765" t="e">
        <f>'TABLEAU DE BORD'!K763-'TABLEAU DE BORD'!I763</f>
        <v>#VALUE!</v>
      </c>
    </row>
    <row r="766" spans="72:91" x14ac:dyDescent="0.25">
      <c r="BT76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BORD'!$B$13:$B$2000,0),11))*T766/INDEX('TABLEAU DE BORD'!$B$13:$R$2000,MATCH('Formalisme RTE'!$H$2,'TABLEAU DE BORD'!$B$13:$B$2000,0),12)</f>
        <v>3.102830965870556</v>
      </c>
      <c r="BU766">
        <f t="shared" si="69"/>
        <v>0.93577891975241945</v>
      </c>
      <c r="BX766">
        <f t="shared" si="67"/>
        <v>0.60748217536470928</v>
      </c>
      <c r="BZ766">
        <v>19.600000000000001</v>
      </c>
      <c r="CB766">
        <v>0.627</v>
      </c>
      <c r="CD766">
        <f t="shared" si="68"/>
        <v>1.5404220201039038</v>
      </c>
      <c r="CF766">
        <f t="shared" si="66"/>
        <v>404.81000000000006</v>
      </c>
      <c r="CG76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BORD'!$B$13:$B$2000,0),9)))*T766/$P$18)</f>
        <v>406.35042202010396</v>
      </c>
      <c r="CI766" t="str">
        <f>'TABLEAU DE BORD'!B764</f>
        <v/>
      </c>
      <c r="CJ766" t="e">
        <f>'TABLEAU DE BORD'!E764-'TABLEAU DE BORD'!C764</f>
        <v>#VALUE!</v>
      </c>
      <c r="CL766" t="str">
        <f>'TABLEAU DE BORD'!H764</f>
        <v/>
      </c>
      <c r="CM766" t="e">
        <f>'TABLEAU DE BORD'!K764-'TABLEAU DE BORD'!I764</f>
        <v>#VALUE!</v>
      </c>
    </row>
    <row r="767" spans="72:91" x14ac:dyDescent="0.25">
      <c r="BT76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BORD'!$B$13:$B$2000,0),11))*T767/INDEX('TABLEAU DE BORD'!$B$13:$R$2000,MATCH('Formalisme RTE'!$H$2,'TABLEAU DE BORD'!$B$13:$B$2000,0),12)</f>
        <v>3.102830965870556</v>
      </c>
      <c r="BU767">
        <f t="shared" si="69"/>
        <v>0.93577891975241945</v>
      </c>
      <c r="BX767">
        <f t="shared" si="67"/>
        <v>0.60748217536470928</v>
      </c>
      <c r="BZ767">
        <v>19.600000000000001</v>
      </c>
      <c r="CB767">
        <v>0.627</v>
      </c>
      <c r="CD767">
        <f t="shared" si="68"/>
        <v>1.5404220201039038</v>
      </c>
      <c r="CF767">
        <f t="shared" si="66"/>
        <v>404.81000000000006</v>
      </c>
      <c r="CG76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BORD'!$B$13:$B$2000,0),9)))*T767/$P$18)</f>
        <v>406.35042202010396</v>
      </c>
      <c r="CI767" t="str">
        <f>'TABLEAU DE BORD'!B765</f>
        <v/>
      </c>
      <c r="CJ767" t="e">
        <f>'TABLEAU DE BORD'!E765-'TABLEAU DE BORD'!C765</f>
        <v>#VALUE!</v>
      </c>
      <c r="CL767" t="str">
        <f>'TABLEAU DE BORD'!H765</f>
        <v/>
      </c>
      <c r="CM767" t="e">
        <f>'TABLEAU DE BORD'!K765-'TABLEAU DE BORD'!I765</f>
        <v>#VALUE!</v>
      </c>
    </row>
    <row r="768" spans="72:91" x14ac:dyDescent="0.25">
      <c r="BT76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BORD'!$B$13:$B$2000,0),11))*T768/INDEX('TABLEAU DE BORD'!$B$13:$R$2000,MATCH('Formalisme RTE'!$H$2,'TABLEAU DE BORD'!$B$13:$B$2000,0),12)</f>
        <v>3.102830965870556</v>
      </c>
      <c r="BU768">
        <f t="shared" si="69"/>
        <v>0.93577891975241945</v>
      </c>
      <c r="BX768">
        <f t="shared" si="67"/>
        <v>0.60748217536470928</v>
      </c>
      <c r="BZ768">
        <v>19.600000000000001</v>
      </c>
      <c r="CB768">
        <v>0.627</v>
      </c>
      <c r="CD768">
        <f t="shared" si="68"/>
        <v>1.5404220201039038</v>
      </c>
      <c r="CF768">
        <f t="shared" si="66"/>
        <v>404.81000000000006</v>
      </c>
      <c r="CG76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BORD'!$B$13:$B$2000,0),9)))*T768/$P$18)</f>
        <v>406.35042202010396</v>
      </c>
      <c r="CI768" t="str">
        <f>'TABLEAU DE BORD'!B766</f>
        <v/>
      </c>
      <c r="CJ768" t="e">
        <f>'TABLEAU DE BORD'!E766-'TABLEAU DE BORD'!C766</f>
        <v>#VALUE!</v>
      </c>
      <c r="CL768" t="str">
        <f>'TABLEAU DE BORD'!H766</f>
        <v/>
      </c>
      <c r="CM768" t="e">
        <f>'TABLEAU DE BORD'!K766-'TABLEAU DE BORD'!I766</f>
        <v>#VALUE!</v>
      </c>
    </row>
    <row r="769" spans="72:91" x14ac:dyDescent="0.25">
      <c r="BT76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BORD'!$B$13:$B$2000,0),11))*T769/INDEX('TABLEAU DE BORD'!$B$13:$R$2000,MATCH('Formalisme RTE'!$H$2,'TABLEAU DE BORD'!$B$13:$B$2000,0),12)</f>
        <v>3.102830965870556</v>
      </c>
      <c r="BU769">
        <f t="shared" si="69"/>
        <v>0.93577891975241945</v>
      </c>
      <c r="BX769">
        <f t="shared" si="67"/>
        <v>0.60748217536470928</v>
      </c>
      <c r="BZ769">
        <v>19.600000000000001</v>
      </c>
      <c r="CB769">
        <v>0.627</v>
      </c>
      <c r="CD769">
        <f t="shared" si="68"/>
        <v>1.5404220201039038</v>
      </c>
      <c r="CF769">
        <f t="shared" si="66"/>
        <v>404.81000000000006</v>
      </c>
      <c r="CG76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BORD'!$B$13:$B$2000,0),9)))*T769/$P$18)</f>
        <v>406.35042202010396</v>
      </c>
      <c r="CI769" t="str">
        <f>'TABLEAU DE BORD'!B767</f>
        <v/>
      </c>
      <c r="CJ769" t="e">
        <f>'TABLEAU DE BORD'!E767-'TABLEAU DE BORD'!C767</f>
        <v>#VALUE!</v>
      </c>
      <c r="CL769" t="str">
        <f>'TABLEAU DE BORD'!H767</f>
        <v/>
      </c>
      <c r="CM769" t="e">
        <f>'TABLEAU DE BORD'!K767-'TABLEAU DE BORD'!I767</f>
        <v>#VALUE!</v>
      </c>
    </row>
    <row r="770" spans="72:91" x14ac:dyDescent="0.25">
      <c r="BT77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BORD'!$B$13:$B$2000,0),11))*T770/INDEX('TABLEAU DE BORD'!$B$13:$R$2000,MATCH('Formalisme RTE'!$H$2,'TABLEAU DE BORD'!$B$13:$B$2000,0),12)</f>
        <v>3.102830965870556</v>
      </c>
      <c r="BU770">
        <f t="shared" si="69"/>
        <v>0.93577891975241945</v>
      </c>
      <c r="BX770">
        <f t="shared" si="67"/>
        <v>0.60748217536470928</v>
      </c>
      <c r="BZ770">
        <v>19.600000000000001</v>
      </c>
      <c r="CB770">
        <v>0.627</v>
      </c>
      <c r="CD770">
        <f t="shared" si="68"/>
        <v>1.5404220201039038</v>
      </c>
      <c r="CF770">
        <f t="shared" si="66"/>
        <v>404.81000000000006</v>
      </c>
      <c r="CG77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BORD'!$B$13:$B$2000,0),9)))*T770/$P$18)</f>
        <v>406.35042202010396</v>
      </c>
      <c r="CI770" t="str">
        <f>'TABLEAU DE BORD'!B768</f>
        <v/>
      </c>
      <c r="CJ770" t="e">
        <f>'TABLEAU DE BORD'!E768-'TABLEAU DE BORD'!C768</f>
        <v>#VALUE!</v>
      </c>
      <c r="CL770" t="str">
        <f>'TABLEAU DE BORD'!H768</f>
        <v/>
      </c>
      <c r="CM770" t="e">
        <f>'TABLEAU DE BORD'!K768-'TABLEAU DE BORD'!I768</f>
        <v>#VALUE!</v>
      </c>
    </row>
    <row r="771" spans="72:91" x14ac:dyDescent="0.25">
      <c r="BT77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BORD'!$B$13:$B$2000,0),11))*T771/INDEX('TABLEAU DE BORD'!$B$13:$R$2000,MATCH('Formalisme RTE'!$H$2,'TABLEAU DE BORD'!$B$13:$B$2000,0),12)</f>
        <v>3.102830965870556</v>
      </c>
      <c r="BU771">
        <f t="shared" si="69"/>
        <v>0.93577891975241945</v>
      </c>
      <c r="BX771">
        <f t="shared" si="67"/>
        <v>0.60748217536470928</v>
      </c>
      <c r="BZ771">
        <v>19.600000000000001</v>
      </c>
      <c r="CB771">
        <v>0.627</v>
      </c>
      <c r="CD771">
        <f t="shared" si="68"/>
        <v>1.5404220201039038</v>
      </c>
      <c r="CF771">
        <f t="shared" si="66"/>
        <v>404.81000000000006</v>
      </c>
      <c r="CG77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BORD'!$B$13:$B$2000,0),9)))*T771/$P$18)</f>
        <v>406.35042202010396</v>
      </c>
      <c r="CI771" t="str">
        <f>'TABLEAU DE BORD'!B769</f>
        <v/>
      </c>
      <c r="CJ771" t="e">
        <f>'TABLEAU DE BORD'!E769-'TABLEAU DE BORD'!C769</f>
        <v>#VALUE!</v>
      </c>
      <c r="CL771" t="str">
        <f>'TABLEAU DE BORD'!H769</f>
        <v/>
      </c>
      <c r="CM771" t="e">
        <f>'TABLEAU DE BORD'!K769-'TABLEAU DE BORD'!I769</f>
        <v>#VALUE!</v>
      </c>
    </row>
    <row r="772" spans="72:91" x14ac:dyDescent="0.25">
      <c r="BT77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BORD'!$B$13:$B$2000,0),11))*T772/INDEX('TABLEAU DE BORD'!$B$13:$R$2000,MATCH('Formalisme RTE'!$H$2,'TABLEAU DE BORD'!$B$13:$B$2000,0),12)</f>
        <v>3.102830965870556</v>
      </c>
      <c r="BU772">
        <f t="shared" si="69"/>
        <v>0.93577891975241945</v>
      </c>
      <c r="BX772">
        <f t="shared" si="67"/>
        <v>0.60748217536470928</v>
      </c>
      <c r="BZ772">
        <v>19.600000000000001</v>
      </c>
      <c r="CB772">
        <v>0.627</v>
      </c>
      <c r="CD772">
        <f t="shared" si="68"/>
        <v>1.5404220201039038</v>
      </c>
      <c r="CF772">
        <f t="shared" si="66"/>
        <v>404.81000000000006</v>
      </c>
      <c r="CG77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BORD'!$B$13:$B$2000,0),9)))*T772/$P$18)</f>
        <v>406.35042202010396</v>
      </c>
      <c r="CI772" t="str">
        <f>'TABLEAU DE BORD'!B770</f>
        <v/>
      </c>
      <c r="CJ772" t="e">
        <f>'TABLEAU DE BORD'!E770-'TABLEAU DE BORD'!C770</f>
        <v>#VALUE!</v>
      </c>
      <c r="CL772" t="str">
        <f>'TABLEAU DE BORD'!H770</f>
        <v/>
      </c>
      <c r="CM772" t="e">
        <f>'TABLEAU DE BORD'!K770-'TABLEAU DE BORD'!I770</f>
        <v>#VALUE!</v>
      </c>
    </row>
    <row r="773" spans="72:91" x14ac:dyDescent="0.25">
      <c r="BT77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BORD'!$B$13:$B$2000,0),11))*T773/INDEX('TABLEAU DE BORD'!$B$13:$R$2000,MATCH('Formalisme RTE'!$H$2,'TABLEAU DE BORD'!$B$13:$B$2000,0),12)</f>
        <v>3.102830965870556</v>
      </c>
      <c r="BU773">
        <f t="shared" si="69"/>
        <v>0.93577891975241945</v>
      </c>
      <c r="BX773">
        <f t="shared" si="67"/>
        <v>0.60748217536470928</v>
      </c>
      <c r="BZ773">
        <v>19.600000000000001</v>
      </c>
      <c r="CB773">
        <v>0.627</v>
      </c>
      <c r="CD773">
        <f t="shared" si="68"/>
        <v>1.5404220201039038</v>
      </c>
      <c r="CF773">
        <f t="shared" si="66"/>
        <v>404.81000000000006</v>
      </c>
      <c r="CG77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BORD'!$B$13:$B$2000,0),9)))*T773/$P$18)</f>
        <v>406.35042202010396</v>
      </c>
      <c r="CI773" t="str">
        <f>'TABLEAU DE BORD'!B771</f>
        <v/>
      </c>
      <c r="CJ773" t="e">
        <f>'TABLEAU DE BORD'!E771-'TABLEAU DE BORD'!C771</f>
        <v>#VALUE!</v>
      </c>
      <c r="CL773" t="str">
        <f>'TABLEAU DE BORD'!H771</f>
        <v/>
      </c>
      <c r="CM773" t="e">
        <f>'TABLEAU DE BORD'!K771-'TABLEAU DE BORD'!I771</f>
        <v>#VALUE!</v>
      </c>
    </row>
    <row r="774" spans="72:91" x14ac:dyDescent="0.25">
      <c r="BT77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BORD'!$B$13:$B$2000,0),11))*T774/INDEX('TABLEAU DE BORD'!$B$13:$R$2000,MATCH('Formalisme RTE'!$H$2,'TABLEAU DE BORD'!$B$13:$B$2000,0),12)</f>
        <v>3.102830965870556</v>
      </c>
      <c r="BU774">
        <f t="shared" si="69"/>
        <v>0.93577891975241945</v>
      </c>
      <c r="BX774">
        <f t="shared" si="67"/>
        <v>0.60748217536470928</v>
      </c>
      <c r="BZ774">
        <v>19.600000000000001</v>
      </c>
      <c r="CB774">
        <v>0.627</v>
      </c>
      <c r="CD774">
        <f t="shared" si="68"/>
        <v>1.5404220201039038</v>
      </c>
      <c r="CF774">
        <f t="shared" si="66"/>
        <v>404.81000000000006</v>
      </c>
      <c r="CG77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BORD'!$B$13:$B$2000,0),9)))*T774/$P$18)</f>
        <v>406.35042202010396</v>
      </c>
      <c r="CI774" t="str">
        <f>'TABLEAU DE BORD'!B772</f>
        <v/>
      </c>
      <c r="CJ774" t="e">
        <f>'TABLEAU DE BORD'!E772-'TABLEAU DE BORD'!C772</f>
        <v>#VALUE!</v>
      </c>
      <c r="CL774" t="str">
        <f>'TABLEAU DE BORD'!H772</f>
        <v/>
      </c>
      <c r="CM774" t="e">
        <f>'TABLEAU DE BORD'!K772-'TABLEAU DE BORD'!I772</f>
        <v>#VALUE!</v>
      </c>
    </row>
    <row r="775" spans="72:91" x14ac:dyDescent="0.25">
      <c r="BT77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BORD'!$B$13:$B$2000,0),11))*T775/INDEX('TABLEAU DE BORD'!$B$13:$R$2000,MATCH('Formalisme RTE'!$H$2,'TABLEAU DE BORD'!$B$13:$B$2000,0),12)</f>
        <v>3.102830965870556</v>
      </c>
      <c r="BU775">
        <f t="shared" si="69"/>
        <v>0.93577891975241945</v>
      </c>
      <c r="BX775">
        <f t="shared" si="67"/>
        <v>0.60748217536470928</v>
      </c>
      <c r="BZ775">
        <v>19.600000000000001</v>
      </c>
      <c r="CB775">
        <v>0.627</v>
      </c>
      <c r="CD775">
        <f t="shared" si="68"/>
        <v>1.5404220201039038</v>
      </c>
      <c r="CF775">
        <f t="shared" si="66"/>
        <v>404.81000000000006</v>
      </c>
      <c r="CG77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BORD'!$B$13:$B$2000,0),9)))*T775/$P$18)</f>
        <v>406.35042202010396</v>
      </c>
      <c r="CI775" t="str">
        <f>'TABLEAU DE BORD'!B773</f>
        <v/>
      </c>
      <c r="CJ775" t="e">
        <f>'TABLEAU DE BORD'!E773-'TABLEAU DE BORD'!C773</f>
        <v>#VALUE!</v>
      </c>
      <c r="CL775" t="str">
        <f>'TABLEAU DE BORD'!H773</f>
        <v/>
      </c>
      <c r="CM775" t="e">
        <f>'TABLEAU DE BORD'!K773-'TABLEAU DE BORD'!I773</f>
        <v>#VALUE!</v>
      </c>
    </row>
    <row r="776" spans="72:91" x14ac:dyDescent="0.25">
      <c r="BT77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BORD'!$B$13:$B$2000,0),11))*T776/INDEX('TABLEAU DE BORD'!$B$13:$R$2000,MATCH('Formalisme RTE'!$H$2,'TABLEAU DE BORD'!$B$13:$B$2000,0),12)</f>
        <v>3.102830965870556</v>
      </c>
      <c r="BU776">
        <f t="shared" si="69"/>
        <v>0.93577891975241945</v>
      </c>
      <c r="BX776">
        <f t="shared" si="67"/>
        <v>0.60748217536470928</v>
      </c>
      <c r="BZ776">
        <v>19.600000000000001</v>
      </c>
      <c r="CB776">
        <v>0.627</v>
      </c>
      <c r="CD776">
        <f t="shared" si="68"/>
        <v>1.5404220201039038</v>
      </c>
      <c r="CF776">
        <f t="shared" si="66"/>
        <v>404.81000000000006</v>
      </c>
      <c r="CG77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BORD'!$B$13:$B$2000,0),9)))*T776/$P$18)</f>
        <v>406.35042202010396</v>
      </c>
      <c r="CI776" t="str">
        <f>'TABLEAU DE BORD'!B774</f>
        <v/>
      </c>
      <c r="CJ776" t="e">
        <f>'TABLEAU DE BORD'!E774-'TABLEAU DE BORD'!C774</f>
        <v>#VALUE!</v>
      </c>
      <c r="CL776" t="str">
        <f>'TABLEAU DE BORD'!H774</f>
        <v/>
      </c>
      <c r="CM776" t="e">
        <f>'TABLEAU DE BORD'!K774-'TABLEAU DE BORD'!I774</f>
        <v>#VALUE!</v>
      </c>
    </row>
    <row r="777" spans="72:91" x14ac:dyDescent="0.25">
      <c r="BT77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BORD'!$B$13:$B$2000,0),11))*T777/INDEX('TABLEAU DE BORD'!$B$13:$R$2000,MATCH('Formalisme RTE'!$H$2,'TABLEAU DE BORD'!$B$13:$B$2000,0),12)</f>
        <v>3.102830965870556</v>
      </c>
      <c r="BU777">
        <f t="shared" si="69"/>
        <v>0.93577891975241945</v>
      </c>
      <c r="BX777">
        <f t="shared" si="67"/>
        <v>0.60748217536470928</v>
      </c>
      <c r="BZ777">
        <v>19.600000000000001</v>
      </c>
      <c r="CB777">
        <v>0.627</v>
      </c>
      <c r="CD777">
        <f t="shared" si="68"/>
        <v>1.5404220201039038</v>
      </c>
      <c r="CF777">
        <f t="shared" si="66"/>
        <v>404.81000000000006</v>
      </c>
      <c r="CG77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BORD'!$B$13:$B$2000,0),9)))*T777/$P$18)</f>
        <v>406.35042202010396</v>
      </c>
      <c r="CI777" t="str">
        <f>'TABLEAU DE BORD'!B775</f>
        <v/>
      </c>
      <c r="CJ777" t="e">
        <f>'TABLEAU DE BORD'!E775-'TABLEAU DE BORD'!C775</f>
        <v>#VALUE!</v>
      </c>
      <c r="CL777" t="str">
        <f>'TABLEAU DE BORD'!H775</f>
        <v/>
      </c>
      <c r="CM777" t="e">
        <f>'TABLEAU DE BORD'!K775-'TABLEAU DE BORD'!I775</f>
        <v>#VALUE!</v>
      </c>
    </row>
    <row r="778" spans="72:91" x14ac:dyDescent="0.25">
      <c r="BT77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BORD'!$B$13:$B$2000,0),11))*T778/INDEX('TABLEAU DE BORD'!$B$13:$R$2000,MATCH('Formalisme RTE'!$H$2,'TABLEAU DE BORD'!$B$13:$B$2000,0),12)</f>
        <v>3.102830965870556</v>
      </c>
      <c r="BU778">
        <f t="shared" si="69"/>
        <v>0.93577891975241945</v>
      </c>
      <c r="BX778">
        <f t="shared" si="67"/>
        <v>0.60748217536470928</v>
      </c>
      <c r="BZ778">
        <v>19.600000000000001</v>
      </c>
      <c r="CB778">
        <v>0.627</v>
      </c>
      <c r="CD778">
        <f t="shared" si="68"/>
        <v>1.5404220201039038</v>
      </c>
      <c r="CF778">
        <f t="shared" si="66"/>
        <v>404.81000000000006</v>
      </c>
      <c r="CG77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BORD'!$B$13:$B$2000,0),9)))*T778/$P$18)</f>
        <v>406.35042202010396</v>
      </c>
      <c r="CI778" t="str">
        <f>'TABLEAU DE BORD'!B776</f>
        <v/>
      </c>
      <c r="CJ778" t="e">
        <f>'TABLEAU DE BORD'!E776-'TABLEAU DE BORD'!C776</f>
        <v>#VALUE!</v>
      </c>
      <c r="CL778" t="str">
        <f>'TABLEAU DE BORD'!H776</f>
        <v/>
      </c>
      <c r="CM778" t="e">
        <f>'TABLEAU DE BORD'!K776-'TABLEAU DE BORD'!I776</f>
        <v>#VALUE!</v>
      </c>
    </row>
    <row r="779" spans="72:91" x14ac:dyDescent="0.25">
      <c r="BT77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BORD'!$B$13:$B$2000,0),11))*T779/INDEX('TABLEAU DE BORD'!$B$13:$R$2000,MATCH('Formalisme RTE'!$H$2,'TABLEAU DE BORD'!$B$13:$B$2000,0),12)</f>
        <v>3.102830965870556</v>
      </c>
      <c r="BU779">
        <f t="shared" si="69"/>
        <v>0.93577891975241945</v>
      </c>
      <c r="BX779">
        <f t="shared" si="67"/>
        <v>0.60748217536470928</v>
      </c>
      <c r="BZ779">
        <v>19.600000000000001</v>
      </c>
      <c r="CB779">
        <v>0.627</v>
      </c>
      <c r="CD779">
        <f t="shared" si="68"/>
        <v>1.5404220201039038</v>
      </c>
      <c r="CF779">
        <f t="shared" si="66"/>
        <v>404.81000000000006</v>
      </c>
      <c r="CG77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BORD'!$B$13:$B$2000,0),9)))*T779/$P$18)</f>
        <v>406.35042202010396</v>
      </c>
      <c r="CI779" t="str">
        <f>'TABLEAU DE BORD'!B777</f>
        <v/>
      </c>
      <c r="CJ779" t="e">
        <f>'TABLEAU DE BORD'!E777-'TABLEAU DE BORD'!C777</f>
        <v>#VALUE!</v>
      </c>
      <c r="CL779" t="str">
        <f>'TABLEAU DE BORD'!H777</f>
        <v/>
      </c>
      <c r="CM779" t="e">
        <f>'TABLEAU DE BORD'!K777-'TABLEAU DE BORD'!I777</f>
        <v>#VALUE!</v>
      </c>
    </row>
    <row r="780" spans="72:91" x14ac:dyDescent="0.25">
      <c r="BT78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BORD'!$B$13:$B$2000,0),11))*T780/INDEX('TABLEAU DE BORD'!$B$13:$R$2000,MATCH('Formalisme RTE'!$H$2,'TABLEAU DE BORD'!$B$13:$B$2000,0),12)</f>
        <v>3.102830965870556</v>
      </c>
      <c r="BU780">
        <f t="shared" si="69"/>
        <v>0.93577891975241945</v>
      </c>
      <c r="BX780">
        <f t="shared" si="67"/>
        <v>0.60748217536470928</v>
      </c>
      <c r="BZ780">
        <v>19.600000000000001</v>
      </c>
      <c r="CB780">
        <v>0.627</v>
      </c>
      <c r="CD780">
        <f t="shared" si="68"/>
        <v>1.5404220201039038</v>
      </c>
      <c r="CF780">
        <f t="shared" si="66"/>
        <v>404.81000000000006</v>
      </c>
      <c r="CG78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BORD'!$B$13:$B$2000,0),9)))*T780/$P$18)</f>
        <v>406.35042202010396</v>
      </c>
      <c r="CI780" t="str">
        <f>'TABLEAU DE BORD'!B778</f>
        <v/>
      </c>
      <c r="CJ780" t="e">
        <f>'TABLEAU DE BORD'!E778-'TABLEAU DE BORD'!C778</f>
        <v>#VALUE!</v>
      </c>
      <c r="CL780" t="str">
        <f>'TABLEAU DE BORD'!H778</f>
        <v/>
      </c>
      <c r="CM780" t="e">
        <f>'TABLEAU DE BORD'!K778-'TABLEAU DE BORD'!I778</f>
        <v>#VALUE!</v>
      </c>
    </row>
    <row r="781" spans="72:91" x14ac:dyDescent="0.25">
      <c r="BT78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BORD'!$B$13:$B$2000,0),11))*T781/INDEX('TABLEAU DE BORD'!$B$13:$R$2000,MATCH('Formalisme RTE'!$H$2,'TABLEAU DE BORD'!$B$13:$B$2000,0),12)</f>
        <v>3.102830965870556</v>
      </c>
      <c r="BU781">
        <f t="shared" si="69"/>
        <v>0.93577891975241945</v>
      </c>
      <c r="BX781">
        <f t="shared" si="67"/>
        <v>0.60748217536470928</v>
      </c>
      <c r="BZ781">
        <v>19.600000000000001</v>
      </c>
      <c r="CB781">
        <v>0.627</v>
      </c>
      <c r="CD781">
        <f t="shared" si="68"/>
        <v>1.5404220201039038</v>
      </c>
      <c r="CF781">
        <f t="shared" si="66"/>
        <v>404.81000000000006</v>
      </c>
      <c r="CG78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BORD'!$B$13:$B$2000,0),9)))*T781/$P$18)</f>
        <v>406.35042202010396</v>
      </c>
      <c r="CI781" t="str">
        <f>'TABLEAU DE BORD'!B779</f>
        <v/>
      </c>
      <c r="CJ781" t="e">
        <f>'TABLEAU DE BORD'!E779-'TABLEAU DE BORD'!C779</f>
        <v>#VALUE!</v>
      </c>
      <c r="CL781" t="str">
        <f>'TABLEAU DE BORD'!H779</f>
        <v/>
      </c>
      <c r="CM781" t="e">
        <f>'TABLEAU DE BORD'!K779-'TABLEAU DE BORD'!I779</f>
        <v>#VALUE!</v>
      </c>
    </row>
    <row r="782" spans="72:91" x14ac:dyDescent="0.25">
      <c r="BT78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BORD'!$B$13:$B$2000,0),11))*T782/INDEX('TABLEAU DE BORD'!$B$13:$R$2000,MATCH('Formalisme RTE'!$H$2,'TABLEAU DE BORD'!$B$13:$B$2000,0),12)</f>
        <v>3.102830965870556</v>
      </c>
      <c r="BU782">
        <f t="shared" si="69"/>
        <v>0.93577891975241945</v>
      </c>
      <c r="BX782">
        <f t="shared" si="67"/>
        <v>0.60748217536470928</v>
      </c>
      <c r="BZ782">
        <v>19.600000000000001</v>
      </c>
      <c r="CB782">
        <v>0.627</v>
      </c>
      <c r="CD782">
        <f t="shared" si="68"/>
        <v>1.5404220201039038</v>
      </c>
      <c r="CF782">
        <f t="shared" si="66"/>
        <v>404.81000000000006</v>
      </c>
      <c r="CG78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BORD'!$B$13:$B$2000,0),9)))*T782/$P$18)</f>
        <v>406.35042202010396</v>
      </c>
      <c r="CI782" t="str">
        <f>'TABLEAU DE BORD'!B780</f>
        <v/>
      </c>
      <c r="CJ782" t="e">
        <f>'TABLEAU DE BORD'!E780-'TABLEAU DE BORD'!C780</f>
        <v>#VALUE!</v>
      </c>
      <c r="CL782" t="str">
        <f>'TABLEAU DE BORD'!H780</f>
        <v/>
      </c>
      <c r="CM782" t="e">
        <f>'TABLEAU DE BORD'!K780-'TABLEAU DE BORD'!I780</f>
        <v>#VALUE!</v>
      </c>
    </row>
    <row r="783" spans="72:91" x14ac:dyDescent="0.25">
      <c r="BT78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BORD'!$B$13:$B$2000,0),11))*T783/INDEX('TABLEAU DE BORD'!$B$13:$R$2000,MATCH('Formalisme RTE'!$H$2,'TABLEAU DE BORD'!$B$13:$B$2000,0),12)</f>
        <v>3.102830965870556</v>
      </c>
      <c r="BU783">
        <f t="shared" si="69"/>
        <v>0.93577891975241945</v>
      </c>
      <c r="BX783">
        <f t="shared" si="67"/>
        <v>0.60748217536470928</v>
      </c>
      <c r="BZ783">
        <v>19.600000000000001</v>
      </c>
      <c r="CB783">
        <v>0.627</v>
      </c>
      <c r="CD783">
        <f t="shared" si="68"/>
        <v>1.5404220201039038</v>
      </c>
      <c r="CF783">
        <f t="shared" ref="CF783:CF846" si="70">$BE$28+$D$10*((EXP(($BE$26-T783)/$D$10)+EXP(-($BE$26-T783)/$D$10))/2-1)</f>
        <v>404.81000000000006</v>
      </c>
      <c r="CG78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BORD'!$B$13:$B$2000,0),9)))*T783/$P$18)</f>
        <v>406.35042202010396</v>
      </c>
      <c r="CI783" t="str">
        <f>'TABLEAU DE BORD'!B781</f>
        <v/>
      </c>
      <c r="CJ783" t="e">
        <f>'TABLEAU DE BORD'!E781-'TABLEAU DE BORD'!C781</f>
        <v>#VALUE!</v>
      </c>
      <c r="CL783" t="str">
        <f>'TABLEAU DE BORD'!H781</f>
        <v/>
      </c>
      <c r="CM783" t="e">
        <f>'TABLEAU DE BORD'!K781-'TABLEAU DE BORD'!I781</f>
        <v>#VALUE!</v>
      </c>
    </row>
    <row r="784" spans="72:91" x14ac:dyDescent="0.25">
      <c r="BT78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BORD'!$B$13:$B$2000,0),11))*T784/INDEX('TABLEAU DE BORD'!$B$13:$R$2000,MATCH('Formalisme RTE'!$H$2,'TABLEAU DE BORD'!$B$13:$B$2000,0),12)</f>
        <v>3.102830965870556</v>
      </c>
      <c r="BU784">
        <f t="shared" si="69"/>
        <v>0.93577891975241945</v>
      </c>
      <c r="BX784">
        <f t="shared" ref="BX784:BX847" si="71">SQRT(1-(1/(SQRT((CB784*0.981)^2+(($B$30/10)*BZ784*0.001)^2)/(CB784*0.981))^2))</f>
        <v>0.60748217536470928</v>
      </c>
      <c r="BZ784">
        <v>19.600000000000001</v>
      </c>
      <c r="CB784">
        <v>0.627</v>
      </c>
      <c r="CD784">
        <f t="shared" si="68"/>
        <v>1.5404220201039038</v>
      </c>
      <c r="CF784">
        <f t="shared" si="70"/>
        <v>404.81000000000006</v>
      </c>
      <c r="CG78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BORD'!$B$13:$B$2000,0),9)))*T784/$P$18)</f>
        <v>406.35042202010396</v>
      </c>
      <c r="CI784" t="str">
        <f>'TABLEAU DE BORD'!B782</f>
        <v/>
      </c>
      <c r="CJ784" t="e">
        <f>'TABLEAU DE BORD'!E782-'TABLEAU DE BORD'!C782</f>
        <v>#VALUE!</v>
      </c>
      <c r="CL784" t="str">
        <f>'TABLEAU DE BORD'!H782</f>
        <v/>
      </c>
      <c r="CM784" t="e">
        <f>'TABLEAU DE BORD'!K782-'TABLEAU DE BORD'!I782</f>
        <v>#VALUE!</v>
      </c>
    </row>
    <row r="785" spans="72:91" x14ac:dyDescent="0.25">
      <c r="BT78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BORD'!$B$13:$B$2000,0),11))*T785/INDEX('TABLEAU DE BORD'!$B$13:$R$2000,MATCH('Formalisme RTE'!$H$2,'TABLEAU DE BORD'!$B$13:$B$2000,0),12)</f>
        <v>3.102830965870556</v>
      </c>
      <c r="BU785">
        <f t="shared" si="69"/>
        <v>0.93577891975241945</v>
      </c>
      <c r="BX785">
        <f t="shared" si="71"/>
        <v>0.60748217536470928</v>
      </c>
      <c r="BZ785">
        <v>19.600000000000001</v>
      </c>
      <c r="CB785">
        <v>0.627</v>
      </c>
      <c r="CD785">
        <f t="shared" ref="CD785:CD848" si="72">CG785-CF785</f>
        <v>1.5404220201039038</v>
      </c>
      <c r="CF785">
        <f t="shared" si="70"/>
        <v>404.81000000000006</v>
      </c>
      <c r="CG78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BORD'!$B$13:$B$2000,0),9)))*T785/$P$18)</f>
        <v>406.35042202010396</v>
      </c>
      <c r="CI785" t="str">
        <f>'TABLEAU DE BORD'!B783</f>
        <v/>
      </c>
      <c r="CJ785" t="e">
        <f>'TABLEAU DE BORD'!E783-'TABLEAU DE BORD'!C783</f>
        <v>#VALUE!</v>
      </c>
      <c r="CL785" t="str">
        <f>'TABLEAU DE BORD'!H783</f>
        <v/>
      </c>
      <c r="CM785" t="e">
        <f>'TABLEAU DE BORD'!K783-'TABLEAU DE BORD'!I783</f>
        <v>#VALUE!</v>
      </c>
    </row>
    <row r="786" spans="72:91" x14ac:dyDescent="0.25">
      <c r="BT78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BORD'!$B$13:$B$2000,0),11))*T786/INDEX('TABLEAU DE BORD'!$B$13:$R$2000,MATCH('Formalisme RTE'!$H$2,'TABLEAU DE BORD'!$B$13:$B$2000,0),12)</f>
        <v>3.102830965870556</v>
      </c>
      <c r="BU786">
        <f t="shared" ref="BU786:BU849" si="73">BX786*CD786</f>
        <v>0.93577891975241945</v>
      </c>
      <c r="BX786">
        <f t="shared" si="71"/>
        <v>0.60748217536470928</v>
      </c>
      <c r="BZ786">
        <v>19.600000000000001</v>
      </c>
      <c r="CB786">
        <v>0.627</v>
      </c>
      <c r="CD786">
        <f t="shared" si="72"/>
        <v>1.5404220201039038</v>
      </c>
      <c r="CF786">
        <f t="shared" si="70"/>
        <v>404.81000000000006</v>
      </c>
      <c r="CG78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BORD'!$B$13:$B$2000,0),9)))*T786/$P$18)</f>
        <v>406.35042202010396</v>
      </c>
      <c r="CI786" t="str">
        <f>'TABLEAU DE BORD'!B784</f>
        <v/>
      </c>
      <c r="CJ786" t="e">
        <f>'TABLEAU DE BORD'!E784-'TABLEAU DE BORD'!C784</f>
        <v>#VALUE!</v>
      </c>
      <c r="CL786" t="str">
        <f>'TABLEAU DE BORD'!H784</f>
        <v/>
      </c>
      <c r="CM786" t="e">
        <f>'TABLEAU DE BORD'!K784-'TABLEAU DE BORD'!I784</f>
        <v>#VALUE!</v>
      </c>
    </row>
    <row r="787" spans="72:91" x14ac:dyDescent="0.25">
      <c r="BT78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BORD'!$B$13:$B$2000,0),11))*T787/INDEX('TABLEAU DE BORD'!$B$13:$R$2000,MATCH('Formalisme RTE'!$H$2,'TABLEAU DE BORD'!$B$13:$B$2000,0),12)</f>
        <v>3.102830965870556</v>
      </c>
      <c r="BU787">
        <f t="shared" si="73"/>
        <v>0.93577891975241945</v>
      </c>
      <c r="BX787">
        <f t="shared" si="71"/>
        <v>0.60748217536470928</v>
      </c>
      <c r="BZ787">
        <v>19.600000000000001</v>
      </c>
      <c r="CB787">
        <v>0.627</v>
      </c>
      <c r="CD787">
        <f t="shared" si="72"/>
        <v>1.5404220201039038</v>
      </c>
      <c r="CF787">
        <f t="shared" si="70"/>
        <v>404.81000000000006</v>
      </c>
      <c r="CG78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BORD'!$B$13:$B$2000,0),9)))*T787/$P$18)</f>
        <v>406.35042202010396</v>
      </c>
      <c r="CI787" t="str">
        <f>'TABLEAU DE BORD'!B785</f>
        <v/>
      </c>
      <c r="CJ787" t="e">
        <f>'TABLEAU DE BORD'!E785-'TABLEAU DE BORD'!C785</f>
        <v>#VALUE!</v>
      </c>
      <c r="CL787" t="str">
        <f>'TABLEAU DE BORD'!H785</f>
        <v/>
      </c>
      <c r="CM787" t="e">
        <f>'TABLEAU DE BORD'!K785-'TABLEAU DE BORD'!I785</f>
        <v>#VALUE!</v>
      </c>
    </row>
    <row r="788" spans="72:91" x14ac:dyDescent="0.25">
      <c r="BT78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BORD'!$B$13:$B$2000,0),11))*T788/INDEX('TABLEAU DE BORD'!$B$13:$R$2000,MATCH('Formalisme RTE'!$H$2,'TABLEAU DE BORD'!$B$13:$B$2000,0),12)</f>
        <v>3.102830965870556</v>
      </c>
      <c r="BU788">
        <f t="shared" si="73"/>
        <v>0.93577891975241945</v>
      </c>
      <c r="BX788">
        <f t="shared" si="71"/>
        <v>0.60748217536470928</v>
      </c>
      <c r="BZ788">
        <v>19.600000000000001</v>
      </c>
      <c r="CB788">
        <v>0.627</v>
      </c>
      <c r="CD788">
        <f t="shared" si="72"/>
        <v>1.5404220201039038</v>
      </c>
      <c r="CF788">
        <f t="shared" si="70"/>
        <v>404.81000000000006</v>
      </c>
      <c r="CG78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BORD'!$B$13:$B$2000,0),9)))*T788/$P$18)</f>
        <v>406.35042202010396</v>
      </c>
      <c r="CI788" t="str">
        <f>'TABLEAU DE BORD'!B786</f>
        <v/>
      </c>
      <c r="CJ788" t="e">
        <f>'TABLEAU DE BORD'!E786-'TABLEAU DE BORD'!C786</f>
        <v>#VALUE!</v>
      </c>
      <c r="CL788" t="str">
        <f>'TABLEAU DE BORD'!H786</f>
        <v/>
      </c>
      <c r="CM788" t="e">
        <f>'TABLEAU DE BORD'!K786-'TABLEAU DE BORD'!I786</f>
        <v>#VALUE!</v>
      </c>
    </row>
    <row r="789" spans="72:91" x14ac:dyDescent="0.25">
      <c r="BT78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BORD'!$B$13:$B$2000,0),11))*T789/INDEX('TABLEAU DE BORD'!$B$13:$R$2000,MATCH('Formalisme RTE'!$H$2,'TABLEAU DE BORD'!$B$13:$B$2000,0),12)</f>
        <v>3.102830965870556</v>
      </c>
      <c r="BU789">
        <f t="shared" si="73"/>
        <v>0.93577891975241945</v>
      </c>
      <c r="BX789">
        <f t="shared" si="71"/>
        <v>0.60748217536470928</v>
      </c>
      <c r="BZ789">
        <v>19.600000000000001</v>
      </c>
      <c r="CB789">
        <v>0.627</v>
      </c>
      <c r="CD789">
        <f t="shared" si="72"/>
        <v>1.5404220201039038</v>
      </c>
      <c r="CF789">
        <f t="shared" si="70"/>
        <v>404.81000000000006</v>
      </c>
      <c r="CG78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BORD'!$B$13:$B$2000,0),9)))*T789/$P$18)</f>
        <v>406.35042202010396</v>
      </c>
      <c r="CI789" t="str">
        <f>'TABLEAU DE BORD'!B787</f>
        <v/>
      </c>
      <c r="CJ789" t="e">
        <f>'TABLEAU DE BORD'!E787-'TABLEAU DE BORD'!C787</f>
        <v>#VALUE!</v>
      </c>
      <c r="CL789" t="str">
        <f>'TABLEAU DE BORD'!H787</f>
        <v/>
      </c>
      <c r="CM789" t="e">
        <f>'TABLEAU DE BORD'!K787-'TABLEAU DE BORD'!I787</f>
        <v>#VALUE!</v>
      </c>
    </row>
    <row r="790" spans="72:91" x14ac:dyDescent="0.25">
      <c r="BT79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BORD'!$B$13:$B$2000,0),11))*T790/INDEX('TABLEAU DE BORD'!$B$13:$R$2000,MATCH('Formalisme RTE'!$H$2,'TABLEAU DE BORD'!$B$13:$B$2000,0),12)</f>
        <v>3.102830965870556</v>
      </c>
      <c r="BU790">
        <f t="shared" si="73"/>
        <v>0.93577891975241945</v>
      </c>
      <c r="BX790">
        <f t="shared" si="71"/>
        <v>0.60748217536470928</v>
      </c>
      <c r="BZ790">
        <v>19.600000000000001</v>
      </c>
      <c r="CB790">
        <v>0.627</v>
      </c>
      <c r="CD790">
        <f t="shared" si="72"/>
        <v>1.5404220201039038</v>
      </c>
      <c r="CF790">
        <f t="shared" si="70"/>
        <v>404.81000000000006</v>
      </c>
      <c r="CG79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BORD'!$B$13:$B$2000,0),9)))*T790/$P$18)</f>
        <v>406.35042202010396</v>
      </c>
      <c r="CI790" t="str">
        <f>'TABLEAU DE BORD'!B788</f>
        <v/>
      </c>
      <c r="CJ790" t="e">
        <f>'TABLEAU DE BORD'!E788-'TABLEAU DE BORD'!C788</f>
        <v>#VALUE!</v>
      </c>
      <c r="CL790" t="str">
        <f>'TABLEAU DE BORD'!H788</f>
        <v/>
      </c>
      <c r="CM790" t="e">
        <f>'TABLEAU DE BORD'!K788-'TABLEAU DE BORD'!I788</f>
        <v>#VALUE!</v>
      </c>
    </row>
    <row r="791" spans="72:91" x14ac:dyDescent="0.25">
      <c r="BT79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BORD'!$B$13:$B$2000,0),11))*T791/INDEX('TABLEAU DE BORD'!$B$13:$R$2000,MATCH('Formalisme RTE'!$H$2,'TABLEAU DE BORD'!$B$13:$B$2000,0),12)</f>
        <v>3.102830965870556</v>
      </c>
      <c r="BU791">
        <f t="shared" si="73"/>
        <v>0.93577891975241945</v>
      </c>
      <c r="BX791">
        <f t="shared" si="71"/>
        <v>0.60748217536470928</v>
      </c>
      <c r="BZ791">
        <v>19.600000000000001</v>
      </c>
      <c r="CB791">
        <v>0.627</v>
      </c>
      <c r="CD791">
        <f t="shared" si="72"/>
        <v>1.5404220201039038</v>
      </c>
      <c r="CF791">
        <f t="shared" si="70"/>
        <v>404.81000000000006</v>
      </c>
      <c r="CG79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BORD'!$B$13:$B$2000,0),9)))*T791/$P$18)</f>
        <v>406.35042202010396</v>
      </c>
      <c r="CI791" t="str">
        <f>'TABLEAU DE BORD'!B789</f>
        <v/>
      </c>
      <c r="CJ791" t="e">
        <f>'TABLEAU DE BORD'!E789-'TABLEAU DE BORD'!C789</f>
        <v>#VALUE!</v>
      </c>
      <c r="CL791" t="str">
        <f>'TABLEAU DE BORD'!H789</f>
        <v/>
      </c>
      <c r="CM791" t="e">
        <f>'TABLEAU DE BORD'!K789-'TABLEAU DE BORD'!I789</f>
        <v>#VALUE!</v>
      </c>
    </row>
    <row r="792" spans="72:91" x14ac:dyDescent="0.25">
      <c r="BT79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BORD'!$B$13:$B$2000,0),11))*T792/INDEX('TABLEAU DE BORD'!$B$13:$R$2000,MATCH('Formalisme RTE'!$H$2,'TABLEAU DE BORD'!$B$13:$B$2000,0),12)</f>
        <v>3.102830965870556</v>
      </c>
      <c r="BU792">
        <f t="shared" si="73"/>
        <v>0.93577891975241945</v>
      </c>
      <c r="BX792">
        <f t="shared" si="71"/>
        <v>0.60748217536470928</v>
      </c>
      <c r="BZ792">
        <v>19.600000000000001</v>
      </c>
      <c r="CB792">
        <v>0.627</v>
      </c>
      <c r="CD792">
        <f t="shared" si="72"/>
        <v>1.5404220201039038</v>
      </c>
      <c r="CF792">
        <f t="shared" si="70"/>
        <v>404.81000000000006</v>
      </c>
      <c r="CG79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BORD'!$B$13:$B$2000,0),9)))*T792/$P$18)</f>
        <v>406.35042202010396</v>
      </c>
      <c r="CI792" t="str">
        <f>'TABLEAU DE BORD'!B790</f>
        <v/>
      </c>
      <c r="CJ792" t="e">
        <f>'TABLEAU DE BORD'!E790-'TABLEAU DE BORD'!C790</f>
        <v>#VALUE!</v>
      </c>
      <c r="CL792" t="str">
        <f>'TABLEAU DE BORD'!H790</f>
        <v/>
      </c>
      <c r="CM792" t="e">
        <f>'TABLEAU DE BORD'!K790-'TABLEAU DE BORD'!I790</f>
        <v>#VALUE!</v>
      </c>
    </row>
    <row r="793" spans="72:91" x14ac:dyDescent="0.25">
      <c r="BT79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BORD'!$B$13:$B$2000,0),11))*T793/INDEX('TABLEAU DE BORD'!$B$13:$R$2000,MATCH('Formalisme RTE'!$H$2,'TABLEAU DE BORD'!$B$13:$B$2000,0),12)</f>
        <v>3.102830965870556</v>
      </c>
      <c r="BU793">
        <f t="shared" si="73"/>
        <v>0.93577891975241945</v>
      </c>
      <c r="BX793">
        <f t="shared" si="71"/>
        <v>0.60748217536470928</v>
      </c>
      <c r="BZ793">
        <v>19.600000000000001</v>
      </c>
      <c r="CB793">
        <v>0.627</v>
      </c>
      <c r="CD793">
        <f t="shared" si="72"/>
        <v>1.5404220201039038</v>
      </c>
      <c r="CF793">
        <f t="shared" si="70"/>
        <v>404.81000000000006</v>
      </c>
      <c r="CG79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BORD'!$B$13:$B$2000,0),9)))*T793/$P$18)</f>
        <v>406.35042202010396</v>
      </c>
      <c r="CI793" t="str">
        <f>'TABLEAU DE BORD'!B791</f>
        <v/>
      </c>
      <c r="CJ793" t="e">
        <f>'TABLEAU DE BORD'!E791-'TABLEAU DE BORD'!C791</f>
        <v>#VALUE!</v>
      </c>
      <c r="CL793" t="str">
        <f>'TABLEAU DE BORD'!H791</f>
        <v/>
      </c>
      <c r="CM793" t="e">
        <f>'TABLEAU DE BORD'!K791-'TABLEAU DE BORD'!I791</f>
        <v>#VALUE!</v>
      </c>
    </row>
    <row r="794" spans="72:91" x14ac:dyDescent="0.25">
      <c r="BT79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BORD'!$B$13:$B$2000,0),11))*T794/INDEX('TABLEAU DE BORD'!$B$13:$R$2000,MATCH('Formalisme RTE'!$H$2,'TABLEAU DE BORD'!$B$13:$B$2000,0),12)</f>
        <v>3.102830965870556</v>
      </c>
      <c r="BU794">
        <f t="shared" si="73"/>
        <v>0.93577891975241945</v>
      </c>
      <c r="BX794">
        <f t="shared" si="71"/>
        <v>0.60748217536470928</v>
      </c>
      <c r="BZ794">
        <v>19.600000000000001</v>
      </c>
      <c r="CB794">
        <v>0.627</v>
      </c>
      <c r="CD794">
        <f t="shared" si="72"/>
        <v>1.5404220201039038</v>
      </c>
      <c r="CF794">
        <f t="shared" si="70"/>
        <v>404.81000000000006</v>
      </c>
      <c r="CG79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BORD'!$B$13:$B$2000,0),9)))*T794/$P$18)</f>
        <v>406.35042202010396</v>
      </c>
      <c r="CI794" t="str">
        <f>'TABLEAU DE BORD'!B792</f>
        <v/>
      </c>
      <c r="CJ794" t="e">
        <f>'TABLEAU DE BORD'!E792-'TABLEAU DE BORD'!C792</f>
        <v>#VALUE!</v>
      </c>
      <c r="CL794" t="str">
        <f>'TABLEAU DE BORD'!H792</f>
        <v/>
      </c>
      <c r="CM794" t="e">
        <f>'TABLEAU DE BORD'!K792-'TABLEAU DE BORD'!I792</f>
        <v>#VALUE!</v>
      </c>
    </row>
    <row r="795" spans="72:91" x14ac:dyDescent="0.25">
      <c r="BT79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BORD'!$B$13:$B$2000,0),11))*T795/INDEX('TABLEAU DE BORD'!$B$13:$R$2000,MATCH('Formalisme RTE'!$H$2,'TABLEAU DE BORD'!$B$13:$B$2000,0),12)</f>
        <v>3.102830965870556</v>
      </c>
      <c r="BU795">
        <f t="shared" si="73"/>
        <v>0.93577891975241945</v>
      </c>
      <c r="BX795">
        <f t="shared" si="71"/>
        <v>0.60748217536470928</v>
      </c>
      <c r="BZ795">
        <v>19.600000000000001</v>
      </c>
      <c r="CB795">
        <v>0.627</v>
      </c>
      <c r="CD795">
        <f t="shared" si="72"/>
        <v>1.5404220201039038</v>
      </c>
      <c r="CF795">
        <f t="shared" si="70"/>
        <v>404.81000000000006</v>
      </c>
      <c r="CG79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BORD'!$B$13:$B$2000,0),9)))*T795/$P$18)</f>
        <v>406.35042202010396</v>
      </c>
      <c r="CI795" t="str">
        <f>'TABLEAU DE BORD'!B793</f>
        <v/>
      </c>
      <c r="CJ795" t="e">
        <f>'TABLEAU DE BORD'!E793-'TABLEAU DE BORD'!C793</f>
        <v>#VALUE!</v>
      </c>
      <c r="CL795" t="str">
        <f>'TABLEAU DE BORD'!H793</f>
        <v/>
      </c>
      <c r="CM795" t="e">
        <f>'TABLEAU DE BORD'!K793-'TABLEAU DE BORD'!I793</f>
        <v>#VALUE!</v>
      </c>
    </row>
    <row r="796" spans="72:91" x14ac:dyDescent="0.25">
      <c r="BT79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BORD'!$B$13:$B$2000,0),11))*T796/INDEX('TABLEAU DE BORD'!$B$13:$R$2000,MATCH('Formalisme RTE'!$H$2,'TABLEAU DE BORD'!$B$13:$B$2000,0),12)</f>
        <v>3.102830965870556</v>
      </c>
      <c r="BU796">
        <f t="shared" si="73"/>
        <v>0.93577891975241945</v>
      </c>
      <c r="BX796">
        <f t="shared" si="71"/>
        <v>0.60748217536470928</v>
      </c>
      <c r="BZ796">
        <v>19.600000000000001</v>
      </c>
      <c r="CB796">
        <v>0.627</v>
      </c>
      <c r="CD796">
        <f t="shared" si="72"/>
        <v>1.5404220201039038</v>
      </c>
      <c r="CF796">
        <f t="shared" si="70"/>
        <v>404.81000000000006</v>
      </c>
      <c r="CG79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BORD'!$B$13:$B$2000,0),9)))*T796/$P$18)</f>
        <v>406.35042202010396</v>
      </c>
      <c r="CI796" t="str">
        <f>'TABLEAU DE BORD'!B794</f>
        <v/>
      </c>
      <c r="CJ796" t="e">
        <f>'TABLEAU DE BORD'!E794-'TABLEAU DE BORD'!C794</f>
        <v>#VALUE!</v>
      </c>
      <c r="CL796" t="str">
        <f>'TABLEAU DE BORD'!H794</f>
        <v/>
      </c>
      <c r="CM796" t="e">
        <f>'TABLEAU DE BORD'!K794-'TABLEAU DE BORD'!I794</f>
        <v>#VALUE!</v>
      </c>
    </row>
    <row r="797" spans="72:91" x14ac:dyDescent="0.25">
      <c r="BT79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BORD'!$B$13:$B$2000,0),11))*T797/INDEX('TABLEAU DE BORD'!$B$13:$R$2000,MATCH('Formalisme RTE'!$H$2,'TABLEAU DE BORD'!$B$13:$B$2000,0),12)</f>
        <v>3.102830965870556</v>
      </c>
      <c r="BU797">
        <f t="shared" si="73"/>
        <v>0.93577891975241945</v>
      </c>
      <c r="BX797">
        <f t="shared" si="71"/>
        <v>0.60748217536470928</v>
      </c>
      <c r="BZ797">
        <v>19.600000000000001</v>
      </c>
      <c r="CB797">
        <v>0.627</v>
      </c>
      <c r="CD797">
        <f t="shared" si="72"/>
        <v>1.5404220201039038</v>
      </c>
      <c r="CF797">
        <f t="shared" si="70"/>
        <v>404.81000000000006</v>
      </c>
      <c r="CG79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BORD'!$B$13:$B$2000,0),9)))*T797/$P$18)</f>
        <v>406.35042202010396</v>
      </c>
      <c r="CI797" t="str">
        <f>'TABLEAU DE BORD'!B795</f>
        <v/>
      </c>
      <c r="CJ797" t="e">
        <f>'TABLEAU DE BORD'!E795-'TABLEAU DE BORD'!C795</f>
        <v>#VALUE!</v>
      </c>
      <c r="CL797" t="str">
        <f>'TABLEAU DE BORD'!H795</f>
        <v/>
      </c>
      <c r="CM797" t="e">
        <f>'TABLEAU DE BORD'!K795-'TABLEAU DE BORD'!I795</f>
        <v>#VALUE!</v>
      </c>
    </row>
    <row r="798" spans="72:91" x14ac:dyDescent="0.25">
      <c r="BT7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BORD'!$B$13:$B$2000,0),11))*T798/INDEX('TABLEAU DE BORD'!$B$13:$R$2000,MATCH('Formalisme RTE'!$H$2,'TABLEAU DE BORD'!$B$13:$B$2000,0),12)</f>
        <v>3.102830965870556</v>
      </c>
      <c r="BU798">
        <f t="shared" si="73"/>
        <v>0.93577891975241945</v>
      </c>
      <c r="BX798">
        <f t="shared" si="71"/>
        <v>0.60748217536470928</v>
      </c>
      <c r="BZ798">
        <v>19.600000000000001</v>
      </c>
      <c r="CB798">
        <v>0.627</v>
      </c>
      <c r="CD798">
        <f t="shared" si="72"/>
        <v>1.5404220201039038</v>
      </c>
      <c r="CF798">
        <f t="shared" si="70"/>
        <v>404.81000000000006</v>
      </c>
      <c r="CG79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BORD'!$B$13:$B$2000,0),9)))*T798/$P$18)</f>
        <v>406.35042202010396</v>
      </c>
      <c r="CI798" t="str">
        <f>'TABLEAU DE BORD'!B796</f>
        <v/>
      </c>
      <c r="CJ798" t="e">
        <f>'TABLEAU DE BORD'!E796-'TABLEAU DE BORD'!C796</f>
        <v>#VALUE!</v>
      </c>
      <c r="CL798" t="str">
        <f>'TABLEAU DE BORD'!H796</f>
        <v/>
      </c>
      <c r="CM798" t="e">
        <f>'TABLEAU DE BORD'!K796-'TABLEAU DE BORD'!I796</f>
        <v>#VALUE!</v>
      </c>
    </row>
    <row r="799" spans="72:91" x14ac:dyDescent="0.25">
      <c r="BT79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BORD'!$B$13:$B$2000,0),11))*T799/INDEX('TABLEAU DE BORD'!$B$13:$R$2000,MATCH('Formalisme RTE'!$H$2,'TABLEAU DE BORD'!$B$13:$B$2000,0),12)</f>
        <v>3.102830965870556</v>
      </c>
      <c r="BU799">
        <f t="shared" si="73"/>
        <v>0.93577891975241945</v>
      </c>
      <c r="BX799">
        <f t="shared" si="71"/>
        <v>0.60748217536470928</v>
      </c>
      <c r="BZ799">
        <v>19.600000000000001</v>
      </c>
      <c r="CB799">
        <v>0.627</v>
      </c>
      <c r="CD799">
        <f t="shared" si="72"/>
        <v>1.5404220201039038</v>
      </c>
      <c r="CF799">
        <f t="shared" si="70"/>
        <v>404.81000000000006</v>
      </c>
      <c r="CG79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BORD'!$B$13:$B$2000,0),9)))*T799/$P$18)</f>
        <v>406.35042202010396</v>
      </c>
      <c r="CI799" t="str">
        <f>'TABLEAU DE BORD'!B797</f>
        <v/>
      </c>
      <c r="CJ799" t="e">
        <f>'TABLEAU DE BORD'!E797-'TABLEAU DE BORD'!C797</f>
        <v>#VALUE!</v>
      </c>
      <c r="CL799" t="str">
        <f>'TABLEAU DE BORD'!H797</f>
        <v/>
      </c>
      <c r="CM799" t="e">
        <f>'TABLEAU DE BORD'!K797-'TABLEAU DE BORD'!I797</f>
        <v>#VALUE!</v>
      </c>
    </row>
    <row r="800" spans="72:91" x14ac:dyDescent="0.25">
      <c r="BT80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BORD'!$B$13:$B$2000,0),11))*T800/INDEX('TABLEAU DE BORD'!$B$13:$R$2000,MATCH('Formalisme RTE'!$H$2,'TABLEAU DE BORD'!$B$13:$B$2000,0),12)</f>
        <v>3.102830965870556</v>
      </c>
      <c r="BU800">
        <f t="shared" si="73"/>
        <v>0.93577891975241945</v>
      </c>
      <c r="BX800">
        <f t="shared" si="71"/>
        <v>0.60748217536470928</v>
      </c>
      <c r="BZ800">
        <v>19.600000000000001</v>
      </c>
      <c r="CB800">
        <v>0.627</v>
      </c>
      <c r="CD800">
        <f t="shared" si="72"/>
        <v>1.5404220201039038</v>
      </c>
      <c r="CF800">
        <f t="shared" si="70"/>
        <v>404.81000000000006</v>
      </c>
      <c r="CG80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BORD'!$B$13:$B$2000,0),9)))*T800/$P$18)</f>
        <v>406.35042202010396</v>
      </c>
      <c r="CI800" t="str">
        <f>'TABLEAU DE BORD'!B798</f>
        <v/>
      </c>
      <c r="CJ800" t="e">
        <f>'TABLEAU DE BORD'!E798-'TABLEAU DE BORD'!C798</f>
        <v>#VALUE!</v>
      </c>
      <c r="CL800" t="str">
        <f>'TABLEAU DE BORD'!H798</f>
        <v/>
      </c>
      <c r="CM800" t="e">
        <f>'TABLEAU DE BORD'!K798-'TABLEAU DE BORD'!I798</f>
        <v>#VALUE!</v>
      </c>
    </row>
    <row r="801" spans="72:91" x14ac:dyDescent="0.25">
      <c r="BT80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BORD'!$B$13:$B$2000,0),11))*T801/INDEX('TABLEAU DE BORD'!$B$13:$R$2000,MATCH('Formalisme RTE'!$H$2,'TABLEAU DE BORD'!$B$13:$B$2000,0),12)</f>
        <v>3.102830965870556</v>
      </c>
      <c r="BU801">
        <f t="shared" si="73"/>
        <v>0.93577891975241945</v>
      </c>
      <c r="BX801">
        <f t="shared" si="71"/>
        <v>0.60748217536470928</v>
      </c>
      <c r="BZ801">
        <v>19.600000000000001</v>
      </c>
      <c r="CB801">
        <v>0.627</v>
      </c>
      <c r="CD801">
        <f t="shared" si="72"/>
        <v>1.5404220201039038</v>
      </c>
      <c r="CF801">
        <f t="shared" si="70"/>
        <v>404.81000000000006</v>
      </c>
      <c r="CG80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BORD'!$B$13:$B$2000,0),9)))*T801/$P$18)</f>
        <v>406.35042202010396</v>
      </c>
      <c r="CI801" t="str">
        <f>'TABLEAU DE BORD'!B799</f>
        <v/>
      </c>
      <c r="CJ801" t="e">
        <f>'TABLEAU DE BORD'!E799-'TABLEAU DE BORD'!C799</f>
        <v>#VALUE!</v>
      </c>
      <c r="CL801" t="str">
        <f>'TABLEAU DE BORD'!H799</f>
        <v/>
      </c>
      <c r="CM801" t="e">
        <f>'TABLEAU DE BORD'!K799-'TABLEAU DE BORD'!I799</f>
        <v>#VALUE!</v>
      </c>
    </row>
    <row r="802" spans="72:91" x14ac:dyDescent="0.25">
      <c r="BT80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BORD'!$B$13:$B$2000,0),11))*T802/INDEX('TABLEAU DE BORD'!$B$13:$R$2000,MATCH('Formalisme RTE'!$H$2,'TABLEAU DE BORD'!$B$13:$B$2000,0),12)</f>
        <v>3.102830965870556</v>
      </c>
      <c r="BU802">
        <f t="shared" si="73"/>
        <v>0.93577891975241945</v>
      </c>
      <c r="BX802">
        <f t="shared" si="71"/>
        <v>0.60748217536470928</v>
      </c>
      <c r="BZ802">
        <v>19.600000000000001</v>
      </c>
      <c r="CB802">
        <v>0.627</v>
      </c>
      <c r="CD802">
        <f t="shared" si="72"/>
        <v>1.5404220201039038</v>
      </c>
      <c r="CF802">
        <f t="shared" si="70"/>
        <v>404.81000000000006</v>
      </c>
      <c r="CG80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BORD'!$B$13:$B$2000,0),9)))*T802/$P$18)</f>
        <v>406.35042202010396</v>
      </c>
      <c r="CI802" t="str">
        <f>'TABLEAU DE BORD'!B800</f>
        <v/>
      </c>
      <c r="CJ802" t="e">
        <f>'TABLEAU DE BORD'!E800-'TABLEAU DE BORD'!C800</f>
        <v>#VALUE!</v>
      </c>
      <c r="CL802" t="str">
        <f>'TABLEAU DE BORD'!H800</f>
        <v/>
      </c>
      <c r="CM802" t="e">
        <f>'TABLEAU DE BORD'!K800-'TABLEAU DE BORD'!I800</f>
        <v>#VALUE!</v>
      </c>
    </row>
    <row r="803" spans="72:91" x14ac:dyDescent="0.25">
      <c r="BT80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BORD'!$B$13:$B$2000,0),11))*T803/INDEX('TABLEAU DE BORD'!$B$13:$R$2000,MATCH('Formalisme RTE'!$H$2,'TABLEAU DE BORD'!$B$13:$B$2000,0),12)</f>
        <v>3.102830965870556</v>
      </c>
      <c r="BU803">
        <f t="shared" si="73"/>
        <v>0.93577891975241945</v>
      </c>
      <c r="BX803">
        <f t="shared" si="71"/>
        <v>0.60748217536470928</v>
      </c>
      <c r="BZ803">
        <v>19.600000000000001</v>
      </c>
      <c r="CB803">
        <v>0.627</v>
      </c>
      <c r="CD803">
        <f t="shared" si="72"/>
        <v>1.5404220201039038</v>
      </c>
      <c r="CF803">
        <f t="shared" si="70"/>
        <v>404.81000000000006</v>
      </c>
      <c r="CG80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BORD'!$B$13:$B$2000,0),9)))*T803/$P$18)</f>
        <v>406.35042202010396</v>
      </c>
      <c r="CI803" t="str">
        <f>'TABLEAU DE BORD'!B801</f>
        <v/>
      </c>
      <c r="CJ803" t="e">
        <f>'TABLEAU DE BORD'!E801-'TABLEAU DE BORD'!C801</f>
        <v>#VALUE!</v>
      </c>
      <c r="CL803" t="str">
        <f>'TABLEAU DE BORD'!H801</f>
        <v/>
      </c>
      <c r="CM803" t="e">
        <f>'TABLEAU DE BORD'!K801-'TABLEAU DE BORD'!I801</f>
        <v>#VALUE!</v>
      </c>
    </row>
    <row r="804" spans="72:91" x14ac:dyDescent="0.25">
      <c r="BT80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BORD'!$B$13:$B$2000,0),11))*T804/INDEX('TABLEAU DE BORD'!$B$13:$R$2000,MATCH('Formalisme RTE'!$H$2,'TABLEAU DE BORD'!$B$13:$B$2000,0),12)</f>
        <v>3.102830965870556</v>
      </c>
      <c r="BU804">
        <f t="shared" si="73"/>
        <v>0.93577891975241945</v>
      </c>
      <c r="BX804">
        <f t="shared" si="71"/>
        <v>0.60748217536470928</v>
      </c>
      <c r="BZ804">
        <v>19.600000000000001</v>
      </c>
      <c r="CB804">
        <v>0.627</v>
      </c>
      <c r="CD804">
        <f t="shared" si="72"/>
        <v>1.5404220201039038</v>
      </c>
      <c r="CF804">
        <f t="shared" si="70"/>
        <v>404.81000000000006</v>
      </c>
      <c r="CG80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BORD'!$B$13:$B$2000,0),9)))*T804/$P$18)</f>
        <v>406.35042202010396</v>
      </c>
      <c r="CI804" t="str">
        <f>'TABLEAU DE BORD'!B802</f>
        <v/>
      </c>
      <c r="CJ804" t="e">
        <f>'TABLEAU DE BORD'!E802-'TABLEAU DE BORD'!C802</f>
        <v>#VALUE!</v>
      </c>
      <c r="CL804" t="str">
        <f>'TABLEAU DE BORD'!H802</f>
        <v/>
      </c>
      <c r="CM804" t="e">
        <f>'TABLEAU DE BORD'!K802-'TABLEAU DE BORD'!I802</f>
        <v>#VALUE!</v>
      </c>
    </row>
    <row r="805" spans="72:91" x14ac:dyDescent="0.25">
      <c r="BT80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BORD'!$B$13:$B$2000,0),11))*T805/INDEX('TABLEAU DE BORD'!$B$13:$R$2000,MATCH('Formalisme RTE'!$H$2,'TABLEAU DE BORD'!$B$13:$B$2000,0),12)</f>
        <v>3.102830965870556</v>
      </c>
      <c r="BU805">
        <f t="shared" si="73"/>
        <v>0.93577891975241945</v>
      </c>
      <c r="BX805">
        <f t="shared" si="71"/>
        <v>0.60748217536470928</v>
      </c>
      <c r="BZ805">
        <v>19.600000000000001</v>
      </c>
      <c r="CB805">
        <v>0.627</v>
      </c>
      <c r="CD805">
        <f t="shared" si="72"/>
        <v>1.5404220201039038</v>
      </c>
      <c r="CF805">
        <f t="shared" si="70"/>
        <v>404.81000000000006</v>
      </c>
      <c r="CG80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BORD'!$B$13:$B$2000,0),9)))*T805/$P$18)</f>
        <v>406.35042202010396</v>
      </c>
      <c r="CI805" t="str">
        <f>'TABLEAU DE BORD'!B803</f>
        <v/>
      </c>
      <c r="CJ805" t="e">
        <f>'TABLEAU DE BORD'!E803-'TABLEAU DE BORD'!C803</f>
        <v>#VALUE!</v>
      </c>
      <c r="CL805" t="str">
        <f>'TABLEAU DE BORD'!H803</f>
        <v/>
      </c>
      <c r="CM805" t="e">
        <f>'TABLEAU DE BORD'!K803-'TABLEAU DE BORD'!I803</f>
        <v>#VALUE!</v>
      </c>
    </row>
    <row r="806" spans="72:91" x14ac:dyDescent="0.25">
      <c r="BT80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BORD'!$B$13:$B$2000,0),11))*T806/INDEX('TABLEAU DE BORD'!$B$13:$R$2000,MATCH('Formalisme RTE'!$H$2,'TABLEAU DE BORD'!$B$13:$B$2000,0),12)</f>
        <v>3.102830965870556</v>
      </c>
      <c r="BU806">
        <f t="shared" si="73"/>
        <v>0.93577891975241945</v>
      </c>
      <c r="BX806">
        <f t="shared" si="71"/>
        <v>0.60748217536470928</v>
      </c>
      <c r="BZ806">
        <v>19.600000000000001</v>
      </c>
      <c r="CB806">
        <v>0.627</v>
      </c>
      <c r="CD806">
        <f t="shared" si="72"/>
        <v>1.5404220201039038</v>
      </c>
      <c r="CF806">
        <f t="shared" si="70"/>
        <v>404.81000000000006</v>
      </c>
      <c r="CG80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BORD'!$B$13:$B$2000,0),9)))*T806/$P$18)</f>
        <v>406.35042202010396</v>
      </c>
      <c r="CI806" t="str">
        <f>'TABLEAU DE BORD'!B804</f>
        <v/>
      </c>
      <c r="CJ806" t="e">
        <f>'TABLEAU DE BORD'!E804-'TABLEAU DE BORD'!C804</f>
        <v>#VALUE!</v>
      </c>
      <c r="CL806" t="str">
        <f>'TABLEAU DE BORD'!H804</f>
        <v/>
      </c>
      <c r="CM806" t="e">
        <f>'TABLEAU DE BORD'!K804-'TABLEAU DE BORD'!I804</f>
        <v>#VALUE!</v>
      </c>
    </row>
    <row r="807" spans="72:91" x14ac:dyDescent="0.25">
      <c r="BT80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BORD'!$B$13:$B$2000,0),11))*T807/INDEX('TABLEAU DE BORD'!$B$13:$R$2000,MATCH('Formalisme RTE'!$H$2,'TABLEAU DE BORD'!$B$13:$B$2000,0),12)</f>
        <v>3.102830965870556</v>
      </c>
      <c r="BU807">
        <f t="shared" si="73"/>
        <v>0.93577891975241945</v>
      </c>
      <c r="BX807">
        <f t="shared" si="71"/>
        <v>0.60748217536470928</v>
      </c>
      <c r="BZ807">
        <v>19.600000000000001</v>
      </c>
      <c r="CB807">
        <v>0.627</v>
      </c>
      <c r="CD807">
        <f t="shared" si="72"/>
        <v>1.5404220201039038</v>
      </c>
      <c r="CF807">
        <f t="shared" si="70"/>
        <v>404.81000000000006</v>
      </c>
      <c r="CG80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BORD'!$B$13:$B$2000,0),9)))*T807/$P$18)</f>
        <v>406.35042202010396</v>
      </c>
      <c r="CI807" t="str">
        <f>'TABLEAU DE BORD'!B805</f>
        <v/>
      </c>
      <c r="CJ807" t="e">
        <f>'TABLEAU DE BORD'!E805-'TABLEAU DE BORD'!C805</f>
        <v>#VALUE!</v>
      </c>
      <c r="CL807" t="str">
        <f>'TABLEAU DE BORD'!H805</f>
        <v/>
      </c>
      <c r="CM807" t="e">
        <f>'TABLEAU DE BORD'!K805-'TABLEAU DE BORD'!I805</f>
        <v>#VALUE!</v>
      </c>
    </row>
    <row r="808" spans="72:91" x14ac:dyDescent="0.25">
      <c r="BT80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BORD'!$B$13:$B$2000,0),11))*T808/INDEX('TABLEAU DE BORD'!$B$13:$R$2000,MATCH('Formalisme RTE'!$H$2,'TABLEAU DE BORD'!$B$13:$B$2000,0),12)</f>
        <v>3.102830965870556</v>
      </c>
      <c r="BU808">
        <f t="shared" si="73"/>
        <v>0.93577891975241945</v>
      </c>
      <c r="BX808">
        <f t="shared" si="71"/>
        <v>0.60748217536470928</v>
      </c>
      <c r="BZ808">
        <v>19.600000000000001</v>
      </c>
      <c r="CB808">
        <v>0.627</v>
      </c>
      <c r="CD808">
        <f t="shared" si="72"/>
        <v>1.5404220201039038</v>
      </c>
      <c r="CF808">
        <f t="shared" si="70"/>
        <v>404.81000000000006</v>
      </c>
      <c r="CG80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BORD'!$B$13:$B$2000,0),9)))*T808/$P$18)</f>
        <v>406.35042202010396</v>
      </c>
      <c r="CI808" t="str">
        <f>'TABLEAU DE BORD'!B806</f>
        <v/>
      </c>
      <c r="CJ808" t="e">
        <f>'TABLEAU DE BORD'!E806-'TABLEAU DE BORD'!C806</f>
        <v>#VALUE!</v>
      </c>
      <c r="CL808" t="str">
        <f>'TABLEAU DE BORD'!H806</f>
        <v/>
      </c>
      <c r="CM808" t="e">
        <f>'TABLEAU DE BORD'!K806-'TABLEAU DE BORD'!I806</f>
        <v>#VALUE!</v>
      </c>
    </row>
    <row r="809" spans="72:91" x14ac:dyDescent="0.25">
      <c r="BT80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BORD'!$B$13:$B$2000,0),11))*T809/INDEX('TABLEAU DE BORD'!$B$13:$R$2000,MATCH('Formalisme RTE'!$H$2,'TABLEAU DE BORD'!$B$13:$B$2000,0),12)</f>
        <v>3.102830965870556</v>
      </c>
      <c r="BU809">
        <f t="shared" si="73"/>
        <v>0.93577891975241945</v>
      </c>
      <c r="BX809">
        <f t="shared" si="71"/>
        <v>0.60748217536470928</v>
      </c>
      <c r="BZ809">
        <v>19.600000000000001</v>
      </c>
      <c r="CB809">
        <v>0.627</v>
      </c>
      <c r="CD809">
        <f t="shared" si="72"/>
        <v>1.5404220201039038</v>
      </c>
      <c r="CF809">
        <f t="shared" si="70"/>
        <v>404.81000000000006</v>
      </c>
      <c r="CG80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BORD'!$B$13:$B$2000,0),9)))*T809/$P$18)</f>
        <v>406.35042202010396</v>
      </c>
      <c r="CI809" t="str">
        <f>'TABLEAU DE BORD'!B807</f>
        <v/>
      </c>
      <c r="CJ809" t="e">
        <f>'TABLEAU DE BORD'!E807-'TABLEAU DE BORD'!C807</f>
        <v>#VALUE!</v>
      </c>
      <c r="CL809" t="str">
        <f>'TABLEAU DE BORD'!H807</f>
        <v/>
      </c>
      <c r="CM809" t="e">
        <f>'TABLEAU DE BORD'!K807-'TABLEAU DE BORD'!I807</f>
        <v>#VALUE!</v>
      </c>
    </row>
    <row r="810" spans="72:91" x14ac:dyDescent="0.25">
      <c r="BT81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BORD'!$B$13:$B$2000,0),11))*T810/INDEX('TABLEAU DE BORD'!$B$13:$R$2000,MATCH('Formalisme RTE'!$H$2,'TABLEAU DE BORD'!$B$13:$B$2000,0),12)</f>
        <v>3.102830965870556</v>
      </c>
      <c r="BU810">
        <f t="shared" si="73"/>
        <v>0.93577891975241945</v>
      </c>
      <c r="BX810">
        <f t="shared" si="71"/>
        <v>0.60748217536470928</v>
      </c>
      <c r="BZ810">
        <v>19.600000000000001</v>
      </c>
      <c r="CB810">
        <v>0.627</v>
      </c>
      <c r="CD810">
        <f t="shared" si="72"/>
        <v>1.5404220201039038</v>
      </c>
      <c r="CF810">
        <f t="shared" si="70"/>
        <v>404.81000000000006</v>
      </c>
      <c r="CG81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BORD'!$B$13:$B$2000,0),9)))*T810/$P$18)</f>
        <v>406.35042202010396</v>
      </c>
      <c r="CI810" t="str">
        <f>'TABLEAU DE BORD'!B808</f>
        <v/>
      </c>
      <c r="CJ810" t="e">
        <f>'TABLEAU DE BORD'!E808-'TABLEAU DE BORD'!C808</f>
        <v>#VALUE!</v>
      </c>
      <c r="CL810" t="str">
        <f>'TABLEAU DE BORD'!H808</f>
        <v/>
      </c>
      <c r="CM810" t="e">
        <f>'TABLEAU DE BORD'!K808-'TABLEAU DE BORD'!I808</f>
        <v>#VALUE!</v>
      </c>
    </row>
    <row r="811" spans="72:91" x14ac:dyDescent="0.25">
      <c r="BT81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BORD'!$B$13:$B$2000,0),11))*T811/INDEX('TABLEAU DE BORD'!$B$13:$R$2000,MATCH('Formalisme RTE'!$H$2,'TABLEAU DE BORD'!$B$13:$B$2000,0),12)</f>
        <v>3.102830965870556</v>
      </c>
      <c r="BU811">
        <f t="shared" si="73"/>
        <v>0.93577891975241945</v>
      </c>
      <c r="BX811">
        <f t="shared" si="71"/>
        <v>0.60748217536470928</v>
      </c>
      <c r="BZ811">
        <v>19.600000000000001</v>
      </c>
      <c r="CB811">
        <v>0.627</v>
      </c>
      <c r="CD811">
        <f t="shared" si="72"/>
        <v>1.5404220201039038</v>
      </c>
      <c r="CF811">
        <f t="shared" si="70"/>
        <v>404.81000000000006</v>
      </c>
      <c r="CG81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BORD'!$B$13:$B$2000,0),9)))*T811/$P$18)</f>
        <v>406.35042202010396</v>
      </c>
      <c r="CI811" t="str">
        <f>'TABLEAU DE BORD'!B809</f>
        <v/>
      </c>
      <c r="CJ811" t="e">
        <f>'TABLEAU DE BORD'!E809-'TABLEAU DE BORD'!C809</f>
        <v>#VALUE!</v>
      </c>
      <c r="CL811" t="str">
        <f>'TABLEAU DE BORD'!H809</f>
        <v/>
      </c>
      <c r="CM811" t="e">
        <f>'TABLEAU DE BORD'!K809-'TABLEAU DE BORD'!I809</f>
        <v>#VALUE!</v>
      </c>
    </row>
    <row r="812" spans="72:91" x14ac:dyDescent="0.25">
      <c r="BT81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BORD'!$B$13:$B$2000,0),11))*T812/INDEX('TABLEAU DE BORD'!$B$13:$R$2000,MATCH('Formalisme RTE'!$H$2,'TABLEAU DE BORD'!$B$13:$B$2000,0),12)</f>
        <v>3.102830965870556</v>
      </c>
      <c r="BU812">
        <f t="shared" si="73"/>
        <v>0.93577891975241945</v>
      </c>
      <c r="BX812">
        <f t="shared" si="71"/>
        <v>0.60748217536470928</v>
      </c>
      <c r="BZ812">
        <v>19.600000000000001</v>
      </c>
      <c r="CB812">
        <v>0.627</v>
      </c>
      <c r="CD812">
        <f t="shared" si="72"/>
        <v>1.5404220201039038</v>
      </c>
      <c r="CF812">
        <f t="shared" si="70"/>
        <v>404.81000000000006</v>
      </c>
      <c r="CG81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BORD'!$B$13:$B$2000,0),9)))*T812/$P$18)</f>
        <v>406.35042202010396</v>
      </c>
      <c r="CI812" t="str">
        <f>'TABLEAU DE BORD'!B810</f>
        <v/>
      </c>
      <c r="CJ812" t="e">
        <f>'TABLEAU DE BORD'!E810-'TABLEAU DE BORD'!C810</f>
        <v>#VALUE!</v>
      </c>
      <c r="CL812" t="str">
        <f>'TABLEAU DE BORD'!H810</f>
        <v/>
      </c>
      <c r="CM812" t="e">
        <f>'TABLEAU DE BORD'!K810-'TABLEAU DE BORD'!I810</f>
        <v>#VALUE!</v>
      </c>
    </row>
    <row r="813" spans="72:91" x14ac:dyDescent="0.25">
      <c r="BT81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BORD'!$B$13:$B$2000,0),11))*T813/INDEX('TABLEAU DE BORD'!$B$13:$R$2000,MATCH('Formalisme RTE'!$H$2,'TABLEAU DE BORD'!$B$13:$B$2000,0),12)</f>
        <v>3.102830965870556</v>
      </c>
      <c r="BU813">
        <f t="shared" si="73"/>
        <v>0.93577891975241945</v>
      </c>
      <c r="BX813">
        <f t="shared" si="71"/>
        <v>0.60748217536470928</v>
      </c>
      <c r="BZ813">
        <v>19.600000000000001</v>
      </c>
      <c r="CB813">
        <v>0.627</v>
      </c>
      <c r="CD813">
        <f t="shared" si="72"/>
        <v>1.5404220201039038</v>
      </c>
      <c r="CF813">
        <f t="shared" si="70"/>
        <v>404.81000000000006</v>
      </c>
      <c r="CG81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BORD'!$B$13:$B$2000,0),9)))*T813/$P$18)</f>
        <v>406.35042202010396</v>
      </c>
      <c r="CI813" t="str">
        <f>'TABLEAU DE BORD'!B811</f>
        <v/>
      </c>
      <c r="CJ813" t="e">
        <f>'TABLEAU DE BORD'!E811-'TABLEAU DE BORD'!C811</f>
        <v>#VALUE!</v>
      </c>
      <c r="CL813" t="str">
        <f>'TABLEAU DE BORD'!H811</f>
        <v/>
      </c>
      <c r="CM813" t="e">
        <f>'TABLEAU DE BORD'!K811-'TABLEAU DE BORD'!I811</f>
        <v>#VALUE!</v>
      </c>
    </row>
    <row r="814" spans="72:91" x14ac:dyDescent="0.25">
      <c r="BT81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BORD'!$B$13:$B$2000,0),11))*T814/INDEX('TABLEAU DE BORD'!$B$13:$R$2000,MATCH('Formalisme RTE'!$H$2,'TABLEAU DE BORD'!$B$13:$B$2000,0),12)</f>
        <v>3.102830965870556</v>
      </c>
      <c r="BU814">
        <f t="shared" si="73"/>
        <v>0.93577891975241945</v>
      </c>
      <c r="BX814">
        <f t="shared" si="71"/>
        <v>0.60748217536470928</v>
      </c>
      <c r="BZ814">
        <v>19.600000000000001</v>
      </c>
      <c r="CB814">
        <v>0.627</v>
      </c>
      <c r="CD814">
        <f t="shared" si="72"/>
        <v>1.5404220201039038</v>
      </c>
      <c r="CF814">
        <f t="shared" si="70"/>
        <v>404.81000000000006</v>
      </c>
      <c r="CG81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BORD'!$B$13:$B$2000,0),9)))*T814/$P$18)</f>
        <v>406.35042202010396</v>
      </c>
      <c r="CI814" t="str">
        <f>'TABLEAU DE BORD'!B812</f>
        <v/>
      </c>
      <c r="CJ814" t="e">
        <f>'TABLEAU DE BORD'!E812-'TABLEAU DE BORD'!C812</f>
        <v>#VALUE!</v>
      </c>
      <c r="CL814" t="str">
        <f>'TABLEAU DE BORD'!H812</f>
        <v/>
      </c>
      <c r="CM814" t="e">
        <f>'TABLEAU DE BORD'!K812-'TABLEAU DE BORD'!I812</f>
        <v>#VALUE!</v>
      </c>
    </row>
    <row r="815" spans="72:91" x14ac:dyDescent="0.25">
      <c r="BT81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BORD'!$B$13:$B$2000,0),11))*T815/INDEX('TABLEAU DE BORD'!$B$13:$R$2000,MATCH('Formalisme RTE'!$H$2,'TABLEAU DE BORD'!$B$13:$B$2000,0),12)</f>
        <v>3.102830965870556</v>
      </c>
      <c r="BU815">
        <f t="shared" si="73"/>
        <v>0.93577891975241945</v>
      </c>
      <c r="BX815">
        <f t="shared" si="71"/>
        <v>0.60748217536470928</v>
      </c>
      <c r="BZ815">
        <v>19.600000000000001</v>
      </c>
      <c r="CB815">
        <v>0.627</v>
      </c>
      <c r="CD815">
        <f t="shared" si="72"/>
        <v>1.5404220201039038</v>
      </c>
      <c r="CF815">
        <f t="shared" si="70"/>
        <v>404.81000000000006</v>
      </c>
      <c r="CG81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BORD'!$B$13:$B$2000,0),9)))*T815/$P$18)</f>
        <v>406.35042202010396</v>
      </c>
      <c r="CI815" t="str">
        <f>'TABLEAU DE BORD'!B813</f>
        <v/>
      </c>
      <c r="CJ815" t="e">
        <f>'TABLEAU DE BORD'!E813-'TABLEAU DE BORD'!C813</f>
        <v>#VALUE!</v>
      </c>
      <c r="CL815" t="str">
        <f>'TABLEAU DE BORD'!H813</f>
        <v/>
      </c>
      <c r="CM815" t="e">
        <f>'TABLEAU DE BORD'!K813-'TABLEAU DE BORD'!I813</f>
        <v>#VALUE!</v>
      </c>
    </row>
    <row r="816" spans="72:91" x14ac:dyDescent="0.25">
      <c r="BT81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BORD'!$B$13:$B$2000,0),11))*T816/INDEX('TABLEAU DE BORD'!$B$13:$R$2000,MATCH('Formalisme RTE'!$H$2,'TABLEAU DE BORD'!$B$13:$B$2000,0),12)</f>
        <v>3.102830965870556</v>
      </c>
      <c r="BU816">
        <f t="shared" si="73"/>
        <v>0.93577891975241945</v>
      </c>
      <c r="BX816">
        <f t="shared" si="71"/>
        <v>0.60748217536470928</v>
      </c>
      <c r="BZ816">
        <v>19.600000000000001</v>
      </c>
      <c r="CB816">
        <v>0.627</v>
      </c>
      <c r="CD816">
        <f t="shared" si="72"/>
        <v>1.5404220201039038</v>
      </c>
      <c r="CF816">
        <f t="shared" si="70"/>
        <v>404.81000000000006</v>
      </c>
      <c r="CG81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BORD'!$B$13:$B$2000,0),9)))*T816/$P$18)</f>
        <v>406.35042202010396</v>
      </c>
      <c r="CI816" t="str">
        <f>'TABLEAU DE BORD'!B814</f>
        <v/>
      </c>
      <c r="CJ816" t="e">
        <f>'TABLEAU DE BORD'!E814-'TABLEAU DE BORD'!C814</f>
        <v>#VALUE!</v>
      </c>
      <c r="CL816" t="str">
        <f>'TABLEAU DE BORD'!H814</f>
        <v/>
      </c>
      <c r="CM816" t="e">
        <f>'TABLEAU DE BORD'!K814-'TABLEAU DE BORD'!I814</f>
        <v>#VALUE!</v>
      </c>
    </row>
    <row r="817" spans="72:91" x14ac:dyDescent="0.25">
      <c r="BT81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BORD'!$B$13:$B$2000,0),11))*T817/INDEX('TABLEAU DE BORD'!$B$13:$R$2000,MATCH('Formalisme RTE'!$H$2,'TABLEAU DE BORD'!$B$13:$B$2000,0),12)</f>
        <v>3.102830965870556</v>
      </c>
      <c r="BU817">
        <f t="shared" si="73"/>
        <v>0.93577891975241945</v>
      </c>
      <c r="BX817">
        <f t="shared" si="71"/>
        <v>0.60748217536470928</v>
      </c>
      <c r="BZ817">
        <v>19.600000000000001</v>
      </c>
      <c r="CB817">
        <v>0.627</v>
      </c>
      <c r="CD817">
        <f t="shared" si="72"/>
        <v>1.5404220201039038</v>
      </c>
      <c r="CF817">
        <f t="shared" si="70"/>
        <v>404.81000000000006</v>
      </c>
      <c r="CG81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BORD'!$B$13:$B$2000,0),9)))*T817/$P$18)</f>
        <v>406.35042202010396</v>
      </c>
      <c r="CI817" t="str">
        <f>'TABLEAU DE BORD'!B815</f>
        <v/>
      </c>
      <c r="CJ817" t="e">
        <f>'TABLEAU DE BORD'!E815-'TABLEAU DE BORD'!C815</f>
        <v>#VALUE!</v>
      </c>
      <c r="CL817" t="str">
        <f>'TABLEAU DE BORD'!H815</f>
        <v/>
      </c>
      <c r="CM817" t="e">
        <f>'TABLEAU DE BORD'!K815-'TABLEAU DE BORD'!I815</f>
        <v>#VALUE!</v>
      </c>
    </row>
    <row r="818" spans="72:91" x14ac:dyDescent="0.25">
      <c r="BT81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BORD'!$B$13:$B$2000,0),11))*T818/INDEX('TABLEAU DE BORD'!$B$13:$R$2000,MATCH('Formalisme RTE'!$H$2,'TABLEAU DE BORD'!$B$13:$B$2000,0),12)</f>
        <v>3.102830965870556</v>
      </c>
      <c r="BU818">
        <f t="shared" si="73"/>
        <v>0.93577891975241945</v>
      </c>
      <c r="BX818">
        <f t="shared" si="71"/>
        <v>0.60748217536470928</v>
      </c>
      <c r="BZ818">
        <v>19.600000000000001</v>
      </c>
      <c r="CB818">
        <v>0.627</v>
      </c>
      <c r="CD818">
        <f t="shared" si="72"/>
        <v>1.5404220201039038</v>
      </c>
      <c r="CF818">
        <f t="shared" si="70"/>
        <v>404.81000000000006</v>
      </c>
      <c r="CG81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BORD'!$B$13:$B$2000,0),9)))*T818/$P$18)</f>
        <v>406.35042202010396</v>
      </c>
      <c r="CI818" t="str">
        <f>'TABLEAU DE BORD'!B816</f>
        <v/>
      </c>
      <c r="CJ818" t="e">
        <f>'TABLEAU DE BORD'!E816-'TABLEAU DE BORD'!C816</f>
        <v>#VALUE!</v>
      </c>
      <c r="CL818" t="str">
        <f>'TABLEAU DE BORD'!H816</f>
        <v/>
      </c>
      <c r="CM818" t="e">
        <f>'TABLEAU DE BORD'!K816-'TABLEAU DE BORD'!I816</f>
        <v>#VALUE!</v>
      </c>
    </row>
    <row r="819" spans="72:91" x14ac:dyDescent="0.25">
      <c r="BT81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BORD'!$B$13:$B$2000,0),11))*T819/INDEX('TABLEAU DE BORD'!$B$13:$R$2000,MATCH('Formalisme RTE'!$H$2,'TABLEAU DE BORD'!$B$13:$B$2000,0),12)</f>
        <v>3.102830965870556</v>
      </c>
      <c r="BU819">
        <f t="shared" si="73"/>
        <v>0.93577891975241945</v>
      </c>
      <c r="BX819">
        <f t="shared" si="71"/>
        <v>0.60748217536470928</v>
      </c>
      <c r="BZ819">
        <v>19.600000000000001</v>
      </c>
      <c r="CB819">
        <v>0.627</v>
      </c>
      <c r="CD819">
        <f t="shared" si="72"/>
        <v>1.5404220201039038</v>
      </c>
      <c r="CF819">
        <f t="shared" si="70"/>
        <v>404.81000000000006</v>
      </c>
      <c r="CG81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BORD'!$B$13:$B$2000,0),9)))*T819/$P$18)</f>
        <v>406.35042202010396</v>
      </c>
      <c r="CI819" t="str">
        <f>'TABLEAU DE BORD'!B817</f>
        <v/>
      </c>
      <c r="CJ819" t="e">
        <f>'TABLEAU DE BORD'!E817-'TABLEAU DE BORD'!C817</f>
        <v>#VALUE!</v>
      </c>
      <c r="CL819" t="str">
        <f>'TABLEAU DE BORD'!H817</f>
        <v/>
      </c>
      <c r="CM819" t="e">
        <f>'TABLEAU DE BORD'!K817-'TABLEAU DE BORD'!I817</f>
        <v>#VALUE!</v>
      </c>
    </row>
    <row r="820" spans="72:91" x14ac:dyDescent="0.25">
      <c r="BT82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BORD'!$B$13:$B$2000,0),11))*T820/INDEX('TABLEAU DE BORD'!$B$13:$R$2000,MATCH('Formalisme RTE'!$H$2,'TABLEAU DE BORD'!$B$13:$B$2000,0),12)</f>
        <v>3.102830965870556</v>
      </c>
      <c r="BU820">
        <f t="shared" si="73"/>
        <v>0.93577891975241945</v>
      </c>
      <c r="BX820">
        <f t="shared" si="71"/>
        <v>0.60748217536470928</v>
      </c>
      <c r="BZ820">
        <v>19.600000000000001</v>
      </c>
      <c r="CB820">
        <v>0.627</v>
      </c>
      <c r="CD820">
        <f t="shared" si="72"/>
        <v>1.5404220201039038</v>
      </c>
      <c r="CF820">
        <f t="shared" si="70"/>
        <v>404.81000000000006</v>
      </c>
      <c r="CG82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BORD'!$B$13:$B$2000,0),9)))*T820/$P$18)</f>
        <v>406.35042202010396</v>
      </c>
      <c r="CI820" t="str">
        <f>'TABLEAU DE BORD'!B818</f>
        <v/>
      </c>
      <c r="CJ820" t="e">
        <f>'TABLEAU DE BORD'!E818-'TABLEAU DE BORD'!C818</f>
        <v>#VALUE!</v>
      </c>
      <c r="CL820" t="str">
        <f>'TABLEAU DE BORD'!H818</f>
        <v/>
      </c>
      <c r="CM820" t="e">
        <f>'TABLEAU DE BORD'!K818-'TABLEAU DE BORD'!I818</f>
        <v>#VALUE!</v>
      </c>
    </row>
    <row r="821" spans="72:91" x14ac:dyDescent="0.25">
      <c r="BT82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BORD'!$B$13:$B$2000,0),11))*T821/INDEX('TABLEAU DE BORD'!$B$13:$R$2000,MATCH('Formalisme RTE'!$H$2,'TABLEAU DE BORD'!$B$13:$B$2000,0),12)</f>
        <v>3.102830965870556</v>
      </c>
      <c r="BU821">
        <f t="shared" si="73"/>
        <v>0.93577891975241945</v>
      </c>
      <c r="BX821">
        <f t="shared" si="71"/>
        <v>0.60748217536470928</v>
      </c>
      <c r="BZ821">
        <v>19.600000000000001</v>
      </c>
      <c r="CB821">
        <v>0.627</v>
      </c>
      <c r="CD821">
        <f t="shared" si="72"/>
        <v>1.5404220201039038</v>
      </c>
      <c r="CF821">
        <f t="shared" si="70"/>
        <v>404.81000000000006</v>
      </c>
      <c r="CG82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BORD'!$B$13:$B$2000,0),9)))*T821/$P$18)</f>
        <v>406.35042202010396</v>
      </c>
      <c r="CI821" t="str">
        <f>'TABLEAU DE BORD'!B819</f>
        <v/>
      </c>
      <c r="CJ821" t="e">
        <f>'TABLEAU DE BORD'!E819-'TABLEAU DE BORD'!C819</f>
        <v>#VALUE!</v>
      </c>
      <c r="CL821" t="str">
        <f>'TABLEAU DE BORD'!H819</f>
        <v/>
      </c>
      <c r="CM821" t="e">
        <f>'TABLEAU DE BORD'!K819-'TABLEAU DE BORD'!I819</f>
        <v>#VALUE!</v>
      </c>
    </row>
    <row r="822" spans="72:91" x14ac:dyDescent="0.25">
      <c r="BT82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BORD'!$B$13:$B$2000,0),11))*T822/INDEX('TABLEAU DE BORD'!$B$13:$R$2000,MATCH('Formalisme RTE'!$H$2,'TABLEAU DE BORD'!$B$13:$B$2000,0),12)</f>
        <v>3.102830965870556</v>
      </c>
      <c r="BU822">
        <f t="shared" si="73"/>
        <v>0.93577891975241945</v>
      </c>
      <c r="BX822">
        <f t="shared" si="71"/>
        <v>0.60748217536470928</v>
      </c>
      <c r="BZ822">
        <v>19.600000000000001</v>
      </c>
      <c r="CB822">
        <v>0.627</v>
      </c>
      <c r="CD822">
        <f t="shared" si="72"/>
        <v>1.5404220201039038</v>
      </c>
      <c r="CF822">
        <f t="shared" si="70"/>
        <v>404.81000000000006</v>
      </c>
      <c r="CG82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BORD'!$B$13:$B$2000,0),9)))*T822/$P$18)</f>
        <v>406.35042202010396</v>
      </c>
      <c r="CI822" t="str">
        <f>'TABLEAU DE BORD'!B820</f>
        <v/>
      </c>
      <c r="CJ822" t="e">
        <f>'TABLEAU DE BORD'!E820-'TABLEAU DE BORD'!C820</f>
        <v>#VALUE!</v>
      </c>
      <c r="CL822" t="str">
        <f>'TABLEAU DE BORD'!H820</f>
        <v/>
      </c>
      <c r="CM822" t="e">
        <f>'TABLEAU DE BORD'!K820-'TABLEAU DE BORD'!I820</f>
        <v>#VALUE!</v>
      </c>
    </row>
    <row r="823" spans="72:91" x14ac:dyDescent="0.25">
      <c r="BT82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BORD'!$B$13:$B$2000,0),11))*T823/INDEX('TABLEAU DE BORD'!$B$13:$R$2000,MATCH('Formalisme RTE'!$H$2,'TABLEAU DE BORD'!$B$13:$B$2000,0),12)</f>
        <v>3.102830965870556</v>
      </c>
      <c r="BU823">
        <f t="shared" si="73"/>
        <v>0.93577891975241945</v>
      </c>
      <c r="BX823">
        <f t="shared" si="71"/>
        <v>0.60748217536470928</v>
      </c>
      <c r="BZ823">
        <v>19.600000000000001</v>
      </c>
      <c r="CB823">
        <v>0.627</v>
      </c>
      <c r="CD823">
        <f t="shared" si="72"/>
        <v>1.5404220201039038</v>
      </c>
      <c r="CF823">
        <f t="shared" si="70"/>
        <v>404.81000000000006</v>
      </c>
      <c r="CG82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BORD'!$B$13:$B$2000,0),9)))*T823/$P$18)</f>
        <v>406.35042202010396</v>
      </c>
      <c r="CI823" t="str">
        <f>'TABLEAU DE BORD'!B821</f>
        <v/>
      </c>
      <c r="CJ823" t="e">
        <f>'TABLEAU DE BORD'!E821-'TABLEAU DE BORD'!C821</f>
        <v>#VALUE!</v>
      </c>
      <c r="CL823" t="str">
        <f>'TABLEAU DE BORD'!H821</f>
        <v/>
      </c>
      <c r="CM823" t="e">
        <f>'TABLEAU DE BORD'!K821-'TABLEAU DE BORD'!I821</f>
        <v>#VALUE!</v>
      </c>
    </row>
    <row r="824" spans="72:91" x14ac:dyDescent="0.25">
      <c r="BT82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BORD'!$B$13:$B$2000,0),11))*T824/INDEX('TABLEAU DE BORD'!$B$13:$R$2000,MATCH('Formalisme RTE'!$H$2,'TABLEAU DE BORD'!$B$13:$B$2000,0),12)</f>
        <v>3.102830965870556</v>
      </c>
      <c r="BU824">
        <f t="shared" si="73"/>
        <v>0.93577891975241945</v>
      </c>
      <c r="BX824">
        <f t="shared" si="71"/>
        <v>0.60748217536470928</v>
      </c>
      <c r="BZ824">
        <v>19.600000000000001</v>
      </c>
      <c r="CB824">
        <v>0.627</v>
      </c>
      <c r="CD824">
        <f t="shared" si="72"/>
        <v>1.5404220201039038</v>
      </c>
      <c r="CF824">
        <f t="shared" si="70"/>
        <v>404.81000000000006</v>
      </c>
      <c r="CG82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BORD'!$B$13:$B$2000,0),9)))*T824/$P$18)</f>
        <v>406.35042202010396</v>
      </c>
      <c r="CI824" t="str">
        <f>'TABLEAU DE BORD'!B822</f>
        <v/>
      </c>
      <c r="CJ824" t="e">
        <f>'TABLEAU DE BORD'!E822-'TABLEAU DE BORD'!C822</f>
        <v>#VALUE!</v>
      </c>
      <c r="CL824" t="str">
        <f>'TABLEAU DE BORD'!H822</f>
        <v/>
      </c>
      <c r="CM824" t="e">
        <f>'TABLEAU DE BORD'!K822-'TABLEAU DE BORD'!I822</f>
        <v>#VALUE!</v>
      </c>
    </row>
    <row r="825" spans="72:91" x14ac:dyDescent="0.25">
      <c r="BT82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BORD'!$B$13:$B$2000,0),11))*T825/INDEX('TABLEAU DE BORD'!$B$13:$R$2000,MATCH('Formalisme RTE'!$H$2,'TABLEAU DE BORD'!$B$13:$B$2000,0),12)</f>
        <v>3.102830965870556</v>
      </c>
      <c r="BU825">
        <f t="shared" si="73"/>
        <v>0.93577891975241945</v>
      </c>
      <c r="BX825">
        <f t="shared" si="71"/>
        <v>0.60748217536470928</v>
      </c>
      <c r="BZ825">
        <v>19.600000000000001</v>
      </c>
      <c r="CB825">
        <v>0.627</v>
      </c>
      <c r="CD825">
        <f t="shared" si="72"/>
        <v>1.5404220201039038</v>
      </c>
      <c r="CF825">
        <f t="shared" si="70"/>
        <v>404.81000000000006</v>
      </c>
      <c r="CG82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BORD'!$B$13:$B$2000,0),9)))*T825/$P$18)</f>
        <v>406.35042202010396</v>
      </c>
      <c r="CI825" t="str">
        <f>'TABLEAU DE BORD'!B823</f>
        <v/>
      </c>
      <c r="CJ825" t="e">
        <f>'TABLEAU DE BORD'!E823-'TABLEAU DE BORD'!C823</f>
        <v>#VALUE!</v>
      </c>
      <c r="CL825" t="str">
        <f>'TABLEAU DE BORD'!H823</f>
        <v/>
      </c>
      <c r="CM825" t="e">
        <f>'TABLEAU DE BORD'!K823-'TABLEAU DE BORD'!I823</f>
        <v>#VALUE!</v>
      </c>
    </row>
    <row r="826" spans="72:91" x14ac:dyDescent="0.25">
      <c r="BT82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BORD'!$B$13:$B$2000,0),11))*T826/INDEX('TABLEAU DE BORD'!$B$13:$R$2000,MATCH('Formalisme RTE'!$H$2,'TABLEAU DE BORD'!$B$13:$B$2000,0),12)</f>
        <v>3.102830965870556</v>
      </c>
      <c r="BU826">
        <f t="shared" si="73"/>
        <v>0.93577891975241945</v>
      </c>
      <c r="BX826">
        <f t="shared" si="71"/>
        <v>0.60748217536470928</v>
      </c>
      <c r="BZ826">
        <v>19.600000000000001</v>
      </c>
      <c r="CB826">
        <v>0.627</v>
      </c>
      <c r="CD826">
        <f t="shared" si="72"/>
        <v>1.5404220201039038</v>
      </c>
      <c r="CF826">
        <f t="shared" si="70"/>
        <v>404.81000000000006</v>
      </c>
      <c r="CG82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BORD'!$B$13:$B$2000,0),9)))*T826/$P$18)</f>
        <v>406.35042202010396</v>
      </c>
      <c r="CI826" t="str">
        <f>'TABLEAU DE BORD'!B824</f>
        <v/>
      </c>
      <c r="CJ826" t="e">
        <f>'TABLEAU DE BORD'!E824-'TABLEAU DE BORD'!C824</f>
        <v>#VALUE!</v>
      </c>
      <c r="CL826" t="str">
        <f>'TABLEAU DE BORD'!H824</f>
        <v/>
      </c>
      <c r="CM826" t="e">
        <f>'TABLEAU DE BORD'!K824-'TABLEAU DE BORD'!I824</f>
        <v>#VALUE!</v>
      </c>
    </row>
    <row r="827" spans="72:91" x14ac:dyDescent="0.25">
      <c r="BT82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BORD'!$B$13:$B$2000,0),11))*T827/INDEX('TABLEAU DE BORD'!$B$13:$R$2000,MATCH('Formalisme RTE'!$H$2,'TABLEAU DE BORD'!$B$13:$B$2000,0),12)</f>
        <v>3.102830965870556</v>
      </c>
      <c r="BU827">
        <f t="shared" si="73"/>
        <v>0.93577891975241945</v>
      </c>
      <c r="BX827">
        <f t="shared" si="71"/>
        <v>0.60748217536470928</v>
      </c>
      <c r="BZ827">
        <v>19.600000000000001</v>
      </c>
      <c r="CB827">
        <v>0.627</v>
      </c>
      <c r="CD827">
        <f t="shared" si="72"/>
        <v>1.5404220201039038</v>
      </c>
      <c r="CF827">
        <f t="shared" si="70"/>
        <v>404.81000000000006</v>
      </c>
      <c r="CG82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BORD'!$B$13:$B$2000,0),9)))*T827/$P$18)</f>
        <v>406.35042202010396</v>
      </c>
      <c r="CI827" t="str">
        <f>'TABLEAU DE BORD'!B825</f>
        <v/>
      </c>
      <c r="CJ827" t="e">
        <f>'TABLEAU DE BORD'!E825-'TABLEAU DE BORD'!C825</f>
        <v>#VALUE!</v>
      </c>
      <c r="CL827" t="str">
        <f>'TABLEAU DE BORD'!H825</f>
        <v/>
      </c>
      <c r="CM827" t="e">
        <f>'TABLEAU DE BORD'!K825-'TABLEAU DE BORD'!I825</f>
        <v>#VALUE!</v>
      </c>
    </row>
    <row r="828" spans="72:91" x14ac:dyDescent="0.25">
      <c r="BT82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BORD'!$B$13:$B$2000,0),11))*T828/INDEX('TABLEAU DE BORD'!$B$13:$R$2000,MATCH('Formalisme RTE'!$H$2,'TABLEAU DE BORD'!$B$13:$B$2000,0),12)</f>
        <v>3.102830965870556</v>
      </c>
      <c r="BU828">
        <f t="shared" si="73"/>
        <v>0.93577891975241945</v>
      </c>
      <c r="BX828">
        <f t="shared" si="71"/>
        <v>0.60748217536470928</v>
      </c>
      <c r="BZ828">
        <v>19.600000000000001</v>
      </c>
      <c r="CB828">
        <v>0.627</v>
      </c>
      <c r="CD828">
        <f t="shared" si="72"/>
        <v>1.5404220201039038</v>
      </c>
      <c r="CF828">
        <f t="shared" si="70"/>
        <v>404.81000000000006</v>
      </c>
      <c r="CG82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BORD'!$B$13:$B$2000,0),9)))*T828/$P$18)</f>
        <v>406.35042202010396</v>
      </c>
      <c r="CI828" t="str">
        <f>'TABLEAU DE BORD'!B826</f>
        <v/>
      </c>
      <c r="CJ828" t="e">
        <f>'TABLEAU DE BORD'!E826-'TABLEAU DE BORD'!C826</f>
        <v>#VALUE!</v>
      </c>
      <c r="CL828" t="str">
        <f>'TABLEAU DE BORD'!H826</f>
        <v/>
      </c>
      <c r="CM828" t="e">
        <f>'TABLEAU DE BORD'!K826-'TABLEAU DE BORD'!I826</f>
        <v>#VALUE!</v>
      </c>
    </row>
    <row r="829" spans="72:91" x14ac:dyDescent="0.25">
      <c r="BT82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BORD'!$B$13:$B$2000,0),11))*T829/INDEX('TABLEAU DE BORD'!$B$13:$R$2000,MATCH('Formalisme RTE'!$H$2,'TABLEAU DE BORD'!$B$13:$B$2000,0),12)</f>
        <v>3.102830965870556</v>
      </c>
      <c r="BU829">
        <f t="shared" si="73"/>
        <v>0.93577891975241945</v>
      </c>
      <c r="BX829">
        <f t="shared" si="71"/>
        <v>0.60748217536470928</v>
      </c>
      <c r="BZ829">
        <v>19.600000000000001</v>
      </c>
      <c r="CB829">
        <v>0.627</v>
      </c>
      <c r="CD829">
        <f t="shared" si="72"/>
        <v>1.5404220201039038</v>
      </c>
      <c r="CF829">
        <f t="shared" si="70"/>
        <v>404.81000000000006</v>
      </c>
      <c r="CG82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BORD'!$B$13:$B$2000,0),9)))*T829/$P$18)</f>
        <v>406.35042202010396</v>
      </c>
      <c r="CI829" t="str">
        <f>'TABLEAU DE BORD'!B827</f>
        <v/>
      </c>
      <c r="CJ829" t="e">
        <f>'TABLEAU DE BORD'!E827-'TABLEAU DE BORD'!C827</f>
        <v>#VALUE!</v>
      </c>
      <c r="CL829" t="str">
        <f>'TABLEAU DE BORD'!H827</f>
        <v/>
      </c>
      <c r="CM829" t="e">
        <f>'TABLEAU DE BORD'!K827-'TABLEAU DE BORD'!I827</f>
        <v>#VALUE!</v>
      </c>
    </row>
    <row r="830" spans="72:91" x14ac:dyDescent="0.25">
      <c r="BT83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BORD'!$B$13:$B$2000,0),11))*T830/INDEX('TABLEAU DE BORD'!$B$13:$R$2000,MATCH('Formalisme RTE'!$H$2,'TABLEAU DE BORD'!$B$13:$B$2000,0),12)</f>
        <v>3.102830965870556</v>
      </c>
      <c r="BU830">
        <f t="shared" si="73"/>
        <v>0.93577891975241945</v>
      </c>
      <c r="BX830">
        <f t="shared" si="71"/>
        <v>0.60748217536470928</v>
      </c>
      <c r="BZ830">
        <v>19.600000000000001</v>
      </c>
      <c r="CB830">
        <v>0.627</v>
      </c>
      <c r="CD830">
        <f t="shared" si="72"/>
        <v>1.5404220201039038</v>
      </c>
      <c r="CF830">
        <f t="shared" si="70"/>
        <v>404.81000000000006</v>
      </c>
      <c r="CG83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BORD'!$B$13:$B$2000,0),9)))*T830/$P$18)</f>
        <v>406.35042202010396</v>
      </c>
      <c r="CI830" t="str">
        <f>'TABLEAU DE BORD'!B828</f>
        <v/>
      </c>
      <c r="CJ830" t="e">
        <f>'TABLEAU DE BORD'!E828-'TABLEAU DE BORD'!C828</f>
        <v>#VALUE!</v>
      </c>
      <c r="CL830" t="str">
        <f>'TABLEAU DE BORD'!H828</f>
        <v/>
      </c>
      <c r="CM830" t="e">
        <f>'TABLEAU DE BORD'!K828-'TABLEAU DE BORD'!I828</f>
        <v>#VALUE!</v>
      </c>
    </row>
    <row r="831" spans="72:91" x14ac:dyDescent="0.25">
      <c r="BT83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BORD'!$B$13:$B$2000,0),11))*T831/INDEX('TABLEAU DE BORD'!$B$13:$R$2000,MATCH('Formalisme RTE'!$H$2,'TABLEAU DE BORD'!$B$13:$B$2000,0),12)</f>
        <v>3.102830965870556</v>
      </c>
      <c r="BU831">
        <f t="shared" si="73"/>
        <v>0.93577891975241945</v>
      </c>
      <c r="BX831">
        <f t="shared" si="71"/>
        <v>0.60748217536470928</v>
      </c>
      <c r="BZ831">
        <v>19.600000000000001</v>
      </c>
      <c r="CB831">
        <v>0.627</v>
      </c>
      <c r="CD831">
        <f t="shared" si="72"/>
        <v>1.5404220201039038</v>
      </c>
      <c r="CF831">
        <f t="shared" si="70"/>
        <v>404.81000000000006</v>
      </c>
      <c r="CG83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BORD'!$B$13:$B$2000,0),9)))*T831/$P$18)</f>
        <v>406.35042202010396</v>
      </c>
      <c r="CI831" t="str">
        <f>'TABLEAU DE BORD'!B829</f>
        <v/>
      </c>
      <c r="CJ831" t="e">
        <f>'TABLEAU DE BORD'!E829-'TABLEAU DE BORD'!C829</f>
        <v>#VALUE!</v>
      </c>
      <c r="CL831" t="str">
        <f>'TABLEAU DE BORD'!H829</f>
        <v/>
      </c>
      <c r="CM831" t="e">
        <f>'TABLEAU DE BORD'!K829-'TABLEAU DE BORD'!I829</f>
        <v>#VALUE!</v>
      </c>
    </row>
    <row r="832" spans="72:91" x14ac:dyDescent="0.25">
      <c r="BT83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BORD'!$B$13:$B$2000,0),11))*T832/INDEX('TABLEAU DE BORD'!$B$13:$R$2000,MATCH('Formalisme RTE'!$H$2,'TABLEAU DE BORD'!$B$13:$B$2000,0),12)</f>
        <v>3.102830965870556</v>
      </c>
      <c r="BU832">
        <f t="shared" si="73"/>
        <v>0.93577891975241945</v>
      </c>
      <c r="BX832">
        <f t="shared" si="71"/>
        <v>0.60748217536470928</v>
      </c>
      <c r="BZ832">
        <v>19.600000000000001</v>
      </c>
      <c r="CB832">
        <v>0.627</v>
      </c>
      <c r="CD832">
        <f t="shared" si="72"/>
        <v>1.5404220201039038</v>
      </c>
      <c r="CF832">
        <f t="shared" si="70"/>
        <v>404.81000000000006</v>
      </c>
      <c r="CG83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BORD'!$B$13:$B$2000,0),9)))*T832/$P$18)</f>
        <v>406.35042202010396</v>
      </c>
      <c r="CI832" t="str">
        <f>'TABLEAU DE BORD'!B830</f>
        <v/>
      </c>
      <c r="CJ832" t="e">
        <f>'TABLEAU DE BORD'!E830-'TABLEAU DE BORD'!C830</f>
        <v>#VALUE!</v>
      </c>
      <c r="CL832" t="str">
        <f>'TABLEAU DE BORD'!H830</f>
        <v/>
      </c>
      <c r="CM832" t="e">
        <f>'TABLEAU DE BORD'!K830-'TABLEAU DE BORD'!I830</f>
        <v>#VALUE!</v>
      </c>
    </row>
    <row r="833" spans="72:91" x14ac:dyDescent="0.25">
      <c r="BT83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BORD'!$B$13:$B$2000,0),11))*T833/INDEX('TABLEAU DE BORD'!$B$13:$R$2000,MATCH('Formalisme RTE'!$H$2,'TABLEAU DE BORD'!$B$13:$B$2000,0),12)</f>
        <v>3.102830965870556</v>
      </c>
      <c r="BU833">
        <f t="shared" si="73"/>
        <v>0.93577891975241945</v>
      </c>
      <c r="BX833">
        <f t="shared" si="71"/>
        <v>0.60748217536470928</v>
      </c>
      <c r="BZ833">
        <v>19.600000000000001</v>
      </c>
      <c r="CB833">
        <v>0.627</v>
      </c>
      <c r="CD833">
        <f t="shared" si="72"/>
        <v>1.5404220201039038</v>
      </c>
      <c r="CF833">
        <f t="shared" si="70"/>
        <v>404.81000000000006</v>
      </c>
      <c r="CG83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BORD'!$B$13:$B$2000,0),9)))*T833/$P$18)</f>
        <v>406.35042202010396</v>
      </c>
      <c r="CI833" t="str">
        <f>'TABLEAU DE BORD'!B831</f>
        <v/>
      </c>
      <c r="CJ833" t="e">
        <f>'TABLEAU DE BORD'!E831-'TABLEAU DE BORD'!C831</f>
        <v>#VALUE!</v>
      </c>
      <c r="CL833" t="str">
        <f>'TABLEAU DE BORD'!H831</f>
        <v/>
      </c>
      <c r="CM833" t="e">
        <f>'TABLEAU DE BORD'!K831-'TABLEAU DE BORD'!I831</f>
        <v>#VALUE!</v>
      </c>
    </row>
    <row r="834" spans="72:91" x14ac:dyDescent="0.25">
      <c r="BT83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BORD'!$B$13:$B$2000,0),11))*T834/INDEX('TABLEAU DE BORD'!$B$13:$R$2000,MATCH('Formalisme RTE'!$H$2,'TABLEAU DE BORD'!$B$13:$B$2000,0),12)</f>
        <v>3.102830965870556</v>
      </c>
      <c r="BU834">
        <f t="shared" si="73"/>
        <v>0.93577891975241945</v>
      </c>
      <c r="BX834">
        <f t="shared" si="71"/>
        <v>0.60748217536470928</v>
      </c>
      <c r="BZ834">
        <v>19.600000000000001</v>
      </c>
      <c r="CB834">
        <v>0.627</v>
      </c>
      <c r="CD834">
        <f t="shared" si="72"/>
        <v>1.5404220201039038</v>
      </c>
      <c r="CF834">
        <f t="shared" si="70"/>
        <v>404.81000000000006</v>
      </c>
      <c r="CG83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BORD'!$B$13:$B$2000,0),9)))*T834/$P$18)</f>
        <v>406.35042202010396</v>
      </c>
      <c r="CI834" t="str">
        <f>'TABLEAU DE BORD'!B832</f>
        <v/>
      </c>
      <c r="CJ834" t="e">
        <f>'TABLEAU DE BORD'!E832-'TABLEAU DE BORD'!C832</f>
        <v>#VALUE!</v>
      </c>
      <c r="CL834" t="str">
        <f>'TABLEAU DE BORD'!H832</f>
        <v/>
      </c>
      <c r="CM834" t="e">
        <f>'TABLEAU DE BORD'!K832-'TABLEAU DE BORD'!I832</f>
        <v>#VALUE!</v>
      </c>
    </row>
    <row r="835" spans="72:91" x14ac:dyDescent="0.25">
      <c r="BT83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BORD'!$B$13:$B$2000,0),11))*T835/INDEX('TABLEAU DE BORD'!$B$13:$R$2000,MATCH('Formalisme RTE'!$H$2,'TABLEAU DE BORD'!$B$13:$B$2000,0),12)</f>
        <v>3.102830965870556</v>
      </c>
      <c r="BU835">
        <f t="shared" si="73"/>
        <v>0.93577891975241945</v>
      </c>
      <c r="BX835">
        <f t="shared" si="71"/>
        <v>0.60748217536470928</v>
      </c>
      <c r="BZ835">
        <v>19.600000000000001</v>
      </c>
      <c r="CB835">
        <v>0.627</v>
      </c>
      <c r="CD835">
        <f t="shared" si="72"/>
        <v>1.5404220201039038</v>
      </c>
      <c r="CF835">
        <f t="shared" si="70"/>
        <v>404.81000000000006</v>
      </c>
      <c r="CG83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BORD'!$B$13:$B$2000,0),9)))*T835/$P$18)</f>
        <v>406.35042202010396</v>
      </c>
      <c r="CI835" t="str">
        <f>'TABLEAU DE BORD'!B833</f>
        <v/>
      </c>
      <c r="CJ835" t="e">
        <f>'TABLEAU DE BORD'!E833-'TABLEAU DE BORD'!C833</f>
        <v>#VALUE!</v>
      </c>
      <c r="CL835" t="str">
        <f>'TABLEAU DE BORD'!H833</f>
        <v/>
      </c>
      <c r="CM835" t="e">
        <f>'TABLEAU DE BORD'!K833-'TABLEAU DE BORD'!I833</f>
        <v>#VALUE!</v>
      </c>
    </row>
    <row r="836" spans="72:91" x14ac:dyDescent="0.25">
      <c r="BT83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BORD'!$B$13:$B$2000,0),11))*T836/INDEX('TABLEAU DE BORD'!$B$13:$R$2000,MATCH('Formalisme RTE'!$H$2,'TABLEAU DE BORD'!$B$13:$B$2000,0),12)</f>
        <v>3.102830965870556</v>
      </c>
      <c r="BU836">
        <f t="shared" si="73"/>
        <v>0.93577891975241945</v>
      </c>
      <c r="BX836">
        <f t="shared" si="71"/>
        <v>0.60748217536470928</v>
      </c>
      <c r="BZ836">
        <v>19.600000000000001</v>
      </c>
      <c r="CB836">
        <v>0.627</v>
      </c>
      <c r="CD836">
        <f t="shared" si="72"/>
        <v>1.5404220201039038</v>
      </c>
      <c r="CF836">
        <f t="shared" si="70"/>
        <v>404.81000000000006</v>
      </c>
      <c r="CG83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BORD'!$B$13:$B$2000,0),9)))*T836/$P$18)</f>
        <v>406.35042202010396</v>
      </c>
      <c r="CI836" t="str">
        <f>'TABLEAU DE BORD'!B834</f>
        <v/>
      </c>
      <c r="CJ836" t="e">
        <f>'TABLEAU DE BORD'!E834-'TABLEAU DE BORD'!C834</f>
        <v>#VALUE!</v>
      </c>
      <c r="CL836" t="str">
        <f>'TABLEAU DE BORD'!H834</f>
        <v/>
      </c>
      <c r="CM836" t="e">
        <f>'TABLEAU DE BORD'!K834-'TABLEAU DE BORD'!I834</f>
        <v>#VALUE!</v>
      </c>
    </row>
    <row r="837" spans="72:91" x14ac:dyDescent="0.25">
      <c r="BT83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BORD'!$B$13:$B$2000,0),11))*T837/INDEX('TABLEAU DE BORD'!$B$13:$R$2000,MATCH('Formalisme RTE'!$H$2,'TABLEAU DE BORD'!$B$13:$B$2000,0),12)</f>
        <v>3.102830965870556</v>
      </c>
      <c r="BU837">
        <f t="shared" si="73"/>
        <v>0.93577891975241945</v>
      </c>
      <c r="BX837">
        <f t="shared" si="71"/>
        <v>0.60748217536470928</v>
      </c>
      <c r="BZ837">
        <v>19.600000000000001</v>
      </c>
      <c r="CB837">
        <v>0.627</v>
      </c>
      <c r="CD837">
        <f t="shared" si="72"/>
        <v>1.5404220201039038</v>
      </c>
      <c r="CF837">
        <f t="shared" si="70"/>
        <v>404.81000000000006</v>
      </c>
      <c r="CG83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BORD'!$B$13:$B$2000,0),9)))*T837/$P$18)</f>
        <v>406.35042202010396</v>
      </c>
      <c r="CI837" t="str">
        <f>'TABLEAU DE BORD'!B835</f>
        <v/>
      </c>
      <c r="CJ837" t="e">
        <f>'TABLEAU DE BORD'!E835-'TABLEAU DE BORD'!C835</f>
        <v>#VALUE!</v>
      </c>
      <c r="CL837" t="str">
        <f>'TABLEAU DE BORD'!H835</f>
        <v/>
      </c>
      <c r="CM837" t="e">
        <f>'TABLEAU DE BORD'!K835-'TABLEAU DE BORD'!I835</f>
        <v>#VALUE!</v>
      </c>
    </row>
    <row r="838" spans="72:91" x14ac:dyDescent="0.25">
      <c r="BT83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BORD'!$B$13:$B$2000,0),11))*T838/INDEX('TABLEAU DE BORD'!$B$13:$R$2000,MATCH('Formalisme RTE'!$H$2,'TABLEAU DE BORD'!$B$13:$B$2000,0),12)</f>
        <v>3.102830965870556</v>
      </c>
      <c r="BU838">
        <f t="shared" si="73"/>
        <v>0.93577891975241945</v>
      </c>
      <c r="BX838">
        <f t="shared" si="71"/>
        <v>0.60748217536470928</v>
      </c>
      <c r="BZ838">
        <v>19.600000000000001</v>
      </c>
      <c r="CB838">
        <v>0.627</v>
      </c>
      <c r="CD838">
        <f t="shared" si="72"/>
        <v>1.5404220201039038</v>
      </c>
      <c r="CF838">
        <f t="shared" si="70"/>
        <v>404.81000000000006</v>
      </c>
      <c r="CG83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BORD'!$B$13:$B$2000,0),9)))*T838/$P$18)</f>
        <v>406.35042202010396</v>
      </c>
      <c r="CI838" t="str">
        <f>'TABLEAU DE BORD'!B836</f>
        <v/>
      </c>
      <c r="CJ838" t="e">
        <f>'TABLEAU DE BORD'!E836-'TABLEAU DE BORD'!C836</f>
        <v>#VALUE!</v>
      </c>
      <c r="CL838" t="str">
        <f>'TABLEAU DE BORD'!H836</f>
        <v/>
      </c>
      <c r="CM838" t="e">
        <f>'TABLEAU DE BORD'!K836-'TABLEAU DE BORD'!I836</f>
        <v>#VALUE!</v>
      </c>
    </row>
    <row r="839" spans="72:91" x14ac:dyDescent="0.25">
      <c r="BT83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BORD'!$B$13:$B$2000,0),11))*T839/INDEX('TABLEAU DE BORD'!$B$13:$R$2000,MATCH('Formalisme RTE'!$H$2,'TABLEAU DE BORD'!$B$13:$B$2000,0),12)</f>
        <v>3.102830965870556</v>
      </c>
      <c r="BU839">
        <f t="shared" si="73"/>
        <v>0.93577891975241945</v>
      </c>
      <c r="BX839">
        <f t="shared" si="71"/>
        <v>0.60748217536470928</v>
      </c>
      <c r="BZ839">
        <v>19.600000000000001</v>
      </c>
      <c r="CB839">
        <v>0.627</v>
      </c>
      <c r="CD839">
        <f t="shared" si="72"/>
        <v>1.5404220201039038</v>
      </c>
      <c r="CF839">
        <f t="shared" si="70"/>
        <v>404.81000000000006</v>
      </c>
      <c r="CG83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BORD'!$B$13:$B$2000,0),9)))*T839/$P$18)</f>
        <v>406.35042202010396</v>
      </c>
      <c r="CI839" t="str">
        <f>'TABLEAU DE BORD'!B837</f>
        <v/>
      </c>
      <c r="CJ839" t="e">
        <f>'TABLEAU DE BORD'!E837-'TABLEAU DE BORD'!C837</f>
        <v>#VALUE!</v>
      </c>
      <c r="CL839" t="str">
        <f>'TABLEAU DE BORD'!H837</f>
        <v/>
      </c>
      <c r="CM839" t="e">
        <f>'TABLEAU DE BORD'!K837-'TABLEAU DE BORD'!I837</f>
        <v>#VALUE!</v>
      </c>
    </row>
    <row r="840" spans="72:91" x14ac:dyDescent="0.25">
      <c r="BT84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BORD'!$B$13:$B$2000,0),11))*T840/INDEX('TABLEAU DE BORD'!$B$13:$R$2000,MATCH('Formalisme RTE'!$H$2,'TABLEAU DE BORD'!$B$13:$B$2000,0),12)</f>
        <v>3.102830965870556</v>
      </c>
      <c r="BU840">
        <f t="shared" si="73"/>
        <v>0.93577891975241945</v>
      </c>
      <c r="BX840">
        <f t="shared" si="71"/>
        <v>0.60748217536470928</v>
      </c>
      <c r="BZ840">
        <v>19.600000000000001</v>
      </c>
      <c r="CB840">
        <v>0.627</v>
      </c>
      <c r="CD840">
        <f t="shared" si="72"/>
        <v>1.5404220201039038</v>
      </c>
      <c r="CF840">
        <f t="shared" si="70"/>
        <v>404.81000000000006</v>
      </c>
      <c r="CG84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BORD'!$B$13:$B$2000,0),9)))*T840/$P$18)</f>
        <v>406.35042202010396</v>
      </c>
      <c r="CI840" t="str">
        <f>'TABLEAU DE BORD'!B838</f>
        <v/>
      </c>
      <c r="CJ840" t="e">
        <f>'TABLEAU DE BORD'!E838-'TABLEAU DE BORD'!C838</f>
        <v>#VALUE!</v>
      </c>
      <c r="CL840" t="str">
        <f>'TABLEAU DE BORD'!H838</f>
        <v/>
      </c>
      <c r="CM840" t="e">
        <f>'TABLEAU DE BORD'!K838-'TABLEAU DE BORD'!I838</f>
        <v>#VALUE!</v>
      </c>
    </row>
    <row r="841" spans="72:91" x14ac:dyDescent="0.25">
      <c r="BT84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BORD'!$B$13:$B$2000,0),11))*T841/INDEX('TABLEAU DE BORD'!$B$13:$R$2000,MATCH('Formalisme RTE'!$H$2,'TABLEAU DE BORD'!$B$13:$B$2000,0),12)</f>
        <v>3.102830965870556</v>
      </c>
      <c r="BU841">
        <f t="shared" si="73"/>
        <v>0.93577891975241945</v>
      </c>
      <c r="BX841">
        <f t="shared" si="71"/>
        <v>0.60748217536470928</v>
      </c>
      <c r="BZ841">
        <v>19.600000000000001</v>
      </c>
      <c r="CB841">
        <v>0.627</v>
      </c>
      <c r="CD841">
        <f t="shared" si="72"/>
        <v>1.5404220201039038</v>
      </c>
      <c r="CF841">
        <f t="shared" si="70"/>
        <v>404.81000000000006</v>
      </c>
      <c r="CG84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BORD'!$B$13:$B$2000,0),9)))*T841/$P$18)</f>
        <v>406.35042202010396</v>
      </c>
      <c r="CI841" t="str">
        <f>'TABLEAU DE BORD'!B839</f>
        <v/>
      </c>
      <c r="CJ841" t="e">
        <f>'TABLEAU DE BORD'!E839-'TABLEAU DE BORD'!C839</f>
        <v>#VALUE!</v>
      </c>
      <c r="CL841" t="str">
        <f>'TABLEAU DE BORD'!H839</f>
        <v/>
      </c>
      <c r="CM841" t="e">
        <f>'TABLEAU DE BORD'!K839-'TABLEAU DE BORD'!I839</f>
        <v>#VALUE!</v>
      </c>
    </row>
    <row r="842" spans="72:91" x14ac:dyDescent="0.25">
      <c r="BT84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BORD'!$B$13:$B$2000,0),11))*T842/INDEX('TABLEAU DE BORD'!$B$13:$R$2000,MATCH('Formalisme RTE'!$H$2,'TABLEAU DE BORD'!$B$13:$B$2000,0),12)</f>
        <v>3.102830965870556</v>
      </c>
      <c r="BU842">
        <f t="shared" si="73"/>
        <v>0.93577891975241945</v>
      </c>
      <c r="BX842">
        <f t="shared" si="71"/>
        <v>0.60748217536470928</v>
      </c>
      <c r="BZ842">
        <v>19.600000000000001</v>
      </c>
      <c r="CB842">
        <v>0.627</v>
      </c>
      <c r="CD842">
        <f t="shared" si="72"/>
        <v>1.5404220201039038</v>
      </c>
      <c r="CF842">
        <f t="shared" si="70"/>
        <v>404.81000000000006</v>
      </c>
      <c r="CG84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BORD'!$B$13:$B$2000,0),9)))*T842/$P$18)</f>
        <v>406.35042202010396</v>
      </c>
      <c r="CI842" t="str">
        <f>'TABLEAU DE BORD'!B840</f>
        <v/>
      </c>
      <c r="CJ842" t="e">
        <f>'TABLEAU DE BORD'!E840-'TABLEAU DE BORD'!C840</f>
        <v>#VALUE!</v>
      </c>
      <c r="CL842" t="str">
        <f>'TABLEAU DE BORD'!H840</f>
        <v/>
      </c>
      <c r="CM842" t="e">
        <f>'TABLEAU DE BORD'!K840-'TABLEAU DE BORD'!I840</f>
        <v>#VALUE!</v>
      </c>
    </row>
    <row r="843" spans="72:91" x14ac:dyDescent="0.25">
      <c r="BT84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BORD'!$B$13:$B$2000,0),11))*T843/INDEX('TABLEAU DE BORD'!$B$13:$R$2000,MATCH('Formalisme RTE'!$H$2,'TABLEAU DE BORD'!$B$13:$B$2000,0),12)</f>
        <v>3.102830965870556</v>
      </c>
      <c r="BU843">
        <f t="shared" si="73"/>
        <v>0.93577891975241945</v>
      </c>
      <c r="BX843">
        <f t="shared" si="71"/>
        <v>0.60748217536470928</v>
      </c>
      <c r="BZ843">
        <v>19.600000000000001</v>
      </c>
      <c r="CB843">
        <v>0.627</v>
      </c>
      <c r="CD843">
        <f t="shared" si="72"/>
        <v>1.5404220201039038</v>
      </c>
      <c r="CF843">
        <f t="shared" si="70"/>
        <v>404.81000000000006</v>
      </c>
      <c r="CG84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BORD'!$B$13:$B$2000,0),9)))*T843/$P$18)</f>
        <v>406.35042202010396</v>
      </c>
      <c r="CI843" t="str">
        <f>'TABLEAU DE BORD'!B841</f>
        <v/>
      </c>
      <c r="CJ843" t="e">
        <f>'TABLEAU DE BORD'!E841-'TABLEAU DE BORD'!C841</f>
        <v>#VALUE!</v>
      </c>
      <c r="CL843" t="str">
        <f>'TABLEAU DE BORD'!H841</f>
        <v/>
      </c>
      <c r="CM843" t="e">
        <f>'TABLEAU DE BORD'!K841-'TABLEAU DE BORD'!I841</f>
        <v>#VALUE!</v>
      </c>
    </row>
    <row r="844" spans="72:91" x14ac:dyDescent="0.25">
      <c r="BT84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BORD'!$B$13:$B$2000,0),11))*T844/INDEX('TABLEAU DE BORD'!$B$13:$R$2000,MATCH('Formalisme RTE'!$H$2,'TABLEAU DE BORD'!$B$13:$B$2000,0),12)</f>
        <v>3.102830965870556</v>
      </c>
      <c r="BU844">
        <f t="shared" si="73"/>
        <v>0.93577891975241945</v>
      </c>
      <c r="BX844">
        <f t="shared" si="71"/>
        <v>0.60748217536470928</v>
      </c>
      <c r="BZ844">
        <v>19.600000000000001</v>
      </c>
      <c r="CB844">
        <v>0.627</v>
      </c>
      <c r="CD844">
        <f t="shared" si="72"/>
        <v>1.5404220201039038</v>
      </c>
      <c r="CF844">
        <f t="shared" si="70"/>
        <v>404.81000000000006</v>
      </c>
      <c r="CG84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BORD'!$B$13:$B$2000,0),9)))*T844/$P$18)</f>
        <v>406.35042202010396</v>
      </c>
      <c r="CI844" t="str">
        <f>'TABLEAU DE BORD'!B842</f>
        <v/>
      </c>
      <c r="CJ844" t="e">
        <f>'TABLEAU DE BORD'!E842-'TABLEAU DE BORD'!C842</f>
        <v>#VALUE!</v>
      </c>
      <c r="CL844" t="str">
        <f>'TABLEAU DE BORD'!H842</f>
        <v/>
      </c>
      <c r="CM844" t="e">
        <f>'TABLEAU DE BORD'!K842-'TABLEAU DE BORD'!I842</f>
        <v>#VALUE!</v>
      </c>
    </row>
    <row r="845" spans="72:91" x14ac:dyDescent="0.25">
      <c r="BT84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BORD'!$B$13:$B$2000,0),11))*T845/INDEX('TABLEAU DE BORD'!$B$13:$R$2000,MATCH('Formalisme RTE'!$H$2,'TABLEAU DE BORD'!$B$13:$B$2000,0),12)</f>
        <v>3.102830965870556</v>
      </c>
      <c r="BU845">
        <f t="shared" si="73"/>
        <v>0.93577891975241945</v>
      </c>
      <c r="BX845">
        <f t="shared" si="71"/>
        <v>0.60748217536470928</v>
      </c>
      <c r="BZ845">
        <v>19.600000000000001</v>
      </c>
      <c r="CB845">
        <v>0.627</v>
      </c>
      <c r="CD845">
        <f t="shared" si="72"/>
        <v>1.5404220201039038</v>
      </c>
      <c r="CF845">
        <f t="shared" si="70"/>
        <v>404.81000000000006</v>
      </c>
      <c r="CG84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BORD'!$B$13:$B$2000,0),9)))*T845/$P$18)</f>
        <v>406.35042202010396</v>
      </c>
      <c r="CI845" t="str">
        <f>'TABLEAU DE BORD'!B843</f>
        <v/>
      </c>
      <c r="CJ845" t="e">
        <f>'TABLEAU DE BORD'!E843-'TABLEAU DE BORD'!C843</f>
        <v>#VALUE!</v>
      </c>
      <c r="CL845" t="str">
        <f>'TABLEAU DE BORD'!H843</f>
        <v/>
      </c>
      <c r="CM845" t="e">
        <f>'TABLEAU DE BORD'!K843-'TABLEAU DE BORD'!I843</f>
        <v>#VALUE!</v>
      </c>
    </row>
    <row r="846" spans="72:91" x14ac:dyDescent="0.25">
      <c r="BT84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BORD'!$B$13:$B$2000,0),11))*T846/INDEX('TABLEAU DE BORD'!$B$13:$R$2000,MATCH('Formalisme RTE'!$H$2,'TABLEAU DE BORD'!$B$13:$B$2000,0),12)</f>
        <v>3.102830965870556</v>
      </c>
      <c r="BU846">
        <f t="shared" si="73"/>
        <v>0.93577891975241945</v>
      </c>
      <c r="BX846">
        <f t="shared" si="71"/>
        <v>0.60748217536470928</v>
      </c>
      <c r="BZ846">
        <v>19.600000000000001</v>
      </c>
      <c r="CB846">
        <v>0.627</v>
      </c>
      <c r="CD846">
        <f t="shared" si="72"/>
        <v>1.5404220201039038</v>
      </c>
      <c r="CF846">
        <f t="shared" si="70"/>
        <v>404.81000000000006</v>
      </c>
      <c r="CG84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BORD'!$B$13:$B$2000,0),9)))*T846/$P$18)</f>
        <v>406.35042202010396</v>
      </c>
      <c r="CI846" t="str">
        <f>'TABLEAU DE BORD'!B844</f>
        <v/>
      </c>
      <c r="CJ846" t="e">
        <f>'TABLEAU DE BORD'!E844-'TABLEAU DE BORD'!C844</f>
        <v>#VALUE!</v>
      </c>
      <c r="CL846" t="str">
        <f>'TABLEAU DE BORD'!H844</f>
        <v/>
      </c>
      <c r="CM846" t="e">
        <f>'TABLEAU DE BORD'!K844-'TABLEAU DE BORD'!I844</f>
        <v>#VALUE!</v>
      </c>
    </row>
    <row r="847" spans="72:91" x14ac:dyDescent="0.25">
      <c r="BT84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BORD'!$B$13:$B$2000,0),11))*T847/INDEX('TABLEAU DE BORD'!$B$13:$R$2000,MATCH('Formalisme RTE'!$H$2,'TABLEAU DE BORD'!$B$13:$B$2000,0),12)</f>
        <v>3.102830965870556</v>
      </c>
      <c r="BU847">
        <f t="shared" si="73"/>
        <v>0.93577891975241945</v>
      </c>
      <c r="BX847">
        <f t="shared" si="71"/>
        <v>0.60748217536470928</v>
      </c>
      <c r="BZ847">
        <v>19.600000000000001</v>
      </c>
      <c r="CB847">
        <v>0.627</v>
      </c>
      <c r="CD847">
        <f t="shared" si="72"/>
        <v>1.5404220201039038</v>
      </c>
      <c r="CF847">
        <f t="shared" ref="CF847:CF910" si="74">$BE$28+$D$10*((EXP(($BE$26-T847)/$D$10)+EXP(-($BE$26-T847)/$D$10))/2-1)</f>
        <v>404.81000000000006</v>
      </c>
      <c r="CG84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BORD'!$B$13:$B$2000,0),9)))*T847/$P$18)</f>
        <v>406.35042202010396</v>
      </c>
      <c r="CI847" t="str">
        <f>'TABLEAU DE BORD'!B845</f>
        <v/>
      </c>
      <c r="CJ847" t="e">
        <f>'TABLEAU DE BORD'!E845-'TABLEAU DE BORD'!C845</f>
        <v>#VALUE!</v>
      </c>
      <c r="CL847" t="str">
        <f>'TABLEAU DE BORD'!H845</f>
        <v/>
      </c>
      <c r="CM847" t="e">
        <f>'TABLEAU DE BORD'!K845-'TABLEAU DE BORD'!I845</f>
        <v>#VALUE!</v>
      </c>
    </row>
    <row r="848" spans="72:91" x14ac:dyDescent="0.25">
      <c r="BT84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BORD'!$B$13:$B$2000,0),11))*T848/INDEX('TABLEAU DE BORD'!$B$13:$R$2000,MATCH('Formalisme RTE'!$H$2,'TABLEAU DE BORD'!$B$13:$B$2000,0),12)</f>
        <v>3.102830965870556</v>
      </c>
      <c r="BU848">
        <f t="shared" si="73"/>
        <v>0.93577891975241945</v>
      </c>
      <c r="BX848">
        <f t="shared" ref="BX848:BX911" si="75">SQRT(1-(1/(SQRT((CB848*0.981)^2+(($B$30/10)*BZ848*0.001)^2)/(CB848*0.981))^2))</f>
        <v>0.60748217536470928</v>
      </c>
      <c r="BZ848">
        <v>19.600000000000001</v>
      </c>
      <c r="CB848">
        <v>0.627</v>
      </c>
      <c r="CD848">
        <f t="shared" si="72"/>
        <v>1.5404220201039038</v>
      </c>
      <c r="CF848">
        <f t="shared" si="74"/>
        <v>404.81000000000006</v>
      </c>
      <c r="CG84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BORD'!$B$13:$B$2000,0),9)))*T848/$P$18)</f>
        <v>406.35042202010396</v>
      </c>
      <c r="CI848" t="str">
        <f>'TABLEAU DE BORD'!B846</f>
        <v/>
      </c>
      <c r="CJ848" t="e">
        <f>'TABLEAU DE BORD'!E846-'TABLEAU DE BORD'!C846</f>
        <v>#VALUE!</v>
      </c>
      <c r="CL848" t="str">
        <f>'TABLEAU DE BORD'!H846</f>
        <v/>
      </c>
      <c r="CM848" t="e">
        <f>'TABLEAU DE BORD'!K846-'TABLEAU DE BORD'!I846</f>
        <v>#VALUE!</v>
      </c>
    </row>
    <row r="849" spans="72:91" x14ac:dyDescent="0.25">
      <c r="BT84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BORD'!$B$13:$B$2000,0),11))*T849/INDEX('TABLEAU DE BORD'!$B$13:$R$2000,MATCH('Formalisme RTE'!$H$2,'TABLEAU DE BORD'!$B$13:$B$2000,0),12)</f>
        <v>3.102830965870556</v>
      </c>
      <c r="BU849">
        <f t="shared" si="73"/>
        <v>0.93577891975241945</v>
      </c>
      <c r="BX849">
        <f t="shared" si="75"/>
        <v>0.60748217536470928</v>
      </c>
      <c r="BZ849">
        <v>19.600000000000001</v>
      </c>
      <c r="CB849">
        <v>0.627</v>
      </c>
      <c r="CD849">
        <f t="shared" ref="CD849:CD912" si="76">CG849-CF849</f>
        <v>1.5404220201039038</v>
      </c>
      <c r="CF849">
        <f t="shared" si="74"/>
        <v>404.81000000000006</v>
      </c>
      <c r="CG84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BORD'!$B$13:$B$2000,0),9)))*T849/$P$18)</f>
        <v>406.35042202010396</v>
      </c>
      <c r="CI849" t="str">
        <f>'TABLEAU DE BORD'!B847</f>
        <v/>
      </c>
      <c r="CJ849" t="e">
        <f>'TABLEAU DE BORD'!E847-'TABLEAU DE BORD'!C847</f>
        <v>#VALUE!</v>
      </c>
      <c r="CL849" t="str">
        <f>'TABLEAU DE BORD'!H847</f>
        <v/>
      </c>
      <c r="CM849" t="e">
        <f>'TABLEAU DE BORD'!K847-'TABLEAU DE BORD'!I847</f>
        <v>#VALUE!</v>
      </c>
    </row>
    <row r="850" spans="72:91" x14ac:dyDescent="0.25">
      <c r="BT85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BORD'!$B$13:$B$2000,0),11))*T850/INDEX('TABLEAU DE BORD'!$B$13:$R$2000,MATCH('Formalisme RTE'!$H$2,'TABLEAU DE BORD'!$B$13:$B$2000,0),12)</f>
        <v>3.102830965870556</v>
      </c>
      <c r="BU850">
        <f t="shared" ref="BU850:BU913" si="77">BX850*CD850</f>
        <v>0.93577891975241945</v>
      </c>
      <c r="BX850">
        <f t="shared" si="75"/>
        <v>0.60748217536470928</v>
      </c>
      <c r="BZ850">
        <v>19.600000000000001</v>
      </c>
      <c r="CB850">
        <v>0.627</v>
      </c>
      <c r="CD850">
        <f t="shared" si="76"/>
        <v>1.5404220201039038</v>
      </c>
      <c r="CF850">
        <f t="shared" si="74"/>
        <v>404.81000000000006</v>
      </c>
      <c r="CG85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BORD'!$B$13:$B$2000,0),9)))*T850/$P$18)</f>
        <v>406.35042202010396</v>
      </c>
      <c r="CI850" t="str">
        <f>'TABLEAU DE BORD'!B848</f>
        <v/>
      </c>
      <c r="CJ850" t="e">
        <f>'TABLEAU DE BORD'!E848-'TABLEAU DE BORD'!C848</f>
        <v>#VALUE!</v>
      </c>
      <c r="CL850" t="str">
        <f>'TABLEAU DE BORD'!H848</f>
        <v/>
      </c>
      <c r="CM850" t="e">
        <f>'TABLEAU DE BORD'!K848-'TABLEAU DE BORD'!I848</f>
        <v>#VALUE!</v>
      </c>
    </row>
    <row r="851" spans="72:91" x14ac:dyDescent="0.25">
      <c r="BT85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BORD'!$B$13:$B$2000,0),11))*T851/INDEX('TABLEAU DE BORD'!$B$13:$R$2000,MATCH('Formalisme RTE'!$H$2,'TABLEAU DE BORD'!$B$13:$B$2000,0),12)</f>
        <v>3.102830965870556</v>
      </c>
      <c r="BU851">
        <f t="shared" si="77"/>
        <v>0.93577891975241945</v>
      </c>
      <c r="BX851">
        <f t="shared" si="75"/>
        <v>0.60748217536470928</v>
      </c>
      <c r="BZ851">
        <v>19.600000000000001</v>
      </c>
      <c r="CB851">
        <v>0.627</v>
      </c>
      <c r="CD851">
        <f t="shared" si="76"/>
        <v>1.5404220201039038</v>
      </c>
      <c r="CF851">
        <f t="shared" si="74"/>
        <v>404.81000000000006</v>
      </c>
      <c r="CG85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BORD'!$B$13:$B$2000,0),9)))*T851/$P$18)</f>
        <v>406.35042202010396</v>
      </c>
      <c r="CI851" t="str">
        <f>'TABLEAU DE BORD'!B849</f>
        <v/>
      </c>
      <c r="CJ851" t="e">
        <f>'TABLEAU DE BORD'!E849-'TABLEAU DE BORD'!C849</f>
        <v>#VALUE!</v>
      </c>
      <c r="CL851" t="str">
        <f>'TABLEAU DE BORD'!H849</f>
        <v/>
      </c>
      <c r="CM851" t="e">
        <f>'TABLEAU DE BORD'!K849-'TABLEAU DE BORD'!I849</f>
        <v>#VALUE!</v>
      </c>
    </row>
    <row r="852" spans="72:91" x14ac:dyDescent="0.25">
      <c r="BT85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BORD'!$B$13:$B$2000,0),11))*T852/INDEX('TABLEAU DE BORD'!$B$13:$R$2000,MATCH('Formalisme RTE'!$H$2,'TABLEAU DE BORD'!$B$13:$B$2000,0),12)</f>
        <v>3.102830965870556</v>
      </c>
      <c r="BU852">
        <f t="shared" si="77"/>
        <v>0.93577891975241945</v>
      </c>
      <c r="BX852">
        <f t="shared" si="75"/>
        <v>0.60748217536470928</v>
      </c>
      <c r="BZ852">
        <v>19.600000000000001</v>
      </c>
      <c r="CB852">
        <v>0.627</v>
      </c>
      <c r="CD852">
        <f t="shared" si="76"/>
        <v>1.5404220201039038</v>
      </c>
      <c r="CF852">
        <f t="shared" si="74"/>
        <v>404.81000000000006</v>
      </c>
      <c r="CG85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BORD'!$B$13:$B$2000,0),9)))*T852/$P$18)</f>
        <v>406.35042202010396</v>
      </c>
      <c r="CI852" t="str">
        <f>'TABLEAU DE BORD'!B850</f>
        <v/>
      </c>
      <c r="CJ852" t="e">
        <f>'TABLEAU DE BORD'!E850-'TABLEAU DE BORD'!C850</f>
        <v>#VALUE!</v>
      </c>
      <c r="CL852" t="str">
        <f>'TABLEAU DE BORD'!H850</f>
        <v/>
      </c>
      <c r="CM852" t="e">
        <f>'TABLEAU DE BORD'!K850-'TABLEAU DE BORD'!I850</f>
        <v>#VALUE!</v>
      </c>
    </row>
    <row r="853" spans="72:91" x14ac:dyDescent="0.25">
      <c r="BT85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BORD'!$B$13:$B$2000,0),11))*T853/INDEX('TABLEAU DE BORD'!$B$13:$R$2000,MATCH('Formalisme RTE'!$H$2,'TABLEAU DE BORD'!$B$13:$B$2000,0),12)</f>
        <v>3.102830965870556</v>
      </c>
      <c r="BU853">
        <f t="shared" si="77"/>
        <v>0.93577891975241945</v>
      </c>
      <c r="BX853">
        <f t="shared" si="75"/>
        <v>0.60748217536470928</v>
      </c>
      <c r="BZ853">
        <v>19.600000000000001</v>
      </c>
      <c r="CB853">
        <v>0.627</v>
      </c>
      <c r="CD853">
        <f t="shared" si="76"/>
        <v>1.5404220201039038</v>
      </c>
      <c r="CF853">
        <f t="shared" si="74"/>
        <v>404.81000000000006</v>
      </c>
      <c r="CG85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BORD'!$B$13:$B$2000,0),9)))*T853/$P$18)</f>
        <v>406.35042202010396</v>
      </c>
      <c r="CI853" t="str">
        <f>'TABLEAU DE BORD'!B851</f>
        <v/>
      </c>
      <c r="CJ853" t="e">
        <f>'TABLEAU DE BORD'!E851-'TABLEAU DE BORD'!C851</f>
        <v>#VALUE!</v>
      </c>
      <c r="CL853" t="str">
        <f>'TABLEAU DE BORD'!H851</f>
        <v/>
      </c>
      <c r="CM853" t="e">
        <f>'TABLEAU DE BORD'!K851-'TABLEAU DE BORD'!I851</f>
        <v>#VALUE!</v>
      </c>
    </row>
    <row r="854" spans="72:91" x14ac:dyDescent="0.25">
      <c r="BT85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BORD'!$B$13:$B$2000,0),11))*T854/INDEX('TABLEAU DE BORD'!$B$13:$R$2000,MATCH('Formalisme RTE'!$H$2,'TABLEAU DE BORD'!$B$13:$B$2000,0),12)</f>
        <v>3.102830965870556</v>
      </c>
      <c r="BU854">
        <f t="shared" si="77"/>
        <v>0.93577891975241945</v>
      </c>
      <c r="BX854">
        <f t="shared" si="75"/>
        <v>0.60748217536470928</v>
      </c>
      <c r="BZ854">
        <v>19.600000000000001</v>
      </c>
      <c r="CB854">
        <v>0.627</v>
      </c>
      <c r="CD854">
        <f t="shared" si="76"/>
        <v>1.5404220201039038</v>
      </c>
      <c r="CF854">
        <f t="shared" si="74"/>
        <v>404.81000000000006</v>
      </c>
      <c r="CG85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BORD'!$B$13:$B$2000,0),9)))*T854/$P$18)</f>
        <v>406.35042202010396</v>
      </c>
      <c r="CI854" t="str">
        <f>'TABLEAU DE BORD'!B852</f>
        <v/>
      </c>
      <c r="CJ854" t="e">
        <f>'TABLEAU DE BORD'!E852-'TABLEAU DE BORD'!C852</f>
        <v>#VALUE!</v>
      </c>
      <c r="CL854" t="str">
        <f>'TABLEAU DE BORD'!H852</f>
        <v/>
      </c>
      <c r="CM854" t="e">
        <f>'TABLEAU DE BORD'!K852-'TABLEAU DE BORD'!I852</f>
        <v>#VALUE!</v>
      </c>
    </row>
    <row r="855" spans="72:91" x14ac:dyDescent="0.25">
      <c r="BT85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BORD'!$B$13:$B$2000,0),11))*T855/INDEX('TABLEAU DE BORD'!$B$13:$R$2000,MATCH('Formalisme RTE'!$H$2,'TABLEAU DE BORD'!$B$13:$B$2000,0),12)</f>
        <v>3.102830965870556</v>
      </c>
      <c r="BU855">
        <f t="shared" si="77"/>
        <v>0.93577891975241945</v>
      </c>
      <c r="BX855">
        <f t="shared" si="75"/>
        <v>0.60748217536470928</v>
      </c>
      <c r="BZ855">
        <v>19.600000000000001</v>
      </c>
      <c r="CB855">
        <v>0.627</v>
      </c>
      <c r="CD855">
        <f t="shared" si="76"/>
        <v>1.5404220201039038</v>
      </c>
      <c r="CF855">
        <f t="shared" si="74"/>
        <v>404.81000000000006</v>
      </c>
      <c r="CG85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BORD'!$B$13:$B$2000,0),9)))*T855/$P$18)</f>
        <v>406.35042202010396</v>
      </c>
      <c r="CI855" t="str">
        <f>'TABLEAU DE BORD'!B853</f>
        <v/>
      </c>
      <c r="CJ855" t="e">
        <f>'TABLEAU DE BORD'!E853-'TABLEAU DE BORD'!C853</f>
        <v>#VALUE!</v>
      </c>
      <c r="CL855" t="str">
        <f>'TABLEAU DE BORD'!H853</f>
        <v/>
      </c>
      <c r="CM855" t="e">
        <f>'TABLEAU DE BORD'!K853-'TABLEAU DE BORD'!I853</f>
        <v>#VALUE!</v>
      </c>
    </row>
    <row r="856" spans="72:91" x14ac:dyDescent="0.25">
      <c r="BT85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BORD'!$B$13:$B$2000,0),11))*T856/INDEX('TABLEAU DE BORD'!$B$13:$R$2000,MATCH('Formalisme RTE'!$H$2,'TABLEAU DE BORD'!$B$13:$B$2000,0),12)</f>
        <v>3.102830965870556</v>
      </c>
      <c r="BU856">
        <f t="shared" si="77"/>
        <v>0.93577891975241945</v>
      </c>
      <c r="BX856">
        <f t="shared" si="75"/>
        <v>0.60748217536470928</v>
      </c>
      <c r="BZ856">
        <v>19.600000000000001</v>
      </c>
      <c r="CB856">
        <v>0.627</v>
      </c>
      <c r="CD856">
        <f t="shared" si="76"/>
        <v>1.5404220201039038</v>
      </c>
      <c r="CF856">
        <f t="shared" si="74"/>
        <v>404.81000000000006</v>
      </c>
      <c r="CG85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BORD'!$B$13:$B$2000,0),9)))*T856/$P$18)</f>
        <v>406.35042202010396</v>
      </c>
      <c r="CI856" t="str">
        <f>'TABLEAU DE BORD'!B854</f>
        <v/>
      </c>
      <c r="CJ856" t="e">
        <f>'TABLEAU DE BORD'!E854-'TABLEAU DE BORD'!C854</f>
        <v>#VALUE!</v>
      </c>
      <c r="CL856" t="str">
        <f>'TABLEAU DE BORD'!H854</f>
        <v/>
      </c>
      <c r="CM856" t="e">
        <f>'TABLEAU DE BORD'!K854-'TABLEAU DE BORD'!I854</f>
        <v>#VALUE!</v>
      </c>
    </row>
    <row r="857" spans="72:91" x14ac:dyDescent="0.25">
      <c r="BT85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BORD'!$B$13:$B$2000,0),11))*T857/INDEX('TABLEAU DE BORD'!$B$13:$R$2000,MATCH('Formalisme RTE'!$H$2,'TABLEAU DE BORD'!$B$13:$B$2000,0),12)</f>
        <v>3.102830965870556</v>
      </c>
      <c r="BU857">
        <f t="shared" si="77"/>
        <v>0.93577891975241945</v>
      </c>
      <c r="BX857">
        <f t="shared" si="75"/>
        <v>0.60748217536470928</v>
      </c>
      <c r="BZ857">
        <v>19.600000000000001</v>
      </c>
      <c r="CB857">
        <v>0.627</v>
      </c>
      <c r="CD857">
        <f t="shared" si="76"/>
        <v>1.5404220201039038</v>
      </c>
      <c r="CF857">
        <f t="shared" si="74"/>
        <v>404.81000000000006</v>
      </c>
      <c r="CG85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BORD'!$B$13:$B$2000,0),9)))*T857/$P$18)</f>
        <v>406.35042202010396</v>
      </c>
      <c r="CI857" t="str">
        <f>'TABLEAU DE BORD'!B855</f>
        <v/>
      </c>
      <c r="CJ857" t="e">
        <f>'TABLEAU DE BORD'!E855-'TABLEAU DE BORD'!C855</f>
        <v>#VALUE!</v>
      </c>
      <c r="CL857" t="str">
        <f>'TABLEAU DE BORD'!H855</f>
        <v/>
      </c>
      <c r="CM857" t="e">
        <f>'TABLEAU DE BORD'!K855-'TABLEAU DE BORD'!I855</f>
        <v>#VALUE!</v>
      </c>
    </row>
    <row r="858" spans="72:91" x14ac:dyDescent="0.25">
      <c r="BT85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BORD'!$B$13:$B$2000,0),11))*T858/INDEX('TABLEAU DE BORD'!$B$13:$R$2000,MATCH('Formalisme RTE'!$H$2,'TABLEAU DE BORD'!$B$13:$B$2000,0),12)</f>
        <v>3.102830965870556</v>
      </c>
      <c r="BU858">
        <f t="shared" si="77"/>
        <v>0.93577891975241945</v>
      </c>
      <c r="BX858">
        <f t="shared" si="75"/>
        <v>0.60748217536470928</v>
      </c>
      <c r="BZ858">
        <v>19.600000000000001</v>
      </c>
      <c r="CB858">
        <v>0.627</v>
      </c>
      <c r="CD858">
        <f t="shared" si="76"/>
        <v>1.5404220201039038</v>
      </c>
      <c r="CF858">
        <f t="shared" si="74"/>
        <v>404.81000000000006</v>
      </c>
      <c r="CG85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BORD'!$B$13:$B$2000,0),9)))*T858/$P$18)</f>
        <v>406.35042202010396</v>
      </c>
      <c r="CI858" t="str">
        <f>'TABLEAU DE BORD'!B856</f>
        <v/>
      </c>
      <c r="CJ858" t="e">
        <f>'TABLEAU DE BORD'!E856-'TABLEAU DE BORD'!C856</f>
        <v>#VALUE!</v>
      </c>
      <c r="CL858" t="str">
        <f>'TABLEAU DE BORD'!H856</f>
        <v/>
      </c>
      <c r="CM858" t="e">
        <f>'TABLEAU DE BORD'!K856-'TABLEAU DE BORD'!I856</f>
        <v>#VALUE!</v>
      </c>
    </row>
    <row r="859" spans="72:91" x14ac:dyDescent="0.25">
      <c r="BT85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BORD'!$B$13:$B$2000,0),11))*T859/INDEX('TABLEAU DE BORD'!$B$13:$R$2000,MATCH('Formalisme RTE'!$H$2,'TABLEAU DE BORD'!$B$13:$B$2000,0),12)</f>
        <v>3.102830965870556</v>
      </c>
      <c r="BU859">
        <f t="shared" si="77"/>
        <v>0.93577891975241945</v>
      </c>
      <c r="BX859">
        <f t="shared" si="75"/>
        <v>0.60748217536470928</v>
      </c>
      <c r="BZ859">
        <v>19.600000000000001</v>
      </c>
      <c r="CB859">
        <v>0.627</v>
      </c>
      <c r="CD859">
        <f t="shared" si="76"/>
        <v>1.5404220201039038</v>
      </c>
      <c r="CF859">
        <f t="shared" si="74"/>
        <v>404.81000000000006</v>
      </c>
      <c r="CG85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BORD'!$B$13:$B$2000,0),9)))*T859/$P$18)</f>
        <v>406.35042202010396</v>
      </c>
      <c r="CI859" t="str">
        <f>'TABLEAU DE BORD'!B857</f>
        <v/>
      </c>
      <c r="CJ859" t="e">
        <f>'TABLEAU DE BORD'!E857-'TABLEAU DE BORD'!C857</f>
        <v>#VALUE!</v>
      </c>
      <c r="CL859" t="str">
        <f>'TABLEAU DE BORD'!H857</f>
        <v/>
      </c>
      <c r="CM859" t="e">
        <f>'TABLEAU DE BORD'!K857-'TABLEAU DE BORD'!I857</f>
        <v>#VALUE!</v>
      </c>
    </row>
    <row r="860" spans="72:91" x14ac:dyDescent="0.25">
      <c r="BT86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BORD'!$B$13:$B$2000,0),11))*T860/INDEX('TABLEAU DE BORD'!$B$13:$R$2000,MATCH('Formalisme RTE'!$H$2,'TABLEAU DE BORD'!$B$13:$B$2000,0),12)</f>
        <v>3.102830965870556</v>
      </c>
      <c r="BU860">
        <f t="shared" si="77"/>
        <v>0.93577891975241945</v>
      </c>
      <c r="BX860">
        <f t="shared" si="75"/>
        <v>0.60748217536470928</v>
      </c>
      <c r="BZ860">
        <v>19.600000000000001</v>
      </c>
      <c r="CB860">
        <v>0.627</v>
      </c>
      <c r="CD860">
        <f t="shared" si="76"/>
        <v>1.5404220201039038</v>
      </c>
      <c r="CF860">
        <f t="shared" si="74"/>
        <v>404.81000000000006</v>
      </c>
      <c r="CG86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BORD'!$B$13:$B$2000,0),9)))*T860/$P$18)</f>
        <v>406.35042202010396</v>
      </c>
      <c r="CI860" t="str">
        <f>'TABLEAU DE BORD'!B858</f>
        <v/>
      </c>
      <c r="CJ860" t="e">
        <f>'TABLEAU DE BORD'!E858-'TABLEAU DE BORD'!C858</f>
        <v>#VALUE!</v>
      </c>
      <c r="CL860" t="str">
        <f>'TABLEAU DE BORD'!H858</f>
        <v/>
      </c>
      <c r="CM860" t="e">
        <f>'TABLEAU DE BORD'!K858-'TABLEAU DE BORD'!I858</f>
        <v>#VALUE!</v>
      </c>
    </row>
    <row r="861" spans="72:91" x14ac:dyDescent="0.25">
      <c r="BT86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BORD'!$B$13:$B$2000,0),11))*T861/INDEX('TABLEAU DE BORD'!$B$13:$R$2000,MATCH('Formalisme RTE'!$H$2,'TABLEAU DE BORD'!$B$13:$B$2000,0),12)</f>
        <v>3.102830965870556</v>
      </c>
      <c r="BU861">
        <f t="shared" si="77"/>
        <v>0.93577891975241945</v>
      </c>
      <c r="BX861">
        <f t="shared" si="75"/>
        <v>0.60748217536470928</v>
      </c>
      <c r="BZ861">
        <v>19.600000000000001</v>
      </c>
      <c r="CB861">
        <v>0.627</v>
      </c>
      <c r="CD861">
        <f t="shared" si="76"/>
        <v>1.5404220201039038</v>
      </c>
      <c r="CF861">
        <f t="shared" si="74"/>
        <v>404.81000000000006</v>
      </c>
      <c r="CG86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BORD'!$B$13:$B$2000,0),9)))*T861/$P$18)</f>
        <v>406.35042202010396</v>
      </c>
      <c r="CI861" t="str">
        <f>'TABLEAU DE BORD'!B859</f>
        <v/>
      </c>
      <c r="CJ861" t="e">
        <f>'TABLEAU DE BORD'!E859-'TABLEAU DE BORD'!C859</f>
        <v>#VALUE!</v>
      </c>
      <c r="CL861" t="str">
        <f>'TABLEAU DE BORD'!H859</f>
        <v/>
      </c>
      <c r="CM861" t="e">
        <f>'TABLEAU DE BORD'!K859-'TABLEAU DE BORD'!I859</f>
        <v>#VALUE!</v>
      </c>
    </row>
    <row r="862" spans="72:91" x14ac:dyDescent="0.25">
      <c r="BT86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BORD'!$B$13:$B$2000,0),11))*T862/INDEX('TABLEAU DE BORD'!$B$13:$R$2000,MATCH('Formalisme RTE'!$H$2,'TABLEAU DE BORD'!$B$13:$B$2000,0),12)</f>
        <v>3.102830965870556</v>
      </c>
      <c r="BU862">
        <f t="shared" si="77"/>
        <v>0.93577891975241945</v>
      </c>
      <c r="BX862">
        <f t="shared" si="75"/>
        <v>0.60748217536470928</v>
      </c>
      <c r="BZ862">
        <v>19.600000000000001</v>
      </c>
      <c r="CB862">
        <v>0.627</v>
      </c>
      <c r="CD862">
        <f t="shared" si="76"/>
        <v>1.5404220201039038</v>
      </c>
      <c r="CF862">
        <f t="shared" si="74"/>
        <v>404.81000000000006</v>
      </c>
      <c r="CG86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BORD'!$B$13:$B$2000,0),9)))*T862/$P$18)</f>
        <v>406.35042202010396</v>
      </c>
      <c r="CI862" t="str">
        <f>'TABLEAU DE BORD'!B860</f>
        <v/>
      </c>
      <c r="CJ862" t="e">
        <f>'TABLEAU DE BORD'!E860-'TABLEAU DE BORD'!C860</f>
        <v>#VALUE!</v>
      </c>
      <c r="CL862" t="str">
        <f>'TABLEAU DE BORD'!H860</f>
        <v/>
      </c>
      <c r="CM862" t="e">
        <f>'TABLEAU DE BORD'!K860-'TABLEAU DE BORD'!I860</f>
        <v>#VALUE!</v>
      </c>
    </row>
    <row r="863" spans="72:91" x14ac:dyDescent="0.25">
      <c r="BT86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BORD'!$B$13:$B$2000,0),11))*T863/INDEX('TABLEAU DE BORD'!$B$13:$R$2000,MATCH('Formalisme RTE'!$H$2,'TABLEAU DE BORD'!$B$13:$B$2000,0),12)</f>
        <v>3.102830965870556</v>
      </c>
      <c r="BU863">
        <f t="shared" si="77"/>
        <v>0.93577891975241945</v>
      </c>
      <c r="BX863">
        <f t="shared" si="75"/>
        <v>0.60748217536470928</v>
      </c>
      <c r="BZ863">
        <v>19.600000000000001</v>
      </c>
      <c r="CB863">
        <v>0.627</v>
      </c>
      <c r="CD863">
        <f t="shared" si="76"/>
        <v>1.5404220201039038</v>
      </c>
      <c r="CF863">
        <f t="shared" si="74"/>
        <v>404.81000000000006</v>
      </c>
      <c r="CG86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BORD'!$B$13:$B$2000,0),9)))*T863/$P$18)</f>
        <v>406.35042202010396</v>
      </c>
      <c r="CI863" t="str">
        <f>'TABLEAU DE BORD'!B861</f>
        <v/>
      </c>
      <c r="CJ863" t="e">
        <f>'TABLEAU DE BORD'!E861-'TABLEAU DE BORD'!C861</f>
        <v>#VALUE!</v>
      </c>
      <c r="CL863" t="str">
        <f>'TABLEAU DE BORD'!H861</f>
        <v/>
      </c>
      <c r="CM863" t="e">
        <f>'TABLEAU DE BORD'!K861-'TABLEAU DE BORD'!I861</f>
        <v>#VALUE!</v>
      </c>
    </row>
    <row r="864" spans="72:91" x14ac:dyDescent="0.25">
      <c r="BT86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BORD'!$B$13:$B$2000,0),11))*T864/INDEX('TABLEAU DE BORD'!$B$13:$R$2000,MATCH('Formalisme RTE'!$H$2,'TABLEAU DE BORD'!$B$13:$B$2000,0),12)</f>
        <v>3.102830965870556</v>
      </c>
      <c r="BU864">
        <f t="shared" si="77"/>
        <v>0.93577891975241945</v>
      </c>
      <c r="BX864">
        <f t="shared" si="75"/>
        <v>0.60748217536470928</v>
      </c>
      <c r="BZ864">
        <v>19.600000000000001</v>
      </c>
      <c r="CB864">
        <v>0.627</v>
      </c>
      <c r="CD864">
        <f t="shared" si="76"/>
        <v>1.5404220201039038</v>
      </c>
      <c r="CF864">
        <f t="shared" si="74"/>
        <v>404.81000000000006</v>
      </c>
      <c r="CG86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BORD'!$B$13:$B$2000,0),9)))*T864/$P$18)</f>
        <v>406.35042202010396</v>
      </c>
      <c r="CI864" t="str">
        <f>'TABLEAU DE BORD'!B862</f>
        <v/>
      </c>
      <c r="CJ864" t="e">
        <f>'TABLEAU DE BORD'!E862-'TABLEAU DE BORD'!C862</f>
        <v>#VALUE!</v>
      </c>
      <c r="CL864" t="str">
        <f>'TABLEAU DE BORD'!H862</f>
        <v/>
      </c>
      <c r="CM864" t="e">
        <f>'TABLEAU DE BORD'!K862-'TABLEAU DE BORD'!I862</f>
        <v>#VALUE!</v>
      </c>
    </row>
    <row r="865" spans="72:91" x14ac:dyDescent="0.25">
      <c r="BT86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BORD'!$B$13:$B$2000,0),11))*T865/INDEX('TABLEAU DE BORD'!$B$13:$R$2000,MATCH('Formalisme RTE'!$H$2,'TABLEAU DE BORD'!$B$13:$B$2000,0),12)</f>
        <v>3.102830965870556</v>
      </c>
      <c r="BU865">
        <f t="shared" si="77"/>
        <v>0.93577891975241945</v>
      </c>
      <c r="BX865">
        <f t="shared" si="75"/>
        <v>0.60748217536470928</v>
      </c>
      <c r="BZ865">
        <v>19.600000000000001</v>
      </c>
      <c r="CB865">
        <v>0.627</v>
      </c>
      <c r="CD865">
        <f t="shared" si="76"/>
        <v>1.5404220201039038</v>
      </c>
      <c r="CF865">
        <f t="shared" si="74"/>
        <v>404.81000000000006</v>
      </c>
      <c r="CG86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BORD'!$B$13:$B$2000,0),9)))*T865/$P$18)</f>
        <v>406.35042202010396</v>
      </c>
      <c r="CI865" t="str">
        <f>'TABLEAU DE BORD'!B863</f>
        <v/>
      </c>
      <c r="CJ865" t="e">
        <f>'TABLEAU DE BORD'!E863-'TABLEAU DE BORD'!C863</f>
        <v>#VALUE!</v>
      </c>
      <c r="CL865" t="str">
        <f>'TABLEAU DE BORD'!H863</f>
        <v/>
      </c>
      <c r="CM865" t="e">
        <f>'TABLEAU DE BORD'!K863-'TABLEAU DE BORD'!I863</f>
        <v>#VALUE!</v>
      </c>
    </row>
    <row r="866" spans="72:91" x14ac:dyDescent="0.25">
      <c r="BT86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BORD'!$B$13:$B$2000,0),11))*T866/INDEX('TABLEAU DE BORD'!$B$13:$R$2000,MATCH('Formalisme RTE'!$H$2,'TABLEAU DE BORD'!$B$13:$B$2000,0),12)</f>
        <v>3.102830965870556</v>
      </c>
      <c r="BU866">
        <f t="shared" si="77"/>
        <v>0.93577891975241945</v>
      </c>
      <c r="BX866">
        <f t="shared" si="75"/>
        <v>0.60748217536470928</v>
      </c>
      <c r="BZ866">
        <v>19.600000000000001</v>
      </c>
      <c r="CB866">
        <v>0.627</v>
      </c>
      <c r="CD866">
        <f t="shared" si="76"/>
        <v>1.5404220201039038</v>
      </c>
      <c r="CF866">
        <f t="shared" si="74"/>
        <v>404.81000000000006</v>
      </c>
      <c r="CG86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BORD'!$B$13:$B$2000,0),9)))*T866/$P$18)</f>
        <v>406.35042202010396</v>
      </c>
      <c r="CI866" t="str">
        <f>'TABLEAU DE BORD'!B864</f>
        <v/>
      </c>
      <c r="CJ866" t="e">
        <f>'TABLEAU DE BORD'!E864-'TABLEAU DE BORD'!C864</f>
        <v>#VALUE!</v>
      </c>
      <c r="CL866" t="str">
        <f>'TABLEAU DE BORD'!H864</f>
        <v/>
      </c>
      <c r="CM866" t="e">
        <f>'TABLEAU DE BORD'!K864-'TABLEAU DE BORD'!I864</f>
        <v>#VALUE!</v>
      </c>
    </row>
    <row r="867" spans="72:91" x14ac:dyDescent="0.25">
      <c r="BT86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BORD'!$B$13:$B$2000,0),11))*T867/INDEX('TABLEAU DE BORD'!$B$13:$R$2000,MATCH('Formalisme RTE'!$H$2,'TABLEAU DE BORD'!$B$13:$B$2000,0),12)</f>
        <v>3.102830965870556</v>
      </c>
      <c r="BU867">
        <f t="shared" si="77"/>
        <v>0.93577891975241945</v>
      </c>
      <c r="BX867">
        <f t="shared" si="75"/>
        <v>0.60748217536470928</v>
      </c>
      <c r="BZ867">
        <v>19.600000000000001</v>
      </c>
      <c r="CB867">
        <v>0.627</v>
      </c>
      <c r="CD867">
        <f t="shared" si="76"/>
        <v>1.5404220201039038</v>
      </c>
      <c r="CF867">
        <f t="shared" si="74"/>
        <v>404.81000000000006</v>
      </c>
      <c r="CG86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BORD'!$B$13:$B$2000,0),9)))*T867/$P$18)</f>
        <v>406.35042202010396</v>
      </c>
      <c r="CI867" t="str">
        <f>'TABLEAU DE BORD'!B865</f>
        <v/>
      </c>
      <c r="CJ867" t="e">
        <f>'TABLEAU DE BORD'!E865-'TABLEAU DE BORD'!C865</f>
        <v>#VALUE!</v>
      </c>
      <c r="CL867" t="str">
        <f>'TABLEAU DE BORD'!H865</f>
        <v/>
      </c>
      <c r="CM867" t="e">
        <f>'TABLEAU DE BORD'!K865-'TABLEAU DE BORD'!I865</f>
        <v>#VALUE!</v>
      </c>
    </row>
    <row r="868" spans="72:91" x14ac:dyDescent="0.25">
      <c r="BT86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BORD'!$B$13:$B$2000,0),11))*T868/INDEX('TABLEAU DE BORD'!$B$13:$R$2000,MATCH('Formalisme RTE'!$H$2,'TABLEAU DE BORD'!$B$13:$B$2000,0),12)</f>
        <v>3.102830965870556</v>
      </c>
      <c r="BU868">
        <f t="shared" si="77"/>
        <v>0.93577891975241945</v>
      </c>
      <c r="BX868">
        <f t="shared" si="75"/>
        <v>0.60748217536470928</v>
      </c>
      <c r="BZ868">
        <v>19.600000000000001</v>
      </c>
      <c r="CB868">
        <v>0.627</v>
      </c>
      <c r="CD868">
        <f t="shared" si="76"/>
        <v>1.5404220201039038</v>
      </c>
      <c r="CF868">
        <f t="shared" si="74"/>
        <v>404.81000000000006</v>
      </c>
      <c r="CG86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BORD'!$B$13:$B$2000,0),9)))*T868/$P$18)</f>
        <v>406.35042202010396</v>
      </c>
      <c r="CI868" t="str">
        <f>'TABLEAU DE BORD'!B866</f>
        <v/>
      </c>
      <c r="CJ868" t="e">
        <f>'TABLEAU DE BORD'!E866-'TABLEAU DE BORD'!C866</f>
        <v>#VALUE!</v>
      </c>
      <c r="CL868" t="str">
        <f>'TABLEAU DE BORD'!H866</f>
        <v/>
      </c>
      <c r="CM868" t="e">
        <f>'TABLEAU DE BORD'!K866-'TABLEAU DE BORD'!I866</f>
        <v>#VALUE!</v>
      </c>
    </row>
    <row r="869" spans="72:91" x14ac:dyDescent="0.25">
      <c r="BT86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BORD'!$B$13:$B$2000,0),11))*T869/INDEX('TABLEAU DE BORD'!$B$13:$R$2000,MATCH('Formalisme RTE'!$H$2,'TABLEAU DE BORD'!$B$13:$B$2000,0),12)</f>
        <v>3.102830965870556</v>
      </c>
      <c r="BU869">
        <f t="shared" si="77"/>
        <v>0.93577891975241945</v>
      </c>
      <c r="BX869">
        <f t="shared" si="75"/>
        <v>0.60748217536470928</v>
      </c>
      <c r="BZ869">
        <v>19.600000000000001</v>
      </c>
      <c r="CB869">
        <v>0.627</v>
      </c>
      <c r="CD869">
        <f t="shared" si="76"/>
        <v>1.5404220201039038</v>
      </c>
      <c r="CF869">
        <f t="shared" si="74"/>
        <v>404.81000000000006</v>
      </c>
      <c r="CG86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BORD'!$B$13:$B$2000,0),9)))*T869/$P$18)</f>
        <v>406.35042202010396</v>
      </c>
      <c r="CI869" t="str">
        <f>'TABLEAU DE BORD'!B867</f>
        <v/>
      </c>
      <c r="CJ869" t="e">
        <f>'TABLEAU DE BORD'!E867-'TABLEAU DE BORD'!C867</f>
        <v>#VALUE!</v>
      </c>
      <c r="CL869" t="str">
        <f>'TABLEAU DE BORD'!H867</f>
        <v/>
      </c>
      <c r="CM869" t="e">
        <f>'TABLEAU DE BORD'!K867-'TABLEAU DE BORD'!I867</f>
        <v>#VALUE!</v>
      </c>
    </row>
    <row r="870" spans="72:91" x14ac:dyDescent="0.25">
      <c r="BT87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BORD'!$B$13:$B$2000,0),11))*T870/INDEX('TABLEAU DE BORD'!$B$13:$R$2000,MATCH('Formalisme RTE'!$H$2,'TABLEAU DE BORD'!$B$13:$B$2000,0),12)</f>
        <v>3.102830965870556</v>
      </c>
      <c r="BU870">
        <f t="shared" si="77"/>
        <v>0.93577891975241945</v>
      </c>
      <c r="BX870">
        <f t="shared" si="75"/>
        <v>0.60748217536470928</v>
      </c>
      <c r="BZ870">
        <v>19.600000000000001</v>
      </c>
      <c r="CB870">
        <v>0.627</v>
      </c>
      <c r="CD870">
        <f t="shared" si="76"/>
        <v>1.5404220201039038</v>
      </c>
      <c r="CF870">
        <f t="shared" si="74"/>
        <v>404.81000000000006</v>
      </c>
      <c r="CG87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BORD'!$B$13:$B$2000,0),9)))*T870/$P$18)</f>
        <v>406.35042202010396</v>
      </c>
      <c r="CI870" t="str">
        <f>'TABLEAU DE BORD'!B868</f>
        <v/>
      </c>
      <c r="CJ870" t="e">
        <f>'TABLEAU DE BORD'!E868-'TABLEAU DE BORD'!C868</f>
        <v>#VALUE!</v>
      </c>
      <c r="CL870" t="str">
        <f>'TABLEAU DE BORD'!H868</f>
        <v/>
      </c>
      <c r="CM870" t="e">
        <f>'TABLEAU DE BORD'!K868-'TABLEAU DE BORD'!I868</f>
        <v>#VALUE!</v>
      </c>
    </row>
    <row r="871" spans="72:91" x14ac:dyDescent="0.25">
      <c r="BT87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BORD'!$B$13:$B$2000,0),11))*T871/INDEX('TABLEAU DE BORD'!$B$13:$R$2000,MATCH('Formalisme RTE'!$H$2,'TABLEAU DE BORD'!$B$13:$B$2000,0),12)</f>
        <v>3.102830965870556</v>
      </c>
      <c r="BU871">
        <f t="shared" si="77"/>
        <v>0.93577891975241945</v>
      </c>
      <c r="BX871">
        <f t="shared" si="75"/>
        <v>0.60748217536470928</v>
      </c>
      <c r="BZ871">
        <v>19.600000000000001</v>
      </c>
      <c r="CB871">
        <v>0.627</v>
      </c>
      <c r="CD871">
        <f t="shared" si="76"/>
        <v>1.5404220201039038</v>
      </c>
      <c r="CF871">
        <f t="shared" si="74"/>
        <v>404.81000000000006</v>
      </c>
      <c r="CG87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BORD'!$B$13:$B$2000,0),9)))*T871/$P$18)</f>
        <v>406.35042202010396</v>
      </c>
      <c r="CI871" t="str">
        <f>'TABLEAU DE BORD'!B869</f>
        <v/>
      </c>
      <c r="CJ871" t="e">
        <f>'TABLEAU DE BORD'!E869-'TABLEAU DE BORD'!C869</f>
        <v>#VALUE!</v>
      </c>
      <c r="CL871" t="str">
        <f>'TABLEAU DE BORD'!H869</f>
        <v/>
      </c>
      <c r="CM871" t="e">
        <f>'TABLEAU DE BORD'!K869-'TABLEAU DE BORD'!I869</f>
        <v>#VALUE!</v>
      </c>
    </row>
    <row r="872" spans="72:91" x14ac:dyDescent="0.25">
      <c r="BT87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BORD'!$B$13:$B$2000,0),11))*T872/INDEX('TABLEAU DE BORD'!$B$13:$R$2000,MATCH('Formalisme RTE'!$H$2,'TABLEAU DE BORD'!$B$13:$B$2000,0),12)</f>
        <v>3.102830965870556</v>
      </c>
      <c r="BU872">
        <f t="shared" si="77"/>
        <v>0.93577891975241945</v>
      </c>
      <c r="BX872">
        <f t="shared" si="75"/>
        <v>0.60748217536470928</v>
      </c>
      <c r="BZ872">
        <v>19.600000000000001</v>
      </c>
      <c r="CB872">
        <v>0.627</v>
      </c>
      <c r="CD872">
        <f t="shared" si="76"/>
        <v>1.5404220201039038</v>
      </c>
      <c r="CF872">
        <f t="shared" si="74"/>
        <v>404.81000000000006</v>
      </c>
      <c r="CG87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BORD'!$B$13:$B$2000,0),9)))*T872/$P$18)</f>
        <v>406.35042202010396</v>
      </c>
      <c r="CI872" t="str">
        <f>'TABLEAU DE BORD'!B870</f>
        <v/>
      </c>
      <c r="CJ872" t="e">
        <f>'TABLEAU DE BORD'!E870-'TABLEAU DE BORD'!C870</f>
        <v>#VALUE!</v>
      </c>
      <c r="CL872" t="str">
        <f>'TABLEAU DE BORD'!H870</f>
        <v/>
      </c>
      <c r="CM872" t="e">
        <f>'TABLEAU DE BORD'!K870-'TABLEAU DE BORD'!I870</f>
        <v>#VALUE!</v>
      </c>
    </row>
    <row r="873" spans="72:91" x14ac:dyDescent="0.25">
      <c r="BT87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BORD'!$B$13:$B$2000,0),11))*T873/INDEX('TABLEAU DE BORD'!$B$13:$R$2000,MATCH('Formalisme RTE'!$H$2,'TABLEAU DE BORD'!$B$13:$B$2000,0),12)</f>
        <v>3.102830965870556</v>
      </c>
      <c r="BU873">
        <f t="shared" si="77"/>
        <v>0.93577891975241945</v>
      </c>
      <c r="BX873">
        <f t="shared" si="75"/>
        <v>0.60748217536470928</v>
      </c>
      <c r="BZ873">
        <v>19.600000000000001</v>
      </c>
      <c r="CB873">
        <v>0.627</v>
      </c>
      <c r="CD873">
        <f t="shared" si="76"/>
        <v>1.5404220201039038</v>
      </c>
      <c r="CF873">
        <f t="shared" si="74"/>
        <v>404.81000000000006</v>
      </c>
      <c r="CG87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BORD'!$B$13:$B$2000,0),9)))*T873/$P$18)</f>
        <v>406.35042202010396</v>
      </c>
      <c r="CI873" t="str">
        <f>'TABLEAU DE BORD'!B871</f>
        <v/>
      </c>
      <c r="CJ873" t="e">
        <f>'TABLEAU DE BORD'!E871-'TABLEAU DE BORD'!C871</f>
        <v>#VALUE!</v>
      </c>
      <c r="CL873" t="str">
        <f>'TABLEAU DE BORD'!H871</f>
        <v/>
      </c>
      <c r="CM873" t="e">
        <f>'TABLEAU DE BORD'!K871-'TABLEAU DE BORD'!I871</f>
        <v>#VALUE!</v>
      </c>
    </row>
    <row r="874" spans="72:91" x14ac:dyDescent="0.25">
      <c r="BT87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BORD'!$B$13:$B$2000,0),11))*T874/INDEX('TABLEAU DE BORD'!$B$13:$R$2000,MATCH('Formalisme RTE'!$H$2,'TABLEAU DE BORD'!$B$13:$B$2000,0),12)</f>
        <v>3.102830965870556</v>
      </c>
      <c r="BU874">
        <f t="shared" si="77"/>
        <v>0.93577891975241945</v>
      </c>
      <c r="BX874">
        <f t="shared" si="75"/>
        <v>0.60748217536470928</v>
      </c>
      <c r="BZ874">
        <v>19.600000000000001</v>
      </c>
      <c r="CB874">
        <v>0.627</v>
      </c>
      <c r="CD874">
        <f t="shared" si="76"/>
        <v>1.5404220201039038</v>
      </c>
      <c r="CF874">
        <f t="shared" si="74"/>
        <v>404.81000000000006</v>
      </c>
      <c r="CG87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BORD'!$B$13:$B$2000,0),9)))*T874/$P$18)</f>
        <v>406.35042202010396</v>
      </c>
      <c r="CI874" t="str">
        <f>'TABLEAU DE BORD'!B872</f>
        <v/>
      </c>
      <c r="CJ874" t="e">
        <f>'TABLEAU DE BORD'!E872-'TABLEAU DE BORD'!C872</f>
        <v>#VALUE!</v>
      </c>
      <c r="CL874" t="str">
        <f>'TABLEAU DE BORD'!H872</f>
        <v/>
      </c>
      <c r="CM874" t="e">
        <f>'TABLEAU DE BORD'!K872-'TABLEAU DE BORD'!I872</f>
        <v>#VALUE!</v>
      </c>
    </row>
    <row r="875" spans="72:91" x14ac:dyDescent="0.25">
      <c r="BT87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BORD'!$B$13:$B$2000,0),11))*T875/INDEX('TABLEAU DE BORD'!$B$13:$R$2000,MATCH('Formalisme RTE'!$H$2,'TABLEAU DE BORD'!$B$13:$B$2000,0),12)</f>
        <v>3.102830965870556</v>
      </c>
      <c r="BU875">
        <f t="shared" si="77"/>
        <v>0.93577891975241945</v>
      </c>
      <c r="BX875">
        <f t="shared" si="75"/>
        <v>0.60748217536470928</v>
      </c>
      <c r="BZ875">
        <v>19.600000000000001</v>
      </c>
      <c r="CB875">
        <v>0.627</v>
      </c>
      <c r="CD875">
        <f t="shared" si="76"/>
        <v>1.5404220201039038</v>
      </c>
      <c r="CF875">
        <f t="shared" si="74"/>
        <v>404.81000000000006</v>
      </c>
      <c r="CG87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BORD'!$B$13:$B$2000,0),9)))*T875/$P$18)</f>
        <v>406.35042202010396</v>
      </c>
      <c r="CI875" t="str">
        <f>'TABLEAU DE BORD'!B873</f>
        <v/>
      </c>
      <c r="CJ875" t="e">
        <f>'TABLEAU DE BORD'!E873-'TABLEAU DE BORD'!C873</f>
        <v>#VALUE!</v>
      </c>
      <c r="CL875" t="str">
        <f>'TABLEAU DE BORD'!H873</f>
        <v/>
      </c>
      <c r="CM875" t="e">
        <f>'TABLEAU DE BORD'!K873-'TABLEAU DE BORD'!I873</f>
        <v>#VALUE!</v>
      </c>
    </row>
    <row r="876" spans="72:91" x14ac:dyDescent="0.25">
      <c r="BT87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BORD'!$B$13:$B$2000,0),11))*T876/INDEX('TABLEAU DE BORD'!$B$13:$R$2000,MATCH('Formalisme RTE'!$H$2,'TABLEAU DE BORD'!$B$13:$B$2000,0),12)</f>
        <v>3.102830965870556</v>
      </c>
      <c r="BU876">
        <f t="shared" si="77"/>
        <v>0.93577891975241945</v>
      </c>
      <c r="BX876">
        <f t="shared" si="75"/>
        <v>0.60748217536470928</v>
      </c>
      <c r="BZ876">
        <v>19.600000000000001</v>
      </c>
      <c r="CB876">
        <v>0.627</v>
      </c>
      <c r="CD876">
        <f t="shared" si="76"/>
        <v>1.5404220201039038</v>
      </c>
      <c r="CF876">
        <f t="shared" si="74"/>
        <v>404.81000000000006</v>
      </c>
      <c r="CG87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BORD'!$B$13:$B$2000,0),9)))*T876/$P$18)</f>
        <v>406.35042202010396</v>
      </c>
      <c r="CI876" t="str">
        <f>'TABLEAU DE BORD'!B874</f>
        <v/>
      </c>
      <c r="CJ876" t="e">
        <f>'TABLEAU DE BORD'!E874-'TABLEAU DE BORD'!C874</f>
        <v>#VALUE!</v>
      </c>
      <c r="CL876" t="str">
        <f>'TABLEAU DE BORD'!H874</f>
        <v/>
      </c>
      <c r="CM876" t="e">
        <f>'TABLEAU DE BORD'!K874-'TABLEAU DE BORD'!I874</f>
        <v>#VALUE!</v>
      </c>
    </row>
    <row r="877" spans="72:91" x14ac:dyDescent="0.25">
      <c r="BT87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BORD'!$B$13:$B$2000,0),11))*T877/INDEX('TABLEAU DE BORD'!$B$13:$R$2000,MATCH('Formalisme RTE'!$H$2,'TABLEAU DE BORD'!$B$13:$B$2000,0),12)</f>
        <v>3.102830965870556</v>
      </c>
      <c r="BU877">
        <f t="shared" si="77"/>
        <v>0.93577891975241945</v>
      </c>
      <c r="BX877">
        <f t="shared" si="75"/>
        <v>0.60748217536470928</v>
      </c>
      <c r="BZ877">
        <v>19.600000000000001</v>
      </c>
      <c r="CB877">
        <v>0.627</v>
      </c>
      <c r="CD877">
        <f t="shared" si="76"/>
        <v>1.5404220201039038</v>
      </c>
      <c r="CF877">
        <f t="shared" si="74"/>
        <v>404.81000000000006</v>
      </c>
      <c r="CG87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BORD'!$B$13:$B$2000,0),9)))*T877/$P$18)</f>
        <v>406.35042202010396</v>
      </c>
      <c r="CI877" t="str">
        <f>'TABLEAU DE BORD'!B875</f>
        <v/>
      </c>
      <c r="CJ877" t="e">
        <f>'TABLEAU DE BORD'!E875-'TABLEAU DE BORD'!C875</f>
        <v>#VALUE!</v>
      </c>
      <c r="CL877" t="str">
        <f>'TABLEAU DE BORD'!H875</f>
        <v/>
      </c>
      <c r="CM877" t="e">
        <f>'TABLEAU DE BORD'!K875-'TABLEAU DE BORD'!I875</f>
        <v>#VALUE!</v>
      </c>
    </row>
    <row r="878" spans="72:91" x14ac:dyDescent="0.25">
      <c r="BT87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BORD'!$B$13:$B$2000,0),11))*T878/INDEX('TABLEAU DE BORD'!$B$13:$R$2000,MATCH('Formalisme RTE'!$H$2,'TABLEAU DE BORD'!$B$13:$B$2000,0),12)</f>
        <v>3.102830965870556</v>
      </c>
      <c r="BU878">
        <f t="shared" si="77"/>
        <v>0.93577891975241945</v>
      </c>
      <c r="BX878">
        <f t="shared" si="75"/>
        <v>0.60748217536470928</v>
      </c>
      <c r="BZ878">
        <v>19.600000000000001</v>
      </c>
      <c r="CB878">
        <v>0.627</v>
      </c>
      <c r="CD878">
        <f t="shared" si="76"/>
        <v>1.5404220201039038</v>
      </c>
      <c r="CF878">
        <f t="shared" si="74"/>
        <v>404.81000000000006</v>
      </c>
      <c r="CG87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BORD'!$B$13:$B$2000,0),9)))*T878/$P$18)</f>
        <v>406.35042202010396</v>
      </c>
      <c r="CI878" t="str">
        <f>'TABLEAU DE BORD'!B876</f>
        <v/>
      </c>
      <c r="CJ878" t="e">
        <f>'TABLEAU DE BORD'!E876-'TABLEAU DE BORD'!C876</f>
        <v>#VALUE!</v>
      </c>
      <c r="CL878" t="str">
        <f>'TABLEAU DE BORD'!H876</f>
        <v/>
      </c>
      <c r="CM878" t="e">
        <f>'TABLEAU DE BORD'!K876-'TABLEAU DE BORD'!I876</f>
        <v>#VALUE!</v>
      </c>
    </row>
    <row r="879" spans="72:91" x14ac:dyDescent="0.25">
      <c r="BT87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BORD'!$B$13:$B$2000,0),11))*T879/INDEX('TABLEAU DE BORD'!$B$13:$R$2000,MATCH('Formalisme RTE'!$H$2,'TABLEAU DE BORD'!$B$13:$B$2000,0),12)</f>
        <v>3.102830965870556</v>
      </c>
      <c r="BU879">
        <f t="shared" si="77"/>
        <v>0.93577891975241945</v>
      </c>
      <c r="BX879">
        <f t="shared" si="75"/>
        <v>0.60748217536470928</v>
      </c>
      <c r="BZ879">
        <v>19.600000000000001</v>
      </c>
      <c r="CB879">
        <v>0.627</v>
      </c>
      <c r="CD879">
        <f t="shared" si="76"/>
        <v>1.5404220201039038</v>
      </c>
      <c r="CF879">
        <f t="shared" si="74"/>
        <v>404.81000000000006</v>
      </c>
      <c r="CG87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BORD'!$B$13:$B$2000,0),9)))*T879/$P$18)</f>
        <v>406.35042202010396</v>
      </c>
      <c r="CI879" t="str">
        <f>'TABLEAU DE BORD'!B877</f>
        <v/>
      </c>
      <c r="CJ879" t="e">
        <f>'TABLEAU DE BORD'!E877-'TABLEAU DE BORD'!C877</f>
        <v>#VALUE!</v>
      </c>
      <c r="CL879" t="str">
        <f>'TABLEAU DE BORD'!H877</f>
        <v/>
      </c>
      <c r="CM879" t="e">
        <f>'TABLEAU DE BORD'!K877-'TABLEAU DE BORD'!I877</f>
        <v>#VALUE!</v>
      </c>
    </row>
    <row r="880" spans="72:91" x14ac:dyDescent="0.25">
      <c r="BT88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BORD'!$B$13:$B$2000,0),11))*T880/INDEX('TABLEAU DE BORD'!$B$13:$R$2000,MATCH('Formalisme RTE'!$H$2,'TABLEAU DE BORD'!$B$13:$B$2000,0),12)</f>
        <v>3.102830965870556</v>
      </c>
      <c r="BU880">
        <f t="shared" si="77"/>
        <v>0.93577891975241945</v>
      </c>
      <c r="BX880">
        <f t="shared" si="75"/>
        <v>0.60748217536470928</v>
      </c>
      <c r="BZ880">
        <v>19.600000000000001</v>
      </c>
      <c r="CB880">
        <v>0.627</v>
      </c>
      <c r="CD880">
        <f t="shared" si="76"/>
        <v>1.5404220201039038</v>
      </c>
      <c r="CF880">
        <f t="shared" si="74"/>
        <v>404.81000000000006</v>
      </c>
      <c r="CG88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BORD'!$B$13:$B$2000,0),9)))*T880/$P$18)</f>
        <v>406.35042202010396</v>
      </c>
      <c r="CI880" t="str">
        <f>'TABLEAU DE BORD'!B878</f>
        <v/>
      </c>
      <c r="CJ880" t="e">
        <f>'TABLEAU DE BORD'!E878-'TABLEAU DE BORD'!C878</f>
        <v>#VALUE!</v>
      </c>
      <c r="CL880" t="str">
        <f>'TABLEAU DE BORD'!H878</f>
        <v/>
      </c>
      <c r="CM880" t="e">
        <f>'TABLEAU DE BORD'!K878-'TABLEAU DE BORD'!I878</f>
        <v>#VALUE!</v>
      </c>
    </row>
    <row r="881" spans="72:91" x14ac:dyDescent="0.25">
      <c r="BT88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BORD'!$B$13:$B$2000,0),11))*T881/INDEX('TABLEAU DE BORD'!$B$13:$R$2000,MATCH('Formalisme RTE'!$H$2,'TABLEAU DE BORD'!$B$13:$B$2000,0),12)</f>
        <v>3.102830965870556</v>
      </c>
      <c r="BU881">
        <f t="shared" si="77"/>
        <v>0.93577891975241945</v>
      </c>
      <c r="BX881">
        <f t="shared" si="75"/>
        <v>0.60748217536470928</v>
      </c>
      <c r="BZ881">
        <v>19.600000000000001</v>
      </c>
      <c r="CB881">
        <v>0.627</v>
      </c>
      <c r="CD881">
        <f t="shared" si="76"/>
        <v>1.5404220201039038</v>
      </c>
      <c r="CF881">
        <f t="shared" si="74"/>
        <v>404.81000000000006</v>
      </c>
      <c r="CG88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BORD'!$B$13:$B$2000,0),9)))*T881/$P$18)</f>
        <v>406.35042202010396</v>
      </c>
      <c r="CI881" t="str">
        <f>'TABLEAU DE BORD'!B879</f>
        <v/>
      </c>
      <c r="CJ881" t="e">
        <f>'TABLEAU DE BORD'!E879-'TABLEAU DE BORD'!C879</f>
        <v>#VALUE!</v>
      </c>
      <c r="CL881" t="str">
        <f>'TABLEAU DE BORD'!H879</f>
        <v/>
      </c>
      <c r="CM881" t="e">
        <f>'TABLEAU DE BORD'!K879-'TABLEAU DE BORD'!I879</f>
        <v>#VALUE!</v>
      </c>
    </row>
    <row r="882" spans="72:91" x14ac:dyDescent="0.25">
      <c r="BT88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BORD'!$B$13:$B$2000,0),11))*T882/INDEX('TABLEAU DE BORD'!$B$13:$R$2000,MATCH('Formalisme RTE'!$H$2,'TABLEAU DE BORD'!$B$13:$B$2000,0),12)</f>
        <v>3.102830965870556</v>
      </c>
      <c r="BU882">
        <f t="shared" si="77"/>
        <v>0.93577891975241945</v>
      </c>
      <c r="BX882">
        <f t="shared" si="75"/>
        <v>0.60748217536470928</v>
      </c>
      <c r="BZ882">
        <v>19.600000000000001</v>
      </c>
      <c r="CB882">
        <v>0.627</v>
      </c>
      <c r="CD882">
        <f t="shared" si="76"/>
        <v>1.5404220201039038</v>
      </c>
      <c r="CF882">
        <f t="shared" si="74"/>
        <v>404.81000000000006</v>
      </c>
      <c r="CG88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BORD'!$B$13:$B$2000,0),9)))*T882/$P$18)</f>
        <v>406.35042202010396</v>
      </c>
      <c r="CI882" t="str">
        <f>'TABLEAU DE BORD'!B880</f>
        <v/>
      </c>
      <c r="CJ882" t="e">
        <f>'TABLEAU DE BORD'!E880-'TABLEAU DE BORD'!C880</f>
        <v>#VALUE!</v>
      </c>
      <c r="CL882" t="str">
        <f>'TABLEAU DE BORD'!H880</f>
        <v/>
      </c>
      <c r="CM882" t="e">
        <f>'TABLEAU DE BORD'!K880-'TABLEAU DE BORD'!I880</f>
        <v>#VALUE!</v>
      </c>
    </row>
    <row r="883" spans="72:91" x14ac:dyDescent="0.25">
      <c r="BT88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BORD'!$B$13:$B$2000,0),11))*T883/INDEX('TABLEAU DE BORD'!$B$13:$R$2000,MATCH('Formalisme RTE'!$H$2,'TABLEAU DE BORD'!$B$13:$B$2000,0),12)</f>
        <v>3.102830965870556</v>
      </c>
      <c r="BU883">
        <f t="shared" si="77"/>
        <v>0.93577891975241945</v>
      </c>
      <c r="BX883">
        <f t="shared" si="75"/>
        <v>0.60748217536470928</v>
      </c>
      <c r="BZ883">
        <v>19.600000000000001</v>
      </c>
      <c r="CB883">
        <v>0.627</v>
      </c>
      <c r="CD883">
        <f t="shared" si="76"/>
        <v>1.5404220201039038</v>
      </c>
      <c r="CF883">
        <f t="shared" si="74"/>
        <v>404.81000000000006</v>
      </c>
      <c r="CG88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BORD'!$B$13:$B$2000,0),9)))*T883/$P$18)</f>
        <v>406.35042202010396</v>
      </c>
      <c r="CI883" t="str">
        <f>'TABLEAU DE BORD'!B881</f>
        <v/>
      </c>
      <c r="CJ883" t="e">
        <f>'TABLEAU DE BORD'!E881-'TABLEAU DE BORD'!C881</f>
        <v>#VALUE!</v>
      </c>
      <c r="CL883" t="str">
        <f>'TABLEAU DE BORD'!H881</f>
        <v/>
      </c>
      <c r="CM883" t="e">
        <f>'TABLEAU DE BORD'!K881-'TABLEAU DE BORD'!I881</f>
        <v>#VALUE!</v>
      </c>
    </row>
    <row r="884" spans="72:91" x14ac:dyDescent="0.25">
      <c r="BT88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BORD'!$B$13:$B$2000,0),11))*T884/INDEX('TABLEAU DE BORD'!$B$13:$R$2000,MATCH('Formalisme RTE'!$H$2,'TABLEAU DE BORD'!$B$13:$B$2000,0),12)</f>
        <v>3.102830965870556</v>
      </c>
      <c r="BU884">
        <f t="shared" si="77"/>
        <v>0.93577891975241945</v>
      </c>
      <c r="BX884">
        <f t="shared" si="75"/>
        <v>0.60748217536470928</v>
      </c>
      <c r="BZ884">
        <v>19.600000000000001</v>
      </c>
      <c r="CB884">
        <v>0.627</v>
      </c>
      <c r="CD884">
        <f t="shared" si="76"/>
        <v>1.5404220201039038</v>
      </c>
      <c r="CF884">
        <f t="shared" si="74"/>
        <v>404.81000000000006</v>
      </c>
      <c r="CG88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BORD'!$B$13:$B$2000,0),9)))*T884/$P$18)</f>
        <v>406.35042202010396</v>
      </c>
      <c r="CI884" t="str">
        <f>'TABLEAU DE BORD'!B882</f>
        <v/>
      </c>
      <c r="CJ884" t="e">
        <f>'TABLEAU DE BORD'!E882-'TABLEAU DE BORD'!C882</f>
        <v>#VALUE!</v>
      </c>
      <c r="CL884" t="str">
        <f>'TABLEAU DE BORD'!H882</f>
        <v/>
      </c>
      <c r="CM884" t="e">
        <f>'TABLEAU DE BORD'!K882-'TABLEAU DE BORD'!I882</f>
        <v>#VALUE!</v>
      </c>
    </row>
    <row r="885" spans="72:91" x14ac:dyDescent="0.25">
      <c r="BT88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BORD'!$B$13:$B$2000,0),11))*T885/INDEX('TABLEAU DE BORD'!$B$13:$R$2000,MATCH('Formalisme RTE'!$H$2,'TABLEAU DE BORD'!$B$13:$B$2000,0),12)</f>
        <v>3.102830965870556</v>
      </c>
      <c r="BU885">
        <f t="shared" si="77"/>
        <v>0.93577891975241945</v>
      </c>
      <c r="BX885">
        <f t="shared" si="75"/>
        <v>0.60748217536470928</v>
      </c>
      <c r="BZ885">
        <v>19.600000000000001</v>
      </c>
      <c r="CB885">
        <v>0.627</v>
      </c>
      <c r="CD885">
        <f t="shared" si="76"/>
        <v>1.5404220201039038</v>
      </c>
      <c r="CF885">
        <f t="shared" si="74"/>
        <v>404.81000000000006</v>
      </c>
      <c r="CG88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BORD'!$B$13:$B$2000,0),9)))*T885/$P$18)</f>
        <v>406.35042202010396</v>
      </c>
      <c r="CI885" t="str">
        <f>'TABLEAU DE BORD'!B883</f>
        <v/>
      </c>
      <c r="CJ885" t="e">
        <f>'TABLEAU DE BORD'!E883-'TABLEAU DE BORD'!C883</f>
        <v>#VALUE!</v>
      </c>
      <c r="CL885" t="str">
        <f>'TABLEAU DE BORD'!H883</f>
        <v/>
      </c>
      <c r="CM885" t="e">
        <f>'TABLEAU DE BORD'!K883-'TABLEAU DE BORD'!I883</f>
        <v>#VALUE!</v>
      </c>
    </row>
    <row r="886" spans="72:91" x14ac:dyDescent="0.25">
      <c r="BT88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BORD'!$B$13:$B$2000,0),11))*T886/INDEX('TABLEAU DE BORD'!$B$13:$R$2000,MATCH('Formalisme RTE'!$H$2,'TABLEAU DE BORD'!$B$13:$B$2000,0),12)</f>
        <v>3.102830965870556</v>
      </c>
      <c r="BU886">
        <f t="shared" si="77"/>
        <v>0.93577891975241945</v>
      </c>
      <c r="BX886">
        <f t="shared" si="75"/>
        <v>0.60748217536470928</v>
      </c>
      <c r="BZ886">
        <v>19.600000000000001</v>
      </c>
      <c r="CB886">
        <v>0.627</v>
      </c>
      <c r="CD886">
        <f t="shared" si="76"/>
        <v>1.5404220201039038</v>
      </c>
      <c r="CF886">
        <f t="shared" si="74"/>
        <v>404.81000000000006</v>
      </c>
      <c r="CG88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BORD'!$B$13:$B$2000,0),9)))*T886/$P$18)</f>
        <v>406.35042202010396</v>
      </c>
      <c r="CI886" t="str">
        <f>'TABLEAU DE BORD'!B884</f>
        <v/>
      </c>
      <c r="CJ886" t="e">
        <f>'TABLEAU DE BORD'!E884-'TABLEAU DE BORD'!C884</f>
        <v>#VALUE!</v>
      </c>
      <c r="CL886" t="str">
        <f>'TABLEAU DE BORD'!H884</f>
        <v/>
      </c>
      <c r="CM886" t="e">
        <f>'TABLEAU DE BORD'!K884-'TABLEAU DE BORD'!I884</f>
        <v>#VALUE!</v>
      </c>
    </row>
    <row r="887" spans="72:91" x14ac:dyDescent="0.25">
      <c r="BT88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BORD'!$B$13:$B$2000,0),11))*T887/INDEX('TABLEAU DE BORD'!$B$13:$R$2000,MATCH('Formalisme RTE'!$H$2,'TABLEAU DE BORD'!$B$13:$B$2000,0),12)</f>
        <v>3.102830965870556</v>
      </c>
      <c r="BU887">
        <f t="shared" si="77"/>
        <v>0.93577891975241945</v>
      </c>
      <c r="BX887">
        <f t="shared" si="75"/>
        <v>0.60748217536470928</v>
      </c>
      <c r="BZ887">
        <v>19.600000000000001</v>
      </c>
      <c r="CB887">
        <v>0.627</v>
      </c>
      <c r="CD887">
        <f t="shared" si="76"/>
        <v>1.5404220201039038</v>
      </c>
      <c r="CF887">
        <f t="shared" si="74"/>
        <v>404.81000000000006</v>
      </c>
      <c r="CG88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BORD'!$B$13:$B$2000,0),9)))*T887/$P$18)</f>
        <v>406.35042202010396</v>
      </c>
      <c r="CI887" t="str">
        <f>'TABLEAU DE BORD'!B885</f>
        <v/>
      </c>
      <c r="CJ887" t="e">
        <f>'TABLEAU DE BORD'!E885-'TABLEAU DE BORD'!C885</f>
        <v>#VALUE!</v>
      </c>
      <c r="CL887" t="str">
        <f>'TABLEAU DE BORD'!H885</f>
        <v/>
      </c>
      <c r="CM887" t="e">
        <f>'TABLEAU DE BORD'!K885-'TABLEAU DE BORD'!I885</f>
        <v>#VALUE!</v>
      </c>
    </row>
    <row r="888" spans="72:91" x14ac:dyDescent="0.25">
      <c r="BT88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BORD'!$B$13:$B$2000,0),11))*T888/INDEX('TABLEAU DE BORD'!$B$13:$R$2000,MATCH('Formalisme RTE'!$H$2,'TABLEAU DE BORD'!$B$13:$B$2000,0),12)</f>
        <v>3.102830965870556</v>
      </c>
      <c r="BU888">
        <f t="shared" si="77"/>
        <v>0.93577891975241945</v>
      </c>
      <c r="BX888">
        <f t="shared" si="75"/>
        <v>0.60748217536470928</v>
      </c>
      <c r="BZ888">
        <v>19.600000000000001</v>
      </c>
      <c r="CB888">
        <v>0.627</v>
      </c>
      <c r="CD888">
        <f t="shared" si="76"/>
        <v>1.5404220201039038</v>
      </c>
      <c r="CF888">
        <f t="shared" si="74"/>
        <v>404.81000000000006</v>
      </c>
      <c r="CG88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BORD'!$B$13:$B$2000,0),9)))*T888/$P$18)</f>
        <v>406.35042202010396</v>
      </c>
      <c r="CI888" t="str">
        <f>'TABLEAU DE BORD'!B886</f>
        <v/>
      </c>
      <c r="CJ888" t="e">
        <f>'TABLEAU DE BORD'!E886-'TABLEAU DE BORD'!C886</f>
        <v>#VALUE!</v>
      </c>
      <c r="CL888" t="str">
        <f>'TABLEAU DE BORD'!H886</f>
        <v/>
      </c>
      <c r="CM888" t="e">
        <f>'TABLEAU DE BORD'!K886-'TABLEAU DE BORD'!I886</f>
        <v>#VALUE!</v>
      </c>
    </row>
    <row r="889" spans="72:91" x14ac:dyDescent="0.25">
      <c r="BT88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BORD'!$B$13:$B$2000,0),11))*T889/INDEX('TABLEAU DE BORD'!$B$13:$R$2000,MATCH('Formalisme RTE'!$H$2,'TABLEAU DE BORD'!$B$13:$B$2000,0),12)</f>
        <v>3.102830965870556</v>
      </c>
      <c r="BU889">
        <f t="shared" si="77"/>
        <v>0.93577891975241945</v>
      </c>
      <c r="BX889">
        <f t="shared" si="75"/>
        <v>0.60748217536470928</v>
      </c>
      <c r="BZ889">
        <v>19.600000000000001</v>
      </c>
      <c r="CB889">
        <v>0.627</v>
      </c>
      <c r="CD889">
        <f t="shared" si="76"/>
        <v>1.5404220201039038</v>
      </c>
      <c r="CF889">
        <f t="shared" si="74"/>
        <v>404.81000000000006</v>
      </c>
      <c r="CG88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BORD'!$B$13:$B$2000,0),9)))*T889/$P$18)</f>
        <v>406.35042202010396</v>
      </c>
      <c r="CI889" t="str">
        <f>'TABLEAU DE BORD'!B887</f>
        <v/>
      </c>
      <c r="CJ889" t="e">
        <f>'TABLEAU DE BORD'!E887-'TABLEAU DE BORD'!C887</f>
        <v>#VALUE!</v>
      </c>
      <c r="CL889" t="str">
        <f>'TABLEAU DE BORD'!H887</f>
        <v/>
      </c>
      <c r="CM889" t="e">
        <f>'TABLEAU DE BORD'!K887-'TABLEAU DE BORD'!I887</f>
        <v>#VALUE!</v>
      </c>
    </row>
    <row r="890" spans="72:91" x14ac:dyDescent="0.25">
      <c r="BT89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BORD'!$B$13:$B$2000,0),11))*T890/INDEX('TABLEAU DE BORD'!$B$13:$R$2000,MATCH('Formalisme RTE'!$H$2,'TABLEAU DE BORD'!$B$13:$B$2000,0),12)</f>
        <v>3.102830965870556</v>
      </c>
      <c r="BU890">
        <f t="shared" si="77"/>
        <v>0.93577891975241945</v>
      </c>
      <c r="BX890">
        <f t="shared" si="75"/>
        <v>0.60748217536470928</v>
      </c>
      <c r="BZ890">
        <v>19.600000000000001</v>
      </c>
      <c r="CB890">
        <v>0.627</v>
      </c>
      <c r="CD890">
        <f t="shared" si="76"/>
        <v>1.5404220201039038</v>
      </c>
      <c r="CF890">
        <f t="shared" si="74"/>
        <v>404.81000000000006</v>
      </c>
      <c r="CG89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BORD'!$B$13:$B$2000,0),9)))*T890/$P$18)</f>
        <v>406.35042202010396</v>
      </c>
      <c r="CI890" t="str">
        <f>'TABLEAU DE BORD'!B888</f>
        <v/>
      </c>
      <c r="CJ890" t="e">
        <f>'TABLEAU DE BORD'!E888-'TABLEAU DE BORD'!C888</f>
        <v>#VALUE!</v>
      </c>
      <c r="CL890" t="str">
        <f>'TABLEAU DE BORD'!H888</f>
        <v/>
      </c>
      <c r="CM890" t="e">
        <f>'TABLEAU DE BORD'!K888-'TABLEAU DE BORD'!I888</f>
        <v>#VALUE!</v>
      </c>
    </row>
    <row r="891" spans="72:91" x14ac:dyDescent="0.25">
      <c r="BT89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BORD'!$B$13:$B$2000,0),11))*T891/INDEX('TABLEAU DE BORD'!$B$13:$R$2000,MATCH('Formalisme RTE'!$H$2,'TABLEAU DE BORD'!$B$13:$B$2000,0),12)</f>
        <v>3.102830965870556</v>
      </c>
      <c r="BU891">
        <f t="shared" si="77"/>
        <v>0.93577891975241945</v>
      </c>
      <c r="BX891">
        <f t="shared" si="75"/>
        <v>0.60748217536470928</v>
      </c>
      <c r="BZ891">
        <v>19.600000000000001</v>
      </c>
      <c r="CB891">
        <v>0.627</v>
      </c>
      <c r="CD891">
        <f t="shared" si="76"/>
        <v>1.5404220201039038</v>
      </c>
      <c r="CF891">
        <f t="shared" si="74"/>
        <v>404.81000000000006</v>
      </c>
      <c r="CG89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BORD'!$B$13:$B$2000,0),9)))*T891/$P$18)</f>
        <v>406.35042202010396</v>
      </c>
      <c r="CI891" t="str">
        <f>'TABLEAU DE BORD'!B889</f>
        <v/>
      </c>
      <c r="CJ891" t="e">
        <f>'TABLEAU DE BORD'!E889-'TABLEAU DE BORD'!C889</f>
        <v>#VALUE!</v>
      </c>
      <c r="CL891" t="str">
        <f>'TABLEAU DE BORD'!H889</f>
        <v/>
      </c>
      <c r="CM891" t="e">
        <f>'TABLEAU DE BORD'!K889-'TABLEAU DE BORD'!I889</f>
        <v>#VALUE!</v>
      </c>
    </row>
    <row r="892" spans="72:91" x14ac:dyDescent="0.25">
      <c r="BT89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BORD'!$B$13:$B$2000,0),11))*T892/INDEX('TABLEAU DE BORD'!$B$13:$R$2000,MATCH('Formalisme RTE'!$H$2,'TABLEAU DE BORD'!$B$13:$B$2000,0),12)</f>
        <v>3.102830965870556</v>
      </c>
      <c r="BU892">
        <f t="shared" si="77"/>
        <v>0.93577891975241945</v>
      </c>
      <c r="BX892">
        <f t="shared" si="75"/>
        <v>0.60748217536470928</v>
      </c>
      <c r="BZ892">
        <v>19.600000000000001</v>
      </c>
      <c r="CB892">
        <v>0.627</v>
      </c>
      <c r="CD892">
        <f t="shared" si="76"/>
        <v>1.5404220201039038</v>
      </c>
      <c r="CF892">
        <f t="shared" si="74"/>
        <v>404.81000000000006</v>
      </c>
      <c r="CG89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BORD'!$B$13:$B$2000,0),9)))*T892/$P$18)</f>
        <v>406.35042202010396</v>
      </c>
      <c r="CI892" t="str">
        <f>'TABLEAU DE BORD'!B890</f>
        <v/>
      </c>
      <c r="CJ892" t="e">
        <f>'TABLEAU DE BORD'!E890-'TABLEAU DE BORD'!C890</f>
        <v>#VALUE!</v>
      </c>
      <c r="CL892" t="str">
        <f>'TABLEAU DE BORD'!H890</f>
        <v/>
      </c>
      <c r="CM892" t="e">
        <f>'TABLEAU DE BORD'!K890-'TABLEAU DE BORD'!I890</f>
        <v>#VALUE!</v>
      </c>
    </row>
    <row r="893" spans="72:91" x14ac:dyDescent="0.25">
      <c r="BT89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BORD'!$B$13:$B$2000,0),11))*T893/INDEX('TABLEAU DE BORD'!$B$13:$R$2000,MATCH('Formalisme RTE'!$H$2,'TABLEAU DE BORD'!$B$13:$B$2000,0),12)</f>
        <v>3.102830965870556</v>
      </c>
      <c r="BU893">
        <f t="shared" si="77"/>
        <v>0.93577891975241945</v>
      </c>
      <c r="BX893">
        <f t="shared" si="75"/>
        <v>0.60748217536470928</v>
      </c>
      <c r="BZ893">
        <v>19.600000000000001</v>
      </c>
      <c r="CB893">
        <v>0.627</v>
      </c>
      <c r="CD893">
        <f t="shared" si="76"/>
        <v>1.5404220201039038</v>
      </c>
      <c r="CF893">
        <f t="shared" si="74"/>
        <v>404.81000000000006</v>
      </c>
      <c r="CG89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BORD'!$B$13:$B$2000,0),9)))*T893/$P$18)</f>
        <v>406.35042202010396</v>
      </c>
      <c r="CI893" t="str">
        <f>'TABLEAU DE BORD'!B891</f>
        <v/>
      </c>
      <c r="CJ893" t="e">
        <f>'TABLEAU DE BORD'!E891-'TABLEAU DE BORD'!C891</f>
        <v>#VALUE!</v>
      </c>
      <c r="CL893" t="str">
        <f>'TABLEAU DE BORD'!H891</f>
        <v/>
      </c>
      <c r="CM893" t="e">
        <f>'TABLEAU DE BORD'!K891-'TABLEAU DE BORD'!I891</f>
        <v>#VALUE!</v>
      </c>
    </row>
    <row r="894" spans="72:91" x14ac:dyDescent="0.25">
      <c r="BT89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BORD'!$B$13:$B$2000,0),11))*T894/INDEX('TABLEAU DE BORD'!$B$13:$R$2000,MATCH('Formalisme RTE'!$H$2,'TABLEAU DE BORD'!$B$13:$B$2000,0),12)</f>
        <v>3.102830965870556</v>
      </c>
      <c r="BU894">
        <f t="shared" si="77"/>
        <v>0.93577891975241945</v>
      </c>
      <c r="BX894">
        <f t="shared" si="75"/>
        <v>0.60748217536470928</v>
      </c>
      <c r="BZ894">
        <v>19.600000000000001</v>
      </c>
      <c r="CB894">
        <v>0.627</v>
      </c>
      <c r="CD894">
        <f t="shared" si="76"/>
        <v>1.5404220201039038</v>
      </c>
      <c r="CF894">
        <f t="shared" si="74"/>
        <v>404.81000000000006</v>
      </c>
      <c r="CG89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BORD'!$B$13:$B$2000,0),9)))*T894/$P$18)</f>
        <v>406.35042202010396</v>
      </c>
      <c r="CI894" t="str">
        <f>'TABLEAU DE BORD'!B892</f>
        <v/>
      </c>
      <c r="CJ894" t="e">
        <f>'TABLEAU DE BORD'!E892-'TABLEAU DE BORD'!C892</f>
        <v>#VALUE!</v>
      </c>
      <c r="CL894" t="str">
        <f>'TABLEAU DE BORD'!H892</f>
        <v/>
      </c>
      <c r="CM894" t="e">
        <f>'TABLEAU DE BORD'!K892-'TABLEAU DE BORD'!I892</f>
        <v>#VALUE!</v>
      </c>
    </row>
    <row r="895" spans="72:91" x14ac:dyDescent="0.25">
      <c r="BT89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BORD'!$B$13:$B$2000,0),11))*T895/INDEX('TABLEAU DE BORD'!$B$13:$R$2000,MATCH('Formalisme RTE'!$H$2,'TABLEAU DE BORD'!$B$13:$B$2000,0),12)</f>
        <v>3.102830965870556</v>
      </c>
      <c r="BU895">
        <f t="shared" si="77"/>
        <v>0.93577891975241945</v>
      </c>
      <c r="BX895">
        <f t="shared" si="75"/>
        <v>0.60748217536470928</v>
      </c>
      <c r="BZ895">
        <v>19.600000000000001</v>
      </c>
      <c r="CB895">
        <v>0.627</v>
      </c>
      <c r="CD895">
        <f t="shared" si="76"/>
        <v>1.5404220201039038</v>
      </c>
      <c r="CF895">
        <f t="shared" si="74"/>
        <v>404.81000000000006</v>
      </c>
      <c r="CG89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BORD'!$B$13:$B$2000,0),9)))*T895/$P$18)</f>
        <v>406.35042202010396</v>
      </c>
      <c r="CI895" t="str">
        <f>'TABLEAU DE BORD'!B893</f>
        <v/>
      </c>
      <c r="CJ895" t="e">
        <f>'TABLEAU DE BORD'!E893-'TABLEAU DE BORD'!C893</f>
        <v>#VALUE!</v>
      </c>
      <c r="CL895" t="str">
        <f>'TABLEAU DE BORD'!H893</f>
        <v/>
      </c>
      <c r="CM895" t="e">
        <f>'TABLEAU DE BORD'!K893-'TABLEAU DE BORD'!I893</f>
        <v>#VALUE!</v>
      </c>
    </row>
    <row r="896" spans="72:91" x14ac:dyDescent="0.25">
      <c r="BT89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BORD'!$B$13:$B$2000,0),11))*T896/INDEX('TABLEAU DE BORD'!$B$13:$R$2000,MATCH('Formalisme RTE'!$H$2,'TABLEAU DE BORD'!$B$13:$B$2000,0),12)</f>
        <v>3.102830965870556</v>
      </c>
      <c r="BU896">
        <f t="shared" si="77"/>
        <v>0.93577891975241945</v>
      </c>
      <c r="BX896">
        <f t="shared" si="75"/>
        <v>0.60748217536470928</v>
      </c>
      <c r="BZ896">
        <v>19.600000000000001</v>
      </c>
      <c r="CB896">
        <v>0.627</v>
      </c>
      <c r="CD896">
        <f t="shared" si="76"/>
        <v>1.5404220201039038</v>
      </c>
      <c r="CF896">
        <f t="shared" si="74"/>
        <v>404.81000000000006</v>
      </c>
      <c r="CG89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BORD'!$B$13:$B$2000,0),9)))*T896/$P$18)</f>
        <v>406.35042202010396</v>
      </c>
      <c r="CI896" t="str">
        <f>'TABLEAU DE BORD'!B894</f>
        <v/>
      </c>
      <c r="CJ896" t="e">
        <f>'TABLEAU DE BORD'!E894-'TABLEAU DE BORD'!C894</f>
        <v>#VALUE!</v>
      </c>
      <c r="CL896" t="str">
        <f>'TABLEAU DE BORD'!H894</f>
        <v/>
      </c>
      <c r="CM896" t="e">
        <f>'TABLEAU DE BORD'!K894-'TABLEAU DE BORD'!I894</f>
        <v>#VALUE!</v>
      </c>
    </row>
    <row r="897" spans="72:91" x14ac:dyDescent="0.25">
      <c r="BT89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BORD'!$B$13:$B$2000,0),11))*T897/INDEX('TABLEAU DE BORD'!$B$13:$R$2000,MATCH('Formalisme RTE'!$H$2,'TABLEAU DE BORD'!$B$13:$B$2000,0),12)</f>
        <v>3.102830965870556</v>
      </c>
      <c r="BU897">
        <f t="shared" si="77"/>
        <v>0.93577891975241945</v>
      </c>
      <c r="BX897">
        <f t="shared" si="75"/>
        <v>0.60748217536470928</v>
      </c>
      <c r="BZ897">
        <v>19.600000000000001</v>
      </c>
      <c r="CB897">
        <v>0.627</v>
      </c>
      <c r="CD897">
        <f t="shared" si="76"/>
        <v>1.5404220201039038</v>
      </c>
      <c r="CF897">
        <f t="shared" si="74"/>
        <v>404.81000000000006</v>
      </c>
      <c r="CG89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BORD'!$B$13:$B$2000,0),9)))*T897/$P$18)</f>
        <v>406.35042202010396</v>
      </c>
      <c r="CI897" t="str">
        <f>'TABLEAU DE BORD'!B895</f>
        <v/>
      </c>
      <c r="CJ897" t="e">
        <f>'TABLEAU DE BORD'!E895-'TABLEAU DE BORD'!C895</f>
        <v>#VALUE!</v>
      </c>
      <c r="CL897" t="str">
        <f>'TABLEAU DE BORD'!H895</f>
        <v/>
      </c>
      <c r="CM897" t="e">
        <f>'TABLEAU DE BORD'!K895-'TABLEAU DE BORD'!I895</f>
        <v>#VALUE!</v>
      </c>
    </row>
    <row r="898" spans="72:91" x14ac:dyDescent="0.25">
      <c r="BT8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BORD'!$B$13:$B$2000,0),11))*T898/INDEX('TABLEAU DE BORD'!$B$13:$R$2000,MATCH('Formalisme RTE'!$H$2,'TABLEAU DE BORD'!$B$13:$B$2000,0),12)</f>
        <v>3.102830965870556</v>
      </c>
      <c r="BU898">
        <f t="shared" si="77"/>
        <v>0.93577891975241945</v>
      </c>
      <c r="BX898">
        <f t="shared" si="75"/>
        <v>0.60748217536470928</v>
      </c>
      <c r="BZ898">
        <v>19.600000000000001</v>
      </c>
      <c r="CB898">
        <v>0.627</v>
      </c>
      <c r="CD898">
        <f t="shared" si="76"/>
        <v>1.5404220201039038</v>
      </c>
      <c r="CF898">
        <f t="shared" si="74"/>
        <v>404.81000000000006</v>
      </c>
      <c r="CG89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BORD'!$B$13:$B$2000,0),9)))*T898/$P$18)</f>
        <v>406.35042202010396</v>
      </c>
      <c r="CI898" t="str">
        <f>'TABLEAU DE BORD'!B896</f>
        <v/>
      </c>
      <c r="CJ898" t="e">
        <f>'TABLEAU DE BORD'!E896-'TABLEAU DE BORD'!C896</f>
        <v>#VALUE!</v>
      </c>
      <c r="CL898" t="str">
        <f>'TABLEAU DE BORD'!H896</f>
        <v/>
      </c>
      <c r="CM898" t="e">
        <f>'TABLEAU DE BORD'!K896-'TABLEAU DE BORD'!I896</f>
        <v>#VALUE!</v>
      </c>
    </row>
    <row r="899" spans="72:91" x14ac:dyDescent="0.25">
      <c r="BT89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BORD'!$B$13:$B$2000,0),11))*T899/INDEX('TABLEAU DE BORD'!$B$13:$R$2000,MATCH('Formalisme RTE'!$H$2,'TABLEAU DE BORD'!$B$13:$B$2000,0),12)</f>
        <v>3.102830965870556</v>
      </c>
      <c r="BU899">
        <f t="shared" si="77"/>
        <v>0.93577891975241945</v>
      </c>
      <c r="BX899">
        <f t="shared" si="75"/>
        <v>0.60748217536470928</v>
      </c>
      <c r="BZ899">
        <v>19.600000000000001</v>
      </c>
      <c r="CB899">
        <v>0.627</v>
      </c>
      <c r="CD899">
        <f t="shared" si="76"/>
        <v>1.5404220201039038</v>
      </c>
      <c r="CF899">
        <f t="shared" si="74"/>
        <v>404.81000000000006</v>
      </c>
      <c r="CG89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BORD'!$B$13:$B$2000,0),9)))*T899/$P$18)</f>
        <v>406.35042202010396</v>
      </c>
      <c r="CI899" t="str">
        <f>'TABLEAU DE BORD'!B897</f>
        <v/>
      </c>
      <c r="CJ899" t="e">
        <f>'TABLEAU DE BORD'!E897-'TABLEAU DE BORD'!C897</f>
        <v>#VALUE!</v>
      </c>
      <c r="CL899" t="str">
        <f>'TABLEAU DE BORD'!H897</f>
        <v/>
      </c>
      <c r="CM899" t="e">
        <f>'TABLEAU DE BORD'!K897-'TABLEAU DE BORD'!I897</f>
        <v>#VALUE!</v>
      </c>
    </row>
    <row r="900" spans="72:91" x14ac:dyDescent="0.25">
      <c r="BT90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BORD'!$B$13:$B$2000,0),11))*T900/INDEX('TABLEAU DE BORD'!$B$13:$R$2000,MATCH('Formalisme RTE'!$H$2,'TABLEAU DE BORD'!$B$13:$B$2000,0),12)</f>
        <v>3.102830965870556</v>
      </c>
      <c r="BU900">
        <f t="shared" si="77"/>
        <v>0.93577891975241945</v>
      </c>
      <c r="BX900">
        <f t="shared" si="75"/>
        <v>0.60748217536470928</v>
      </c>
      <c r="BZ900">
        <v>19.600000000000001</v>
      </c>
      <c r="CB900">
        <v>0.627</v>
      </c>
      <c r="CD900">
        <f t="shared" si="76"/>
        <v>1.5404220201039038</v>
      </c>
      <c r="CF900">
        <f t="shared" si="74"/>
        <v>404.81000000000006</v>
      </c>
      <c r="CG90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BORD'!$B$13:$B$2000,0),9)))*T900/$P$18)</f>
        <v>406.35042202010396</v>
      </c>
      <c r="CI900" t="str">
        <f>'TABLEAU DE BORD'!B898</f>
        <v/>
      </c>
      <c r="CJ900" t="e">
        <f>'TABLEAU DE BORD'!E898-'TABLEAU DE BORD'!C898</f>
        <v>#VALUE!</v>
      </c>
      <c r="CL900" t="str">
        <f>'TABLEAU DE BORD'!H898</f>
        <v/>
      </c>
      <c r="CM900" t="e">
        <f>'TABLEAU DE BORD'!K898-'TABLEAU DE BORD'!I898</f>
        <v>#VALUE!</v>
      </c>
    </row>
    <row r="901" spans="72:91" x14ac:dyDescent="0.25">
      <c r="BT90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BORD'!$B$13:$B$2000,0),11))*T901/INDEX('TABLEAU DE BORD'!$B$13:$R$2000,MATCH('Formalisme RTE'!$H$2,'TABLEAU DE BORD'!$B$13:$B$2000,0),12)</f>
        <v>3.102830965870556</v>
      </c>
      <c r="BU901">
        <f t="shared" si="77"/>
        <v>0.93577891975241945</v>
      </c>
      <c r="BX901">
        <f t="shared" si="75"/>
        <v>0.60748217536470928</v>
      </c>
      <c r="BZ901">
        <v>19.600000000000001</v>
      </c>
      <c r="CB901">
        <v>0.627</v>
      </c>
      <c r="CD901">
        <f t="shared" si="76"/>
        <v>1.5404220201039038</v>
      </c>
      <c r="CF901">
        <f t="shared" si="74"/>
        <v>404.81000000000006</v>
      </c>
      <c r="CG90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BORD'!$B$13:$B$2000,0),9)))*T901/$P$18)</f>
        <v>406.35042202010396</v>
      </c>
      <c r="CI901" t="str">
        <f>'TABLEAU DE BORD'!B899</f>
        <v/>
      </c>
      <c r="CJ901" t="e">
        <f>'TABLEAU DE BORD'!E899-'TABLEAU DE BORD'!C899</f>
        <v>#VALUE!</v>
      </c>
      <c r="CL901" t="str">
        <f>'TABLEAU DE BORD'!H899</f>
        <v/>
      </c>
      <c r="CM901" t="e">
        <f>'TABLEAU DE BORD'!K899-'TABLEAU DE BORD'!I899</f>
        <v>#VALUE!</v>
      </c>
    </row>
    <row r="902" spans="72:91" x14ac:dyDescent="0.25">
      <c r="BT90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BORD'!$B$13:$B$2000,0),11))*T902/INDEX('TABLEAU DE BORD'!$B$13:$R$2000,MATCH('Formalisme RTE'!$H$2,'TABLEAU DE BORD'!$B$13:$B$2000,0),12)</f>
        <v>3.102830965870556</v>
      </c>
      <c r="BU902">
        <f t="shared" si="77"/>
        <v>0.93577891975241945</v>
      </c>
      <c r="BX902">
        <f t="shared" si="75"/>
        <v>0.60748217536470928</v>
      </c>
      <c r="BZ902">
        <v>19.600000000000001</v>
      </c>
      <c r="CB902">
        <v>0.627</v>
      </c>
      <c r="CD902">
        <f t="shared" si="76"/>
        <v>1.5404220201039038</v>
      </c>
      <c r="CF902">
        <f t="shared" si="74"/>
        <v>404.81000000000006</v>
      </c>
      <c r="CG90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BORD'!$B$13:$B$2000,0),9)))*T902/$P$18)</f>
        <v>406.35042202010396</v>
      </c>
      <c r="CI902" t="str">
        <f>'TABLEAU DE BORD'!B900</f>
        <v/>
      </c>
      <c r="CJ902" t="e">
        <f>'TABLEAU DE BORD'!E900-'TABLEAU DE BORD'!C900</f>
        <v>#VALUE!</v>
      </c>
      <c r="CL902" t="str">
        <f>'TABLEAU DE BORD'!H900</f>
        <v/>
      </c>
      <c r="CM902" t="e">
        <f>'TABLEAU DE BORD'!K900-'TABLEAU DE BORD'!I900</f>
        <v>#VALUE!</v>
      </c>
    </row>
    <row r="903" spans="72:91" x14ac:dyDescent="0.25">
      <c r="BT90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BORD'!$B$13:$B$2000,0),11))*T903/INDEX('TABLEAU DE BORD'!$B$13:$R$2000,MATCH('Formalisme RTE'!$H$2,'TABLEAU DE BORD'!$B$13:$B$2000,0),12)</f>
        <v>3.102830965870556</v>
      </c>
      <c r="BU903">
        <f t="shared" si="77"/>
        <v>0.93577891975241945</v>
      </c>
      <c r="BX903">
        <f t="shared" si="75"/>
        <v>0.60748217536470928</v>
      </c>
      <c r="BZ903">
        <v>19.600000000000001</v>
      </c>
      <c r="CB903">
        <v>0.627</v>
      </c>
      <c r="CD903">
        <f t="shared" si="76"/>
        <v>1.5404220201039038</v>
      </c>
      <c r="CF903">
        <f t="shared" si="74"/>
        <v>404.81000000000006</v>
      </c>
      <c r="CG90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BORD'!$B$13:$B$2000,0),9)))*T903/$P$18)</f>
        <v>406.35042202010396</v>
      </c>
      <c r="CI903" t="str">
        <f>'TABLEAU DE BORD'!B901</f>
        <v/>
      </c>
      <c r="CJ903" t="e">
        <f>'TABLEAU DE BORD'!E901-'TABLEAU DE BORD'!C901</f>
        <v>#VALUE!</v>
      </c>
      <c r="CL903" t="str">
        <f>'TABLEAU DE BORD'!H901</f>
        <v/>
      </c>
      <c r="CM903" t="e">
        <f>'TABLEAU DE BORD'!K901-'TABLEAU DE BORD'!I901</f>
        <v>#VALUE!</v>
      </c>
    </row>
    <row r="904" spans="72:91" x14ac:dyDescent="0.25">
      <c r="BT90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BORD'!$B$13:$B$2000,0),11))*T904/INDEX('TABLEAU DE BORD'!$B$13:$R$2000,MATCH('Formalisme RTE'!$H$2,'TABLEAU DE BORD'!$B$13:$B$2000,0),12)</f>
        <v>3.102830965870556</v>
      </c>
      <c r="BU904">
        <f t="shared" si="77"/>
        <v>0.93577891975241945</v>
      </c>
      <c r="BX904">
        <f t="shared" si="75"/>
        <v>0.60748217536470928</v>
      </c>
      <c r="BZ904">
        <v>19.600000000000001</v>
      </c>
      <c r="CB904">
        <v>0.627</v>
      </c>
      <c r="CD904">
        <f t="shared" si="76"/>
        <v>1.5404220201039038</v>
      </c>
      <c r="CF904">
        <f t="shared" si="74"/>
        <v>404.81000000000006</v>
      </c>
      <c r="CG90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BORD'!$B$13:$B$2000,0),9)))*T904/$P$18)</f>
        <v>406.35042202010396</v>
      </c>
      <c r="CI904" t="str">
        <f>'TABLEAU DE BORD'!B902</f>
        <v/>
      </c>
      <c r="CJ904" t="e">
        <f>'TABLEAU DE BORD'!E902-'TABLEAU DE BORD'!C902</f>
        <v>#VALUE!</v>
      </c>
      <c r="CL904" t="str">
        <f>'TABLEAU DE BORD'!H902</f>
        <v/>
      </c>
      <c r="CM904" t="e">
        <f>'TABLEAU DE BORD'!K902-'TABLEAU DE BORD'!I902</f>
        <v>#VALUE!</v>
      </c>
    </row>
    <row r="905" spans="72:91" x14ac:dyDescent="0.25">
      <c r="BT90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BORD'!$B$13:$B$2000,0),11))*T905/INDEX('TABLEAU DE BORD'!$B$13:$R$2000,MATCH('Formalisme RTE'!$H$2,'TABLEAU DE BORD'!$B$13:$B$2000,0),12)</f>
        <v>3.102830965870556</v>
      </c>
      <c r="BU905">
        <f t="shared" si="77"/>
        <v>0.93577891975241945</v>
      </c>
      <c r="BX905">
        <f t="shared" si="75"/>
        <v>0.60748217536470928</v>
      </c>
      <c r="BZ905">
        <v>19.600000000000001</v>
      </c>
      <c r="CB905">
        <v>0.627</v>
      </c>
      <c r="CD905">
        <f t="shared" si="76"/>
        <v>1.5404220201039038</v>
      </c>
      <c r="CF905">
        <f t="shared" si="74"/>
        <v>404.81000000000006</v>
      </c>
      <c r="CG90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BORD'!$B$13:$B$2000,0),9)))*T905/$P$18)</f>
        <v>406.35042202010396</v>
      </c>
      <c r="CI905" t="str">
        <f>'TABLEAU DE BORD'!B903</f>
        <v/>
      </c>
      <c r="CJ905" t="e">
        <f>'TABLEAU DE BORD'!E903-'TABLEAU DE BORD'!C903</f>
        <v>#VALUE!</v>
      </c>
      <c r="CL905" t="str">
        <f>'TABLEAU DE BORD'!H903</f>
        <v/>
      </c>
      <c r="CM905" t="e">
        <f>'TABLEAU DE BORD'!K903-'TABLEAU DE BORD'!I903</f>
        <v>#VALUE!</v>
      </c>
    </row>
    <row r="906" spans="72:91" x14ac:dyDescent="0.25">
      <c r="BT90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BORD'!$B$13:$B$2000,0),11))*T906/INDEX('TABLEAU DE BORD'!$B$13:$R$2000,MATCH('Formalisme RTE'!$H$2,'TABLEAU DE BORD'!$B$13:$B$2000,0),12)</f>
        <v>3.102830965870556</v>
      </c>
      <c r="BU906">
        <f t="shared" si="77"/>
        <v>0.93577891975241945</v>
      </c>
      <c r="BX906">
        <f t="shared" si="75"/>
        <v>0.60748217536470928</v>
      </c>
      <c r="BZ906">
        <v>19.600000000000001</v>
      </c>
      <c r="CB906">
        <v>0.627</v>
      </c>
      <c r="CD906">
        <f t="shared" si="76"/>
        <v>1.5404220201039038</v>
      </c>
      <c r="CF906">
        <f t="shared" si="74"/>
        <v>404.81000000000006</v>
      </c>
      <c r="CG90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BORD'!$B$13:$B$2000,0),9)))*T906/$P$18)</f>
        <v>406.35042202010396</v>
      </c>
      <c r="CI906" t="str">
        <f>'TABLEAU DE BORD'!B904</f>
        <v/>
      </c>
      <c r="CJ906" t="e">
        <f>'TABLEAU DE BORD'!E904-'TABLEAU DE BORD'!C904</f>
        <v>#VALUE!</v>
      </c>
      <c r="CL906" t="str">
        <f>'TABLEAU DE BORD'!H904</f>
        <v/>
      </c>
      <c r="CM906" t="e">
        <f>'TABLEAU DE BORD'!K904-'TABLEAU DE BORD'!I904</f>
        <v>#VALUE!</v>
      </c>
    </row>
    <row r="907" spans="72:91" x14ac:dyDescent="0.25">
      <c r="BT90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BORD'!$B$13:$B$2000,0),11))*T907/INDEX('TABLEAU DE BORD'!$B$13:$R$2000,MATCH('Formalisme RTE'!$H$2,'TABLEAU DE BORD'!$B$13:$B$2000,0),12)</f>
        <v>3.102830965870556</v>
      </c>
      <c r="BU907">
        <f t="shared" si="77"/>
        <v>0.93577891975241945</v>
      </c>
      <c r="BX907">
        <f t="shared" si="75"/>
        <v>0.60748217536470928</v>
      </c>
      <c r="BZ907">
        <v>19.600000000000001</v>
      </c>
      <c r="CB907">
        <v>0.627</v>
      </c>
      <c r="CD907">
        <f t="shared" si="76"/>
        <v>1.5404220201039038</v>
      </c>
      <c r="CF907">
        <f t="shared" si="74"/>
        <v>404.81000000000006</v>
      </c>
      <c r="CG90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BORD'!$B$13:$B$2000,0),9)))*T907/$P$18)</f>
        <v>406.35042202010396</v>
      </c>
      <c r="CI907" t="str">
        <f>'TABLEAU DE BORD'!B905</f>
        <v/>
      </c>
      <c r="CJ907" t="e">
        <f>'TABLEAU DE BORD'!E905-'TABLEAU DE BORD'!C905</f>
        <v>#VALUE!</v>
      </c>
      <c r="CL907" t="str">
        <f>'TABLEAU DE BORD'!H905</f>
        <v/>
      </c>
      <c r="CM907" t="e">
        <f>'TABLEAU DE BORD'!K905-'TABLEAU DE BORD'!I905</f>
        <v>#VALUE!</v>
      </c>
    </row>
    <row r="908" spans="72:91" x14ac:dyDescent="0.25">
      <c r="BT90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BORD'!$B$13:$B$2000,0),11))*T908/INDEX('TABLEAU DE BORD'!$B$13:$R$2000,MATCH('Formalisme RTE'!$H$2,'TABLEAU DE BORD'!$B$13:$B$2000,0),12)</f>
        <v>3.102830965870556</v>
      </c>
      <c r="BU908">
        <f t="shared" si="77"/>
        <v>0.93577891975241945</v>
      </c>
      <c r="BX908">
        <f t="shared" si="75"/>
        <v>0.60748217536470928</v>
      </c>
      <c r="BZ908">
        <v>19.600000000000001</v>
      </c>
      <c r="CB908">
        <v>0.627</v>
      </c>
      <c r="CD908">
        <f t="shared" si="76"/>
        <v>1.5404220201039038</v>
      </c>
      <c r="CF908">
        <f t="shared" si="74"/>
        <v>404.81000000000006</v>
      </c>
      <c r="CG90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BORD'!$B$13:$B$2000,0),9)))*T908/$P$18)</f>
        <v>406.35042202010396</v>
      </c>
      <c r="CI908" t="str">
        <f>'TABLEAU DE BORD'!B906</f>
        <v/>
      </c>
      <c r="CJ908" t="e">
        <f>'TABLEAU DE BORD'!E906-'TABLEAU DE BORD'!C906</f>
        <v>#VALUE!</v>
      </c>
      <c r="CL908" t="str">
        <f>'TABLEAU DE BORD'!H906</f>
        <v/>
      </c>
      <c r="CM908" t="e">
        <f>'TABLEAU DE BORD'!K906-'TABLEAU DE BORD'!I906</f>
        <v>#VALUE!</v>
      </c>
    </row>
    <row r="909" spans="72:91" x14ac:dyDescent="0.25">
      <c r="BT90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BORD'!$B$13:$B$2000,0),11))*T909/INDEX('TABLEAU DE BORD'!$B$13:$R$2000,MATCH('Formalisme RTE'!$H$2,'TABLEAU DE BORD'!$B$13:$B$2000,0),12)</f>
        <v>3.102830965870556</v>
      </c>
      <c r="BU909">
        <f t="shared" si="77"/>
        <v>0.93577891975241945</v>
      </c>
      <c r="BX909">
        <f t="shared" si="75"/>
        <v>0.60748217536470928</v>
      </c>
      <c r="BZ909">
        <v>19.600000000000001</v>
      </c>
      <c r="CB909">
        <v>0.627</v>
      </c>
      <c r="CD909">
        <f t="shared" si="76"/>
        <v>1.5404220201039038</v>
      </c>
      <c r="CF909">
        <f t="shared" si="74"/>
        <v>404.81000000000006</v>
      </c>
      <c r="CG90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BORD'!$B$13:$B$2000,0),9)))*T909/$P$18)</f>
        <v>406.35042202010396</v>
      </c>
      <c r="CI909" t="str">
        <f>'TABLEAU DE BORD'!B907</f>
        <v/>
      </c>
      <c r="CJ909" t="e">
        <f>'TABLEAU DE BORD'!E907-'TABLEAU DE BORD'!C907</f>
        <v>#VALUE!</v>
      </c>
      <c r="CL909" t="str">
        <f>'TABLEAU DE BORD'!H907</f>
        <v/>
      </c>
      <c r="CM909" t="e">
        <f>'TABLEAU DE BORD'!K907-'TABLEAU DE BORD'!I907</f>
        <v>#VALUE!</v>
      </c>
    </row>
    <row r="910" spans="72:91" x14ac:dyDescent="0.25">
      <c r="BT91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BORD'!$B$13:$B$2000,0),11))*T910/INDEX('TABLEAU DE BORD'!$B$13:$R$2000,MATCH('Formalisme RTE'!$H$2,'TABLEAU DE BORD'!$B$13:$B$2000,0),12)</f>
        <v>3.102830965870556</v>
      </c>
      <c r="BU910">
        <f t="shared" si="77"/>
        <v>0.93577891975241945</v>
      </c>
      <c r="BX910">
        <f t="shared" si="75"/>
        <v>0.60748217536470928</v>
      </c>
      <c r="BZ910">
        <v>19.600000000000001</v>
      </c>
      <c r="CB910">
        <v>0.627</v>
      </c>
      <c r="CD910">
        <f t="shared" si="76"/>
        <v>1.5404220201039038</v>
      </c>
      <c r="CF910">
        <f t="shared" si="74"/>
        <v>404.81000000000006</v>
      </c>
      <c r="CG91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BORD'!$B$13:$B$2000,0),9)))*T910/$P$18)</f>
        <v>406.35042202010396</v>
      </c>
      <c r="CI910" t="str">
        <f>'TABLEAU DE BORD'!B908</f>
        <v/>
      </c>
      <c r="CJ910" t="e">
        <f>'TABLEAU DE BORD'!E908-'TABLEAU DE BORD'!C908</f>
        <v>#VALUE!</v>
      </c>
      <c r="CL910" t="str">
        <f>'TABLEAU DE BORD'!H908</f>
        <v/>
      </c>
      <c r="CM910" t="e">
        <f>'TABLEAU DE BORD'!K908-'TABLEAU DE BORD'!I908</f>
        <v>#VALUE!</v>
      </c>
    </row>
    <row r="911" spans="72:91" x14ac:dyDescent="0.25">
      <c r="BT91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BORD'!$B$13:$B$2000,0),11))*T911/INDEX('TABLEAU DE BORD'!$B$13:$R$2000,MATCH('Formalisme RTE'!$H$2,'TABLEAU DE BORD'!$B$13:$B$2000,0),12)</f>
        <v>3.102830965870556</v>
      </c>
      <c r="BU911">
        <f t="shared" si="77"/>
        <v>0.93577891975241945</v>
      </c>
      <c r="BX911">
        <f t="shared" si="75"/>
        <v>0.60748217536470928</v>
      </c>
      <c r="BZ911">
        <v>19.600000000000001</v>
      </c>
      <c r="CB911">
        <v>0.627</v>
      </c>
      <c r="CD911">
        <f t="shared" si="76"/>
        <v>1.5404220201039038</v>
      </c>
      <c r="CF911">
        <f t="shared" ref="CF911:CF974" si="78">$BE$28+$D$10*((EXP(($BE$26-T911)/$D$10)+EXP(-($BE$26-T911)/$D$10))/2-1)</f>
        <v>404.81000000000006</v>
      </c>
      <c r="CG91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BORD'!$B$13:$B$2000,0),9)))*T911/$P$18)</f>
        <v>406.35042202010396</v>
      </c>
      <c r="CI911" t="str">
        <f>'TABLEAU DE BORD'!B909</f>
        <v/>
      </c>
      <c r="CJ911" t="e">
        <f>'TABLEAU DE BORD'!E909-'TABLEAU DE BORD'!C909</f>
        <v>#VALUE!</v>
      </c>
      <c r="CL911" t="str">
        <f>'TABLEAU DE BORD'!H909</f>
        <v/>
      </c>
      <c r="CM911" t="e">
        <f>'TABLEAU DE BORD'!K909-'TABLEAU DE BORD'!I909</f>
        <v>#VALUE!</v>
      </c>
    </row>
    <row r="912" spans="72:91" x14ac:dyDescent="0.25">
      <c r="BT91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BORD'!$B$13:$B$2000,0),11))*T912/INDEX('TABLEAU DE BORD'!$B$13:$R$2000,MATCH('Formalisme RTE'!$H$2,'TABLEAU DE BORD'!$B$13:$B$2000,0),12)</f>
        <v>3.102830965870556</v>
      </c>
      <c r="BU912">
        <f t="shared" si="77"/>
        <v>0.93577891975241945</v>
      </c>
      <c r="BX912">
        <f t="shared" ref="BX912:BX975" si="79">SQRT(1-(1/(SQRT((CB912*0.981)^2+(($B$30/10)*BZ912*0.001)^2)/(CB912*0.981))^2))</f>
        <v>0.60748217536470928</v>
      </c>
      <c r="BZ912">
        <v>19.600000000000001</v>
      </c>
      <c r="CB912">
        <v>0.627</v>
      </c>
      <c r="CD912">
        <f t="shared" si="76"/>
        <v>1.5404220201039038</v>
      </c>
      <c r="CF912">
        <f t="shared" si="78"/>
        <v>404.81000000000006</v>
      </c>
      <c r="CG91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BORD'!$B$13:$B$2000,0),9)))*T912/$P$18)</f>
        <v>406.35042202010396</v>
      </c>
      <c r="CI912" t="str">
        <f>'TABLEAU DE BORD'!B910</f>
        <v/>
      </c>
      <c r="CJ912" t="e">
        <f>'TABLEAU DE BORD'!E910-'TABLEAU DE BORD'!C910</f>
        <v>#VALUE!</v>
      </c>
      <c r="CL912" t="str">
        <f>'TABLEAU DE BORD'!H910</f>
        <v/>
      </c>
      <c r="CM912" t="e">
        <f>'TABLEAU DE BORD'!K910-'TABLEAU DE BORD'!I910</f>
        <v>#VALUE!</v>
      </c>
    </row>
    <row r="913" spans="72:91" x14ac:dyDescent="0.25">
      <c r="BT91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BORD'!$B$13:$B$2000,0),11))*T913/INDEX('TABLEAU DE BORD'!$B$13:$R$2000,MATCH('Formalisme RTE'!$H$2,'TABLEAU DE BORD'!$B$13:$B$2000,0),12)</f>
        <v>3.102830965870556</v>
      </c>
      <c r="BU913">
        <f t="shared" si="77"/>
        <v>0.93577891975241945</v>
      </c>
      <c r="BX913">
        <f t="shared" si="79"/>
        <v>0.60748217536470928</v>
      </c>
      <c r="BZ913">
        <v>19.600000000000001</v>
      </c>
      <c r="CB913">
        <v>0.627</v>
      </c>
      <c r="CD913">
        <f t="shared" ref="CD913:CD976" si="80">CG913-CF913</f>
        <v>1.5404220201039038</v>
      </c>
      <c r="CF913">
        <f t="shared" si="78"/>
        <v>404.81000000000006</v>
      </c>
      <c r="CG91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BORD'!$B$13:$B$2000,0),9)))*T913/$P$18)</f>
        <v>406.35042202010396</v>
      </c>
      <c r="CI913" t="str">
        <f>'TABLEAU DE BORD'!B911</f>
        <v/>
      </c>
      <c r="CJ913" t="e">
        <f>'TABLEAU DE BORD'!E911-'TABLEAU DE BORD'!C911</f>
        <v>#VALUE!</v>
      </c>
      <c r="CL913" t="str">
        <f>'TABLEAU DE BORD'!H911</f>
        <v/>
      </c>
      <c r="CM913" t="e">
        <f>'TABLEAU DE BORD'!K911-'TABLEAU DE BORD'!I911</f>
        <v>#VALUE!</v>
      </c>
    </row>
    <row r="914" spans="72:91" x14ac:dyDescent="0.25">
      <c r="BT91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BORD'!$B$13:$B$2000,0),11))*T914/INDEX('TABLEAU DE BORD'!$B$13:$R$2000,MATCH('Formalisme RTE'!$H$2,'TABLEAU DE BORD'!$B$13:$B$2000,0),12)</f>
        <v>3.102830965870556</v>
      </c>
      <c r="BU914">
        <f t="shared" ref="BU914:BU977" si="81">BX914*CD914</f>
        <v>0.93577891975241945</v>
      </c>
      <c r="BX914">
        <f t="shared" si="79"/>
        <v>0.60748217536470928</v>
      </c>
      <c r="BZ914">
        <v>19.600000000000001</v>
      </c>
      <c r="CB914">
        <v>0.627</v>
      </c>
      <c r="CD914">
        <f t="shared" si="80"/>
        <v>1.5404220201039038</v>
      </c>
      <c r="CF914">
        <f t="shared" si="78"/>
        <v>404.81000000000006</v>
      </c>
      <c r="CG91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BORD'!$B$13:$B$2000,0),9)))*T914/$P$18)</f>
        <v>406.35042202010396</v>
      </c>
      <c r="CI914" t="str">
        <f>'TABLEAU DE BORD'!B912</f>
        <v/>
      </c>
      <c r="CJ914" t="e">
        <f>'TABLEAU DE BORD'!E912-'TABLEAU DE BORD'!C912</f>
        <v>#VALUE!</v>
      </c>
      <c r="CL914" t="str">
        <f>'TABLEAU DE BORD'!H912</f>
        <v/>
      </c>
      <c r="CM914" t="e">
        <f>'TABLEAU DE BORD'!K912-'TABLEAU DE BORD'!I912</f>
        <v>#VALUE!</v>
      </c>
    </row>
    <row r="915" spans="72:91" x14ac:dyDescent="0.25">
      <c r="BT91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BORD'!$B$13:$B$2000,0),11))*T915/INDEX('TABLEAU DE BORD'!$B$13:$R$2000,MATCH('Formalisme RTE'!$H$2,'TABLEAU DE BORD'!$B$13:$B$2000,0),12)</f>
        <v>3.102830965870556</v>
      </c>
      <c r="BU915">
        <f t="shared" si="81"/>
        <v>0.93577891975241945</v>
      </c>
      <c r="BX915">
        <f t="shared" si="79"/>
        <v>0.60748217536470928</v>
      </c>
      <c r="BZ915">
        <v>19.600000000000001</v>
      </c>
      <c r="CB915">
        <v>0.627</v>
      </c>
      <c r="CD915">
        <f t="shared" si="80"/>
        <v>1.5404220201039038</v>
      </c>
      <c r="CF915">
        <f t="shared" si="78"/>
        <v>404.81000000000006</v>
      </c>
      <c r="CG91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BORD'!$B$13:$B$2000,0),9)))*T915/$P$18)</f>
        <v>406.35042202010396</v>
      </c>
      <c r="CI915" t="str">
        <f>'TABLEAU DE BORD'!B913</f>
        <v/>
      </c>
      <c r="CJ915" t="e">
        <f>'TABLEAU DE BORD'!E913-'TABLEAU DE BORD'!C913</f>
        <v>#VALUE!</v>
      </c>
      <c r="CL915" t="str">
        <f>'TABLEAU DE BORD'!H913</f>
        <v/>
      </c>
      <c r="CM915" t="e">
        <f>'TABLEAU DE BORD'!K913-'TABLEAU DE BORD'!I913</f>
        <v>#VALUE!</v>
      </c>
    </row>
    <row r="916" spans="72:91" x14ac:dyDescent="0.25">
      <c r="BT91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BORD'!$B$13:$B$2000,0),11))*T916/INDEX('TABLEAU DE BORD'!$B$13:$R$2000,MATCH('Formalisme RTE'!$H$2,'TABLEAU DE BORD'!$B$13:$B$2000,0),12)</f>
        <v>3.102830965870556</v>
      </c>
      <c r="BU916">
        <f t="shared" si="81"/>
        <v>0.93577891975241945</v>
      </c>
      <c r="BX916">
        <f t="shared" si="79"/>
        <v>0.60748217536470928</v>
      </c>
      <c r="BZ916">
        <v>19.600000000000001</v>
      </c>
      <c r="CB916">
        <v>0.627</v>
      </c>
      <c r="CD916">
        <f t="shared" si="80"/>
        <v>1.5404220201039038</v>
      </c>
      <c r="CF916">
        <f t="shared" si="78"/>
        <v>404.81000000000006</v>
      </c>
      <c r="CG91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BORD'!$B$13:$B$2000,0),9)))*T916/$P$18)</f>
        <v>406.35042202010396</v>
      </c>
      <c r="CI916" t="str">
        <f>'TABLEAU DE BORD'!B914</f>
        <v/>
      </c>
      <c r="CJ916" t="e">
        <f>'TABLEAU DE BORD'!E914-'TABLEAU DE BORD'!C914</f>
        <v>#VALUE!</v>
      </c>
      <c r="CL916" t="str">
        <f>'TABLEAU DE BORD'!H914</f>
        <v/>
      </c>
      <c r="CM916" t="e">
        <f>'TABLEAU DE BORD'!K914-'TABLEAU DE BORD'!I914</f>
        <v>#VALUE!</v>
      </c>
    </row>
    <row r="917" spans="72:91" x14ac:dyDescent="0.25">
      <c r="BT91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BORD'!$B$13:$B$2000,0),11))*T917/INDEX('TABLEAU DE BORD'!$B$13:$R$2000,MATCH('Formalisme RTE'!$H$2,'TABLEAU DE BORD'!$B$13:$B$2000,0),12)</f>
        <v>3.102830965870556</v>
      </c>
      <c r="BU917">
        <f t="shared" si="81"/>
        <v>0.93577891975241945</v>
      </c>
      <c r="BX917">
        <f t="shared" si="79"/>
        <v>0.60748217536470928</v>
      </c>
      <c r="BZ917">
        <v>19.600000000000001</v>
      </c>
      <c r="CB917">
        <v>0.627</v>
      </c>
      <c r="CD917">
        <f t="shared" si="80"/>
        <v>1.5404220201039038</v>
      </c>
      <c r="CF917">
        <f t="shared" si="78"/>
        <v>404.81000000000006</v>
      </c>
      <c r="CG91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BORD'!$B$13:$B$2000,0),9)))*T917/$P$18)</f>
        <v>406.35042202010396</v>
      </c>
      <c r="CI917" t="str">
        <f>'TABLEAU DE BORD'!B915</f>
        <v/>
      </c>
      <c r="CJ917" t="e">
        <f>'TABLEAU DE BORD'!E915-'TABLEAU DE BORD'!C915</f>
        <v>#VALUE!</v>
      </c>
      <c r="CL917" t="str">
        <f>'TABLEAU DE BORD'!H915</f>
        <v/>
      </c>
      <c r="CM917" t="e">
        <f>'TABLEAU DE BORD'!K915-'TABLEAU DE BORD'!I915</f>
        <v>#VALUE!</v>
      </c>
    </row>
    <row r="918" spans="72:91" x14ac:dyDescent="0.25">
      <c r="BT91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BORD'!$B$13:$B$2000,0),11))*T918/INDEX('TABLEAU DE BORD'!$B$13:$R$2000,MATCH('Formalisme RTE'!$H$2,'TABLEAU DE BORD'!$B$13:$B$2000,0),12)</f>
        <v>3.102830965870556</v>
      </c>
      <c r="BU918">
        <f t="shared" si="81"/>
        <v>0.93577891975241945</v>
      </c>
      <c r="BX918">
        <f t="shared" si="79"/>
        <v>0.60748217536470928</v>
      </c>
      <c r="BZ918">
        <v>19.600000000000001</v>
      </c>
      <c r="CB918">
        <v>0.627</v>
      </c>
      <c r="CD918">
        <f t="shared" si="80"/>
        <v>1.5404220201039038</v>
      </c>
      <c r="CF918">
        <f t="shared" si="78"/>
        <v>404.81000000000006</v>
      </c>
      <c r="CG91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BORD'!$B$13:$B$2000,0),9)))*T918/$P$18)</f>
        <v>406.35042202010396</v>
      </c>
      <c r="CI918" t="str">
        <f>'TABLEAU DE BORD'!B916</f>
        <v/>
      </c>
      <c r="CJ918" t="e">
        <f>'TABLEAU DE BORD'!E916-'TABLEAU DE BORD'!C916</f>
        <v>#VALUE!</v>
      </c>
      <c r="CL918" t="str">
        <f>'TABLEAU DE BORD'!H916</f>
        <v/>
      </c>
      <c r="CM918" t="e">
        <f>'TABLEAU DE BORD'!K916-'TABLEAU DE BORD'!I916</f>
        <v>#VALUE!</v>
      </c>
    </row>
    <row r="919" spans="72:91" x14ac:dyDescent="0.25">
      <c r="BT91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BORD'!$B$13:$B$2000,0),11))*T919/INDEX('TABLEAU DE BORD'!$B$13:$R$2000,MATCH('Formalisme RTE'!$H$2,'TABLEAU DE BORD'!$B$13:$B$2000,0),12)</f>
        <v>3.102830965870556</v>
      </c>
      <c r="BU919">
        <f t="shared" si="81"/>
        <v>0.93577891975241945</v>
      </c>
      <c r="BX919">
        <f t="shared" si="79"/>
        <v>0.60748217536470928</v>
      </c>
      <c r="BZ919">
        <v>19.600000000000001</v>
      </c>
      <c r="CB919">
        <v>0.627</v>
      </c>
      <c r="CD919">
        <f t="shared" si="80"/>
        <v>1.5404220201039038</v>
      </c>
      <c r="CF919">
        <f t="shared" si="78"/>
        <v>404.81000000000006</v>
      </c>
      <c r="CG91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BORD'!$B$13:$B$2000,0),9)))*T919/$P$18)</f>
        <v>406.35042202010396</v>
      </c>
      <c r="CI919" t="str">
        <f>'TABLEAU DE BORD'!B917</f>
        <v/>
      </c>
      <c r="CJ919" t="e">
        <f>'TABLEAU DE BORD'!E917-'TABLEAU DE BORD'!C917</f>
        <v>#VALUE!</v>
      </c>
      <c r="CL919" t="str">
        <f>'TABLEAU DE BORD'!H917</f>
        <v/>
      </c>
      <c r="CM919" t="e">
        <f>'TABLEAU DE BORD'!K917-'TABLEAU DE BORD'!I917</f>
        <v>#VALUE!</v>
      </c>
    </row>
    <row r="920" spans="72:91" x14ac:dyDescent="0.25">
      <c r="BT92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BORD'!$B$13:$B$2000,0),11))*T920/INDEX('TABLEAU DE BORD'!$B$13:$R$2000,MATCH('Formalisme RTE'!$H$2,'TABLEAU DE BORD'!$B$13:$B$2000,0),12)</f>
        <v>3.102830965870556</v>
      </c>
      <c r="BU920">
        <f t="shared" si="81"/>
        <v>0.93577891975241945</v>
      </c>
      <c r="BX920">
        <f t="shared" si="79"/>
        <v>0.60748217536470928</v>
      </c>
      <c r="BZ920">
        <v>19.600000000000001</v>
      </c>
      <c r="CB920">
        <v>0.627</v>
      </c>
      <c r="CD920">
        <f t="shared" si="80"/>
        <v>1.5404220201039038</v>
      </c>
      <c r="CF920">
        <f t="shared" si="78"/>
        <v>404.81000000000006</v>
      </c>
      <c r="CG92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BORD'!$B$13:$B$2000,0),9)))*T920/$P$18)</f>
        <v>406.35042202010396</v>
      </c>
      <c r="CI920" t="str">
        <f>'TABLEAU DE BORD'!B918</f>
        <v/>
      </c>
      <c r="CJ920" t="e">
        <f>'TABLEAU DE BORD'!E918-'TABLEAU DE BORD'!C918</f>
        <v>#VALUE!</v>
      </c>
      <c r="CL920" t="str">
        <f>'TABLEAU DE BORD'!H918</f>
        <v/>
      </c>
      <c r="CM920" t="e">
        <f>'TABLEAU DE BORD'!K918-'TABLEAU DE BORD'!I918</f>
        <v>#VALUE!</v>
      </c>
    </row>
    <row r="921" spans="72:91" x14ac:dyDescent="0.25">
      <c r="BT92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BORD'!$B$13:$B$2000,0),11))*T921/INDEX('TABLEAU DE BORD'!$B$13:$R$2000,MATCH('Formalisme RTE'!$H$2,'TABLEAU DE BORD'!$B$13:$B$2000,0),12)</f>
        <v>3.102830965870556</v>
      </c>
      <c r="BU921">
        <f t="shared" si="81"/>
        <v>0.93577891975241945</v>
      </c>
      <c r="BX921">
        <f t="shared" si="79"/>
        <v>0.60748217536470928</v>
      </c>
      <c r="BZ921">
        <v>19.600000000000001</v>
      </c>
      <c r="CB921">
        <v>0.627</v>
      </c>
      <c r="CD921">
        <f t="shared" si="80"/>
        <v>1.5404220201039038</v>
      </c>
      <c r="CF921">
        <f t="shared" si="78"/>
        <v>404.81000000000006</v>
      </c>
      <c r="CG92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BORD'!$B$13:$B$2000,0),9)))*T921/$P$18)</f>
        <v>406.35042202010396</v>
      </c>
      <c r="CI921" t="str">
        <f>'TABLEAU DE BORD'!B919</f>
        <v/>
      </c>
      <c r="CJ921" t="e">
        <f>'TABLEAU DE BORD'!E919-'TABLEAU DE BORD'!C919</f>
        <v>#VALUE!</v>
      </c>
      <c r="CL921" t="str">
        <f>'TABLEAU DE BORD'!H919</f>
        <v/>
      </c>
      <c r="CM921" t="e">
        <f>'TABLEAU DE BORD'!K919-'TABLEAU DE BORD'!I919</f>
        <v>#VALUE!</v>
      </c>
    </row>
    <row r="922" spans="72:91" x14ac:dyDescent="0.25">
      <c r="BT92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BORD'!$B$13:$B$2000,0),11))*T922/INDEX('TABLEAU DE BORD'!$B$13:$R$2000,MATCH('Formalisme RTE'!$H$2,'TABLEAU DE BORD'!$B$13:$B$2000,0),12)</f>
        <v>3.102830965870556</v>
      </c>
      <c r="BU922">
        <f t="shared" si="81"/>
        <v>0.93577891975241945</v>
      </c>
      <c r="BX922">
        <f t="shared" si="79"/>
        <v>0.60748217536470928</v>
      </c>
      <c r="BZ922">
        <v>19.600000000000001</v>
      </c>
      <c r="CB922">
        <v>0.627</v>
      </c>
      <c r="CD922">
        <f t="shared" si="80"/>
        <v>1.5404220201039038</v>
      </c>
      <c r="CF922">
        <f t="shared" si="78"/>
        <v>404.81000000000006</v>
      </c>
      <c r="CG92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BORD'!$B$13:$B$2000,0),9)))*T922/$P$18)</f>
        <v>406.35042202010396</v>
      </c>
      <c r="CI922" t="str">
        <f>'TABLEAU DE BORD'!B920</f>
        <v/>
      </c>
      <c r="CJ922" t="e">
        <f>'TABLEAU DE BORD'!E920-'TABLEAU DE BORD'!C920</f>
        <v>#VALUE!</v>
      </c>
      <c r="CL922" t="str">
        <f>'TABLEAU DE BORD'!H920</f>
        <v/>
      </c>
      <c r="CM922" t="e">
        <f>'TABLEAU DE BORD'!K920-'TABLEAU DE BORD'!I920</f>
        <v>#VALUE!</v>
      </c>
    </row>
    <row r="923" spans="72:91" x14ac:dyDescent="0.25">
      <c r="BT92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BORD'!$B$13:$B$2000,0),11))*T923/INDEX('TABLEAU DE BORD'!$B$13:$R$2000,MATCH('Formalisme RTE'!$H$2,'TABLEAU DE BORD'!$B$13:$B$2000,0),12)</f>
        <v>3.102830965870556</v>
      </c>
      <c r="BU923">
        <f t="shared" si="81"/>
        <v>0.93577891975241945</v>
      </c>
      <c r="BX923">
        <f t="shared" si="79"/>
        <v>0.60748217536470928</v>
      </c>
      <c r="BZ923">
        <v>19.600000000000001</v>
      </c>
      <c r="CB923">
        <v>0.627</v>
      </c>
      <c r="CD923">
        <f t="shared" si="80"/>
        <v>1.5404220201039038</v>
      </c>
      <c r="CF923">
        <f t="shared" si="78"/>
        <v>404.81000000000006</v>
      </c>
      <c r="CG92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BORD'!$B$13:$B$2000,0),9)))*T923/$P$18)</f>
        <v>406.35042202010396</v>
      </c>
      <c r="CI923" t="str">
        <f>'TABLEAU DE BORD'!B921</f>
        <v/>
      </c>
      <c r="CJ923" t="e">
        <f>'TABLEAU DE BORD'!E921-'TABLEAU DE BORD'!C921</f>
        <v>#VALUE!</v>
      </c>
      <c r="CL923" t="str">
        <f>'TABLEAU DE BORD'!H921</f>
        <v/>
      </c>
      <c r="CM923" t="e">
        <f>'TABLEAU DE BORD'!K921-'TABLEAU DE BORD'!I921</f>
        <v>#VALUE!</v>
      </c>
    </row>
    <row r="924" spans="72:91" x14ac:dyDescent="0.25">
      <c r="BT92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BORD'!$B$13:$B$2000,0),11))*T924/INDEX('TABLEAU DE BORD'!$B$13:$R$2000,MATCH('Formalisme RTE'!$H$2,'TABLEAU DE BORD'!$B$13:$B$2000,0),12)</f>
        <v>3.102830965870556</v>
      </c>
      <c r="BU924">
        <f t="shared" si="81"/>
        <v>0.93577891975241945</v>
      </c>
      <c r="BX924">
        <f t="shared" si="79"/>
        <v>0.60748217536470928</v>
      </c>
      <c r="BZ924">
        <v>19.600000000000001</v>
      </c>
      <c r="CB924">
        <v>0.627</v>
      </c>
      <c r="CD924">
        <f t="shared" si="80"/>
        <v>1.5404220201039038</v>
      </c>
      <c r="CF924">
        <f t="shared" si="78"/>
        <v>404.81000000000006</v>
      </c>
      <c r="CG92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BORD'!$B$13:$B$2000,0),9)))*T924/$P$18)</f>
        <v>406.35042202010396</v>
      </c>
      <c r="CI924" t="str">
        <f>'TABLEAU DE BORD'!B922</f>
        <v/>
      </c>
      <c r="CJ924" t="e">
        <f>'TABLEAU DE BORD'!E922-'TABLEAU DE BORD'!C922</f>
        <v>#VALUE!</v>
      </c>
      <c r="CL924" t="str">
        <f>'TABLEAU DE BORD'!H922</f>
        <v/>
      </c>
      <c r="CM924" t="e">
        <f>'TABLEAU DE BORD'!K922-'TABLEAU DE BORD'!I922</f>
        <v>#VALUE!</v>
      </c>
    </row>
    <row r="925" spans="72:91" x14ac:dyDescent="0.25">
      <c r="BT92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BORD'!$B$13:$B$2000,0),11))*T925/INDEX('TABLEAU DE BORD'!$B$13:$R$2000,MATCH('Formalisme RTE'!$H$2,'TABLEAU DE BORD'!$B$13:$B$2000,0),12)</f>
        <v>3.102830965870556</v>
      </c>
      <c r="BU925">
        <f t="shared" si="81"/>
        <v>0.93577891975241945</v>
      </c>
      <c r="BX925">
        <f t="shared" si="79"/>
        <v>0.60748217536470928</v>
      </c>
      <c r="BZ925">
        <v>19.600000000000001</v>
      </c>
      <c r="CB925">
        <v>0.627</v>
      </c>
      <c r="CD925">
        <f t="shared" si="80"/>
        <v>1.5404220201039038</v>
      </c>
      <c r="CF925">
        <f t="shared" si="78"/>
        <v>404.81000000000006</v>
      </c>
      <c r="CG92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BORD'!$B$13:$B$2000,0),9)))*T925/$P$18)</f>
        <v>406.35042202010396</v>
      </c>
      <c r="CI925" t="str">
        <f>'TABLEAU DE BORD'!B923</f>
        <v/>
      </c>
      <c r="CJ925" t="e">
        <f>'TABLEAU DE BORD'!E923-'TABLEAU DE BORD'!C923</f>
        <v>#VALUE!</v>
      </c>
      <c r="CL925" t="str">
        <f>'TABLEAU DE BORD'!H923</f>
        <v/>
      </c>
      <c r="CM925" t="e">
        <f>'TABLEAU DE BORD'!K923-'TABLEAU DE BORD'!I923</f>
        <v>#VALUE!</v>
      </c>
    </row>
    <row r="926" spans="72:91" x14ac:dyDescent="0.25">
      <c r="BT92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BORD'!$B$13:$B$2000,0),11))*T926/INDEX('TABLEAU DE BORD'!$B$13:$R$2000,MATCH('Formalisme RTE'!$H$2,'TABLEAU DE BORD'!$B$13:$B$2000,0),12)</f>
        <v>3.102830965870556</v>
      </c>
      <c r="BU926">
        <f t="shared" si="81"/>
        <v>0.93577891975241945</v>
      </c>
      <c r="BX926">
        <f t="shared" si="79"/>
        <v>0.60748217536470928</v>
      </c>
      <c r="BZ926">
        <v>19.600000000000001</v>
      </c>
      <c r="CB926">
        <v>0.627</v>
      </c>
      <c r="CD926">
        <f t="shared" si="80"/>
        <v>1.5404220201039038</v>
      </c>
      <c r="CF926">
        <f t="shared" si="78"/>
        <v>404.81000000000006</v>
      </c>
      <c r="CG92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BORD'!$B$13:$B$2000,0),9)))*T926/$P$18)</f>
        <v>406.35042202010396</v>
      </c>
      <c r="CI926" t="str">
        <f>'TABLEAU DE BORD'!B924</f>
        <v/>
      </c>
      <c r="CJ926" t="e">
        <f>'TABLEAU DE BORD'!E924-'TABLEAU DE BORD'!C924</f>
        <v>#VALUE!</v>
      </c>
      <c r="CL926" t="str">
        <f>'TABLEAU DE BORD'!H924</f>
        <v/>
      </c>
      <c r="CM926" t="e">
        <f>'TABLEAU DE BORD'!K924-'TABLEAU DE BORD'!I924</f>
        <v>#VALUE!</v>
      </c>
    </row>
    <row r="927" spans="72:91" x14ac:dyDescent="0.25">
      <c r="BT92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BORD'!$B$13:$B$2000,0),11))*T927/INDEX('TABLEAU DE BORD'!$B$13:$R$2000,MATCH('Formalisme RTE'!$H$2,'TABLEAU DE BORD'!$B$13:$B$2000,0),12)</f>
        <v>3.102830965870556</v>
      </c>
      <c r="BU927">
        <f t="shared" si="81"/>
        <v>0.93577891975241945</v>
      </c>
      <c r="BX927">
        <f t="shared" si="79"/>
        <v>0.60748217536470928</v>
      </c>
      <c r="BZ927">
        <v>19.600000000000001</v>
      </c>
      <c r="CB927">
        <v>0.627</v>
      </c>
      <c r="CD927">
        <f t="shared" si="80"/>
        <v>1.5404220201039038</v>
      </c>
      <c r="CF927">
        <f t="shared" si="78"/>
        <v>404.81000000000006</v>
      </c>
      <c r="CG92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BORD'!$B$13:$B$2000,0),9)))*T927/$P$18)</f>
        <v>406.35042202010396</v>
      </c>
      <c r="CI927" t="str">
        <f>'TABLEAU DE BORD'!B925</f>
        <v/>
      </c>
      <c r="CJ927" t="e">
        <f>'TABLEAU DE BORD'!E925-'TABLEAU DE BORD'!C925</f>
        <v>#VALUE!</v>
      </c>
      <c r="CL927" t="str">
        <f>'TABLEAU DE BORD'!H925</f>
        <v/>
      </c>
      <c r="CM927" t="e">
        <f>'TABLEAU DE BORD'!K925-'TABLEAU DE BORD'!I925</f>
        <v>#VALUE!</v>
      </c>
    </row>
    <row r="928" spans="72:91" x14ac:dyDescent="0.25">
      <c r="BT92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BORD'!$B$13:$B$2000,0),11))*T928/INDEX('TABLEAU DE BORD'!$B$13:$R$2000,MATCH('Formalisme RTE'!$H$2,'TABLEAU DE BORD'!$B$13:$B$2000,0),12)</f>
        <v>3.102830965870556</v>
      </c>
      <c r="BU928">
        <f t="shared" si="81"/>
        <v>0.93577891975241945</v>
      </c>
      <c r="BX928">
        <f t="shared" si="79"/>
        <v>0.60748217536470928</v>
      </c>
      <c r="BZ928">
        <v>19.600000000000001</v>
      </c>
      <c r="CB928">
        <v>0.627</v>
      </c>
      <c r="CD928">
        <f t="shared" si="80"/>
        <v>1.5404220201039038</v>
      </c>
      <c r="CF928">
        <f t="shared" si="78"/>
        <v>404.81000000000006</v>
      </c>
      <c r="CG92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BORD'!$B$13:$B$2000,0),9)))*T928/$P$18)</f>
        <v>406.35042202010396</v>
      </c>
      <c r="CI928" t="str">
        <f>'TABLEAU DE BORD'!B926</f>
        <v/>
      </c>
      <c r="CJ928" t="e">
        <f>'TABLEAU DE BORD'!E926-'TABLEAU DE BORD'!C926</f>
        <v>#VALUE!</v>
      </c>
      <c r="CL928" t="str">
        <f>'TABLEAU DE BORD'!H926</f>
        <v/>
      </c>
      <c r="CM928" t="e">
        <f>'TABLEAU DE BORD'!K926-'TABLEAU DE BORD'!I926</f>
        <v>#VALUE!</v>
      </c>
    </row>
    <row r="929" spans="72:91" x14ac:dyDescent="0.25">
      <c r="BT92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BORD'!$B$13:$B$2000,0),11))*T929/INDEX('TABLEAU DE BORD'!$B$13:$R$2000,MATCH('Formalisme RTE'!$H$2,'TABLEAU DE BORD'!$B$13:$B$2000,0),12)</f>
        <v>3.102830965870556</v>
      </c>
      <c r="BU929">
        <f t="shared" si="81"/>
        <v>0.93577891975241945</v>
      </c>
      <c r="BX929">
        <f t="shared" si="79"/>
        <v>0.60748217536470928</v>
      </c>
      <c r="BZ929">
        <v>19.600000000000001</v>
      </c>
      <c r="CB929">
        <v>0.627</v>
      </c>
      <c r="CD929">
        <f t="shared" si="80"/>
        <v>1.5404220201039038</v>
      </c>
      <c r="CF929">
        <f t="shared" si="78"/>
        <v>404.81000000000006</v>
      </c>
      <c r="CG92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BORD'!$B$13:$B$2000,0),9)))*T929/$P$18)</f>
        <v>406.35042202010396</v>
      </c>
      <c r="CI929" t="str">
        <f>'TABLEAU DE BORD'!B927</f>
        <v/>
      </c>
      <c r="CJ929" t="e">
        <f>'TABLEAU DE BORD'!E927-'TABLEAU DE BORD'!C927</f>
        <v>#VALUE!</v>
      </c>
      <c r="CL929" t="str">
        <f>'TABLEAU DE BORD'!H927</f>
        <v/>
      </c>
      <c r="CM929" t="e">
        <f>'TABLEAU DE BORD'!K927-'TABLEAU DE BORD'!I927</f>
        <v>#VALUE!</v>
      </c>
    </row>
    <row r="930" spans="72:91" x14ac:dyDescent="0.25">
      <c r="BT93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BORD'!$B$13:$B$2000,0),11))*T930/INDEX('TABLEAU DE BORD'!$B$13:$R$2000,MATCH('Formalisme RTE'!$H$2,'TABLEAU DE BORD'!$B$13:$B$2000,0),12)</f>
        <v>3.102830965870556</v>
      </c>
      <c r="BU930">
        <f t="shared" si="81"/>
        <v>0.93577891975241945</v>
      </c>
      <c r="BX930">
        <f t="shared" si="79"/>
        <v>0.60748217536470928</v>
      </c>
      <c r="BZ930">
        <v>19.600000000000001</v>
      </c>
      <c r="CB930">
        <v>0.627</v>
      </c>
      <c r="CD930">
        <f t="shared" si="80"/>
        <v>1.5404220201039038</v>
      </c>
      <c r="CF930">
        <f t="shared" si="78"/>
        <v>404.81000000000006</v>
      </c>
      <c r="CG93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BORD'!$B$13:$B$2000,0),9)))*T930/$P$18)</f>
        <v>406.35042202010396</v>
      </c>
      <c r="CI930" t="str">
        <f>'TABLEAU DE BORD'!B928</f>
        <v/>
      </c>
      <c r="CJ930" t="e">
        <f>'TABLEAU DE BORD'!E928-'TABLEAU DE BORD'!C928</f>
        <v>#VALUE!</v>
      </c>
      <c r="CL930" t="str">
        <f>'TABLEAU DE BORD'!H928</f>
        <v/>
      </c>
      <c r="CM930" t="e">
        <f>'TABLEAU DE BORD'!K928-'TABLEAU DE BORD'!I928</f>
        <v>#VALUE!</v>
      </c>
    </row>
    <row r="931" spans="72:91" x14ac:dyDescent="0.25">
      <c r="BT93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BORD'!$B$13:$B$2000,0),11))*T931/INDEX('TABLEAU DE BORD'!$B$13:$R$2000,MATCH('Formalisme RTE'!$H$2,'TABLEAU DE BORD'!$B$13:$B$2000,0),12)</f>
        <v>3.102830965870556</v>
      </c>
      <c r="BU931">
        <f t="shared" si="81"/>
        <v>0.93577891975241945</v>
      </c>
      <c r="BX931">
        <f t="shared" si="79"/>
        <v>0.60748217536470928</v>
      </c>
      <c r="BZ931">
        <v>19.600000000000001</v>
      </c>
      <c r="CB931">
        <v>0.627</v>
      </c>
      <c r="CD931">
        <f t="shared" si="80"/>
        <v>1.5404220201039038</v>
      </c>
      <c r="CF931">
        <f t="shared" si="78"/>
        <v>404.81000000000006</v>
      </c>
      <c r="CG93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BORD'!$B$13:$B$2000,0),9)))*T931/$P$18)</f>
        <v>406.35042202010396</v>
      </c>
      <c r="CI931" t="str">
        <f>'TABLEAU DE BORD'!B929</f>
        <v/>
      </c>
      <c r="CJ931" t="e">
        <f>'TABLEAU DE BORD'!E929-'TABLEAU DE BORD'!C929</f>
        <v>#VALUE!</v>
      </c>
      <c r="CL931" t="str">
        <f>'TABLEAU DE BORD'!H929</f>
        <v/>
      </c>
      <c r="CM931" t="e">
        <f>'TABLEAU DE BORD'!K929-'TABLEAU DE BORD'!I929</f>
        <v>#VALUE!</v>
      </c>
    </row>
    <row r="932" spans="72:91" x14ac:dyDescent="0.25">
      <c r="BT93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BORD'!$B$13:$B$2000,0),11))*T932/INDEX('TABLEAU DE BORD'!$B$13:$R$2000,MATCH('Formalisme RTE'!$H$2,'TABLEAU DE BORD'!$B$13:$B$2000,0),12)</f>
        <v>3.102830965870556</v>
      </c>
      <c r="BU932">
        <f t="shared" si="81"/>
        <v>0.93577891975241945</v>
      </c>
      <c r="BX932">
        <f t="shared" si="79"/>
        <v>0.60748217536470928</v>
      </c>
      <c r="BZ932">
        <v>19.600000000000001</v>
      </c>
      <c r="CB932">
        <v>0.627</v>
      </c>
      <c r="CD932">
        <f t="shared" si="80"/>
        <v>1.5404220201039038</v>
      </c>
      <c r="CF932">
        <f t="shared" si="78"/>
        <v>404.81000000000006</v>
      </c>
      <c r="CG93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BORD'!$B$13:$B$2000,0),9)))*T932/$P$18)</f>
        <v>406.35042202010396</v>
      </c>
      <c r="CI932" t="str">
        <f>'TABLEAU DE BORD'!B930</f>
        <v/>
      </c>
      <c r="CJ932" t="e">
        <f>'TABLEAU DE BORD'!E930-'TABLEAU DE BORD'!C930</f>
        <v>#VALUE!</v>
      </c>
      <c r="CL932" t="str">
        <f>'TABLEAU DE BORD'!H930</f>
        <v/>
      </c>
      <c r="CM932" t="e">
        <f>'TABLEAU DE BORD'!K930-'TABLEAU DE BORD'!I930</f>
        <v>#VALUE!</v>
      </c>
    </row>
    <row r="933" spans="72:91" x14ac:dyDescent="0.25">
      <c r="BT93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BORD'!$B$13:$B$2000,0),11))*T933/INDEX('TABLEAU DE BORD'!$B$13:$R$2000,MATCH('Formalisme RTE'!$H$2,'TABLEAU DE BORD'!$B$13:$B$2000,0),12)</f>
        <v>3.102830965870556</v>
      </c>
      <c r="BU933">
        <f t="shared" si="81"/>
        <v>0.93577891975241945</v>
      </c>
      <c r="BX933">
        <f t="shared" si="79"/>
        <v>0.60748217536470928</v>
      </c>
      <c r="BZ933">
        <v>19.600000000000001</v>
      </c>
      <c r="CB933">
        <v>0.627</v>
      </c>
      <c r="CD933">
        <f t="shared" si="80"/>
        <v>1.5404220201039038</v>
      </c>
      <c r="CF933">
        <f t="shared" si="78"/>
        <v>404.81000000000006</v>
      </c>
      <c r="CG93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BORD'!$B$13:$B$2000,0),9)))*T933/$P$18)</f>
        <v>406.35042202010396</v>
      </c>
      <c r="CI933" t="str">
        <f>'TABLEAU DE BORD'!B931</f>
        <v/>
      </c>
      <c r="CJ933" t="e">
        <f>'TABLEAU DE BORD'!E931-'TABLEAU DE BORD'!C931</f>
        <v>#VALUE!</v>
      </c>
      <c r="CL933" t="str">
        <f>'TABLEAU DE BORD'!H931</f>
        <v/>
      </c>
      <c r="CM933" t="e">
        <f>'TABLEAU DE BORD'!K931-'TABLEAU DE BORD'!I931</f>
        <v>#VALUE!</v>
      </c>
    </row>
    <row r="934" spans="72:91" x14ac:dyDescent="0.25">
      <c r="BT93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BORD'!$B$13:$B$2000,0),11))*T934/INDEX('TABLEAU DE BORD'!$B$13:$R$2000,MATCH('Formalisme RTE'!$H$2,'TABLEAU DE BORD'!$B$13:$B$2000,0),12)</f>
        <v>3.102830965870556</v>
      </c>
      <c r="BU934">
        <f t="shared" si="81"/>
        <v>0.93577891975241945</v>
      </c>
      <c r="BX934">
        <f t="shared" si="79"/>
        <v>0.60748217536470928</v>
      </c>
      <c r="BZ934">
        <v>19.600000000000001</v>
      </c>
      <c r="CB934">
        <v>0.627</v>
      </c>
      <c r="CD934">
        <f t="shared" si="80"/>
        <v>1.5404220201039038</v>
      </c>
      <c r="CF934">
        <f t="shared" si="78"/>
        <v>404.81000000000006</v>
      </c>
      <c r="CG93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BORD'!$B$13:$B$2000,0),9)))*T934/$P$18)</f>
        <v>406.35042202010396</v>
      </c>
      <c r="CI934" t="str">
        <f>'TABLEAU DE BORD'!B932</f>
        <v/>
      </c>
      <c r="CJ934" t="e">
        <f>'TABLEAU DE BORD'!E932-'TABLEAU DE BORD'!C932</f>
        <v>#VALUE!</v>
      </c>
      <c r="CL934" t="str">
        <f>'TABLEAU DE BORD'!H932</f>
        <v/>
      </c>
      <c r="CM934" t="e">
        <f>'TABLEAU DE BORD'!K932-'TABLEAU DE BORD'!I932</f>
        <v>#VALUE!</v>
      </c>
    </row>
    <row r="935" spans="72:91" x14ac:dyDescent="0.25">
      <c r="BT93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BORD'!$B$13:$B$2000,0),11))*T935/INDEX('TABLEAU DE BORD'!$B$13:$R$2000,MATCH('Formalisme RTE'!$H$2,'TABLEAU DE BORD'!$B$13:$B$2000,0),12)</f>
        <v>3.102830965870556</v>
      </c>
      <c r="BU935">
        <f t="shared" si="81"/>
        <v>0.93577891975241945</v>
      </c>
      <c r="BX935">
        <f t="shared" si="79"/>
        <v>0.60748217536470928</v>
      </c>
      <c r="BZ935">
        <v>19.600000000000001</v>
      </c>
      <c r="CB935">
        <v>0.627</v>
      </c>
      <c r="CD935">
        <f t="shared" si="80"/>
        <v>1.5404220201039038</v>
      </c>
      <c r="CF935">
        <f t="shared" si="78"/>
        <v>404.81000000000006</v>
      </c>
      <c r="CG93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BORD'!$B$13:$B$2000,0),9)))*T935/$P$18)</f>
        <v>406.35042202010396</v>
      </c>
      <c r="CI935" t="str">
        <f>'TABLEAU DE BORD'!B933</f>
        <v/>
      </c>
      <c r="CJ935" t="e">
        <f>'TABLEAU DE BORD'!E933-'TABLEAU DE BORD'!C933</f>
        <v>#VALUE!</v>
      </c>
      <c r="CL935" t="str">
        <f>'TABLEAU DE BORD'!H933</f>
        <v/>
      </c>
      <c r="CM935" t="e">
        <f>'TABLEAU DE BORD'!K933-'TABLEAU DE BORD'!I933</f>
        <v>#VALUE!</v>
      </c>
    </row>
    <row r="936" spans="72:91" x14ac:dyDescent="0.25">
      <c r="BT93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BORD'!$B$13:$B$2000,0),11))*T936/INDEX('TABLEAU DE BORD'!$B$13:$R$2000,MATCH('Formalisme RTE'!$H$2,'TABLEAU DE BORD'!$B$13:$B$2000,0),12)</f>
        <v>3.102830965870556</v>
      </c>
      <c r="BU936">
        <f t="shared" si="81"/>
        <v>0.93577891975241945</v>
      </c>
      <c r="BX936">
        <f t="shared" si="79"/>
        <v>0.60748217536470928</v>
      </c>
      <c r="BZ936">
        <v>19.600000000000001</v>
      </c>
      <c r="CB936">
        <v>0.627</v>
      </c>
      <c r="CD936">
        <f t="shared" si="80"/>
        <v>1.5404220201039038</v>
      </c>
      <c r="CF936">
        <f t="shared" si="78"/>
        <v>404.81000000000006</v>
      </c>
      <c r="CG93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BORD'!$B$13:$B$2000,0),9)))*T936/$P$18)</f>
        <v>406.35042202010396</v>
      </c>
      <c r="CI936" t="str">
        <f>'TABLEAU DE BORD'!B934</f>
        <v/>
      </c>
      <c r="CJ936" t="e">
        <f>'TABLEAU DE BORD'!E934-'TABLEAU DE BORD'!C934</f>
        <v>#VALUE!</v>
      </c>
      <c r="CL936" t="str">
        <f>'TABLEAU DE BORD'!H934</f>
        <v/>
      </c>
      <c r="CM936" t="e">
        <f>'TABLEAU DE BORD'!K934-'TABLEAU DE BORD'!I934</f>
        <v>#VALUE!</v>
      </c>
    </row>
    <row r="937" spans="72:91" x14ac:dyDescent="0.25">
      <c r="BT93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BORD'!$B$13:$B$2000,0),11))*T937/INDEX('TABLEAU DE BORD'!$B$13:$R$2000,MATCH('Formalisme RTE'!$H$2,'TABLEAU DE BORD'!$B$13:$B$2000,0),12)</f>
        <v>3.102830965870556</v>
      </c>
      <c r="BU937">
        <f t="shared" si="81"/>
        <v>0.93577891975241945</v>
      </c>
      <c r="BX937">
        <f t="shared" si="79"/>
        <v>0.60748217536470928</v>
      </c>
      <c r="BZ937">
        <v>19.600000000000001</v>
      </c>
      <c r="CB937">
        <v>0.627</v>
      </c>
      <c r="CD937">
        <f t="shared" si="80"/>
        <v>1.5404220201039038</v>
      </c>
      <c r="CF937">
        <f t="shared" si="78"/>
        <v>404.81000000000006</v>
      </c>
      <c r="CG93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BORD'!$B$13:$B$2000,0),9)))*T937/$P$18)</f>
        <v>406.35042202010396</v>
      </c>
      <c r="CI937" t="str">
        <f>'TABLEAU DE BORD'!B935</f>
        <v/>
      </c>
      <c r="CJ937" t="e">
        <f>'TABLEAU DE BORD'!E935-'TABLEAU DE BORD'!C935</f>
        <v>#VALUE!</v>
      </c>
      <c r="CL937" t="str">
        <f>'TABLEAU DE BORD'!H935</f>
        <v/>
      </c>
      <c r="CM937" t="e">
        <f>'TABLEAU DE BORD'!K935-'TABLEAU DE BORD'!I935</f>
        <v>#VALUE!</v>
      </c>
    </row>
    <row r="938" spans="72:91" x14ac:dyDescent="0.25">
      <c r="BT93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BORD'!$B$13:$B$2000,0),11))*T938/INDEX('TABLEAU DE BORD'!$B$13:$R$2000,MATCH('Formalisme RTE'!$H$2,'TABLEAU DE BORD'!$B$13:$B$2000,0),12)</f>
        <v>3.102830965870556</v>
      </c>
      <c r="BU938">
        <f t="shared" si="81"/>
        <v>0.93577891975241945</v>
      </c>
      <c r="BX938">
        <f t="shared" si="79"/>
        <v>0.60748217536470928</v>
      </c>
      <c r="BZ938">
        <v>19.600000000000001</v>
      </c>
      <c r="CB938">
        <v>0.627</v>
      </c>
      <c r="CD938">
        <f t="shared" si="80"/>
        <v>1.5404220201039038</v>
      </c>
      <c r="CF938">
        <f t="shared" si="78"/>
        <v>404.81000000000006</v>
      </c>
      <c r="CG93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BORD'!$B$13:$B$2000,0),9)))*T938/$P$18)</f>
        <v>406.35042202010396</v>
      </c>
      <c r="CI938" t="str">
        <f>'TABLEAU DE BORD'!B936</f>
        <v/>
      </c>
      <c r="CJ938" t="e">
        <f>'TABLEAU DE BORD'!E936-'TABLEAU DE BORD'!C936</f>
        <v>#VALUE!</v>
      </c>
      <c r="CL938" t="str">
        <f>'TABLEAU DE BORD'!H936</f>
        <v/>
      </c>
      <c r="CM938" t="e">
        <f>'TABLEAU DE BORD'!K936-'TABLEAU DE BORD'!I936</f>
        <v>#VALUE!</v>
      </c>
    </row>
    <row r="939" spans="72:91" x14ac:dyDescent="0.25">
      <c r="BT93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BORD'!$B$13:$B$2000,0),11))*T939/INDEX('TABLEAU DE BORD'!$B$13:$R$2000,MATCH('Formalisme RTE'!$H$2,'TABLEAU DE BORD'!$B$13:$B$2000,0),12)</f>
        <v>3.102830965870556</v>
      </c>
      <c r="BU939">
        <f t="shared" si="81"/>
        <v>0.93577891975241945</v>
      </c>
      <c r="BX939">
        <f t="shared" si="79"/>
        <v>0.60748217536470928</v>
      </c>
      <c r="BZ939">
        <v>19.600000000000001</v>
      </c>
      <c r="CB939">
        <v>0.627</v>
      </c>
      <c r="CD939">
        <f t="shared" si="80"/>
        <v>1.5404220201039038</v>
      </c>
      <c r="CF939">
        <f t="shared" si="78"/>
        <v>404.81000000000006</v>
      </c>
      <c r="CG93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BORD'!$B$13:$B$2000,0),9)))*T939/$P$18)</f>
        <v>406.35042202010396</v>
      </c>
      <c r="CI939" t="str">
        <f>'TABLEAU DE BORD'!B937</f>
        <v/>
      </c>
      <c r="CJ939" t="e">
        <f>'TABLEAU DE BORD'!E937-'TABLEAU DE BORD'!C937</f>
        <v>#VALUE!</v>
      </c>
      <c r="CL939" t="str">
        <f>'TABLEAU DE BORD'!H937</f>
        <v/>
      </c>
      <c r="CM939" t="e">
        <f>'TABLEAU DE BORD'!K937-'TABLEAU DE BORD'!I937</f>
        <v>#VALUE!</v>
      </c>
    </row>
    <row r="940" spans="72:91" x14ac:dyDescent="0.25">
      <c r="BT94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BORD'!$B$13:$B$2000,0),11))*T940/INDEX('TABLEAU DE BORD'!$B$13:$R$2000,MATCH('Formalisme RTE'!$H$2,'TABLEAU DE BORD'!$B$13:$B$2000,0),12)</f>
        <v>3.102830965870556</v>
      </c>
      <c r="BU940">
        <f t="shared" si="81"/>
        <v>0.93577891975241945</v>
      </c>
      <c r="BX940">
        <f t="shared" si="79"/>
        <v>0.60748217536470928</v>
      </c>
      <c r="BZ940">
        <v>19.600000000000001</v>
      </c>
      <c r="CB940">
        <v>0.627</v>
      </c>
      <c r="CD940">
        <f t="shared" si="80"/>
        <v>1.5404220201039038</v>
      </c>
      <c r="CF940">
        <f t="shared" si="78"/>
        <v>404.81000000000006</v>
      </c>
      <c r="CG94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BORD'!$B$13:$B$2000,0),9)))*T940/$P$18)</f>
        <v>406.35042202010396</v>
      </c>
      <c r="CI940" t="str">
        <f>'TABLEAU DE BORD'!B938</f>
        <v/>
      </c>
      <c r="CJ940" t="e">
        <f>'TABLEAU DE BORD'!E938-'TABLEAU DE BORD'!C938</f>
        <v>#VALUE!</v>
      </c>
      <c r="CL940" t="str">
        <f>'TABLEAU DE BORD'!H938</f>
        <v/>
      </c>
      <c r="CM940" t="e">
        <f>'TABLEAU DE BORD'!K938-'TABLEAU DE BORD'!I938</f>
        <v>#VALUE!</v>
      </c>
    </row>
    <row r="941" spans="72:91" x14ac:dyDescent="0.25">
      <c r="BT94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BORD'!$B$13:$B$2000,0),11))*T941/INDEX('TABLEAU DE BORD'!$B$13:$R$2000,MATCH('Formalisme RTE'!$H$2,'TABLEAU DE BORD'!$B$13:$B$2000,0),12)</f>
        <v>3.102830965870556</v>
      </c>
      <c r="BU941">
        <f t="shared" si="81"/>
        <v>0.93577891975241945</v>
      </c>
      <c r="BX941">
        <f t="shared" si="79"/>
        <v>0.60748217536470928</v>
      </c>
      <c r="BZ941">
        <v>19.600000000000001</v>
      </c>
      <c r="CB941">
        <v>0.627</v>
      </c>
      <c r="CD941">
        <f t="shared" si="80"/>
        <v>1.5404220201039038</v>
      </c>
      <c r="CF941">
        <f t="shared" si="78"/>
        <v>404.81000000000006</v>
      </c>
      <c r="CG94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BORD'!$B$13:$B$2000,0),9)))*T941/$P$18)</f>
        <v>406.35042202010396</v>
      </c>
      <c r="CI941" t="str">
        <f>'TABLEAU DE BORD'!B939</f>
        <v/>
      </c>
      <c r="CJ941" t="e">
        <f>'TABLEAU DE BORD'!E939-'TABLEAU DE BORD'!C939</f>
        <v>#VALUE!</v>
      </c>
      <c r="CL941" t="str">
        <f>'TABLEAU DE BORD'!H939</f>
        <v/>
      </c>
      <c r="CM941" t="e">
        <f>'TABLEAU DE BORD'!K939-'TABLEAU DE BORD'!I939</f>
        <v>#VALUE!</v>
      </c>
    </row>
    <row r="942" spans="72:91" x14ac:dyDescent="0.25">
      <c r="BT94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BORD'!$B$13:$B$2000,0),11))*T942/INDEX('TABLEAU DE BORD'!$B$13:$R$2000,MATCH('Formalisme RTE'!$H$2,'TABLEAU DE BORD'!$B$13:$B$2000,0),12)</f>
        <v>3.102830965870556</v>
      </c>
      <c r="BU942">
        <f t="shared" si="81"/>
        <v>0.93577891975241945</v>
      </c>
      <c r="BX942">
        <f t="shared" si="79"/>
        <v>0.60748217536470928</v>
      </c>
      <c r="BZ942">
        <v>19.600000000000001</v>
      </c>
      <c r="CB942">
        <v>0.627</v>
      </c>
      <c r="CD942">
        <f t="shared" si="80"/>
        <v>1.5404220201039038</v>
      </c>
      <c r="CF942">
        <f t="shared" si="78"/>
        <v>404.81000000000006</v>
      </c>
      <c r="CG94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BORD'!$B$13:$B$2000,0),9)))*T942/$P$18)</f>
        <v>406.35042202010396</v>
      </c>
      <c r="CI942" t="str">
        <f>'TABLEAU DE BORD'!B940</f>
        <v/>
      </c>
      <c r="CJ942" t="e">
        <f>'TABLEAU DE BORD'!E940-'TABLEAU DE BORD'!C940</f>
        <v>#VALUE!</v>
      </c>
      <c r="CL942" t="str">
        <f>'TABLEAU DE BORD'!H940</f>
        <v/>
      </c>
      <c r="CM942" t="e">
        <f>'TABLEAU DE BORD'!K940-'TABLEAU DE BORD'!I940</f>
        <v>#VALUE!</v>
      </c>
    </row>
    <row r="943" spans="72:91" x14ac:dyDescent="0.25">
      <c r="BT94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BORD'!$B$13:$B$2000,0),11))*T943/INDEX('TABLEAU DE BORD'!$B$13:$R$2000,MATCH('Formalisme RTE'!$H$2,'TABLEAU DE BORD'!$B$13:$B$2000,0),12)</f>
        <v>3.102830965870556</v>
      </c>
      <c r="BU943">
        <f t="shared" si="81"/>
        <v>0.93577891975241945</v>
      </c>
      <c r="BX943">
        <f t="shared" si="79"/>
        <v>0.60748217536470928</v>
      </c>
      <c r="BZ943">
        <v>19.600000000000001</v>
      </c>
      <c r="CB943">
        <v>0.627</v>
      </c>
      <c r="CD943">
        <f t="shared" si="80"/>
        <v>1.5404220201039038</v>
      </c>
      <c r="CF943">
        <f t="shared" si="78"/>
        <v>404.81000000000006</v>
      </c>
      <c r="CG94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BORD'!$B$13:$B$2000,0),9)))*T943/$P$18)</f>
        <v>406.35042202010396</v>
      </c>
      <c r="CI943" t="str">
        <f>'TABLEAU DE BORD'!B941</f>
        <v/>
      </c>
      <c r="CJ943" t="e">
        <f>'TABLEAU DE BORD'!E941-'TABLEAU DE BORD'!C941</f>
        <v>#VALUE!</v>
      </c>
      <c r="CL943" t="str">
        <f>'TABLEAU DE BORD'!H941</f>
        <v/>
      </c>
      <c r="CM943" t="e">
        <f>'TABLEAU DE BORD'!K941-'TABLEAU DE BORD'!I941</f>
        <v>#VALUE!</v>
      </c>
    </row>
    <row r="944" spans="72:91" x14ac:dyDescent="0.25">
      <c r="BT94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BORD'!$B$13:$B$2000,0),11))*T944/INDEX('TABLEAU DE BORD'!$B$13:$R$2000,MATCH('Formalisme RTE'!$H$2,'TABLEAU DE BORD'!$B$13:$B$2000,0),12)</f>
        <v>3.102830965870556</v>
      </c>
      <c r="BU944">
        <f t="shared" si="81"/>
        <v>0.93577891975241945</v>
      </c>
      <c r="BX944">
        <f t="shared" si="79"/>
        <v>0.60748217536470928</v>
      </c>
      <c r="BZ944">
        <v>19.600000000000001</v>
      </c>
      <c r="CB944">
        <v>0.627</v>
      </c>
      <c r="CD944">
        <f t="shared" si="80"/>
        <v>1.5404220201039038</v>
      </c>
      <c r="CF944">
        <f t="shared" si="78"/>
        <v>404.81000000000006</v>
      </c>
      <c r="CG94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BORD'!$B$13:$B$2000,0),9)))*T944/$P$18)</f>
        <v>406.35042202010396</v>
      </c>
      <c r="CI944" t="str">
        <f>'TABLEAU DE BORD'!B942</f>
        <v/>
      </c>
      <c r="CJ944" t="e">
        <f>'TABLEAU DE BORD'!E942-'TABLEAU DE BORD'!C942</f>
        <v>#VALUE!</v>
      </c>
      <c r="CL944" t="str">
        <f>'TABLEAU DE BORD'!H942</f>
        <v/>
      </c>
      <c r="CM944" t="e">
        <f>'TABLEAU DE BORD'!K942-'TABLEAU DE BORD'!I942</f>
        <v>#VALUE!</v>
      </c>
    </row>
    <row r="945" spans="72:91" x14ac:dyDescent="0.25">
      <c r="BT94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BORD'!$B$13:$B$2000,0),11))*T945/INDEX('TABLEAU DE BORD'!$B$13:$R$2000,MATCH('Formalisme RTE'!$H$2,'TABLEAU DE BORD'!$B$13:$B$2000,0),12)</f>
        <v>3.102830965870556</v>
      </c>
      <c r="BU945">
        <f t="shared" si="81"/>
        <v>0.93577891975241945</v>
      </c>
      <c r="BX945">
        <f t="shared" si="79"/>
        <v>0.60748217536470928</v>
      </c>
      <c r="BZ945">
        <v>19.600000000000001</v>
      </c>
      <c r="CB945">
        <v>0.627</v>
      </c>
      <c r="CD945">
        <f t="shared" si="80"/>
        <v>1.5404220201039038</v>
      </c>
      <c r="CF945">
        <f t="shared" si="78"/>
        <v>404.81000000000006</v>
      </c>
      <c r="CG94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BORD'!$B$13:$B$2000,0),9)))*T945/$P$18)</f>
        <v>406.35042202010396</v>
      </c>
      <c r="CI945" t="str">
        <f>'TABLEAU DE BORD'!B943</f>
        <v/>
      </c>
      <c r="CJ945" t="e">
        <f>'TABLEAU DE BORD'!E943-'TABLEAU DE BORD'!C943</f>
        <v>#VALUE!</v>
      </c>
      <c r="CL945" t="str">
        <f>'TABLEAU DE BORD'!H943</f>
        <v/>
      </c>
      <c r="CM945" t="e">
        <f>'TABLEAU DE BORD'!K943-'TABLEAU DE BORD'!I943</f>
        <v>#VALUE!</v>
      </c>
    </row>
    <row r="946" spans="72:91" x14ac:dyDescent="0.25">
      <c r="BT94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BORD'!$B$13:$B$2000,0),11))*T946/INDEX('TABLEAU DE BORD'!$B$13:$R$2000,MATCH('Formalisme RTE'!$H$2,'TABLEAU DE BORD'!$B$13:$B$2000,0),12)</f>
        <v>3.102830965870556</v>
      </c>
      <c r="BU946">
        <f t="shared" si="81"/>
        <v>0.93577891975241945</v>
      </c>
      <c r="BX946">
        <f t="shared" si="79"/>
        <v>0.60748217536470928</v>
      </c>
      <c r="BZ946">
        <v>19.600000000000001</v>
      </c>
      <c r="CB946">
        <v>0.627</v>
      </c>
      <c r="CD946">
        <f t="shared" si="80"/>
        <v>1.5404220201039038</v>
      </c>
      <c r="CF946">
        <f t="shared" si="78"/>
        <v>404.81000000000006</v>
      </c>
      <c r="CG94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BORD'!$B$13:$B$2000,0),9)))*T946/$P$18)</f>
        <v>406.35042202010396</v>
      </c>
      <c r="CI946" t="str">
        <f>'TABLEAU DE BORD'!B944</f>
        <v/>
      </c>
      <c r="CJ946" t="e">
        <f>'TABLEAU DE BORD'!E944-'TABLEAU DE BORD'!C944</f>
        <v>#VALUE!</v>
      </c>
      <c r="CL946" t="str">
        <f>'TABLEAU DE BORD'!H944</f>
        <v/>
      </c>
      <c r="CM946" t="e">
        <f>'TABLEAU DE BORD'!K944-'TABLEAU DE BORD'!I944</f>
        <v>#VALUE!</v>
      </c>
    </row>
    <row r="947" spans="72:91" x14ac:dyDescent="0.25">
      <c r="BT94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BORD'!$B$13:$B$2000,0),11))*T947/INDEX('TABLEAU DE BORD'!$B$13:$R$2000,MATCH('Formalisme RTE'!$H$2,'TABLEAU DE BORD'!$B$13:$B$2000,0),12)</f>
        <v>3.102830965870556</v>
      </c>
      <c r="BU947">
        <f t="shared" si="81"/>
        <v>0.93577891975241945</v>
      </c>
      <c r="BX947">
        <f t="shared" si="79"/>
        <v>0.60748217536470928</v>
      </c>
      <c r="BZ947">
        <v>19.600000000000001</v>
      </c>
      <c r="CB947">
        <v>0.627</v>
      </c>
      <c r="CD947">
        <f t="shared" si="80"/>
        <v>1.5404220201039038</v>
      </c>
      <c r="CF947">
        <f t="shared" si="78"/>
        <v>404.81000000000006</v>
      </c>
      <c r="CG94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BORD'!$B$13:$B$2000,0),9)))*T947/$P$18)</f>
        <v>406.35042202010396</v>
      </c>
      <c r="CI947" t="str">
        <f>'TABLEAU DE BORD'!B945</f>
        <v/>
      </c>
      <c r="CJ947" t="e">
        <f>'TABLEAU DE BORD'!E945-'TABLEAU DE BORD'!C945</f>
        <v>#VALUE!</v>
      </c>
      <c r="CL947" t="str">
        <f>'TABLEAU DE BORD'!H945</f>
        <v/>
      </c>
      <c r="CM947" t="e">
        <f>'TABLEAU DE BORD'!K945-'TABLEAU DE BORD'!I945</f>
        <v>#VALUE!</v>
      </c>
    </row>
    <row r="948" spans="72:91" x14ac:dyDescent="0.25">
      <c r="BT94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BORD'!$B$13:$B$2000,0),11))*T948/INDEX('TABLEAU DE BORD'!$B$13:$R$2000,MATCH('Formalisme RTE'!$H$2,'TABLEAU DE BORD'!$B$13:$B$2000,0),12)</f>
        <v>3.102830965870556</v>
      </c>
      <c r="BU948">
        <f t="shared" si="81"/>
        <v>0.93577891975241945</v>
      </c>
      <c r="BX948">
        <f t="shared" si="79"/>
        <v>0.60748217536470928</v>
      </c>
      <c r="BZ948">
        <v>19.600000000000001</v>
      </c>
      <c r="CB948">
        <v>0.627</v>
      </c>
      <c r="CD948">
        <f t="shared" si="80"/>
        <v>1.5404220201039038</v>
      </c>
      <c r="CF948">
        <f t="shared" si="78"/>
        <v>404.81000000000006</v>
      </c>
      <c r="CG94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BORD'!$B$13:$B$2000,0),9)))*T948/$P$18)</f>
        <v>406.35042202010396</v>
      </c>
      <c r="CI948" t="str">
        <f>'TABLEAU DE BORD'!B946</f>
        <v/>
      </c>
      <c r="CJ948" t="e">
        <f>'TABLEAU DE BORD'!E946-'TABLEAU DE BORD'!C946</f>
        <v>#VALUE!</v>
      </c>
      <c r="CL948" t="str">
        <f>'TABLEAU DE BORD'!H946</f>
        <v/>
      </c>
      <c r="CM948" t="e">
        <f>'TABLEAU DE BORD'!K946-'TABLEAU DE BORD'!I946</f>
        <v>#VALUE!</v>
      </c>
    </row>
    <row r="949" spans="72:91" x14ac:dyDescent="0.25">
      <c r="BT94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BORD'!$B$13:$B$2000,0),11))*T949/INDEX('TABLEAU DE BORD'!$B$13:$R$2000,MATCH('Formalisme RTE'!$H$2,'TABLEAU DE BORD'!$B$13:$B$2000,0),12)</f>
        <v>3.102830965870556</v>
      </c>
      <c r="BU949">
        <f t="shared" si="81"/>
        <v>0.93577891975241945</v>
      </c>
      <c r="BX949">
        <f t="shared" si="79"/>
        <v>0.60748217536470928</v>
      </c>
      <c r="BZ949">
        <v>19.600000000000001</v>
      </c>
      <c r="CB949">
        <v>0.627</v>
      </c>
      <c r="CD949">
        <f t="shared" si="80"/>
        <v>1.5404220201039038</v>
      </c>
      <c r="CF949">
        <f t="shared" si="78"/>
        <v>404.81000000000006</v>
      </c>
      <c r="CG94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BORD'!$B$13:$B$2000,0),9)))*T949/$P$18)</f>
        <v>406.35042202010396</v>
      </c>
      <c r="CI949" t="str">
        <f>'TABLEAU DE BORD'!B947</f>
        <v/>
      </c>
      <c r="CJ949" t="e">
        <f>'TABLEAU DE BORD'!E947-'TABLEAU DE BORD'!C947</f>
        <v>#VALUE!</v>
      </c>
      <c r="CL949" t="str">
        <f>'TABLEAU DE BORD'!H947</f>
        <v/>
      </c>
      <c r="CM949" t="e">
        <f>'TABLEAU DE BORD'!K947-'TABLEAU DE BORD'!I947</f>
        <v>#VALUE!</v>
      </c>
    </row>
    <row r="950" spans="72:91" x14ac:dyDescent="0.25">
      <c r="BT95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BORD'!$B$13:$B$2000,0),11))*T950/INDEX('TABLEAU DE BORD'!$B$13:$R$2000,MATCH('Formalisme RTE'!$H$2,'TABLEAU DE BORD'!$B$13:$B$2000,0),12)</f>
        <v>3.102830965870556</v>
      </c>
      <c r="BU950">
        <f t="shared" si="81"/>
        <v>0.93577891975241945</v>
      </c>
      <c r="BX950">
        <f t="shared" si="79"/>
        <v>0.60748217536470928</v>
      </c>
      <c r="BZ950">
        <v>19.600000000000001</v>
      </c>
      <c r="CB950">
        <v>0.627</v>
      </c>
      <c r="CD950">
        <f t="shared" si="80"/>
        <v>1.5404220201039038</v>
      </c>
      <c r="CF950">
        <f t="shared" si="78"/>
        <v>404.81000000000006</v>
      </c>
      <c r="CG95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BORD'!$B$13:$B$2000,0),9)))*T950/$P$18)</f>
        <v>406.35042202010396</v>
      </c>
      <c r="CI950" t="str">
        <f>'TABLEAU DE BORD'!B948</f>
        <v/>
      </c>
      <c r="CJ950" t="e">
        <f>'TABLEAU DE BORD'!E948-'TABLEAU DE BORD'!C948</f>
        <v>#VALUE!</v>
      </c>
      <c r="CL950" t="str">
        <f>'TABLEAU DE BORD'!H948</f>
        <v/>
      </c>
      <c r="CM950" t="e">
        <f>'TABLEAU DE BORD'!K948-'TABLEAU DE BORD'!I948</f>
        <v>#VALUE!</v>
      </c>
    </row>
    <row r="951" spans="72:91" x14ac:dyDescent="0.25">
      <c r="BT95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BORD'!$B$13:$B$2000,0),11))*T951/INDEX('TABLEAU DE BORD'!$B$13:$R$2000,MATCH('Formalisme RTE'!$H$2,'TABLEAU DE BORD'!$B$13:$B$2000,0),12)</f>
        <v>3.102830965870556</v>
      </c>
      <c r="BU951">
        <f t="shared" si="81"/>
        <v>0.93577891975241945</v>
      </c>
      <c r="BX951">
        <f t="shared" si="79"/>
        <v>0.60748217536470928</v>
      </c>
      <c r="BZ951">
        <v>19.600000000000001</v>
      </c>
      <c r="CB951">
        <v>0.627</v>
      </c>
      <c r="CD951">
        <f t="shared" si="80"/>
        <v>1.5404220201039038</v>
      </c>
      <c r="CF951">
        <f t="shared" si="78"/>
        <v>404.81000000000006</v>
      </c>
      <c r="CG95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BORD'!$B$13:$B$2000,0),9)))*T951/$P$18)</f>
        <v>406.35042202010396</v>
      </c>
      <c r="CI951" t="str">
        <f>'TABLEAU DE BORD'!B949</f>
        <v/>
      </c>
      <c r="CJ951" t="e">
        <f>'TABLEAU DE BORD'!E949-'TABLEAU DE BORD'!C949</f>
        <v>#VALUE!</v>
      </c>
      <c r="CL951" t="str">
        <f>'TABLEAU DE BORD'!H949</f>
        <v/>
      </c>
      <c r="CM951" t="e">
        <f>'TABLEAU DE BORD'!K949-'TABLEAU DE BORD'!I949</f>
        <v>#VALUE!</v>
      </c>
    </row>
    <row r="952" spans="72:91" x14ac:dyDescent="0.25">
      <c r="BT95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BORD'!$B$13:$B$2000,0),11))*T952/INDEX('TABLEAU DE BORD'!$B$13:$R$2000,MATCH('Formalisme RTE'!$H$2,'TABLEAU DE BORD'!$B$13:$B$2000,0),12)</f>
        <v>3.102830965870556</v>
      </c>
      <c r="BU952">
        <f t="shared" si="81"/>
        <v>0.93577891975241945</v>
      </c>
      <c r="BX952">
        <f t="shared" si="79"/>
        <v>0.60748217536470928</v>
      </c>
      <c r="BZ952">
        <v>19.600000000000001</v>
      </c>
      <c r="CB952">
        <v>0.627</v>
      </c>
      <c r="CD952">
        <f t="shared" si="80"/>
        <v>1.5404220201039038</v>
      </c>
      <c r="CF952">
        <f t="shared" si="78"/>
        <v>404.81000000000006</v>
      </c>
      <c r="CG95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BORD'!$B$13:$B$2000,0),9)))*T952/$P$18)</f>
        <v>406.35042202010396</v>
      </c>
      <c r="CI952" t="str">
        <f>'TABLEAU DE BORD'!B950</f>
        <v/>
      </c>
      <c r="CJ952" t="e">
        <f>'TABLEAU DE BORD'!E950-'TABLEAU DE BORD'!C950</f>
        <v>#VALUE!</v>
      </c>
      <c r="CL952" t="str">
        <f>'TABLEAU DE BORD'!H950</f>
        <v/>
      </c>
      <c r="CM952" t="e">
        <f>'TABLEAU DE BORD'!K950-'TABLEAU DE BORD'!I950</f>
        <v>#VALUE!</v>
      </c>
    </row>
    <row r="953" spans="72:91" x14ac:dyDescent="0.25">
      <c r="BT95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BORD'!$B$13:$B$2000,0),11))*T953/INDEX('TABLEAU DE BORD'!$B$13:$R$2000,MATCH('Formalisme RTE'!$H$2,'TABLEAU DE BORD'!$B$13:$B$2000,0),12)</f>
        <v>3.102830965870556</v>
      </c>
      <c r="BU953">
        <f t="shared" si="81"/>
        <v>0.93577891975241945</v>
      </c>
      <c r="BX953">
        <f t="shared" si="79"/>
        <v>0.60748217536470928</v>
      </c>
      <c r="BZ953">
        <v>19.600000000000001</v>
      </c>
      <c r="CB953">
        <v>0.627</v>
      </c>
      <c r="CD953">
        <f t="shared" si="80"/>
        <v>1.5404220201039038</v>
      </c>
      <c r="CF953">
        <f t="shared" si="78"/>
        <v>404.81000000000006</v>
      </c>
      <c r="CG95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BORD'!$B$13:$B$2000,0),9)))*T953/$P$18)</f>
        <v>406.35042202010396</v>
      </c>
      <c r="CI953" t="str">
        <f>'TABLEAU DE BORD'!B951</f>
        <v/>
      </c>
      <c r="CJ953" t="e">
        <f>'TABLEAU DE BORD'!E951-'TABLEAU DE BORD'!C951</f>
        <v>#VALUE!</v>
      </c>
      <c r="CL953" t="str">
        <f>'TABLEAU DE BORD'!H951</f>
        <v/>
      </c>
      <c r="CM953" t="e">
        <f>'TABLEAU DE BORD'!K951-'TABLEAU DE BORD'!I951</f>
        <v>#VALUE!</v>
      </c>
    </row>
    <row r="954" spans="72:91" x14ac:dyDescent="0.25">
      <c r="BT95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BORD'!$B$13:$B$2000,0),11))*T954/INDEX('TABLEAU DE BORD'!$B$13:$R$2000,MATCH('Formalisme RTE'!$H$2,'TABLEAU DE BORD'!$B$13:$B$2000,0),12)</f>
        <v>3.102830965870556</v>
      </c>
      <c r="BU954">
        <f t="shared" si="81"/>
        <v>0.93577891975241945</v>
      </c>
      <c r="BX954">
        <f t="shared" si="79"/>
        <v>0.60748217536470928</v>
      </c>
      <c r="BZ954">
        <v>19.600000000000001</v>
      </c>
      <c r="CB954">
        <v>0.627</v>
      </c>
      <c r="CD954">
        <f t="shared" si="80"/>
        <v>1.5404220201039038</v>
      </c>
      <c r="CF954">
        <f t="shared" si="78"/>
        <v>404.81000000000006</v>
      </c>
      <c r="CG95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BORD'!$B$13:$B$2000,0),9)))*T954/$P$18)</f>
        <v>406.35042202010396</v>
      </c>
      <c r="CI954" t="str">
        <f>'TABLEAU DE BORD'!B952</f>
        <v/>
      </c>
      <c r="CJ954" t="e">
        <f>'TABLEAU DE BORD'!E952-'TABLEAU DE BORD'!C952</f>
        <v>#VALUE!</v>
      </c>
      <c r="CL954" t="str">
        <f>'TABLEAU DE BORD'!H952</f>
        <v/>
      </c>
      <c r="CM954" t="e">
        <f>'TABLEAU DE BORD'!K952-'TABLEAU DE BORD'!I952</f>
        <v>#VALUE!</v>
      </c>
    </row>
    <row r="955" spans="72:91" x14ac:dyDescent="0.25">
      <c r="BT95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BORD'!$B$13:$B$2000,0),11))*T955/INDEX('TABLEAU DE BORD'!$B$13:$R$2000,MATCH('Formalisme RTE'!$H$2,'TABLEAU DE BORD'!$B$13:$B$2000,0),12)</f>
        <v>3.102830965870556</v>
      </c>
      <c r="BU955">
        <f t="shared" si="81"/>
        <v>0.93577891975241945</v>
      </c>
      <c r="BX955">
        <f t="shared" si="79"/>
        <v>0.60748217536470928</v>
      </c>
      <c r="BZ955">
        <v>19.600000000000001</v>
      </c>
      <c r="CB955">
        <v>0.627</v>
      </c>
      <c r="CD955">
        <f t="shared" si="80"/>
        <v>1.5404220201039038</v>
      </c>
      <c r="CF955">
        <f t="shared" si="78"/>
        <v>404.81000000000006</v>
      </c>
      <c r="CG95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BORD'!$B$13:$B$2000,0),9)))*T955/$P$18)</f>
        <v>406.35042202010396</v>
      </c>
      <c r="CI955" t="str">
        <f>'TABLEAU DE BORD'!B953</f>
        <v/>
      </c>
      <c r="CJ955" t="e">
        <f>'TABLEAU DE BORD'!E953-'TABLEAU DE BORD'!C953</f>
        <v>#VALUE!</v>
      </c>
      <c r="CL955" t="str">
        <f>'TABLEAU DE BORD'!H953</f>
        <v/>
      </c>
      <c r="CM955" t="e">
        <f>'TABLEAU DE BORD'!K953-'TABLEAU DE BORD'!I953</f>
        <v>#VALUE!</v>
      </c>
    </row>
    <row r="956" spans="72:91" x14ac:dyDescent="0.25">
      <c r="BT95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BORD'!$B$13:$B$2000,0),11))*T956/INDEX('TABLEAU DE BORD'!$B$13:$R$2000,MATCH('Formalisme RTE'!$H$2,'TABLEAU DE BORD'!$B$13:$B$2000,0),12)</f>
        <v>3.102830965870556</v>
      </c>
      <c r="BU956">
        <f t="shared" si="81"/>
        <v>0.93577891975241945</v>
      </c>
      <c r="BX956">
        <f t="shared" si="79"/>
        <v>0.60748217536470928</v>
      </c>
      <c r="BZ956">
        <v>19.600000000000001</v>
      </c>
      <c r="CB956">
        <v>0.627</v>
      </c>
      <c r="CD956">
        <f t="shared" si="80"/>
        <v>1.5404220201039038</v>
      </c>
      <c r="CF956">
        <f t="shared" si="78"/>
        <v>404.81000000000006</v>
      </c>
      <c r="CG95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BORD'!$B$13:$B$2000,0),9)))*T956/$P$18)</f>
        <v>406.35042202010396</v>
      </c>
      <c r="CI956" t="str">
        <f>'TABLEAU DE BORD'!B954</f>
        <v/>
      </c>
      <c r="CJ956" t="e">
        <f>'TABLEAU DE BORD'!E954-'TABLEAU DE BORD'!C954</f>
        <v>#VALUE!</v>
      </c>
      <c r="CL956" t="str">
        <f>'TABLEAU DE BORD'!H954</f>
        <v/>
      </c>
      <c r="CM956" t="e">
        <f>'TABLEAU DE BORD'!K954-'TABLEAU DE BORD'!I954</f>
        <v>#VALUE!</v>
      </c>
    </row>
    <row r="957" spans="72:91" x14ac:dyDescent="0.25">
      <c r="BT95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BORD'!$B$13:$B$2000,0),11))*T957/INDEX('TABLEAU DE BORD'!$B$13:$R$2000,MATCH('Formalisme RTE'!$H$2,'TABLEAU DE BORD'!$B$13:$B$2000,0),12)</f>
        <v>3.102830965870556</v>
      </c>
      <c r="BU957">
        <f t="shared" si="81"/>
        <v>0.93577891975241945</v>
      </c>
      <c r="BX957">
        <f t="shared" si="79"/>
        <v>0.60748217536470928</v>
      </c>
      <c r="BZ957">
        <v>19.600000000000001</v>
      </c>
      <c r="CB957">
        <v>0.627</v>
      </c>
      <c r="CD957">
        <f t="shared" si="80"/>
        <v>1.5404220201039038</v>
      </c>
      <c r="CF957">
        <f t="shared" si="78"/>
        <v>404.81000000000006</v>
      </c>
      <c r="CG95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BORD'!$B$13:$B$2000,0),9)))*T957/$P$18)</f>
        <v>406.35042202010396</v>
      </c>
      <c r="CI957" t="str">
        <f>'TABLEAU DE BORD'!B955</f>
        <v/>
      </c>
      <c r="CJ957" t="e">
        <f>'TABLEAU DE BORD'!E955-'TABLEAU DE BORD'!C955</f>
        <v>#VALUE!</v>
      </c>
      <c r="CL957" t="str">
        <f>'TABLEAU DE BORD'!H955</f>
        <v/>
      </c>
      <c r="CM957" t="e">
        <f>'TABLEAU DE BORD'!K955-'TABLEAU DE BORD'!I955</f>
        <v>#VALUE!</v>
      </c>
    </row>
    <row r="958" spans="72:91" x14ac:dyDescent="0.25">
      <c r="BT95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BORD'!$B$13:$B$2000,0),11))*T958/INDEX('TABLEAU DE BORD'!$B$13:$R$2000,MATCH('Formalisme RTE'!$H$2,'TABLEAU DE BORD'!$B$13:$B$2000,0),12)</f>
        <v>3.102830965870556</v>
      </c>
      <c r="BU958">
        <f t="shared" si="81"/>
        <v>0.93577891975241945</v>
      </c>
      <c r="BX958">
        <f t="shared" si="79"/>
        <v>0.60748217536470928</v>
      </c>
      <c r="BZ958">
        <v>19.600000000000001</v>
      </c>
      <c r="CB958">
        <v>0.627</v>
      </c>
      <c r="CD958">
        <f t="shared" si="80"/>
        <v>1.5404220201039038</v>
      </c>
      <c r="CF958">
        <f t="shared" si="78"/>
        <v>404.81000000000006</v>
      </c>
      <c r="CG95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BORD'!$B$13:$B$2000,0),9)))*T958/$P$18)</f>
        <v>406.35042202010396</v>
      </c>
      <c r="CI958" t="str">
        <f>'TABLEAU DE BORD'!B956</f>
        <v/>
      </c>
      <c r="CJ958" t="e">
        <f>'TABLEAU DE BORD'!E956-'TABLEAU DE BORD'!C956</f>
        <v>#VALUE!</v>
      </c>
      <c r="CL958" t="str">
        <f>'TABLEAU DE BORD'!H956</f>
        <v/>
      </c>
      <c r="CM958" t="e">
        <f>'TABLEAU DE BORD'!K956-'TABLEAU DE BORD'!I956</f>
        <v>#VALUE!</v>
      </c>
    </row>
    <row r="959" spans="72:91" x14ac:dyDescent="0.25">
      <c r="BT95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BORD'!$B$13:$B$2000,0),11))*T959/INDEX('TABLEAU DE BORD'!$B$13:$R$2000,MATCH('Formalisme RTE'!$H$2,'TABLEAU DE BORD'!$B$13:$B$2000,0),12)</f>
        <v>3.102830965870556</v>
      </c>
      <c r="BU959">
        <f t="shared" si="81"/>
        <v>0.93577891975241945</v>
      </c>
      <c r="BX959">
        <f t="shared" si="79"/>
        <v>0.60748217536470928</v>
      </c>
      <c r="BZ959">
        <v>19.600000000000001</v>
      </c>
      <c r="CB959">
        <v>0.627</v>
      </c>
      <c r="CD959">
        <f t="shared" si="80"/>
        <v>1.5404220201039038</v>
      </c>
      <c r="CF959">
        <f t="shared" si="78"/>
        <v>404.81000000000006</v>
      </c>
      <c r="CG95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BORD'!$B$13:$B$2000,0),9)))*T959/$P$18)</f>
        <v>406.35042202010396</v>
      </c>
      <c r="CI959" t="str">
        <f>'TABLEAU DE BORD'!B957</f>
        <v/>
      </c>
      <c r="CJ959" t="e">
        <f>'TABLEAU DE BORD'!E957-'TABLEAU DE BORD'!C957</f>
        <v>#VALUE!</v>
      </c>
      <c r="CL959" t="str">
        <f>'TABLEAU DE BORD'!H957</f>
        <v/>
      </c>
      <c r="CM959" t="e">
        <f>'TABLEAU DE BORD'!K957-'TABLEAU DE BORD'!I957</f>
        <v>#VALUE!</v>
      </c>
    </row>
    <row r="960" spans="72:91" x14ac:dyDescent="0.25">
      <c r="BT96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BORD'!$B$13:$B$2000,0),11))*T960/INDEX('TABLEAU DE BORD'!$B$13:$R$2000,MATCH('Formalisme RTE'!$H$2,'TABLEAU DE BORD'!$B$13:$B$2000,0),12)</f>
        <v>3.102830965870556</v>
      </c>
      <c r="BU960">
        <f t="shared" si="81"/>
        <v>0.93577891975241945</v>
      </c>
      <c r="BX960">
        <f t="shared" si="79"/>
        <v>0.60748217536470928</v>
      </c>
      <c r="BZ960">
        <v>19.600000000000001</v>
      </c>
      <c r="CB960">
        <v>0.627</v>
      </c>
      <c r="CD960">
        <f t="shared" si="80"/>
        <v>1.5404220201039038</v>
      </c>
      <c r="CF960">
        <f t="shared" si="78"/>
        <v>404.81000000000006</v>
      </c>
      <c r="CG96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BORD'!$B$13:$B$2000,0),9)))*T960/$P$18)</f>
        <v>406.35042202010396</v>
      </c>
      <c r="CI960" t="str">
        <f>'TABLEAU DE BORD'!B958</f>
        <v/>
      </c>
      <c r="CJ960" t="e">
        <f>'TABLEAU DE BORD'!E958-'TABLEAU DE BORD'!C958</f>
        <v>#VALUE!</v>
      </c>
      <c r="CL960" t="str">
        <f>'TABLEAU DE BORD'!H958</f>
        <v/>
      </c>
      <c r="CM960" t="e">
        <f>'TABLEAU DE BORD'!K958-'TABLEAU DE BORD'!I958</f>
        <v>#VALUE!</v>
      </c>
    </row>
    <row r="961" spans="72:91" x14ac:dyDescent="0.25">
      <c r="BT96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BORD'!$B$13:$B$2000,0),11))*T961/INDEX('TABLEAU DE BORD'!$B$13:$R$2000,MATCH('Formalisme RTE'!$H$2,'TABLEAU DE BORD'!$B$13:$B$2000,0),12)</f>
        <v>3.102830965870556</v>
      </c>
      <c r="BU961">
        <f t="shared" si="81"/>
        <v>0.93577891975241945</v>
      </c>
      <c r="BX961">
        <f t="shared" si="79"/>
        <v>0.60748217536470928</v>
      </c>
      <c r="BZ961">
        <v>19.600000000000001</v>
      </c>
      <c r="CB961">
        <v>0.627</v>
      </c>
      <c r="CD961">
        <f t="shared" si="80"/>
        <v>1.5404220201039038</v>
      </c>
      <c r="CF961">
        <f t="shared" si="78"/>
        <v>404.81000000000006</v>
      </c>
      <c r="CG96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BORD'!$B$13:$B$2000,0),9)))*T961/$P$18)</f>
        <v>406.35042202010396</v>
      </c>
      <c r="CI961" t="str">
        <f>'TABLEAU DE BORD'!B959</f>
        <v/>
      </c>
      <c r="CJ961" t="e">
        <f>'TABLEAU DE BORD'!E959-'TABLEAU DE BORD'!C959</f>
        <v>#VALUE!</v>
      </c>
      <c r="CL961" t="str">
        <f>'TABLEAU DE BORD'!H959</f>
        <v/>
      </c>
      <c r="CM961" t="e">
        <f>'TABLEAU DE BORD'!K959-'TABLEAU DE BORD'!I959</f>
        <v>#VALUE!</v>
      </c>
    </row>
    <row r="962" spans="72:91" x14ac:dyDescent="0.25">
      <c r="BT96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BORD'!$B$13:$B$2000,0),11))*T962/INDEX('TABLEAU DE BORD'!$B$13:$R$2000,MATCH('Formalisme RTE'!$H$2,'TABLEAU DE BORD'!$B$13:$B$2000,0),12)</f>
        <v>3.102830965870556</v>
      </c>
      <c r="BU962">
        <f t="shared" si="81"/>
        <v>0.93577891975241945</v>
      </c>
      <c r="BX962">
        <f t="shared" si="79"/>
        <v>0.60748217536470928</v>
      </c>
      <c r="BZ962">
        <v>19.600000000000001</v>
      </c>
      <c r="CB962">
        <v>0.627</v>
      </c>
      <c r="CD962">
        <f t="shared" si="80"/>
        <v>1.5404220201039038</v>
      </c>
      <c r="CF962">
        <f t="shared" si="78"/>
        <v>404.81000000000006</v>
      </c>
      <c r="CG96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BORD'!$B$13:$B$2000,0),9)))*T962/$P$18)</f>
        <v>406.35042202010396</v>
      </c>
      <c r="CI962" t="str">
        <f>'TABLEAU DE BORD'!B960</f>
        <v/>
      </c>
      <c r="CJ962" t="e">
        <f>'TABLEAU DE BORD'!E960-'TABLEAU DE BORD'!C960</f>
        <v>#VALUE!</v>
      </c>
      <c r="CL962" t="str">
        <f>'TABLEAU DE BORD'!H960</f>
        <v/>
      </c>
      <c r="CM962" t="e">
        <f>'TABLEAU DE BORD'!K960-'TABLEAU DE BORD'!I960</f>
        <v>#VALUE!</v>
      </c>
    </row>
    <row r="963" spans="72:91" x14ac:dyDescent="0.25">
      <c r="BT96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BORD'!$B$13:$B$2000,0),11))*T963/INDEX('TABLEAU DE BORD'!$B$13:$R$2000,MATCH('Formalisme RTE'!$H$2,'TABLEAU DE BORD'!$B$13:$B$2000,0),12)</f>
        <v>3.102830965870556</v>
      </c>
      <c r="BU963">
        <f t="shared" si="81"/>
        <v>0.93577891975241945</v>
      </c>
      <c r="BX963">
        <f t="shared" si="79"/>
        <v>0.60748217536470928</v>
      </c>
      <c r="BZ963">
        <v>19.600000000000001</v>
      </c>
      <c r="CB963">
        <v>0.627</v>
      </c>
      <c r="CD963">
        <f t="shared" si="80"/>
        <v>1.5404220201039038</v>
      </c>
      <c r="CF963">
        <f t="shared" si="78"/>
        <v>404.81000000000006</v>
      </c>
      <c r="CG96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BORD'!$B$13:$B$2000,0),9)))*T963/$P$18)</f>
        <v>406.35042202010396</v>
      </c>
      <c r="CI963" t="str">
        <f>'TABLEAU DE BORD'!B961</f>
        <v/>
      </c>
      <c r="CJ963" t="e">
        <f>'TABLEAU DE BORD'!E961-'TABLEAU DE BORD'!C961</f>
        <v>#VALUE!</v>
      </c>
      <c r="CL963" t="str">
        <f>'TABLEAU DE BORD'!H961</f>
        <v/>
      </c>
      <c r="CM963" t="e">
        <f>'TABLEAU DE BORD'!K961-'TABLEAU DE BORD'!I961</f>
        <v>#VALUE!</v>
      </c>
    </row>
    <row r="964" spans="72:91" x14ac:dyDescent="0.25">
      <c r="BT96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BORD'!$B$13:$B$2000,0),11))*T964/INDEX('TABLEAU DE BORD'!$B$13:$R$2000,MATCH('Formalisme RTE'!$H$2,'TABLEAU DE BORD'!$B$13:$B$2000,0),12)</f>
        <v>3.102830965870556</v>
      </c>
      <c r="BU964">
        <f t="shared" si="81"/>
        <v>0.93577891975241945</v>
      </c>
      <c r="BX964">
        <f t="shared" si="79"/>
        <v>0.60748217536470928</v>
      </c>
      <c r="BZ964">
        <v>19.600000000000001</v>
      </c>
      <c r="CB964">
        <v>0.627</v>
      </c>
      <c r="CD964">
        <f t="shared" si="80"/>
        <v>1.5404220201039038</v>
      </c>
      <c r="CF964">
        <f t="shared" si="78"/>
        <v>404.81000000000006</v>
      </c>
      <c r="CG96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BORD'!$B$13:$B$2000,0),9)))*T964/$P$18)</f>
        <v>406.35042202010396</v>
      </c>
      <c r="CI964" t="str">
        <f>'TABLEAU DE BORD'!B962</f>
        <v/>
      </c>
      <c r="CJ964" t="e">
        <f>'TABLEAU DE BORD'!E962-'TABLEAU DE BORD'!C962</f>
        <v>#VALUE!</v>
      </c>
      <c r="CL964" t="str">
        <f>'TABLEAU DE BORD'!H962</f>
        <v/>
      </c>
      <c r="CM964" t="e">
        <f>'TABLEAU DE BORD'!K962-'TABLEAU DE BORD'!I962</f>
        <v>#VALUE!</v>
      </c>
    </row>
    <row r="965" spans="72:91" x14ac:dyDescent="0.25">
      <c r="BT96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BORD'!$B$13:$B$2000,0),11))*T965/INDEX('TABLEAU DE BORD'!$B$13:$R$2000,MATCH('Formalisme RTE'!$H$2,'TABLEAU DE BORD'!$B$13:$B$2000,0),12)</f>
        <v>3.102830965870556</v>
      </c>
      <c r="BU965">
        <f t="shared" si="81"/>
        <v>0.93577891975241945</v>
      </c>
      <c r="BX965">
        <f t="shared" si="79"/>
        <v>0.60748217536470928</v>
      </c>
      <c r="BZ965">
        <v>19.600000000000001</v>
      </c>
      <c r="CB965">
        <v>0.627</v>
      </c>
      <c r="CD965">
        <f t="shared" si="80"/>
        <v>1.5404220201039038</v>
      </c>
      <c r="CF965">
        <f t="shared" si="78"/>
        <v>404.81000000000006</v>
      </c>
      <c r="CG96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BORD'!$B$13:$B$2000,0),9)))*T965/$P$18)</f>
        <v>406.35042202010396</v>
      </c>
      <c r="CI965" t="str">
        <f>'TABLEAU DE BORD'!B963</f>
        <v/>
      </c>
      <c r="CJ965" t="e">
        <f>'TABLEAU DE BORD'!E963-'TABLEAU DE BORD'!C963</f>
        <v>#VALUE!</v>
      </c>
      <c r="CL965" t="str">
        <f>'TABLEAU DE BORD'!H963</f>
        <v/>
      </c>
      <c r="CM965" t="e">
        <f>'TABLEAU DE BORD'!K963-'TABLEAU DE BORD'!I963</f>
        <v>#VALUE!</v>
      </c>
    </row>
    <row r="966" spans="72:91" x14ac:dyDescent="0.25">
      <c r="BT96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BORD'!$B$13:$B$2000,0),11))*T966/INDEX('TABLEAU DE BORD'!$B$13:$R$2000,MATCH('Formalisme RTE'!$H$2,'TABLEAU DE BORD'!$B$13:$B$2000,0),12)</f>
        <v>3.102830965870556</v>
      </c>
      <c r="BU966">
        <f t="shared" si="81"/>
        <v>0.93577891975241945</v>
      </c>
      <c r="BX966">
        <f t="shared" si="79"/>
        <v>0.60748217536470928</v>
      </c>
      <c r="BZ966">
        <v>19.600000000000001</v>
      </c>
      <c r="CB966">
        <v>0.627</v>
      </c>
      <c r="CD966">
        <f t="shared" si="80"/>
        <v>1.5404220201039038</v>
      </c>
      <c r="CF966">
        <f t="shared" si="78"/>
        <v>404.81000000000006</v>
      </c>
      <c r="CG96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BORD'!$B$13:$B$2000,0),9)))*T966/$P$18)</f>
        <v>406.35042202010396</v>
      </c>
      <c r="CI966" t="str">
        <f>'TABLEAU DE BORD'!B964</f>
        <v/>
      </c>
      <c r="CJ966" t="e">
        <f>'TABLEAU DE BORD'!E964-'TABLEAU DE BORD'!C964</f>
        <v>#VALUE!</v>
      </c>
      <c r="CL966" t="str">
        <f>'TABLEAU DE BORD'!H964</f>
        <v/>
      </c>
      <c r="CM966" t="e">
        <f>'TABLEAU DE BORD'!K964-'TABLEAU DE BORD'!I964</f>
        <v>#VALUE!</v>
      </c>
    </row>
    <row r="967" spans="72:91" x14ac:dyDescent="0.25">
      <c r="BT96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BORD'!$B$13:$B$2000,0),11))*T967/INDEX('TABLEAU DE BORD'!$B$13:$R$2000,MATCH('Formalisme RTE'!$H$2,'TABLEAU DE BORD'!$B$13:$B$2000,0),12)</f>
        <v>3.102830965870556</v>
      </c>
      <c r="BU967">
        <f t="shared" si="81"/>
        <v>0.93577891975241945</v>
      </c>
      <c r="BX967">
        <f t="shared" si="79"/>
        <v>0.60748217536470928</v>
      </c>
      <c r="BZ967">
        <v>19.600000000000001</v>
      </c>
      <c r="CB967">
        <v>0.627</v>
      </c>
      <c r="CD967">
        <f t="shared" si="80"/>
        <v>1.5404220201039038</v>
      </c>
      <c r="CF967">
        <f t="shared" si="78"/>
        <v>404.81000000000006</v>
      </c>
      <c r="CG96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BORD'!$B$13:$B$2000,0),9)))*T967/$P$18)</f>
        <v>406.35042202010396</v>
      </c>
      <c r="CI967" t="str">
        <f>'TABLEAU DE BORD'!B965</f>
        <v/>
      </c>
      <c r="CJ967" t="e">
        <f>'TABLEAU DE BORD'!E965-'TABLEAU DE BORD'!C965</f>
        <v>#VALUE!</v>
      </c>
      <c r="CL967" t="str">
        <f>'TABLEAU DE BORD'!H965</f>
        <v/>
      </c>
      <c r="CM967" t="e">
        <f>'TABLEAU DE BORD'!K965-'TABLEAU DE BORD'!I965</f>
        <v>#VALUE!</v>
      </c>
    </row>
    <row r="968" spans="72:91" x14ac:dyDescent="0.25">
      <c r="BT96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BORD'!$B$13:$B$2000,0),11))*T968/INDEX('TABLEAU DE BORD'!$B$13:$R$2000,MATCH('Formalisme RTE'!$H$2,'TABLEAU DE BORD'!$B$13:$B$2000,0),12)</f>
        <v>3.102830965870556</v>
      </c>
      <c r="BU968">
        <f t="shared" si="81"/>
        <v>0.93577891975241945</v>
      </c>
      <c r="BX968">
        <f t="shared" si="79"/>
        <v>0.60748217536470928</v>
      </c>
      <c r="BZ968">
        <v>19.600000000000001</v>
      </c>
      <c r="CB968">
        <v>0.627</v>
      </c>
      <c r="CD968">
        <f t="shared" si="80"/>
        <v>1.5404220201039038</v>
      </c>
      <c r="CF968">
        <f t="shared" si="78"/>
        <v>404.81000000000006</v>
      </c>
      <c r="CG96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BORD'!$B$13:$B$2000,0),9)))*T968/$P$18)</f>
        <v>406.35042202010396</v>
      </c>
      <c r="CI968" t="str">
        <f>'TABLEAU DE BORD'!B966</f>
        <v/>
      </c>
      <c r="CJ968" t="e">
        <f>'TABLEAU DE BORD'!E966-'TABLEAU DE BORD'!C966</f>
        <v>#VALUE!</v>
      </c>
      <c r="CL968" t="str">
        <f>'TABLEAU DE BORD'!H966</f>
        <v/>
      </c>
      <c r="CM968" t="e">
        <f>'TABLEAU DE BORD'!K966-'TABLEAU DE BORD'!I966</f>
        <v>#VALUE!</v>
      </c>
    </row>
    <row r="969" spans="72:91" x14ac:dyDescent="0.25">
      <c r="BT96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BORD'!$B$13:$B$2000,0),11))*T969/INDEX('TABLEAU DE BORD'!$B$13:$R$2000,MATCH('Formalisme RTE'!$H$2,'TABLEAU DE BORD'!$B$13:$B$2000,0),12)</f>
        <v>3.102830965870556</v>
      </c>
      <c r="BU969">
        <f t="shared" si="81"/>
        <v>0.93577891975241945</v>
      </c>
      <c r="BX969">
        <f t="shared" si="79"/>
        <v>0.60748217536470928</v>
      </c>
      <c r="BZ969">
        <v>19.600000000000001</v>
      </c>
      <c r="CB969">
        <v>0.627</v>
      </c>
      <c r="CD969">
        <f t="shared" si="80"/>
        <v>1.5404220201039038</v>
      </c>
      <c r="CF969">
        <f t="shared" si="78"/>
        <v>404.81000000000006</v>
      </c>
      <c r="CG96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BORD'!$B$13:$B$2000,0),9)))*T969/$P$18)</f>
        <v>406.35042202010396</v>
      </c>
      <c r="CI969" t="str">
        <f>'TABLEAU DE BORD'!B967</f>
        <v/>
      </c>
      <c r="CJ969" t="e">
        <f>'TABLEAU DE BORD'!E967-'TABLEAU DE BORD'!C967</f>
        <v>#VALUE!</v>
      </c>
      <c r="CL969" t="str">
        <f>'TABLEAU DE BORD'!H967</f>
        <v/>
      </c>
      <c r="CM969" t="e">
        <f>'TABLEAU DE BORD'!K967-'TABLEAU DE BORD'!I967</f>
        <v>#VALUE!</v>
      </c>
    </row>
    <row r="970" spans="72:91" x14ac:dyDescent="0.25">
      <c r="BT97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BORD'!$B$13:$B$2000,0),11))*T970/INDEX('TABLEAU DE BORD'!$B$13:$R$2000,MATCH('Formalisme RTE'!$H$2,'TABLEAU DE BORD'!$B$13:$B$2000,0),12)</f>
        <v>3.102830965870556</v>
      </c>
      <c r="BU970">
        <f t="shared" si="81"/>
        <v>0.93577891975241945</v>
      </c>
      <c r="BX970">
        <f t="shared" si="79"/>
        <v>0.60748217536470928</v>
      </c>
      <c r="BZ970">
        <v>19.600000000000001</v>
      </c>
      <c r="CB970">
        <v>0.627</v>
      </c>
      <c r="CD970">
        <f t="shared" si="80"/>
        <v>1.5404220201039038</v>
      </c>
      <c r="CF970">
        <f t="shared" si="78"/>
        <v>404.81000000000006</v>
      </c>
      <c r="CG97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BORD'!$B$13:$B$2000,0),9)))*T970/$P$18)</f>
        <v>406.35042202010396</v>
      </c>
      <c r="CI970" t="str">
        <f>'TABLEAU DE BORD'!B968</f>
        <v/>
      </c>
      <c r="CJ970" t="e">
        <f>'TABLEAU DE BORD'!E968-'TABLEAU DE BORD'!C968</f>
        <v>#VALUE!</v>
      </c>
      <c r="CL970" t="str">
        <f>'TABLEAU DE BORD'!H968</f>
        <v/>
      </c>
      <c r="CM970" t="e">
        <f>'TABLEAU DE BORD'!K968-'TABLEAU DE BORD'!I968</f>
        <v>#VALUE!</v>
      </c>
    </row>
    <row r="971" spans="72:91" x14ac:dyDescent="0.25">
      <c r="BT97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BORD'!$B$13:$B$2000,0),11))*T971/INDEX('TABLEAU DE BORD'!$B$13:$R$2000,MATCH('Formalisme RTE'!$H$2,'TABLEAU DE BORD'!$B$13:$B$2000,0),12)</f>
        <v>3.102830965870556</v>
      </c>
      <c r="BU971">
        <f t="shared" si="81"/>
        <v>0.93577891975241945</v>
      </c>
      <c r="BX971">
        <f t="shared" si="79"/>
        <v>0.60748217536470928</v>
      </c>
      <c r="BZ971">
        <v>19.600000000000001</v>
      </c>
      <c r="CB971">
        <v>0.627</v>
      </c>
      <c r="CD971">
        <f t="shared" si="80"/>
        <v>1.5404220201039038</v>
      </c>
      <c r="CF971">
        <f t="shared" si="78"/>
        <v>404.81000000000006</v>
      </c>
      <c r="CG97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BORD'!$B$13:$B$2000,0),9)))*T971/$P$18)</f>
        <v>406.35042202010396</v>
      </c>
      <c r="CI971" t="str">
        <f>'TABLEAU DE BORD'!B969</f>
        <v/>
      </c>
      <c r="CJ971" t="e">
        <f>'TABLEAU DE BORD'!E969-'TABLEAU DE BORD'!C969</f>
        <v>#VALUE!</v>
      </c>
      <c r="CL971" t="str">
        <f>'TABLEAU DE BORD'!H969</f>
        <v/>
      </c>
      <c r="CM971" t="e">
        <f>'TABLEAU DE BORD'!K969-'TABLEAU DE BORD'!I969</f>
        <v>#VALUE!</v>
      </c>
    </row>
    <row r="972" spans="72:91" x14ac:dyDescent="0.25">
      <c r="BT97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BORD'!$B$13:$B$2000,0),11))*T972/INDEX('TABLEAU DE BORD'!$B$13:$R$2000,MATCH('Formalisme RTE'!$H$2,'TABLEAU DE BORD'!$B$13:$B$2000,0),12)</f>
        <v>3.102830965870556</v>
      </c>
      <c r="BU972">
        <f t="shared" si="81"/>
        <v>0.93577891975241945</v>
      </c>
      <c r="BX972">
        <f t="shared" si="79"/>
        <v>0.60748217536470928</v>
      </c>
      <c r="BZ972">
        <v>19.600000000000001</v>
      </c>
      <c r="CB972">
        <v>0.627</v>
      </c>
      <c r="CD972">
        <f t="shared" si="80"/>
        <v>1.5404220201039038</v>
      </c>
      <c r="CF972">
        <f t="shared" si="78"/>
        <v>404.81000000000006</v>
      </c>
      <c r="CG97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BORD'!$B$13:$B$2000,0),9)))*T972/$P$18)</f>
        <v>406.35042202010396</v>
      </c>
      <c r="CI972" t="str">
        <f>'TABLEAU DE BORD'!B970</f>
        <v/>
      </c>
      <c r="CJ972" t="e">
        <f>'TABLEAU DE BORD'!E970-'TABLEAU DE BORD'!C970</f>
        <v>#VALUE!</v>
      </c>
      <c r="CL972" t="str">
        <f>'TABLEAU DE BORD'!H970</f>
        <v/>
      </c>
      <c r="CM972" t="e">
        <f>'TABLEAU DE BORD'!K970-'TABLEAU DE BORD'!I970</f>
        <v>#VALUE!</v>
      </c>
    </row>
    <row r="973" spans="72:91" x14ac:dyDescent="0.25">
      <c r="BT97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BORD'!$B$13:$B$2000,0),11))*T973/INDEX('TABLEAU DE BORD'!$B$13:$R$2000,MATCH('Formalisme RTE'!$H$2,'TABLEAU DE BORD'!$B$13:$B$2000,0),12)</f>
        <v>3.102830965870556</v>
      </c>
      <c r="BU973">
        <f t="shared" si="81"/>
        <v>0.93577891975241945</v>
      </c>
      <c r="BX973">
        <f t="shared" si="79"/>
        <v>0.60748217536470928</v>
      </c>
      <c r="BZ973">
        <v>19.600000000000001</v>
      </c>
      <c r="CB973">
        <v>0.627</v>
      </c>
      <c r="CD973">
        <f t="shared" si="80"/>
        <v>1.5404220201039038</v>
      </c>
      <c r="CF973">
        <f t="shared" si="78"/>
        <v>404.81000000000006</v>
      </c>
      <c r="CG97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BORD'!$B$13:$B$2000,0),9)))*T973/$P$18)</f>
        <v>406.35042202010396</v>
      </c>
      <c r="CI973" t="str">
        <f>'TABLEAU DE BORD'!B971</f>
        <v/>
      </c>
      <c r="CJ973" t="e">
        <f>'TABLEAU DE BORD'!E971-'TABLEAU DE BORD'!C971</f>
        <v>#VALUE!</v>
      </c>
      <c r="CL973" t="str">
        <f>'TABLEAU DE BORD'!H971</f>
        <v/>
      </c>
      <c r="CM973" t="e">
        <f>'TABLEAU DE BORD'!K971-'TABLEAU DE BORD'!I971</f>
        <v>#VALUE!</v>
      </c>
    </row>
    <row r="974" spans="72:91" x14ac:dyDescent="0.25">
      <c r="BT97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BORD'!$B$13:$B$2000,0),11))*T974/INDEX('TABLEAU DE BORD'!$B$13:$R$2000,MATCH('Formalisme RTE'!$H$2,'TABLEAU DE BORD'!$B$13:$B$2000,0),12)</f>
        <v>3.102830965870556</v>
      </c>
      <c r="BU974">
        <f t="shared" si="81"/>
        <v>0.93577891975241945</v>
      </c>
      <c r="BX974">
        <f t="shared" si="79"/>
        <v>0.60748217536470928</v>
      </c>
      <c r="BZ974">
        <v>19.600000000000001</v>
      </c>
      <c r="CB974">
        <v>0.627</v>
      </c>
      <c r="CD974">
        <f t="shared" si="80"/>
        <v>1.5404220201039038</v>
      </c>
      <c r="CF974">
        <f t="shared" si="78"/>
        <v>404.81000000000006</v>
      </c>
      <c r="CG97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BORD'!$B$13:$B$2000,0),9)))*T974/$P$18)</f>
        <v>406.35042202010396</v>
      </c>
      <c r="CI974" t="str">
        <f>'TABLEAU DE BORD'!B972</f>
        <v/>
      </c>
      <c r="CJ974" t="e">
        <f>'TABLEAU DE BORD'!E972-'TABLEAU DE BORD'!C972</f>
        <v>#VALUE!</v>
      </c>
      <c r="CL974" t="str">
        <f>'TABLEAU DE BORD'!H972</f>
        <v/>
      </c>
      <c r="CM974" t="e">
        <f>'TABLEAU DE BORD'!K972-'TABLEAU DE BORD'!I972</f>
        <v>#VALUE!</v>
      </c>
    </row>
    <row r="975" spans="72:91" x14ac:dyDescent="0.25">
      <c r="BT97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BORD'!$B$13:$B$2000,0),11))*T975/INDEX('TABLEAU DE BORD'!$B$13:$R$2000,MATCH('Formalisme RTE'!$H$2,'TABLEAU DE BORD'!$B$13:$B$2000,0),12)</f>
        <v>3.102830965870556</v>
      </c>
      <c r="BU975">
        <f t="shared" si="81"/>
        <v>0.93577891975241945</v>
      </c>
      <c r="BX975">
        <f t="shared" si="79"/>
        <v>0.60748217536470928</v>
      </c>
      <c r="BZ975">
        <v>19.600000000000001</v>
      </c>
      <c r="CB975">
        <v>0.627</v>
      </c>
      <c r="CD975">
        <f t="shared" si="80"/>
        <v>1.5404220201039038</v>
      </c>
      <c r="CF975">
        <f t="shared" ref="CF975:CF1038" si="82">$BE$28+$D$10*((EXP(($BE$26-T975)/$D$10)+EXP(-($BE$26-T975)/$D$10))/2-1)</f>
        <v>404.81000000000006</v>
      </c>
      <c r="CG97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BORD'!$B$13:$B$2000,0),9)))*T975/$P$18)</f>
        <v>406.35042202010396</v>
      </c>
      <c r="CI975" t="str">
        <f>'TABLEAU DE BORD'!B973</f>
        <v/>
      </c>
      <c r="CJ975" t="e">
        <f>'TABLEAU DE BORD'!E973-'TABLEAU DE BORD'!C973</f>
        <v>#VALUE!</v>
      </c>
      <c r="CL975" t="str">
        <f>'TABLEAU DE BORD'!H973</f>
        <v/>
      </c>
      <c r="CM975" t="e">
        <f>'TABLEAU DE BORD'!K973-'TABLEAU DE BORD'!I973</f>
        <v>#VALUE!</v>
      </c>
    </row>
    <row r="976" spans="72:91" x14ac:dyDescent="0.25">
      <c r="BT97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BORD'!$B$13:$B$2000,0),11))*T976/INDEX('TABLEAU DE BORD'!$B$13:$R$2000,MATCH('Formalisme RTE'!$H$2,'TABLEAU DE BORD'!$B$13:$B$2000,0),12)</f>
        <v>3.102830965870556</v>
      </c>
      <c r="BU976">
        <f t="shared" si="81"/>
        <v>0.93577891975241945</v>
      </c>
      <c r="BX976">
        <f t="shared" ref="BX976:BX1039" si="83">SQRT(1-(1/(SQRT((CB976*0.981)^2+(($B$30/10)*BZ976*0.001)^2)/(CB976*0.981))^2))</f>
        <v>0.60748217536470928</v>
      </c>
      <c r="BZ976">
        <v>19.600000000000001</v>
      </c>
      <c r="CB976">
        <v>0.627</v>
      </c>
      <c r="CD976">
        <f t="shared" si="80"/>
        <v>1.5404220201039038</v>
      </c>
      <c r="CF976">
        <f t="shared" si="82"/>
        <v>404.81000000000006</v>
      </c>
      <c r="CG97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BORD'!$B$13:$B$2000,0),9)))*T976/$P$18)</f>
        <v>406.35042202010396</v>
      </c>
      <c r="CI976" t="str">
        <f>'TABLEAU DE BORD'!B974</f>
        <v/>
      </c>
      <c r="CJ976" t="e">
        <f>'TABLEAU DE BORD'!E974-'TABLEAU DE BORD'!C974</f>
        <v>#VALUE!</v>
      </c>
      <c r="CL976" t="str">
        <f>'TABLEAU DE BORD'!H974</f>
        <v/>
      </c>
      <c r="CM976" t="e">
        <f>'TABLEAU DE BORD'!K974-'TABLEAU DE BORD'!I974</f>
        <v>#VALUE!</v>
      </c>
    </row>
    <row r="977" spans="72:91" x14ac:dyDescent="0.25">
      <c r="BT97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BORD'!$B$13:$B$2000,0),11))*T977/INDEX('TABLEAU DE BORD'!$B$13:$R$2000,MATCH('Formalisme RTE'!$H$2,'TABLEAU DE BORD'!$B$13:$B$2000,0),12)</f>
        <v>3.102830965870556</v>
      </c>
      <c r="BU977">
        <f t="shared" si="81"/>
        <v>0.93577891975241945</v>
      </c>
      <c r="BX977">
        <f t="shared" si="83"/>
        <v>0.60748217536470928</v>
      </c>
      <c r="BZ977">
        <v>19.600000000000001</v>
      </c>
      <c r="CB977">
        <v>0.627</v>
      </c>
      <c r="CD977">
        <f t="shared" ref="CD977:CD1040" si="84">CG977-CF977</f>
        <v>1.5404220201039038</v>
      </c>
      <c r="CF977">
        <f t="shared" si="82"/>
        <v>404.81000000000006</v>
      </c>
      <c r="CG97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BORD'!$B$13:$B$2000,0),9)))*T977/$P$18)</f>
        <v>406.35042202010396</v>
      </c>
      <c r="CI977" t="str">
        <f>'TABLEAU DE BORD'!B975</f>
        <v/>
      </c>
      <c r="CJ977" t="e">
        <f>'TABLEAU DE BORD'!E975-'TABLEAU DE BORD'!C975</f>
        <v>#VALUE!</v>
      </c>
      <c r="CL977" t="str">
        <f>'TABLEAU DE BORD'!H975</f>
        <v/>
      </c>
      <c r="CM977" t="e">
        <f>'TABLEAU DE BORD'!K975-'TABLEAU DE BORD'!I975</f>
        <v>#VALUE!</v>
      </c>
    </row>
    <row r="978" spans="72:91" x14ac:dyDescent="0.25">
      <c r="BT97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BORD'!$B$13:$B$2000,0),11))*T978/INDEX('TABLEAU DE BORD'!$B$13:$R$2000,MATCH('Formalisme RTE'!$H$2,'TABLEAU DE BORD'!$B$13:$B$2000,0),12)</f>
        <v>3.102830965870556</v>
      </c>
      <c r="BU978">
        <f t="shared" ref="BU978:BU1041" si="85">BX978*CD978</f>
        <v>0.93577891975241945</v>
      </c>
      <c r="BX978">
        <f t="shared" si="83"/>
        <v>0.60748217536470928</v>
      </c>
      <c r="BZ978">
        <v>19.600000000000001</v>
      </c>
      <c r="CB978">
        <v>0.627</v>
      </c>
      <c r="CD978">
        <f t="shared" si="84"/>
        <v>1.5404220201039038</v>
      </c>
      <c r="CF978">
        <f t="shared" si="82"/>
        <v>404.81000000000006</v>
      </c>
      <c r="CG97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BORD'!$B$13:$B$2000,0),9)))*T978/$P$18)</f>
        <v>406.35042202010396</v>
      </c>
      <c r="CI978" t="str">
        <f>'TABLEAU DE BORD'!B976</f>
        <v/>
      </c>
      <c r="CJ978" t="e">
        <f>'TABLEAU DE BORD'!E976-'TABLEAU DE BORD'!C976</f>
        <v>#VALUE!</v>
      </c>
      <c r="CL978" t="str">
        <f>'TABLEAU DE BORD'!H976</f>
        <v/>
      </c>
      <c r="CM978" t="e">
        <f>'TABLEAU DE BORD'!K976-'TABLEAU DE BORD'!I976</f>
        <v>#VALUE!</v>
      </c>
    </row>
    <row r="979" spans="72:91" x14ac:dyDescent="0.25">
      <c r="BT97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BORD'!$B$13:$B$2000,0),11))*T979/INDEX('TABLEAU DE BORD'!$B$13:$R$2000,MATCH('Formalisme RTE'!$H$2,'TABLEAU DE BORD'!$B$13:$B$2000,0),12)</f>
        <v>3.102830965870556</v>
      </c>
      <c r="BU979">
        <f t="shared" si="85"/>
        <v>0.93577891975241945</v>
      </c>
      <c r="BX979">
        <f t="shared" si="83"/>
        <v>0.60748217536470928</v>
      </c>
      <c r="BZ979">
        <v>19.600000000000001</v>
      </c>
      <c r="CB979">
        <v>0.627</v>
      </c>
      <c r="CD979">
        <f t="shared" si="84"/>
        <v>1.5404220201039038</v>
      </c>
      <c r="CF979">
        <f t="shared" si="82"/>
        <v>404.81000000000006</v>
      </c>
      <c r="CG97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BORD'!$B$13:$B$2000,0),9)))*T979/$P$18)</f>
        <v>406.35042202010396</v>
      </c>
      <c r="CI979" t="str">
        <f>'TABLEAU DE BORD'!B977</f>
        <v/>
      </c>
      <c r="CJ979" t="e">
        <f>'TABLEAU DE BORD'!E977-'TABLEAU DE BORD'!C977</f>
        <v>#VALUE!</v>
      </c>
      <c r="CL979" t="str">
        <f>'TABLEAU DE BORD'!H977</f>
        <v/>
      </c>
      <c r="CM979" t="e">
        <f>'TABLEAU DE BORD'!K977-'TABLEAU DE BORD'!I977</f>
        <v>#VALUE!</v>
      </c>
    </row>
    <row r="980" spans="72:91" x14ac:dyDescent="0.25">
      <c r="BT98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BORD'!$B$13:$B$2000,0),11))*T980/INDEX('TABLEAU DE BORD'!$B$13:$R$2000,MATCH('Formalisme RTE'!$H$2,'TABLEAU DE BORD'!$B$13:$B$2000,0),12)</f>
        <v>3.102830965870556</v>
      </c>
      <c r="BU980">
        <f t="shared" si="85"/>
        <v>0.93577891975241945</v>
      </c>
      <c r="BX980">
        <f t="shared" si="83"/>
        <v>0.60748217536470928</v>
      </c>
      <c r="BZ980">
        <v>19.600000000000001</v>
      </c>
      <c r="CB980">
        <v>0.627</v>
      </c>
      <c r="CD980">
        <f t="shared" si="84"/>
        <v>1.5404220201039038</v>
      </c>
      <c r="CF980">
        <f t="shared" si="82"/>
        <v>404.81000000000006</v>
      </c>
      <c r="CG98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BORD'!$B$13:$B$2000,0),9)))*T980/$P$18)</f>
        <v>406.35042202010396</v>
      </c>
      <c r="CI980" t="str">
        <f>'TABLEAU DE BORD'!B978</f>
        <v/>
      </c>
      <c r="CJ980" t="e">
        <f>'TABLEAU DE BORD'!E978-'TABLEAU DE BORD'!C978</f>
        <v>#VALUE!</v>
      </c>
      <c r="CL980" t="str">
        <f>'TABLEAU DE BORD'!H978</f>
        <v/>
      </c>
      <c r="CM980" t="e">
        <f>'TABLEAU DE BORD'!K978-'TABLEAU DE BORD'!I978</f>
        <v>#VALUE!</v>
      </c>
    </row>
    <row r="981" spans="72:91" x14ac:dyDescent="0.25">
      <c r="BT98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BORD'!$B$13:$B$2000,0),11))*T981/INDEX('TABLEAU DE BORD'!$B$13:$R$2000,MATCH('Formalisme RTE'!$H$2,'TABLEAU DE BORD'!$B$13:$B$2000,0),12)</f>
        <v>3.102830965870556</v>
      </c>
      <c r="BU981">
        <f t="shared" si="85"/>
        <v>0.93577891975241945</v>
      </c>
      <c r="BX981">
        <f t="shared" si="83"/>
        <v>0.60748217536470928</v>
      </c>
      <c r="BZ981">
        <v>19.600000000000001</v>
      </c>
      <c r="CB981">
        <v>0.627</v>
      </c>
      <c r="CD981">
        <f t="shared" si="84"/>
        <v>1.5404220201039038</v>
      </c>
      <c r="CF981">
        <f t="shared" si="82"/>
        <v>404.81000000000006</v>
      </c>
      <c r="CG98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BORD'!$B$13:$B$2000,0),9)))*T981/$P$18)</f>
        <v>406.35042202010396</v>
      </c>
      <c r="CI981" t="str">
        <f>'TABLEAU DE BORD'!B979</f>
        <v/>
      </c>
      <c r="CJ981" t="e">
        <f>'TABLEAU DE BORD'!E979-'TABLEAU DE BORD'!C979</f>
        <v>#VALUE!</v>
      </c>
      <c r="CL981" t="str">
        <f>'TABLEAU DE BORD'!H979</f>
        <v/>
      </c>
      <c r="CM981" t="e">
        <f>'TABLEAU DE BORD'!K979-'TABLEAU DE BORD'!I979</f>
        <v>#VALUE!</v>
      </c>
    </row>
    <row r="982" spans="72:91" x14ac:dyDescent="0.25">
      <c r="BT98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BORD'!$B$13:$B$2000,0),11))*T982/INDEX('TABLEAU DE BORD'!$B$13:$R$2000,MATCH('Formalisme RTE'!$H$2,'TABLEAU DE BORD'!$B$13:$B$2000,0),12)</f>
        <v>3.102830965870556</v>
      </c>
      <c r="BU982">
        <f t="shared" si="85"/>
        <v>0.93577891975241945</v>
      </c>
      <c r="BX982">
        <f t="shared" si="83"/>
        <v>0.60748217536470928</v>
      </c>
      <c r="BZ982">
        <v>19.600000000000001</v>
      </c>
      <c r="CB982">
        <v>0.627</v>
      </c>
      <c r="CD982">
        <f t="shared" si="84"/>
        <v>1.5404220201039038</v>
      </c>
      <c r="CF982">
        <f t="shared" si="82"/>
        <v>404.81000000000006</v>
      </c>
      <c r="CG98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BORD'!$B$13:$B$2000,0),9)))*T982/$P$18)</f>
        <v>406.35042202010396</v>
      </c>
      <c r="CI982" t="str">
        <f>'TABLEAU DE BORD'!B980</f>
        <v/>
      </c>
      <c r="CJ982" t="e">
        <f>'TABLEAU DE BORD'!E980-'TABLEAU DE BORD'!C980</f>
        <v>#VALUE!</v>
      </c>
      <c r="CL982" t="str">
        <f>'TABLEAU DE BORD'!H980</f>
        <v/>
      </c>
      <c r="CM982" t="e">
        <f>'TABLEAU DE BORD'!K980-'TABLEAU DE BORD'!I980</f>
        <v>#VALUE!</v>
      </c>
    </row>
    <row r="983" spans="72:91" x14ac:dyDescent="0.25">
      <c r="BT98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BORD'!$B$13:$B$2000,0),11))*T983/INDEX('TABLEAU DE BORD'!$B$13:$R$2000,MATCH('Formalisme RTE'!$H$2,'TABLEAU DE BORD'!$B$13:$B$2000,0),12)</f>
        <v>3.102830965870556</v>
      </c>
      <c r="BU983">
        <f t="shared" si="85"/>
        <v>0.93577891975241945</v>
      </c>
      <c r="BX983">
        <f t="shared" si="83"/>
        <v>0.60748217536470928</v>
      </c>
      <c r="BZ983">
        <v>19.600000000000001</v>
      </c>
      <c r="CB983">
        <v>0.627</v>
      </c>
      <c r="CD983">
        <f t="shared" si="84"/>
        <v>1.5404220201039038</v>
      </c>
      <c r="CF983">
        <f t="shared" si="82"/>
        <v>404.81000000000006</v>
      </c>
      <c r="CG98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BORD'!$B$13:$B$2000,0),9)))*T983/$P$18)</f>
        <v>406.35042202010396</v>
      </c>
      <c r="CI983" t="str">
        <f>'TABLEAU DE BORD'!B981</f>
        <v/>
      </c>
      <c r="CJ983" t="e">
        <f>'TABLEAU DE BORD'!E981-'TABLEAU DE BORD'!C981</f>
        <v>#VALUE!</v>
      </c>
      <c r="CL983" t="str">
        <f>'TABLEAU DE BORD'!H981</f>
        <v/>
      </c>
      <c r="CM983" t="e">
        <f>'TABLEAU DE BORD'!K981-'TABLEAU DE BORD'!I981</f>
        <v>#VALUE!</v>
      </c>
    </row>
    <row r="984" spans="72:91" x14ac:dyDescent="0.25">
      <c r="BT98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BORD'!$B$13:$B$2000,0),11))*T984/INDEX('TABLEAU DE BORD'!$B$13:$R$2000,MATCH('Formalisme RTE'!$H$2,'TABLEAU DE BORD'!$B$13:$B$2000,0),12)</f>
        <v>3.102830965870556</v>
      </c>
      <c r="BU984">
        <f t="shared" si="85"/>
        <v>0.93577891975241945</v>
      </c>
      <c r="BX984">
        <f t="shared" si="83"/>
        <v>0.60748217536470928</v>
      </c>
      <c r="BZ984">
        <v>19.600000000000001</v>
      </c>
      <c r="CB984">
        <v>0.627</v>
      </c>
      <c r="CD984">
        <f t="shared" si="84"/>
        <v>1.5404220201039038</v>
      </c>
      <c r="CF984">
        <f t="shared" si="82"/>
        <v>404.81000000000006</v>
      </c>
      <c r="CG98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BORD'!$B$13:$B$2000,0),9)))*T984/$P$18)</f>
        <v>406.35042202010396</v>
      </c>
      <c r="CI984" t="str">
        <f>'TABLEAU DE BORD'!B982</f>
        <v/>
      </c>
      <c r="CJ984" t="e">
        <f>'TABLEAU DE BORD'!E982-'TABLEAU DE BORD'!C982</f>
        <v>#VALUE!</v>
      </c>
      <c r="CL984" t="str">
        <f>'TABLEAU DE BORD'!H982</f>
        <v/>
      </c>
      <c r="CM984" t="e">
        <f>'TABLEAU DE BORD'!K982-'TABLEAU DE BORD'!I982</f>
        <v>#VALUE!</v>
      </c>
    </row>
    <row r="985" spans="72:91" x14ac:dyDescent="0.25">
      <c r="BT98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BORD'!$B$13:$B$2000,0),11))*T985/INDEX('TABLEAU DE BORD'!$B$13:$R$2000,MATCH('Formalisme RTE'!$H$2,'TABLEAU DE BORD'!$B$13:$B$2000,0),12)</f>
        <v>3.102830965870556</v>
      </c>
      <c r="BU985">
        <f t="shared" si="85"/>
        <v>0.93577891975241945</v>
      </c>
      <c r="BX985">
        <f t="shared" si="83"/>
        <v>0.60748217536470928</v>
      </c>
      <c r="BZ985">
        <v>19.600000000000001</v>
      </c>
      <c r="CB985">
        <v>0.627</v>
      </c>
      <c r="CD985">
        <f t="shared" si="84"/>
        <v>1.5404220201039038</v>
      </c>
      <c r="CF985">
        <f t="shared" si="82"/>
        <v>404.81000000000006</v>
      </c>
      <c r="CG98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BORD'!$B$13:$B$2000,0),9)))*T985/$P$18)</f>
        <v>406.35042202010396</v>
      </c>
      <c r="CI985" t="str">
        <f>'TABLEAU DE BORD'!B983</f>
        <v/>
      </c>
      <c r="CJ985" t="e">
        <f>'TABLEAU DE BORD'!E983-'TABLEAU DE BORD'!C983</f>
        <v>#VALUE!</v>
      </c>
      <c r="CL985" t="str">
        <f>'TABLEAU DE BORD'!H983</f>
        <v/>
      </c>
      <c r="CM985" t="e">
        <f>'TABLEAU DE BORD'!K983-'TABLEAU DE BORD'!I983</f>
        <v>#VALUE!</v>
      </c>
    </row>
    <row r="986" spans="72:91" x14ac:dyDescent="0.25">
      <c r="BT98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BORD'!$B$13:$B$2000,0),11))*T986/INDEX('TABLEAU DE BORD'!$B$13:$R$2000,MATCH('Formalisme RTE'!$H$2,'TABLEAU DE BORD'!$B$13:$B$2000,0),12)</f>
        <v>3.102830965870556</v>
      </c>
      <c r="BU986">
        <f t="shared" si="85"/>
        <v>0.93577891975241945</v>
      </c>
      <c r="BX986">
        <f t="shared" si="83"/>
        <v>0.60748217536470928</v>
      </c>
      <c r="BZ986">
        <v>19.600000000000001</v>
      </c>
      <c r="CB986">
        <v>0.627</v>
      </c>
      <c r="CD986">
        <f t="shared" si="84"/>
        <v>1.5404220201039038</v>
      </c>
      <c r="CF986">
        <f t="shared" si="82"/>
        <v>404.81000000000006</v>
      </c>
      <c r="CG98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BORD'!$B$13:$B$2000,0),9)))*T986/$P$18)</f>
        <v>406.35042202010396</v>
      </c>
      <c r="CI986" t="str">
        <f>'TABLEAU DE BORD'!B984</f>
        <v/>
      </c>
      <c r="CJ986" t="e">
        <f>'TABLEAU DE BORD'!E984-'TABLEAU DE BORD'!C984</f>
        <v>#VALUE!</v>
      </c>
      <c r="CL986" t="str">
        <f>'TABLEAU DE BORD'!H984</f>
        <v/>
      </c>
      <c r="CM986" t="e">
        <f>'TABLEAU DE BORD'!K984-'TABLEAU DE BORD'!I984</f>
        <v>#VALUE!</v>
      </c>
    </row>
    <row r="987" spans="72:91" x14ac:dyDescent="0.25">
      <c r="BT98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BORD'!$B$13:$B$2000,0),11))*T987/INDEX('TABLEAU DE BORD'!$B$13:$R$2000,MATCH('Formalisme RTE'!$H$2,'TABLEAU DE BORD'!$B$13:$B$2000,0),12)</f>
        <v>3.102830965870556</v>
      </c>
      <c r="BU987">
        <f t="shared" si="85"/>
        <v>0.93577891975241945</v>
      </c>
      <c r="BX987">
        <f t="shared" si="83"/>
        <v>0.60748217536470928</v>
      </c>
      <c r="BZ987">
        <v>19.600000000000001</v>
      </c>
      <c r="CB987">
        <v>0.627</v>
      </c>
      <c r="CD987">
        <f t="shared" si="84"/>
        <v>1.5404220201039038</v>
      </c>
      <c r="CF987">
        <f t="shared" si="82"/>
        <v>404.81000000000006</v>
      </c>
      <c r="CG98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BORD'!$B$13:$B$2000,0),9)))*T987/$P$18)</f>
        <v>406.35042202010396</v>
      </c>
      <c r="CI987" t="str">
        <f>'TABLEAU DE BORD'!B985</f>
        <v/>
      </c>
      <c r="CJ987" t="e">
        <f>'TABLEAU DE BORD'!E985-'TABLEAU DE BORD'!C985</f>
        <v>#VALUE!</v>
      </c>
      <c r="CL987" t="str">
        <f>'TABLEAU DE BORD'!H985</f>
        <v/>
      </c>
      <c r="CM987" t="e">
        <f>'TABLEAU DE BORD'!K985-'TABLEAU DE BORD'!I985</f>
        <v>#VALUE!</v>
      </c>
    </row>
    <row r="988" spans="72:91" x14ac:dyDescent="0.25">
      <c r="BT98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BORD'!$B$13:$B$2000,0),11))*T988/INDEX('TABLEAU DE BORD'!$B$13:$R$2000,MATCH('Formalisme RTE'!$H$2,'TABLEAU DE BORD'!$B$13:$B$2000,0),12)</f>
        <v>3.102830965870556</v>
      </c>
      <c r="BU988">
        <f t="shared" si="85"/>
        <v>0.93577891975241945</v>
      </c>
      <c r="BX988">
        <f t="shared" si="83"/>
        <v>0.60748217536470928</v>
      </c>
      <c r="BZ988">
        <v>19.600000000000001</v>
      </c>
      <c r="CB988">
        <v>0.627</v>
      </c>
      <c r="CD988">
        <f t="shared" si="84"/>
        <v>1.5404220201039038</v>
      </c>
      <c r="CF988">
        <f t="shared" si="82"/>
        <v>404.81000000000006</v>
      </c>
      <c r="CG98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BORD'!$B$13:$B$2000,0),9)))*T988/$P$18)</f>
        <v>406.35042202010396</v>
      </c>
      <c r="CI988" t="str">
        <f>'TABLEAU DE BORD'!B986</f>
        <v/>
      </c>
      <c r="CJ988" t="e">
        <f>'TABLEAU DE BORD'!E986-'TABLEAU DE BORD'!C986</f>
        <v>#VALUE!</v>
      </c>
      <c r="CL988" t="str">
        <f>'TABLEAU DE BORD'!H986</f>
        <v/>
      </c>
      <c r="CM988" t="e">
        <f>'TABLEAU DE BORD'!K986-'TABLEAU DE BORD'!I986</f>
        <v>#VALUE!</v>
      </c>
    </row>
    <row r="989" spans="72:91" x14ac:dyDescent="0.25">
      <c r="BT98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BORD'!$B$13:$B$2000,0),11))*T989/INDEX('TABLEAU DE BORD'!$B$13:$R$2000,MATCH('Formalisme RTE'!$H$2,'TABLEAU DE BORD'!$B$13:$B$2000,0),12)</f>
        <v>3.102830965870556</v>
      </c>
      <c r="BU989">
        <f t="shared" si="85"/>
        <v>0.93577891975241945</v>
      </c>
      <c r="BX989">
        <f t="shared" si="83"/>
        <v>0.60748217536470928</v>
      </c>
      <c r="BZ989">
        <v>19.600000000000001</v>
      </c>
      <c r="CB989">
        <v>0.627</v>
      </c>
      <c r="CD989">
        <f t="shared" si="84"/>
        <v>1.5404220201039038</v>
      </c>
      <c r="CF989">
        <f t="shared" si="82"/>
        <v>404.81000000000006</v>
      </c>
      <c r="CG98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BORD'!$B$13:$B$2000,0),9)))*T989/$P$18)</f>
        <v>406.35042202010396</v>
      </c>
      <c r="CI989" t="str">
        <f>'TABLEAU DE BORD'!B987</f>
        <v/>
      </c>
      <c r="CJ989" t="e">
        <f>'TABLEAU DE BORD'!E987-'TABLEAU DE BORD'!C987</f>
        <v>#VALUE!</v>
      </c>
      <c r="CL989" t="str">
        <f>'TABLEAU DE BORD'!H987</f>
        <v/>
      </c>
      <c r="CM989" t="e">
        <f>'TABLEAU DE BORD'!K987-'TABLEAU DE BORD'!I987</f>
        <v>#VALUE!</v>
      </c>
    </row>
    <row r="990" spans="72:91" x14ac:dyDescent="0.25">
      <c r="BT99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BORD'!$B$13:$B$2000,0),11))*T990/INDEX('TABLEAU DE BORD'!$B$13:$R$2000,MATCH('Formalisme RTE'!$H$2,'TABLEAU DE BORD'!$B$13:$B$2000,0),12)</f>
        <v>3.102830965870556</v>
      </c>
      <c r="BU990">
        <f t="shared" si="85"/>
        <v>0.93577891975241945</v>
      </c>
      <c r="BX990">
        <f t="shared" si="83"/>
        <v>0.60748217536470928</v>
      </c>
      <c r="BZ990">
        <v>19.600000000000001</v>
      </c>
      <c r="CB990">
        <v>0.627</v>
      </c>
      <c r="CD990">
        <f t="shared" si="84"/>
        <v>1.5404220201039038</v>
      </c>
      <c r="CF990">
        <f t="shared" si="82"/>
        <v>404.81000000000006</v>
      </c>
      <c r="CG99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BORD'!$B$13:$B$2000,0),9)))*T990/$P$18)</f>
        <v>406.35042202010396</v>
      </c>
      <c r="CI990" t="str">
        <f>'TABLEAU DE BORD'!B988</f>
        <v/>
      </c>
      <c r="CJ990" t="e">
        <f>'TABLEAU DE BORD'!E988-'TABLEAU DE BORD'!C988</f>
        <v>#VALUE!</v>
      </c>
      <c r="CL990" t="str">
        <f>'TABLEAU DE BORD'!H988</f>
        <v/>
      </c>
      <c r="CM990" t="e">
        <f>'TABLEAU DE BORD'!K988-'TABLEAU DE BORD'!I988</f>
        <v>#VALUE!</v>
      </c>
    </row>
    <row r="991" spans="72:91" x14ac:dyDescent="0.25">
      <c r="BT99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BORD'!$B$13:$B$2000,0),11))*T991/INDEX('TABLEAU DE BORD'!$B$13:$R$2000,MATCH('Formalisme RTE'!$H$2,'TABLEAU DE BORD'!$B$13:$B$2000,0),12)</f>
        <v>3.102830965870556</v>
      </c>
      <c r="BU991">
        <f t="shared" si="85"/>
        <v>0.93577891975241945</v>
      </c>
      <c r="BX991">
        <f t="shared" si="83"/>
        <v>0.60748217536470928</v>
      </c>
      <c r="BZ991">
        <v>19.600000000000001</v>
      </c>
      <c r="CB991">
        <v>0.627</v>
      </c>
      <c r="CD991">
        <f t="shared" si="84"/>
        <v>1.5404220201039038</v>
      </c>
      <c r="CF991">
        <f t="shared" si="82"/>
        <v>404.81000000000006</v>
      </c>
      <c r="CG99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BORD'!$B$13:$B$2000,0),9)))*T991/$P$18)</f>
        <v>406.35042202010396</v>
      </c>
      <c r="CI991" t="str">
        <f>'TABLEAU DE BORD'!B989</f>
        <v/>
      </c>
      <c r="CJ991" t="e">
        <f>'TABLEAU DE BORD'!E989-'TABLEAU DE BORD'!C989</f>
        <v>#VALUE!</v>
      </c>
      <c r="CL991" t="str">
        <f>'TABLEAU DE BORD'!H989</f>
        <v/>
      </c>
      <c r="CM991" t="e">
        <f>'TABLEAU DE BORD'!K989-'TABLEAU DE BORD'!I989</f>
        <v>#VALUE!</v>
      </c>
    </row>
    <row r="992" spans="72:91" x14ac:dyDescent="0.25">
      <c r="BT99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BORD'!$B$13:$B$2000,0),11))*T992/INDEX('TABLEAU DE BORD'!$B$13:$R$2000,MATCH('Formalisme RTE'!$H$2,'TABLEAU DE BORD'!$B$13:$B$2000,0),12)</f>
        <v>3.102830965870556</v>
      </c>
      <c r="BU992">
        <f t="shared" si="85"/>
        <v>0.93577891975241945</v>
      </c>
      <c r="BX992">
        <f t="shared" si="83"/>
        <v>0.60748217536470928</v>
      </c>
      <c r="BZ992">
        <v>19.600000000000001</v>
      </c>
      <c r="CB992">
        <v>0.627</v>
      </c>
      <c r="CD992">
        <f t="shared" si="84"/>
        <v>1.5404220201039038</v>
      </c>
      <c r="CF992">
        <f t="shared" si="82"/>
        <v>404.81000000000006</v>
      </c>
      <c r="CG99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BORD'!$B$13:$B$2000,0),9)))*T992/$P$18)</f>
        <v>406.35042202010396</v>
      </c>
      <c r="CI992" t="str">
        <f>'TABLEAU DE BORD'!B990</f>
        <v/>
      </c>
      <c r="CJ992" t="e">
        <f>'TABLEAU DE BORD'!E990-'TABLEAU DE BORD'!C990</f>
        <v>#VALUE!</v>
      </c>
      <c r="CL992" t="str">
        <f>'TABLEAU DE BORD'!H990</f>
        <v/>
      </c>
      <c r="CM992" t="e">
        <f>'TABLEAU DE BORD'!K990-'TABLEAU DE BORD'!I990</f>
        <v>#VALUE!</v>
      </c>
    </row>
    <row r="993" spans="72:91" x14ac:dyDescent="0.25">
      <c r="BT99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BORD'!$B$13:$B$2000,0),11))*T993/INDEX('TABLEAU DE BORD'!$B$13:$R$2000,MATCH('Formalisme RTE'!$H$2,'TABLEAU DE BORD'!$B$13:$B$2000,0),12)</f>
        <v>3.102830965870556</v>
      </c>
      <c r="BU993">
        <f t="shared" si="85"/>
        <v>0.93577891975241945</v>
      </c>
      <c r="BX993">
        <f t="shared" si="83"/>
        <v>0.60748217536470928</v>
      </c>
      <c r="BZ993">
        <v>19.600000000000001</v>
      </c>
      <c r="CB993">
        <v>0.627</v>
      </c>
      <c r="CD993">
        <f t="shared" si="84"/>
        <v>1.5404220201039038</v>
      </c>
      <c r="CF993">
        <f t="shared" si="82"/>
        <v>404.81000000000006</v>
      </c>
      <c r="CG99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BORD'!$B$13:$B$2000,0),9)))*T993/$P$18)</f>
        <v>406.35042202010396</v>
      </c>
      <c r="CI993" t="str">
        <f>'TABLEAU DE BORD'!B991</f>
        <v/>
      </c>
      <c r="CJ993" t="e">
        <f>'TABLEAU DE BORD'!E991-'TABLEAU DE BORD'!C991</f>
        <v>#VALUE!</v>
      </c>
      <c r="CL993" t="str">
        <f>'TABLEAU DE BORD'!H991</f>
        <v/>
      </c>
      <c r="CM993" t="e">
        <f>'TABLEAU DE BORD'!K991-'TABLEAU DE BORD'!I991</f>
        <v>#VALUE!</v>
      </c>
    </row>
    <row r="994" spans="72:91" x14ac:dyDescent="0.25">
      <c r="BT99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BORD'!$B$13:$B$2000,0),11))*T994/INDEX('TABLEAU DE BORD'!$B$13:$R$2000,MATCH('Formalisme RTE'!$H$2,'TABLEAU DE BORD'!$B$13:$B$2000,0),12)</f>
        <v>3.102830965870556</v>
      </c>
      <c r="BU994">
        <f t="shared" si="85"/>
        <v>0.93577891975241945</v>
      </c>
      <c r="BX994">
        <f t="shared" si="83"/>
        <v>0.60748217536470928</v>
      </c>
      <c r="BZ994">
        <v>19.600000000000001</v>
      </c>
      <c r="CB994">
        <v>0.627</v>
      </c>
      <c r="CD994">
        <f t="shared" si="84"/>
        <v>1.5404220201039038</v>
      </c>
      <c r="CF994">
        <f t="shared" si="82"/>
        <v>404.81000000000006</v>
      </c>
      <c r="CG99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BORD'!$B$13:$B$2000,0),9)))*T994/$P$18)</f>
        <v>406.35042202010396</v>
      </c>
      <c r="CI994" t="str">
        <f>'TABLEAU DE BORD'!B992</f>
        <v/>
      </c>
      <c r="CJ994" t="e">
        <f>'TABLEAU DE BORD'!E992-'TABLEAU DE BORD'!C992</f>
        <v>#VALUE!</v>
      </c>
      <c r="CL994" t="str">
        <f>'TABLEAU DE BORD'!H992</f>
        <v/>
      </c>
      <c r="CM994" t="e">
        <f>'TABLEAU DE BORD'!K992-'TABLEAU DE BORD'!I992</f>
        <v>#VALUE!</v>
      </c>
    </row>
    <row r="995" spans="72:91" x14ac:dyDescent="0.25">
      <c r="BT99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BORD'!$B$13:$B$2000,0),11))*T995/INDEX('TABLEAU DE BORD'!$B$13:$R$2000,MATCH('Formalisme RTE'!$H$2,'TABLEAU DE BORD'!$B$13:$B$2000,0),12)</f>
        <v>3.102830965870556</v>
      </c>
      <c r="BU995">
        <f t="shared" si="85"/>
        <v>0.93577891975241945</v>
      </c>
      <c r="BX995">
        <f t="shared" si="83"/>
        <v>0.60748217536470928</v>
      </c>
      <c r="BZ995">
        <v>19.600000000000001</v>
      </c>
      <c r="CB995">
        <v>0.627</v>
      </c>
      <c r="CD995">
        <f t="shared" si="84"/>
        <v>1.5404220201039038</v>
      </c>
      <c r="CF995">
        <f t="shared" si="82"/>
        <v>404.81000000000006</v>
      </c>
      <c r="CG99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BORD'!$B$13:$B$2000,0),9)))*T995/$P$18)</f>
        <v>406.35042202010396</v>
      </c>
      <c r="CI995" t="str">
        <f>'TABLEAU DE BORD'!B993</f>
        <v/>
      </c>
      <c r="CJ995" t="e">
        <f>'TABLEAU DE BORD'!E993-'TABLEAU DE BORD'!C993</f>
        <v>#VALUE!</v>
      </c>
      <c r="CL995" t="str">
        <f>'TABLEAU DE BORD'!H993</f>
        <v/>
      </c>
      <c r="CM995" t="e">
        <f>'TABLEAU DE BORD'!K993-'TABLEAU DE BORD'!I993</f>
        <v>#VALUE!</v>
      </c>
    </row>
    <row r="996" spans="72:91" x14ac:dyDescent="0.25">
      <c r="BT99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BORD'!$B$13:$B$2000,0),11))*T996/INDEX('TABLEAU DE BORD'!$B$13:$R$2000,MATCH('Formalisme RTE'!$H$2,'TABLEAU DE BORD'!$B$13:$B$2000,0),12)</f>
        <v>3.102830965870556</v>
      </c>
      <c r="BU996">
        <f t="shared" si="85"/>
        <v>0.93577891975241945</v>
      </c>
      <c r="BX996">
        <f t="shared" si="83"/>
        <v>0.60748217536470928</v>
      </c>
      <c r="BZ996">
        <v>19.600000000000001</v>
      </c>
      <c r="CB996">
        <v>0.627</v>
      </c>
      <c r="CD996">
        <f t="shared" si="84"/>
        <v>1.5404220201039038</v>
      </c>
      <c r="CF996">
        <f t="shared" si="82"/>
        <v>404.81000000000006</v>
      </c>
      <c r="CG99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BORD'!$B$13:$B$2000,0),9)))*T996/$P$18)</f>
        <v>406.35042202010396</v>
      </c>
      <c r="CI996" t="str">
        <f>'TABLEAU DE BORD'!B994</f>
        <v/>
      </c>
      <c r="CJ996" t="e">
        <f>'TABLEAU DE BORD'!E994-'TABLEAU DE BORD'!C994</f>
        <v>#VALUE!</v>
      </c>
      <c r="CL996" t="str">
        <f>'TABLEAU DE BORD'!H994</f>
        <v/>
      </c>
      <c r="CM996" t="e">
        <f>'TABLEAU DE BORD'!K994-'TABLEAU DE BORD'!I994</f>
        <v>#VALUE!</v>
      </c>
    </row>
    <row r="997" spans="72:91" x14ac:dyDescent="0.25">
      <c r="BT99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BORD'!$B$13:$B$2000,0),11))*T997/INDEX('TABLEAU DE BORD'!$B$13:$R$2000,MATCH('Formalisme RTE'!$H$2,'TABLEAU DE BORD'!$B$13:$B$2000,0),12)</f>
        <v>3.102830965870556</v>
      </c>
      <c r="BU997">
        <f t="shared" si="85"/>
        <v>0.93577891975241945</v>
      </c>
      <c r="BX997">
        <f t="shared" si="83"/>
        <v>0.60748217536470928</v>
      </c>
      <c r="BZ997">
        <v>19.600000000000001</v>
      </c>
      <c r="CB997">
        <v>0.627</v>
      </c>
      <c r="CD997">
        <f t="shared" si="84"/>
        <v>1.5404220201039038</v>
      </c>
      <c r="CF997">
        <f t="shared" si="82"/>
        <v>404.81000000000006</v>
      </c>
      <c r="CG99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BORD'!$B$13:$B$2000,0),9)))*T997/$P$18)</f>
        <v>406.35042202010396</v>
      </c>
      <c r="CI997" t="str">
        <f>'TABLEAU DE BORD'!B995</f>
        <v/>
      </c>
      <c r="CJ997" t="e">
        <f>'TABLEAU DE BORD'!E995-'TABLEAU DE BORD'!C995</f>
        <v>#VALUE!</v>
      </c>
      <c r="CL997" t="str">
        <f>'TABLEAU DE BORD'!H995</f>
        <v/>
      </c>
      <c r="CM997" t="e">
        <f>'TABLEAU DE BORD'!K995-'TABLEAU DE BORD'!I995</f>
        <v>#VALUE!</v>
      </c>
    </row>
    <row r="998" spans="72:91" x14ac:dyDescent="0.25">
      <c r="BT9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BORD'!$B$13:$B$2000,0),11))*T998/INDEX('TABLEAU DE BORD'!$B$13:$R$2000,MATCH('Formalisme RTE'!$H$2,'TABLEAU DE BORD'!$B$13:$B$2000,0),12)</f>
        <v>3.102830965870556</v>
      </c>
      <c r="BU998">
        <f t="shared" si="85"/>
        <v>0.93577891975241945</v>
      </c>
      <c r="BX998">
        <f t="shared" si="83"/>
        <v>0.60748217536470928</v>
      </c>
      <c r="BZ998">
        <v>19.600000000000001</v>
      </c>
      <c r="CB998">
        <v>0.627</v>
      </c>
      <c r="CD998">
        <f t="shared" si="84"/>
        <v>1.5404220201039038</v>
      </c>
      <c r="CF998">
        <f t="shared" si="82"/>
        <v>404.81000000000006</v>
      </c>
      <c r="CG99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BORD'!$B$13:$B$2000,0),9)))*T998/$P$18)</f>
        <v>406.35042202010396</v>
      </c>
      <c r="CI998" t="str">
        <f>'TABLEAU DE BORD'!B996</f>
        <v/>
      </c>
      <c r="CJ998" t="e">
        <f>'TABLEAU DE BORD'!E996-'TABLEAU DE BORD'!C996</f>
        <v>#VALUE!</v>
      </c>
      <c r="CL998" t="str">
        <f>'TABLEAU DE BORD'!H996</f>
        <v/>
      </c>
      <c r="CM998" t="e">
        <f>'TABLEAU DE BORD'!K996-'TABLEAU DE BORD'!I996</f>
        <v>#VALUE!</v>
      </c>
    </row>
    <row r="999" spans="72:91" x14ac:dyDescent="0.25">
      <c r="BT99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BORD'!$B$13:$B$2000,0),11))*T999/INDEX('TABLEAU DE BORD'!$B$13:$R$2000,MATCH('Formalisme RTE'!$H$2,'TABLEAU DE BORD'!$B$13:$B$2000,0),12)</f>
        <v>3.102830965870556</v>
      </c>
      <c r="BU999">
        <f t="shared" si="85"/>
        <v>0.93577891975241945</v>
      </c>
      <c r="BX999">
        <f t="shared" si="83"/>
        <v>0.60748217536470928</v>
      </c>
      <c r="BZ999">
        <v>19.600000000000001</v>
      </c>
      <c r="CB999">
        <v>0.627</v>
      </c>
      <c r="CD999">
        <f t="shared" si="84"/>
        <v>1.5404220201039038</v>
      </c>
      <c r="CF999">
        <f t="shared" si="82"/>
        <v>404.81000000000006</v>
      </c>
      <c r="CG99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BORD'!$B$13:$B$2000,0),9)))*T999/$P$18)</f>
        <v>406.35042202010396</v>
      </c>
      <c r="CI999" t="str">
        <f>'TABLEAU DE BORD'!B997</f>
        <v/>
      </c>
      <c r="CJ999" t="e">
        <f>'TABLEAU DE BORD'!E997-'TABLEAU DE BORD'!C997</f>
        <v>#VALUE!</v>
      </c>
      <c r="CL999" t="str">
        <f>'TABLEAU DE BORD'!H997</f>
        <v/>
      </c>
      <c r="CM999" t="e">
        <f>'TABLEAU DE BORD'!K997-'TABLEAU DE BORD'!I997</f>
        <v>#VALUE!</v>
      </c>
    </row>
    <row r="1000" spans="72:91" x14ac:dyDescent="0.25">
      <c r="BT100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BORD'!$B$13:$B$2000,0),11))*T1000/INDEX('TABLEAU DE BORD'!$B$13:$R$2000,MATCH('Formalisme RTE'!$H$2,'TABLEAU DE BORD'!$B$13:$B$2000,0),12)</f>
        <v>3.102830965870556</v>
      </c>
      <c r="BU1000">
        <f t="shared" si="85"/>
        <v>0.93577891975241945</v>
      </c>
      <c r="BX1000">
        <f t="shared" si="83"/>
        <v>0.60748217536470928</v>
      </c>
      <c r="BZ1000">
        <v>19.600000000000001</v>
      </c>
      <c r="CB1000">
        <v>0.627</v>
      </c>
      <c r="CD1000">
        <f t="shared" si="84"/>
        <v>1.5404220201039038</v>
      </c>
      <c r="CF1000">
        <f t="shared" si="82"/>
        <v>404.81000000000006</v>
      </c>
      <c r="CG100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BORD'!$B$13:$B$2000,0),9)))*T1000/$P$18)</f>
        <v>406.35042202010396</v>
      </c>
      <c r="CI1000" t="str">
        <f>'TABLEAU DE BORD'!B998</f>
        <v/>
      </c>
      <c r="CJ1000" t="e">
        <f>'TABLEAU DE BORD'!E998-'TABLEAU DE BORD'!C998</f>
        <v>#VALUE!</v>
      </c>
      <c r="CL1000" t="str">
        <f>'TABLEAU DE BORD'!H998</f>
        <v/>
      </c>
      <c r="CM1000" t="e">
        <f>'TABLEAU DE BORD'!K998-'TABLEAU DE BORD'!I998</f>
        <v>#VALUE!</v>
      </c>
    </row>
    <row r="1001" spans="72:91" x14ac:dyDescent="0.25">
      <c r="BT100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BORD'!$B$13:$B$2000,0),11))*T1001/INDEX('TABLEAU DE BORD'!$B$13:$R$2000,MATCH('Formalisme RTE'!$H$2,'TABLEAU DE BORD'!$B$13:$B$2000,0),12)</f>
        <v>3.102830965870556</v>
      </c>
      <c r="BU1001">
        <f t="shared" si="85"/>
        <v>0.93577891975241945</v>
      </c>
      <c r="BX1001">
        <f t="shared" si="83"/>
        <v>0.60748217536470928</v>
      </c>
      <c r="BZ1001">
        <v>19.600000000000001</v>
      </c>
      <c r="CB1001">
        <v>0.627</v>
      </c>
      <c r="CD1001">
        <f t="shared" si="84"/>
        <v>1.5404220201039038</v>
      </c>
      <c r="CF1001">
        <f t="shared" si="82"/>
        <v>404.81000000000006</v>
      </c>
      <c r="CG100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BORD'!$B$13:$B$2000,0),9)))*T1001/$P$18)</f>
        <v>406.35042202010396</v>
      </c>
      <c r="CI1001" t="str">
        <f>'TABLEAU DE BORD'!B999</f>
        <v/>
      </c>
      <c r="CJ1001" t="e">
        <f>'TABLEAU DE BORD'!E999-'TABLEAU DE BORD'!C999</f>
        <v>#VALUE!</v>
      </c>
      <c r="CL1001" t="str">
        <f>'TABLEAU DE BORD'!H999</f>
        <v/>
      </c>
      <c r="CM1001" t="e">
        <f>'TABLEAU DE BORD'!K999-'TABLEAU DE BORD'!I999</f>
        <v>#VALUE!</v>
      </c>
    </row>
    <row r="1002" spans="72:91" x14ac:dyDescent="0.25">
      <c r="BT100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BORD'!$B$13:$B$2000,0),11))*T1002/INDEX('TABLEAU DE BORD'!$B$13:$R$2000,MATCH('Formalisme RTE'!$H$2,'TABLEAU DE BORD'!$B$13:$B$2000,0),12)</f>
        <v>3.102830965870556</v>
      </c>
      <c r="BU1002">
        <f t="shared" si="85"/>
        <v>0.93577891975241945</v>
      </c>
      <c r="BX1002">
        <f t="shared" si="83"/>
        <v>0.60748217536470928</v>
      </c>
      <c r="BZ1002">
        <v>19.600000000000001</v>
      </c>
      <c r="CB1002">
        <v>0.627</v>
      </c>
      <c r="CD1002">
        <f t="shared" si="84"/>
        <v>1.5404220201039038</v>
      </c>
      <c r="CF1002">
        <f t="shared" si="82"/>
        <v>404.81000000000006</v>
      </c>
      <c r="CG100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BORD'!$B$13:$B$2000,0),9)))*T1002/$P$18)</f>
        <v>406.35042202010396</v>
      </c>
      <c r="CI1002" t="str">
        <f>'TABLEAU DE BORD'!B1000</f>
        <v/>
      </c>
      <c r="CJ1002" t="e">
        <f>'TABLEAU DE BORD'!E1000-'TABLEAU DE BORD'!C1000</f>
        <v>#VALUE!</v>
      </c>
      <c r="CL1002" t="str">
        <f>'TABLEAU DE BORD'!H1000</f>
        <v/>
      </c>
      <c r="CM1002" t="e">
        <f>'TABLEAU DE BORD'!K1000-'TABLEAU DE BORD'!I1000</f>
        <v>#VALUE!</v>
      </c>
    </row>
    <row r="1003" spans="72:91" x14ac:dyDescent="0.25">
      <c r="BT100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BORD'!$B$13:$B$2000,0),11))*T1003/INDEX('TABLEAU DE BORD'!$B$13:$R$2000,MATCH('Formalisme RTE'!$H$2,'TABLEAU DE BORD'!$B$13:$B$2000,0),12)</f>
        <v>3.102830965870556</v>
      </c>
      <c r="BU1003">
        <f t="shared" si="85"/>
        <v>0.93577891975241945</v>
      </c>
      <c r="BX1003">
        <f t="shared" si="83"/>
        <v>0.60748217536470928</v>
      </c>
      <c r="BZ1003">
        <v>19.600000000000001</v>
      </c>
      <c r="CB1003">
        <v>0.627</v>
      </c>
      <c r="CD1003">
        <f t="shared" si="84"/>
        <v>1.5404220201039038</v>
      </c>
      <c r="CF1003">
        <f t="shared" si="82"/>
        <v>404.81000000000006</v>
      </c>
      <c r="CG100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BORD'!$B$13:$B$2000,0),9)))*T1003/$P$18)</f>
        <v>406.35042202010396</v>
      </c>
      <c r="CI1003" t="str">
        <f>'TABLEAU DE BORD'!B1001</f>
        <v/>
      </c>
      <c r="CJ1003" t="e">
        <f>'TABLEAU DE BORD'!E1001-'TABLEAU DE BORD'!C1001</f>
        <v>#VALUE!</v>
      </c>
      <c r="CL1003" t="str">
        <f>'TABLEAU DE BORD'!H1001</f>
        <v/>
      </c>
      <c r="CM1003" t="e">
        <f>'TABLEAU DE BORD'!K1001-'TABLEAU DE BORD'!I1001</f>
        <v>#VALUE!</v>
      </c>
    </row>
    <row r="1004" spans="72:91" x14ac:dyDescent="0.25">
      <c r="BT100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BORD'!$B$13:$B$2000,0),11))*T1004/INDEX('TABLEAU DE BORD'!$B$13:$R$2000,MATCH('Formalisme RTE'!$H$2,'TABLEAU DE BORD'!$B$13:$B$2000,0),12)</f>
        <v>3.102830965870556</v>
      </c>
      <c r="BU1004">
        <f t="shared" si="85"/>
        <v>0.93577891975241945</v>
      </c>
      <c r="BX1004">
        <f t="shared" si="83"/>
        <v>0.60748217536470928</v>
      </c>
      <c r="BZ1004">
        <v>19.600000000000001</v>
      </c>
      <c r="CB1004">
        <v>0.627</v>
      </c>
      <c r="CD1004">
        <f t="shared" si="84"/>
        <v>1.5404220201039038</v>
      </c>
      <c r="CF1004">
        <f t="shared" si="82"/>
        <v>404.81000000000006</v>
      </c>
      <c r="CG100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BORD'!$B$13:$B$2000,0),9)))*T1004/$P$18)</f>
        <v>406.35042202010396</v>
      </c>
      <c r="CI1004" t="str">
        <f>'TABLEAU DE BORD'!B1002</f>
        <v/>
      </c>
      <c r="CJ1004" t="e">
        <f>'TABLEAU DE BORD'!E1002-'TABLEAU DE BORD'!C1002</f>
        <v>#VALUE!</v>
      </c>
      <c r="CL1004" t="str">
        <f>'TABLEAU DE BORD'!H1002</f>
        <v/>
      </c>
      <c r="CM1004" t="e">
        <f>'TABLEAU DE BORD'!K1002-'TABLEAU DE BORD'!I1002</f>
        <v>#VALUE!</v>
      </c>
    </row>
    <row r="1005" spans="72:91" x14ac:dyDescent="0.25">
      <c r="BT100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BORD'!$B$13:$B$2000,0),11))*T1005/INDEX('TABLEAU DE BORD'!$B$13:$R$2000,MATCH('Formalisme RTE'!$H$2,'TABLEAU DE BORD'!$B$13:$B$2000,0),12)</f>
        <v>3.102830965870556</v>
      </c>
      <c r="BU1005">
        <f t="shared" si="85"/>
        <v>0.93577891975241945</v>
      </c>
      <c r="BX1005">
        <f t="shared" si="83"/>
        <v>0.60748217536470928</v>
      </c>
      <c r="BZ1005">
        <v>19.600000000000001</v>
      </c>
      <c r="CB1005">
        <v>0.627</v>
      </c>
      <c r="CD1005">
        <f t="shared" si="84"/>
        <v>1.5404220201039038</v>
      </c>
      <c r="CF1005">
        <f t="shared" si="82"/>
        <v>404.81000000000006</v>
      </c>
      <c r="CG100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BORD'!$B$13:$B$2000,0),9)))*T1005/$P$18)</f>
        <v>406.35042202010396</v>
      </c>
      <c r="CI1005" t="str">
        <f>'TABLEAU DE BORD'!B1003</f>
        <v/>
      </c>
      <c r="CJ1005" t="e">
        <f>'TABLEAU DE BORD'!E1003-'TABLEAU DE BORD'!C1003</f>
        <v>#VALUE!</v>
      </c>
      <c r="CL1005" t="str">
        <f>'TABLEAU DE BORD'!H1003</f>
        <v/>
      </c>
      <c r="CM1005" t="e">
        <f>'TABLEAU DE BORD'!K1003-'TABLEAU DE BORD'!I1003</f>
        <v>#VALUE!</v>
      </c>
    </row>
    <row r="1006" spans="72:91" x14ac:dyDescent="0.25">
      <c r="BT100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BORD'!$B$13:$B$2000,0),11))*T1006/INDEX('TABLEAU DE BORD'!$B$13:$R$2000,MATCH('Formalisme RTE'!$H$2,'TABLEAU DE BORD'!$B$13:$B$2000,0),12)</f>
        <v>3.102830965870556</v>
      </c>
      <c r="BU1006">
        <f t="shared" si="85"/>
        <v>0.93577891975241945</v>
      </c>
      <c r="BX1006">
        <f t="shared" si="83"/>
        <v>0.60748217536470928</v>
      </c>
      <c r="BZ1006">
        <v>19.600000000000001</v>
      </c>
      <c r="CB1006">
        <v>0.627</v>
      </c>
      <c r="CD1006">
        <f t="shared" si="84"/>
        <v>1.5404220201039038</v>
      </c>
      <c r="CF1006">
        <f t="shared" si="82"/>
        <v>404.81000000000006</v>
      </c>
      <c r="CG100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BORD'!$B$13:$B$2000,0),9)))*T1006/$P$18)</f>
        <v>406.35042202010396</v>
      </c>
      <c r="CI1006" t="str">
        <f>'TABLEAU DE BORD'!B1004</f>
        <v/>
      </c>
      <c r="CJ1006" t="e">
        <f>'TABLEAU DE BORD'!E1004-'TABLEAU DE BORD'!C1004</f>
        <v>#VALUE!</v>
      </c>
      <c r="CL1006" t="str">
        <f>'TABLEAU DE BORD'!H1004</f>
        <v/>
      </c>
      <c r="CM1006" t="e">
        <f>'TABLEAU DE BORD'!K1004-'TABLEAU DE BORD'!I1004</f>
        <v>#VALUE!</v>
      </c>
    </row>
    <row r="1007" spans="72:91" x14ac:dyDescent="0.25">
      <c r="BT100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BORD'!$B$13:$B$2000,0),11))*T1007/INDEX('TABLEAU DE BORD'!$B$13:$R$2000,MATCH('Formalisme RTE'!$H$2,'TABLEAU DE BORD'!$B$13:$B$2000,0),12)</f>
        <v>3.102830965870556</v>
      </c>
      <c r="BU1007">
        <f t="shared" si="85"/>
        <v>0.93577891975241945</v>
      </c>
      <c r="BX1007">
        <f t="shared" si="83"/>
        <v>0.60748217536470928</v>
      </c>
      <c r="BZ1007">
        <v>19.600000000000001</v>
      </c>
      <c r="CB1007">
        <v>0.627</v>
      </c>
      <c r="CD1007">
        <f t="shared" si="84"/>
        <v>1.5404220201039038</v>
      </c>
      <c r="CF1007">
        <f t="shared" si="82"/>
        <v>404.81000000000006</v>
      </c>
      <c r="CG100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BORD'!$B$13:$B$2000,0),9)))*T1007/$P$18)</f>
        <v>406.35042202010396</v>
      </c>
      <c r="CI1007" t="str">
        <f>'TABLEAU DE BORD'!B1005</f>
        <v/>
      </c>
      <c r="CJ1007" t="e">
        <f>'TABLEAU DE BORD'!E1005-'TABLEAU DE BORD'!C1005</f>
        <v>#VALUE!</v>
      </c>
      <c r="CL1007" t="str">
        <f>'TABLEAU DE BORD'!H1005</f>
        <v/>
      </c>
      <c r="CM1007" t="e">
        <f>'TABLEAU DE BORD'!K1005-'TABLEAU DE BORD'!I1005</f>
        <v>#VALUE!</v>
      </c>
    </row>
    <row r="1008" spans="72:91" x14ac:dyDescent="0.25">
      <c r="BT100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BORD'!$B$13:$B$2000,0),11))*T1008/INDEX('TABLEAU DE BORD'!$B$13:$R$2000,MATCH('Formalisme RTE'!$H$2,'TABLEAU DE BORD'!$B$13:$B$2000,0),12)</f>
        <v>3.102830965870556</v>
      </c>
      <c r="BU1008">
        <f t="shared" si="85"/>
        <v>0.93577891975241945</v>
      </c>
      <c r="BX1008">
        <f t="shared" si="83"/>
        <v>0.60748217536470928</v>
      </c>
      <c r="BZ1008">
        <v>19.600000000000001</v>
      </c>
      <c r="CB1008">
        <v>0.627</v>
      </c>
      <c r="CD1008">
        <f t="shared" si="84"/>
        <v>1.5404220201039038</v>
      </c>
      <c r="CF1008">
        <f t="shared" si="82"/>
        <v>404.81000000000006</v>
      </c>
      <c r="CG100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BORD'!$B$13:$B$2000,0),9)))*T1008/$P$18)</f>
        <v>406.35042202010396</v>
      </c>
      <c r="CI1008" t="str">
        <f>'TABLEAU DE BORD'!B1006</f>
        <v/>
      </c>
      <c r="CJ1008" t="e">
        <f>'TABLEAU DE BORD'!E1006-'TABLEAU DE BORD'!C1006</f>
        <v>#VALUE!</v>
      </c>
      <c r="CL1008" t="str">
        <f>'TABLEAU DE BORD'!H1006</f>
        <v/>
      </c>
      <c r="CM1008" t="e">
        <f>'TABLEAU DE BORD'!K1006-'TABLEAU DE BORD'!I1006</f>
        <v>#VALUE!</v>
      </c>
    </row>
    <row r="1009" spans="72:91" x14ac:dyDescent="0.25">
      <c r="BT100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BORD'!$B$13:$B$2000,0),11))*T1009/INDEX('TABLEAU DE BORD'!$B$13:$R$2000,MATCH('Formalisme RTE'!$H$2,'TABLEAU DE BORD'!$B$13:$B$2000,0),12)</f>
        <v>3.102830965870556</v>
      </c>
      <c r="BU1009">
        <f t="shared" si="85"/>
        <v>0.93577891975241945</v>
      </c>
      <c r="BX1009">
        <f t="shared" si="83"/>
        <v>0.60748217536470928</v>
      </c>
      <c r="BZ1009">
        <v>19.600000000000001</v>
      </c>
      <c r="CB1009">
        <v>0.627</v>
      </c>
      <c r="CD1009">
        <f t="shared" si="84"/>
        <v>1.5404220201039038</v>
      </c>
      <c r="CF1009">
        <f t="shared" si="82"/>
        <v>404.81000000000006</v>
      </c>
      <c r="CG100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BORD'!$B$13:$B$2000,0),9)))*T1009/$P$18)</f>
        <v>406.35042202010396</v>
      </c>
      <c r="CI1009" t="str">
        <f>'TABLEAU DE BORD'!B1007</f>
        <v/>
      </c>
      <c r="CJ1009" t="e">
        <f>'TABLEAU DE BORD'!E1007-'TABLEAU DE BORD'!C1007</f>
        <v>#VALUE!</v>
      </c>
      <c r="CL1009" t="str">
        <f>'TABLEAU DE BORD'!H1007</f>
        <v/>
      </c>
      <c r="CM1009" t="e">
        <f>'TABLEAU DE BORD'!K1007-'TABLEAU DE BORD'!I1007</f>
        <v>#VALUE!</v>
      </c>
    </row>
    <row r="1010" spans="72:91" x14ac:dyDescent="0.25">
      <c r="BT101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BORD'!$B$13:$B$2000,0),11))*T1010/INDEX('TABLEAU DE BORD'!$B$13:$R$2000,MATCH('Formalisme RTE'!$H$2,'TABLEAU DE BORD'!$B$13:$B$2000,0),12)</f>
        <v>3.102830965870556</v>
      </c>
      <c r="BU1010">
        <f t="shared" si="85"/>
        <v>0.93577891975241945</v>
      </c>
      <c r="BX1010">
        <f t="shared" si="83"/>
        <v>0.60748217536470928</v>
      </c>
      <c r="BZ1010">
        <v>19.600000000000001</v>
      </c>
      <c r="CB1010">
        <v>0.627</v>
      </c>
      <c r="CD1010">
        <f t="shared" si="84"/>
        <v>1.5404220201039038</v>
      </c>
      <c r="CF1010">
        <f t="shared" si="82"/>
        <v>404.81000000000006</v>
      </c>
      <c r="CG101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BORD'!$B$13:$B$2000,0),9)))*T1010/$P$18)</f>
        <v>406.35042202010396</v>
      </c>
      <c r="CI1010" t="str">
        <f>'TABLEAU DE BORD'!B1008</f>
        <v/>
      </c>
      <c r="CJ1010" t="e">
        <f>'TABLEAU DE BORD'!E1008-'TABLEAU DE BORD'!C1008</f>
        <v>#VALUE!</v>
      </c>
      <c r="CL1010" t="str">
        <f>'TABLEAU DE BORD'!H1008</f>
        <v/>
      </c>
      <c r="CM1010" t="e">
        <f>'TABLEAU DE BORD'!K1008-'TABLEAU DE BORD'!I1008</f>
        <v>#VALUE!</v>
      </c>
    </row>
    <row r="1011" spans="72:91" x14ac:dyDescent="0.25">
      <c r="BT101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BORD'!$B$13:$B$2000,0),11))*T1011/INDEX('TABLEAU DE BORD'!$B$13:$R$2000,MATCH('Formalisme RTE'!$H$2,'TABLEAU DE BORD'!$B$13:$B$2000,0),12)</f>
        <v>3.102830965870556</v>
      </c>
      <c r="BU1011">
        <f t="shared" si="85"/>
        <v>0.93577891975241945</v>
      </c>
      <c r="BX1011">
        <f t="shared" si="83"/>
        <v>0.60748217536470928</v>
      </c>
      <c r="BZ1011">
        <v>19.600000000000001</v>
      </c>
      <c r="CB1011">
        <v>0.627</v>
      </c>
      <c r="CD1011">
        <f t="shared" si="84"/>
        <v>1.5404220201039038</v>
      </c>
      <c r="CF1011">
        <f t="shared" si="82"/>
        <v>404.81000000000006</v>
      </c>
      <c r="CG101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BORD'!$B$13:$B$2000,0),9)))*T1011/$P$18)</f>
        <v>406.35042202010396</v>
      </c>
      <c r="CI1011" t="str">
        <f>'TABLEAU DE BORD'!B1009</f>
        <v/>
      </c>
      <c r="CJ1011" t="e">
        <f>'TABLEAU DE BORD'!E1009-'TABLEAU DE BORD'!C1009</f>
        <v>#VALUE!</v>
      </c>
      <c r="CL1011" t="str">
        <f>'TABLEAU DE BORD'!H1009</f>
        <v/>
      </c>
      <c r="CM1011" t="e">
        <f>'TABLEAU DE BORD'!K1009-'TABLEAU DE BORD'!I1009</f>
        <v>#VALUE!</v>
      </c>
    </row>
    <row r="1012" spans="72:91" x14ac:dyDescent="0.25">
      <c r="BT101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BORD'!$B$13:$B$2000,0),11))*T1012/INDEX('TABLEAU DE BORD'!$B$13:$R$2000,MATCH('Formalisme RTE'!$H$2,'TABLEAU DE BORD'!$B$13:$B$2000,0),12)</f>
        <v>3.102830965870556</v>
      </c>
      <c r="BU1012">
        <f t="shared" si="85"/>
        <v>0.93577891975241945</v>
      </c>
      <c r="BX1012">
        <f t="shared" si="83"/>
        <v>0.60748217536470928</v>
      </c>
      <c r="BZ1012">
        <v>19.600000000000001</v>
      </c>
      <c r="CB1012">
        <v>0.627</v>
      </c>
      <c r="CD1012">
        <f t="shared" si="84"/>
        <v>1.5404220201039038</v>
      </c>
      <c r="CF1012">
        <f t="shared" si="82"/>
        <v>404.81000000000006</v>
      </c>
      <c r="CG101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BORD'!$B$13:$B$2000,0),9)))*T1012/$P$18)</f>
        <v>406.35042202010396</v>
      </c>
      <c r="CI1012" t="str">
        <f>'TABLEAU DE BORD'!B1010</f>
        <v/>
      </c>
      <c r="CJ1012" t="e">
        <f>'TABLEAU DE BORD'!E1010-'TABLEAU DE BORD'!C1010</f>
        <v>#VALUE!</v>
      </c>
      <c r="CL1012" t="str">
        <f>'TABLEAU DE BORD'!H1010</f>
        <v/>
      </c>
      <c r="CM1012" t="e">
        <f>'TABLEAU DE BORD'!K1010-'TABLEAU DE BORD'!I1010</f>
        <v>#VALUE!</v>
      </c>
    </row>
    <row r="1013" spans="72:91" x14ac:dyDescent="0.25">
      <c r="BT101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BORD'!$B$13:$B$2000,0),11))*T1013/INDEX('TABLEAU DE BORD'!$B$13:$R$2000,MATCH('Formalisme RTE'!$H$2,'TABLEAU DE BORD'!$B$13:$B$2000,0),12)</f>
        <v>3.102830965870556</v>
      </c>
      <c r="BU1013">
        <f t="shared" si="85"/>
        <v>0.93577891975241945</v>
      </c>
      <c r="BX1013">
        <f t="shared" si="83"/>
        <v>0.60748217536470928</v>
      </c>
      <c r="BZ1013">
        <v>19.600000000000001</v>
      </c>
      <c r="CB1013">
        <v>0.627</v>
      </c>
      <c r="CD1013">
        <f t="shared" si="84"/>
        <v>1.5404220201039038</v>
      </c>
      <c r="CF1013">
        <f t="shared" si="82"/>
        <v>404.81000000000006</v>
      </c>
      <c r="CG101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BORD'!$B$13:$B$2000,0),9)))*T1013/$P$18)</f>
        <v>406.35042202010396</v>
      </c>
      <c r="CI1013" t="str">
        <f>'TABLEAU DE BORD'!B1011</f>
        <v/>
      </c>
      <c r="CJ1013" t="e">
        <f>'TABLEAU DE BORD'!E1011-'TABLEAU DE BORD'!C1011</f>
        <v>#VALUE!</v>
      </c>
      <c r="CL1013" t="str">
        <f>'TABLEAU DE BORD'!H1011</f>
        <v/>
      </c>
      <c r="CM1013" t="e">
        <f>'TABLEAU DE BORD'!K1011-'TABLEAU DE BORD'!I1011</f>
        <v>#VALUE!</v>
      </c>
    </row>
    <row r="1014" spans="72:91" x14ac:dyDescent="0.25">
      <c r="BT101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BORD'!$B$13:$B$2000,0),11))*T1014/INDEX('TABLEAU DE BORD'!$B$13:$R$2000,MATCH('Formalisme RTE'!$H$2,'TABLEAU DE BORD'!$B$13:$B$2000,0),12)</f>
        <v>3.102830965870556</v>
      </c>
      <c r="BU1014">
        <f t="shared" si="85"/>
        <v>0.93577891975241945</v>
      </c>
      <c r="BX1014">
        <f t="shared" si="83"/>
        <v>0.60748217536470928</v>
      </c>
      <c r="BZ1014">
        <v>19.600000000000001</v>
      </c>
      <c r="CB1014">
        <v>0.627</v>
      </c>
      <c r="CD1014">
        <f t="shared" si="84"/>
        <v>1.5404220201039038</v>
      </c>
      <c r="CF1014">
        <f t="shared" si="82"/>
        <v>404.81000000000006</v>
      </c>
      <c r="CG101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BORD'!$B$13:$B$2000,0),9)))*T1014/$P$18)</f>
        <v>406.35042202010396</v>
      </c>
      <c r="CI1014" t="str">
        <f>'TABLEAU DE BORD'!B1012</f>
        <v/>
      </c>
      <c r="CJ1014" t="e">
        <f>'TABLEAU DE BORD'!E1012-'TABLEAU DE BORD'!C1012</f>
        <v>#VALUE!</v>
      </c>
      <c r="CL1014" t="str">
        <f>'TABLEAU DE BORD'!H1012</f>
        <v/>
      </c>
      <c r="CM1014" t="e">
        <f>'TABLEAU DE BORD'!K1012-'TABLEAU DE BORD'!I1012</f>
        <v>#VALUE!</v>
      </c>
    </row>
    <row r="1015" spans="72:91" x14ac:dyDescent="0.25">
      <c r="BT101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BORD'!$B$13:$B$2000,0),11))*T1015/INDEX('TABLEAU DE BORD'!$B$13:$R$2000,MATCH('Formalisme RTE'!$H$2,'TABLEAU DE BORD'!$B$13:$B$2000,0),12)</f>
        <v>3.102830965870556</v>
      </c>
      <c r="BU1015">
        <f t="shared" si="85"/>
        <v>0.93577891975241945</v>
      </c>
      <c r="BX1015">
        <f t="shared" si="83"/>
        <v>0.60748217536470928</v>
      </c>
      <c r="BZ1015">
        <v>19.600000000000001</v>
      </c>
      <c r="CB1015">
        <v>0.627</v>
      </c>
      <c r="CD1015">
        <f t="shared" si="84"/>
        <v>1.5404220201039038</v>
      </c>
      <c r="CF1015">
        <f t="shared" si="82"/>
        <v>404.81000000000006</v>
      </c>
      <c r="CG101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BORD'!$B$13:$B$2000,0),9)))*T1015/$P$18)</f>
        <v>406.35042202010396</v>
      </c>
      <c r="CI1015" t="str">
        <f>'TABLEAU DE BORD'!B1013</f>
        <v/>
      </c>
      <c r="CJ1015" t="e">
        <f>'TABLEAU DE BORD'!E1013-'TABLEAU DE BORD'!C1013</f>
        <v>#VALUE!</v>
      </c>
      <c r="CL1015" t="str">
        <f>'TABLEAU DE BORD'!H1013</f>
        <v/>
      </c>
      <c r="CM1015" t="e">
        <f>'TABLEAU DE BORD'!K1013-'TABLEAU DE BORD'!I1013</f>
        <v>#VALUE!</v>
      </c>
    </row>
    <row r="1016" spans="72:91" x14ac:dyDescent="0.25">
      <c r="BT101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BORD'!$B$13:$B$2000,0),11))*T1016/INDEX('TABLEAU DE BORD'!$B$13:$R$2000,MATCH('Formalisme RTE'!$H$2,'TABLEAU DE BORD'!$B$13:$B$2000,0),12)</f>
        <v>3.102830965870556</v>
      </c>
      <c r="BU1016">
        <f t="shared" si="85"/>
        <v>0.93577891975241945</v>
      </c>
      <c r="BX1016">
        <f t="shared" si="83"/>
        <v>0.60748217536470928</v>
      </c>
      <c r="BZ1016">
        <v>19.600000000000001</v>
      </c>
      <c r="CB1016">
        <v>0.627</v>
      </c>
      <c r="CD1016">
        <f t="shared" si="84"/>
        <v>1.5404220201039038</v>
      </c>
      <c r="CF1016">
        <f t="shared" si="82"/>
        <v>404.81000000000006</v>
      </c>
      <c r="CG101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BORD'!$B$13:$B$2000,0),9)))*T1016/$P$18)</f>
        <v>406.35042202010396</v>
      </c>
      <c r="CI1016" t="str">
        <f>'TABLEAU DE BORD'!B1014</f>
        <v/>
      </c>
      <c r="CJ1016" t="e">
        <f>'TABLEAU DE BORD'!E1014-'TABLEAU DE BORD'!C1014</f>
        <v>#VALUE!</v>
      </c>
      <c r="CL1016" t="str">
        <f>'TABLEAU DE BORD'!H1014</f>
        <v/>
      </c>
      <c r="CM1016" t="e">
        <f>'TABLEAU DE BORD'!K1014-'TABLEAU DE BORD'!I1014</f>
        <v>#VALUE!</v>
      </c>
    </row>
    <row r="1017" spans="72:91" x14ac:dyDescent="0.25">
      <c r="BT101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BORD'!$B$13:$B$2000,0),11))*T1017/INDEX('TABLEAU DE BORD'!$B$13:$R$2000,MATCH('Formalisme RTE'!$H$2,'TABLEAU DE BORD'!$B$13:$B$2000,0),12)</f>
        <v>3.102830965870556</v>
      </c>
      <c r="BU1017">
        <f t="shared" si="85"/>
        <v>0.93577891975241945</v>
      </c>
      <c r="BX1017">
        <f t="shared" si="83"/>
        <v>0.60748217536470928</v>
      </c>
      <c r="BZ1017">
        <v>19.600000000000001</v>
      </c>
      <c r="CB1017">
        <v>0.627</v>
      </c>
      <c r="CD1017">
        <f t="shared" si="84"/>
        <v>1.5404220201039038</v>
      </c>
      <c r="CF1017">
        <f t="shared" si="82"/>
        <v>404.81000000000006</v>
      </c>
      <c r="CG101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BORD'!$B$13:$B$2000,0),9)))*T1017/$P$18)</f>
        <v>406.35042202010396</v>
      </c>
      <c r="CI1017" t="str">
        <f>'TABLEAU DE BORD'!B1015</f>
        <v/>
      </c>
      <c r="CJ1017" t="e">
        <f>'TABLEAU DE BORD'!E1015-'TABLEAU DE BORD'!C1015</f>
        <v>#VALUE!</v>
      </c>
      <c r="CL1017" t="str">
        <f>'TABLEAU DE BORD'!H1015</f>
        <v/>
      </c>
      <c r="CM1017" t="e">
        <f>'TABLEAU DE BORD'!K1015-'TABLEAU DE BORD'!I1015</f>
        <v>#VALUE!</v>
      </c>
    </row>
    <row r="1018" spans="72:91" x14ac:dyDescent="0.25">
      <c r="BT101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BORD'!$B$13:$B$2000,0),11))*T1018/INDEX('TABLEAU DE BORD'!$B$13:$R$2000,MATCH('Formalisme RTE'!$H$2,'TABLEAU DE BORD'!$B$13:$B$2000,0),12)</f>
        <v>3.102830965870556</v>
      </c>
      <c r="BU1018">
        <f t="shared" si="85"/>
        <v>0.93577891975241945</v>
      </c>
      <c r="BX1018">
        <f t="shared" si="83"/>
        <v>0.60748217536470928</v>
      </c>
      <c r="BZ1018">
        <v>19.600000000000001</v>
      </c>
      <c r="CB1018">
        <v>0.627</v>
      </c>
      <c r="CD1018">
        <f t="shared" si="84"/>
        <v>1.5404220201039038</v>
      </c>
      <c r="CF1018">
        <f t="shared" si="82"/>
        <v>404.81000000000006</v>
      </c>
      <c r="CG101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BORD'!$B$13:$B$2000,0),9)))*T1018/$P$18)</f>
        <v>406.35042202010396</v>
      </c>
      <c r="CI1018" t="str">
        <f>'TABLEAU DE BORD'!B1016</f>
        <v/>
      </c>
      <c r="CJ1018" t="e">
        <f>'TABLEAU DE BORD'!E1016-'TABLEAU DE BORD'!C1016</f>
        <v>#VALUE!</v>
      </c>
      <c r="CL1018" t="str">
        <f>'TABLEAU DE BORD'!H1016</f>
        <v/>
      </c>
      <c r="CM1018" t="e">
        <f>'TABLEAU DE BORD'!K1016-'TABLEAU DE BORD'!I1016</f>
        <v>#VALUE!</v>
      </c>
    </row>
    <row r="1019" spans="72:91" x14ac:dyDescent="0.25">
      <c r="BT101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BORD'!$B$13:$B$2000,0),11))*T1019/INDEX('TABLEAU DE BORD'!$B$13:$R$2000,MATCH('Formalisme RTE'!$H$2,'TABLEAU DE BORD'!$B$13:$B$2000,0),12)</f>
        <v>3.102830965870556</v>
      </c>
      <c r="BU1019">
        <f t="shared" si="85"/>
        <v>0.93577891975241945</v>
      </c>
      <c r="BX1019">
        <f t="shared" si="83"/>
        <v>0.60748217536470928</v>
      </c>
      <c r="BZ1019">
        <v>19.600000000000001</v>
      </c>
      <c r="CB1019">
        <v>0.627</v>
      </c>
      <c r="CD1019">
        <f t="shared" si="84"/>
        <v>1.5404220201039038</v>
      </c>
      <c r="CF1019">
        <f t="shared" si="82"/>
        <v>404.81000000000006</v>
      </c>
      <c r="CG101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BORD'!$B$13:$B$2000,0),9)))*T1019/$P$18)</f>
        <v>406.35042202010396</v>
      </c>
      <c r="CI1019" t="str">
        <f>'TABLEAU DE BORD'!B1017</f>
        <v/>
      </c>
      <c r="CJ1019" t="e">
        <f>'TABLEAU DE BORD'!E1017-'TABLEAU DE BORD'!C1017</f>
        <v>#VALUE!</v>
      </c>
      <c r="CL1019" t="str">
        <f>'TABLEAU DE BORD'!H1017</f>
        <v/>
      </c>
      <c r="CM1019" t="e">
        <f>'TABLEAU DE BORD'!K1017-'TABLEAU DE BORD'!I1017</f>
        <v>#VALUE!</v>
      </c>
    </row>
    <row r="1020" spans="72:91" x14ac:dyDescent="0.25">
      <c r="BT102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BORD'!$B$13:$B$2000,0),11))*T1020/INDEX('TABLEAU DE BORD'!$B$13:$R$2000,MATCH('Formalisme RTE'!$H$2,'TABLEAU DE BORD'!$B$13:$B$2000,0),12)</f>
        <v>3.102830965870556</v>
      </c>
      <c r="BU1020">
        <f t="shared" si="85"/>
        <v>0.93577891975241945</v>
      </c>
      <c r="BX1020">
        <f t="shared" si="83"/>
        <v>0.60748217536470928</v>
      </c>
      <c r="BZ1020">
        <v>19.600000000000001</v>
      </c>
      <c r="CB1020">
        <v>0.627</v>
      </c>
      <c r="CD1020">
        <f t="shared" si="84"/>
        <v>1.5404220201039038</v>
      </c>
      <c r="CF1020">
        <f t="shared" si="82"/>
        <v>404.81000000000006</v>
      </c>
      <c r="CG102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BORD'!$B$13:$B$2000,0),9)))*T1020/$P$18)</f>
        <v>406.35042202010396</v>
      </c>
      <c r="CI1020" t="str">
        <f>'TABLEAU DE BORD'!B1018</f>
        <v/>
      </c>
      <c r="CJ1020" t="e">
        <f>'TABLEAU DE BORD'!E1018-'TABLEAU DE BORD'!C1018</f>
        <v>#VALUE!</v>
      </c>
      <c r="CL1020" t="str">
        <f>'TABLEAU DE BORD'!H1018</f>
        <v/>
      </c>
      <c r="CM1020" t="e">
        <f>'TABLEAU DE BORD'!K1018-'TABLEAU DE BORD'!I1018</f>
        <v>#VALUE!</v>
      </c>
    </row>
    <row r="1021" spans="72:91" x14ac:dyDescent="0.25">
      <c r="BT102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BORD'!$B$13:$B$2000,0),11))*T1021/INDEX('TABLEAU DE BORD'!$B$13:$R$2000,MATCH('Formalisme RTE'!$H$2,'TABLEAU DE BORD'!$B$13:$B$2000,0),12)</f>
        <v>3.102830965870556</v>
      </c>
      <c r="BU1021">
        <f t="shared" si="85"/>
        <v>0.93577891975241945</v>
      </c>
      <c r="BX1021">
        <f t="shared" si="83"/>
        <v>0.60748217536470928</v>
      </c>
      <c r="BZ1021">
        <v>19.600000000000001</v>
      </c>
      <c r="CB1021">
        <v>0.627</v>
      </c>
      <c r="CD1021">
        <f t="shared" si="84"/>
        <v>1.5404220201039038</v>
      </c>
      <c r="CF1021">
        <f t="shared" si="82"/>
        <v>404.81000000000006</v>
      </c>
      <c r="CG102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BORD'!$B$13:$B$2000,0),9)))*T1021/$P$18)</f>
        <v>406.35042202010396</v>
      </c>
      <c r="CI1021" t="str">
        <f>'TABLEAU DE BORD'!B1019</f>
        <v/>
      </c>
      <c r="CJ1021" t="e">
        <f>'TABLEAU DE BORD'!E1019-'TABLEAU DE BORD'!C1019</f>
        <v>#VALUE!</v>
      </c>
      <c r="CL1021" t="str">
        <f>'TABLEAU DE BORD'!H1019</f>
        <v/>
      </c>
      <c r="CM1021" t="e">
        <f>'TABLEAU DE BORD'!K1019-'TABLEAU DE BORD'!I1019</f>
        <v>#VALUE!</v>
      </c>
    </row>
    <row r="1022" spans="72:91" x14ac:dyDescent="0.25">
      <c r="BT102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BORD'!$B$13:$B$2000,0),11))*T1022/INDEX('TABLEAU DE BORD'!$B$13:$R$2000,MATCH('Formalisme RTE'!$H$2,'TABLEAU DE BORD'!$B$13:$B$2000,0),12)</f>
        <v>3.102830965870556</v>
      </c>
      <c r="BU1022">
        <f t="shared" si="85"/>
        <v>0.93577891975241945</v>
      </c>
      <c r="BX1022">
        <f t="shared" si="83"/>
        <v>0.60748217536470928</v>
      </c>
      <c r="BZ1022">
        <v>19.600000000000001</v>
      </c>
      <c r="CB1022">
        <v>0.627</v>
      </c>
      <c r="CD1022">
        <f t="shared" si="84"/>
        <v>1.5404220201039038</v>
      </c>
      <c r="CF1022">
        <f t="shared" si="82"/>
        <v>404.81000000000006</v>
      </c>
      <c r="CG102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BORD'!$B$13:$B$2000,0),9)))*T1022/$P$18)</f>
        <v>406.35042202010396</v>
      </c>
      <c r="CI1022" t="str">
        <f>'TABLEAU DE BORD'!B1020</f>
        <v/>
      </c>
      <c r="CJ1022" t="e">
        <f>'TABLEAU DE BORD'!E1020-'TABLEAU DE BORD'!C1020</f>
        <v>#VALUE!</v>
      </c>
      <c r="CL1022" t="str">
        <f>'TABLEAU DE BORD'!H1020</f>
        <v/>
      </c>
      <c r="CM1022" t="e">
        <f>'TABLEAU DE BORD'!K1020-'TABLEAU DE BORD'!I1020</f>
        <v>#VALUE!</v>
      </c>
    </row>
    <row r="1023" spans="72:91" x14ac:dyDescent="0.25">
      <c r="BT102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BORD'!$B$13:$B$2000,0),11))*T1023/INDEX('TABLEAU DE BORD'!$B$13:$R$2000,MATCH('Formalisme RTE'!$H$2,'TABLEAU DE BORD'!$B$13:$B$2000,0),12)</f>
        <v>3.102830965870556</v>
      </c>
      <c r="BU1023">
        <f t="shared" si="85"/>
        <v>0.93577891975241945</v>
      </c>
      <c r="BX1023">
        <f t="shared" si="83"/>
        <v>0.60748217536470928</v>
      </c>
      <c r="BZ1023">
        <v>19.600000000000001</v>
      </c>
      <c r="CB1023">
        <v>0.627</v>
      </c>
      <c r="CD1023">
        <f t="shared" si="84"/>
        <v>1.5404220201039038</v>
      </c>
      <c r="CF1023">
        <f t="shared" si="82"/>
        <v>404.81000000000006</v>
      </c>
      <c r="CG102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BORD'!$B$13:$B$2000,0),9)))*T1023/$P$18)</f>
        <v>406.35042202010396</v>
      </c>
      <c r="CI1023" t="str">
        <f>'TABLEAU DE BORD'!B1021</f>
        <v/>
      </c>
      <c r="CJ1023" t="e">
        <f>'TABLEAU DE BORD'!E1021-'TABLEAU DE BORD'!C1021</f>
        <v>#VALUE!</v>
      </c>
      <c r="CL1023" t="str">
        <f>'TABLEAU DE BORD'!H1021</f>
        <v/>
      </c>
      <c r="CM1023" t="e">
        <f>'TABLEAU DE BORD'!K1021-'TABLEAU DE BORD'!I1021</f>
        <v>#VALUE!</v>
      </c>
    </row>
    <row r="1024" spans="72:91" x14ac:dyDescent="0.25">
      <c r="BT102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BORD'!$B$13:$B$2000,0),11))*T1024/INDEX('TABLEAU DE BORD'!$B$13:$R$2000,MATCH('Formalisme RTE'!$H$2,'TABLEAU DE BORD'!$B$13:$B$2000,0),12)</f>
        <v>3.102830965870556</v>
      </c>
      <c r="BU1024">
        <f t="shared" si="85"/>
        <v>0.93577891975241945</v>
      </c>
      <c r="BX1024">
        <f t="shared" si="83"/>
        <v>0.60748217536470928</v>
      </c>
      <c r="BZ1024">
        <v>19.600000000000001</v>
      </c>
      <c r="CB1024">
        <v>0.627</v>
      </c>
      <c r="CD1024">
        <f t="shared" si="84"/>
        <v>1.5404220201039038</v>
      </c>
      <c r="CF1024">
        <f t="shared" si="82"/>
        <v>404.81000000000006</v>
      </c>
      <c r="CG102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BORD'!$B$13:$B$2000,0),9)))*T1024/$P$18)</f>
        <v>406.35042202010396</v>
      </c>
      <c r="CI1024" t="str">
        <f>'TABLEAU DE BORD'!B1022</f>
        <v/>
      </c>
      <c r="CJ1024" t="e">
        <f>'TABLEAU DE BORD'!E1022-'TABLEAU DE BORD'!C1022</f>
        <v>#VALUE!</v>
      </c>
      <c r="CL1024" t="str">
        <f>'TABLEAU DE BORD'!H1022</f>
        <v/>
      </c>
      <c r="CM1024" t="e">
        <f>'TABLEAU DE BORD'!K1022-'TABLEAU DE BORD'!I1022</f>
        <v>#VALUE!</v>
      </c>
    </row>
    <row r="1025" spans="72:91" x14ac:dyDescent="0.25">
      <c r="BT102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BORD'!$B$13:$B$2000,0),11))*T1025/INDEX('TABLEAU DE BORD'!$B$13:$R$2000,MATCH('Formalisme RTE'!$H$2,'TABLEAU DE BORD'!$B$13:$B$2000,0),12)</f>
        <v>3.102830965870556</v>
      </c>
      <c r="BU1025">
        <f t="shared" si="85"/>
        <v>0.93577891975241945</v>
      </c>
      <c r="BX1025">
        <f t="shared" si="83"/>
        <v>0.60748217536470928</v>
      </c>
      <c r="BZ1025">
        <v>19.600000000000001</v>
      </c>
      <c r="CB1025">
        <v>0.627</v>
      </c>
      <c r="CD1025">
        <f t="shared" si="84"/>
        <v>1.5404220201039038</v>
      </c>
      <c r="CF1025">
        <f t="shared" si="82"/>
        <v>404.81000000000006</v>
      </c>
      <c r="CG102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BORD'!$B$13:$B$2000,0),9)))*T1025/$P$18)</f>
        <v>406.35042202010396</v>
      </c>
      <c r="CI1025" t="str">
        <f>'TABLEAU DE BORD'!B1023</f>
        <v/>
      </c>
      <c r="CJ1025" t="e">
        <f>'TABLEAU DE BORD'!E1023-'TABLEAU DE BORD'!C1023</f>
        <v>#VALUE!</v>
      </c>
      <c r="CL1025" t="str">
        <f>'TABLEAU DE BORD'!H1023</f>
        <v/>
      </c>
      <c r="CM1025" t="e">
        <f>'TABLEAU DE BORD'!K1023-'TABLEAU DE BORD'!I1023</f>
        <v>#VALUE!</v>
      </c>
    </row>
    <row r="1026" spans="72:91" x14ac:dyDescent="0.25">
      <c r="BT102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BORD'!$B$13:$B$2000,0),11))*T1026/INDEX('TABLEAU DE BORD'!$B$13:$R$2000,MATCH('Formalisme RTE'!$H$2,'TABLEAU DE BORD'!$B$13:$B$2000,0),12)</f>
        <v>3.102830965870556</v>
      </c>
      <c r="BU1026">
        <f t="shared" si="85"/>
        <v>0.93577891975241945</v>
      </c>
      <c r="BX1026">
        <f t="shared" si="83"/>
        <v>0.60748217536470928</v>
      </c>
      <c r="BZ1026">
        <v>19.600000000000001</v>
      </c>
      <c r="CB1026">
        <v>0.627</v>
      </c>
      <c r="CD1026">
        <f t="shared" si="84"/>
        <v>1.5404220201039038</v>
      </c>
      <c r="CF1026">
        <f t="shared" si="82"/>
        <v>404.81000000000006</v>
      </c>
      <c r="CG102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BORD'!$B$13:$B$2000,0),9)))*T1026/$P$18)</f>
        <v>406.35042202010396</v>
      </c>
      <c r="CI1026" t="str">
        <f>'TABLEAU DE BORD'!B1024</f>
        <v/>
      </c>
      <c r="CJ1026" t="e">
        <f>'TABLEAU DE BORD'!E1024-'TABLEAU DE BORD'!C1024</f>
        <v>#VALUE!</v>
      </c>
      <c r="CL1026" t="str">
        <f>'TABLEAU DE BORD'!H1024</f>
        <v/>
      </c>
      <c r="CM1026" t="e">
        <f>'TABLEAU DE BORD'!K1024-'TABLEAU DE BORD'!I1024</f>
        <v>#VALUE!</v>
      </c>
    </row>
    <row r="1027" spans="72:91" x14ac:dyDescent="0.25">
      <c r="BT102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BORD'!$B$13:$B$2000,0),11))*T1027/INDEX('TABLEAU DE BORD'!$B$13:$R$2000,MATCH('Formalisme RTE'!$H$2,'TABLEAU DE BORD'!$B$13:$B$2000,0),12)</f>
        <v>3.102830965870556</v>
      </c>
      <c r="BU1027">
        <f t="shared" si="85"/>
        <v>0.93577891975241945</v>
      </c>
      <c r="BX1027">
        <f t="shared" si="83"/>
        <v>0.60748217536470928</v>
      </c>
      <c r="BZ1027">
        <v>19.600000000000001</v>
      </c>
      <c r="CB1027">
        <v>0.627</v>
      </c>
      <c r="CD1027">
        <f t="shared" si="84"/>
        <v>1.5404220201039038</v>
      </c>
      <c r="CF1027">
        <f t="shared" si="82"/>
        <v>404.81000000000006</v>
      </c>
      <c r="CG102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BORD'!$B$13:$B$2000,0),9)))*T1027/$P$18)</f>
        <v>406.35042202010396</v>
      </c>
      <c r="CI1027" t="str">
        <f>'TABLEAU DE BORD'!B1025</f>
        <v/>
      </c>
      <c r="CJ1027" t="e">
        <f>'TABLEAU DE BORD'!E1025-'TABLEAU DE BORD'!C1025</f>
        <v>#VALUE!</v>
      </c>
      <c r="CL1027" t="str">
        <f>'TABLEAU DE BORD'!H1025</f>
        <v/>
      </c>
      <c r="CM1027" t="e">
        <f>'TABLEAU DE BORD'!K1025-'TABLEAU DE BORD'!I1025</f>
        <v>#VALUE!</v>
      </c>
    </row>
    <row r="1028" spans="72:91" x14ac:dyDescent="0.25">
      <c r="BT102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BORD'!$B$13:$B$2000,0),11))*T1028/INDEX('TABLEAU DE BORD'!$B$13:$R$2000,MATCH('Formalisme RTE'!$H$2,'TABLEAU DE BORD'!$B$13:$B$2000,0),12)</f>
        <v>3.102830965870556</v>
      </c>
      <c r="BU1028">
        <f t="shared" si="85"/>
        <v>0.93577891975241945</v>
      </c>
      <c r="BX1028">
        <f t="shared" si="83"/>
        <v>0.60748217536470928</v>
      </c>
      <c r="BZ1028">
        <v>19.600000000000001</v>
      </c>
      <c r="CB1028">
        <v>0.627</v>
      </c>
      <c r="CD1028">
        <f t="shared" si="84"/>
        <v>1.5404220201039038</v>
      </c>
      <c r="CF1028">
        <f t="shared" si="82"/>
        <v>404.81000000000006</v>
      </c>
      <c r="CG102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BORD'!$B$13:$B$2000,0),9)))*T1028/$P$18)</f>
        <v>406.35042202010396</v>
      </c>
      <c r="CI1028" t="str">
        <f>'TABLEAU DE BORD'!B1026</f>
        <v/>
      </c>
      <c r="CJ1028" t="e">
        <f>'TABLEAU DE BORD'!E1026-'TABLEAU DE BORD'!C1026</f>
        <v>#VALUE!</v>
      </c>
      <c r="CL1028" t="str">
        <f>'TABLEAU DE BORD'!H1026</f>
        <v/>
      </c>
      <c r="CM1028" t="e">
        <f>'TABLEAU DE BORD'!K1026-'TABLEAU DE BORD'!I1026</f>
        <v>#VALUE!</v>
      </c>
    </row>
    <row r="1029" spans="72:91" x14ac:dyDescent="0.25">
      <c r="BT102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BORD'!$B$13:$B$2000,0),11))*T1029/INDEX('TABLEAU DE BORD'!$B$13:$R$2000,MATCH('Formalisme RTE'!$H$2,'TABLEAU DE BORD'!$B$13:$B$2000,0),12)</f>
        <v>3.102830965870556</v>
      </c>
      <c r="BU1029">
        <f t="shared" si="85"/>
        <v>0.93577891975241945</v>
      </c>
      <c r="BX1029">
        <f t="shared" si="83"/>
        <v>0.60748217536470928</v>
      </c>
      <c r="BZ1029">
        <v>19.600000000000001</v>
      </c>
      <c r="CB1029">
        <v>0.627</v>
      </c>
      <c r="CD1029">
        <f t="shared" si="84"/>
        <v>1.5404220201039038</v>
      </c>
      <c r="CF1029">
        <f t="shared" si="82"/>
        <v>404.81000000000006</v>
      </c>
      <c r="CG102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BORD'!$B$13:$B$2000,0),9)))*T1029/$P$18)</f>
        <v>406.35042202010396</v>
      </c>
      <c r="CI1029" t="str">
        <f>'TABLEAU DE BORD'!B1027</f>
        <v/>
      </c>
      <c r="CJ1029" t="e">
        <f>'TABLEAU DE BORD'!E1027-'TABLEAU DE BORD'!C1027</f>
        <v>#VALUE!</v>
      </c>
      <c r="CL1029" t="str">
        <f>'TABLEAU DE BORD'!H1027</f>
        <v/>
      </c>
      <c r="CM1029" t="e">
        <f>'TABLEAU DE BORD'!K1027-'TABLEAU DE BORD'!I1027</f>
        <v>#VALUE!</v>
      </c>
    </row>
    <row r="1030" spans="72:91" x14ac:dyDescent="0.25">
      <c r="BT103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BORD'!$B$13:$B$2000,0),11))*T1030/INDEX('TABLEAU DE BORD'!$B$13:$R$2000,MATCH('Formalisme RTE'!$H$2,'TABLEAU DE BORD'!$B$13:$B$2000,0),12)</f>
        <v>3.102830965870556</v>
      </c>
      <c r="BU1030">
        <f t="shared" si="85"/>
        <v>0.93577891975241945</v>
      </c>
      <c r="BX1030">
        <f t="shared" si="83"/>
        <v>0.60748217536470928</v>
      </c>
      <c r="BZ1030">
        <v>19.600000000000001</v>
      </c>
      <c r="CB1030">
        <v>0.627</v>
      </c>
      <c r="CD1030">
        <f t="shared" si="84"/>
        <v>1.5404220201039038</v>
      </c>
      <c r="CF1030">
        <f t="shared" si="82"/>
        <v>404.81000000000006</v>
      </c>
      <c r="CG103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BORD'!$B$13:$B$2000,0),9)))*T1030/$P$18)</f>
        <v>406.35042202010396</v>
      </c>
      <c r="CI1030" t="str">
        <f>'TABLEAU DE BORD'!B1028</f>
        <v/>
      </c>
      <c r="CJ1030" t="e">
        <f>'TABLEAU DE BORD'!E1028-'TABLEAU DE BORD'!C1028</f>
        <v>#VALUE!</v>
      </c>
      <c r="CL1030" t="str">
        <f>'TABLEAU DE BORD'!H1028</f>
        <v/>
      </c>
      <c r="CM1030" t="e">
        <f>'TABLEAU DE BORD'!K1028-'TABLEAU DE BORD'!I1028</f>
        <v>#VALUE!</v>
      </c>
    </row>
    <row r="1031" spans="72:91" x14ac:dyDescent="0.25">
      <c r="BT103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BORD'!$B$13:$B$2000,0),11))*T1031/INDEX('TABLEAU DE BORD'!$B$13:$R$2000,MATCH('Formalisme RTE'!$H$2,'TABLEAU DE BORD'!$B$13:$B$2000,0),12)</f>
        <v>3.102830965870556</v>
      </c>
      <c r="BU1031">
        <f t="shared" si="85"/>
        <v>0.93577891975241945</v>
      </c>
      <c r="BX1031">
        <f t="shared" si="83"/>
        <v>0.60748217536470928</v>
      </c>
      <c r="BZ1031">
        <v>19.600000000000001</v>
      </c>
      <c r="CB1031">
        <v>0.627</v>
      </c>
      <c r="CD1031">
        <f t="shared" si="84"/>
        <v>1.5404220201039038</v>
      </c>
      <c r="CF1031">
        <f t="shared" si="82"/>
        <v>404.81000000000006</v>
      </c>
      <c r="CG103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BORD'!$B$13:$B$2000,0),9)))*T1031/$P$18)</f>
        <v>406.35042202010396</v>
      </c>
      <c r="CI1031" t="str">
        <f>'TABLEAU DE BORD'!B1029</f>
        <v/>
      </c>
      <c r="CJ1031" t="e">
        <f>'TABLEAU DE BORD'!E1029-'TABLEAU DE BORD'!C1029</f>
        <v>#VALUE!</v>
      </c>
      <c r="CL1031" t="str">
        <f>'TABLEAU DE BORD'!H1029</f>
        <v/>
      </c>
      <c r="CM1031" t="e">
        <f>'TABLEAU DE BORD'!K1029-'TABLEAU DE BORD'!I1029</f>
        <v>#VALUE!</v>
      </c>
    </row>
    <row r="1032" spans="72:91" x14ac:dyDescent="0.25">
      <c r="BT103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BORD'!$B$13:$B$2000,0),11))*T1032/INDEX('TABLEAU DE BORD'!$B$13:$R$2000,MATCH('Formalisme RTE'!$H$2,'TABLEAU DE BORD'!$B$13:$B$2000,0),12)</f>
        <v>3.102830965870556</v>
      </c>
      <c r="BU1032">
        <f t="shared" si="85"/>
        <v>0.93577891975241945</v>
      </c>
      <c r="BX1032">
        <f t="shared" si="83"/>
        <v>0.60748217536470928</v>
      </c>
      <c r="BZ1032">
        <v>19.600000000000001</v>
      </c>
      <c r="CB1032">
        <v>0.627</v>
      </c>
      <c r="CD1032">
        <f t="shared" si="84"/>
        <v>1.5404220201039038</v>
      </c>
      <c r="CF1032">
        <f t="shared" si="82"/>
        <v>404.81000000000006</v>
      </c>
      <c r="CG103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BORD'!$B$13:$B$2000,0),9)))*T1032/$P$18)</f>
        <v>406.35042202010396</v>
      </c>
      <c r="CI1032" t="str">
        <f>'TABLEAU DE BORD'!B1030</f>
        <v/>
      </c>
      <c r="CJ1032" t="e">
        <f>'TABLEAU DE BORD'!E1030-'TABLEAU DE BORD'!C1030</f>
        <v>#VALUE!</v>
      </c>
      <c r="CL1032" t="str">
        <f>'TABLEAU DE BORD'!H1030</f>
        <v/>
      </c>
      <c r="CM1032" t="e">
        <f>'TABLEAU DE BORD'!K1030-'TABLEAU DE BORD'!I1030</f>
        <v>#VALUE!</v>
      </c>
    </row>
    <row r="1033" spans="72:91" x14ac:dyDescent="0.25">
      <c r="BT103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BORD'!$B$13:$B$2000,0),11))*T1033/INDEX('TABLEAU DE BORD'!$B$13:$R$2000,MATCH('Formalisme RTE'!$H$2,'TABLEAU DE BORD'!$B$13:$B$2000,0),12)</f>
        <v>3.102830965870556</v>
      </c>
      <c r="BU1033">
        <f t="shared" si="85"/>
        <v>0.93577891975241945</v>
      </c>
      <c r="BX1033">
        <f t="shared" si="83"/>
        <v>0.60748217536470928</v>
      </c>
      <c r="BZ1033">
        <v>19.600000000000001</v>
      </c>
      <c r="CB1033">
        <v>0.627</v>
      </c>
      <c r="CD1033">
        <f t="shared" si="84"/>
        <v>1.5404220201039038</v>
      </c>
      <c r="CF1033">
        <f t="shared" si="82"/>
        <v>404.81000000000006</v>
      </c>
      <c r="CG103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BORD'!$B$13:$B$2000,0),9)))*T1033/$P$18)</f>
        <v>406.35042202010396</v>
      </c>
      <c r="CI1033" t="str">
        <f>'TABLEAU DE BORD'!B1031</f>
        <v/>
      </c>
      <c r="CJ1033" t="e">
        <f>'TABLEAU DE BORD'!E1031-'TABLEAU DE BORD'!C1031</f>
        <v>#VALUE!</v>
      </c>
      <c r="CL1033" t="str">
        <f>'TABLEAU DE BORD'!H1031</f>
        <v/>
      </c>
      <c r="CM1033" t="e">
        <f>'TABLEAU DE BORD'!K1031-'TABLEAU DE BORD'!I1031</f>
        <v>#VALUE!</v>
      </c>
    </row>
    <row r="1034" spans="72:91" x14ac:dyDescent="0.25">
      <c r="BT103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BORD'!$B$13:$B$2000,0),11))*T1034/INDEX('TABLEAU DE BORD'!$B$13:$R$2000,MATCH('Formalisme RTE'!$H$2,'TABLEAU DE BORD'!$B$13:$B$2000,0),12)</f>
        <v>3.102830965870556</v>
      </c>
      <c r="BU1034">
        <f t="shared" si="85"/>
        <v>0.93577891975241945</v>
      </c>
      <c r="BX1034">
        <f t="shared" si="83"/>
        <v>0.60748217536470928</v>
      </c>
      <c r="BZ1034">
        <v>19.600000000000001</v>
      </c>
      <c r="CB1034">
        <v>0.627</v>
      </c>
      <c r="CD1034">
        <f t="shared" si="84"/>
        <v>1.5404220201039038</v>
      </c>
      <c r="CF1034">
        <f t="shared" si="82"/>
        <v>404.81000000000006</v>
      </c>
      <c r="CG103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BORD'!$B$13:$B$2000,0),9)))*T1034/$P$18)</f>
        <v>406.35042202010396</v>
      </c>
      <c r="CI1034" t="str">
        <f>'TABLEAU DE BORD'!B1032</f>
        <v/>
      </c>
      <c r="CJ1034" t="e">
        <f>'TABLEAU DE BORD'!E1032-'TABLEAU DE BORD'!C1032</f>
        <v>#VALUE!</v>
      </c>
      <c r="CL1034" t="str">
        <f>'TABLEAU DE BORD'!H1032</f>
        <v/>
      </c>
      <c r="CM1034" t="e">
        <f>'TABLEAU DE BORD'!K1032-'TABLEAU DE BORD'!I1032</f>
        <v>#VALUE!</v>
      </c>
    </row>
    <row r="1035" spans="72:91" x14ac:dyDescent="0.25">
      <c r="BT103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BORD'!$B$13:$B$2000,0),11))*T1035/INDEX('TABLEAU DE BORD'!$B$13:$R$2000,MATCH('Formalisme RTE'!$H$2,'TABLEAU DE BORD'!$B$13:$B$2000,0),12)</f>
        <v>3.102830965870556</v>
      </c>
      <c r="BU1035">
        <f t="shared" si="85"/>
        <v>0.93577891975241945</v>
      </c>
      <c r="BX1035">
        <f t="shared" si="83"/>
        <v>0.60748217536470928</v>
      </c>
      <c r="BZ1035">
        <v>19.600000000000001</v>
      </c>
      <c r="CB1035">
        <v>0.627</v>
      </c>
      <c r="CD1035">
        <f t="shared" si="84"/>
        <v>1.5404220201039038</v>
      </c>
      <c r="CF1035">
        <f t="shared" si="82"/>
        <v>404.81000000000006</v>
      </c>
      <c r="CG103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BORD'!$B$13:$B$2000,0),9)))*T1035/$P$18)</f>
        <v>406.35042202010396</v>
      </c>
      <c r="CI1035" t="str">
        <f>'TABLEAU DE BORD'!B1033</f>
        <v/>
      </c>
      <c r="CJ1035" t="e">
        <f>'TABLEAU DE BORD'!E1033-'TABLEAU DE BORD'!C1033</f>
        <v>#VALUE!</v>
      </c>
      <c r="CL1035" t="str">
        <f>'TABLEAU DE BORD'!H1033</f>
        <v/>
      </c>
      <c r="CM1035" t="e">
        <f>'TABLEAU DE BORD'!K1033-'TABLEAU DE BORD'!I1033</f>
        <v>#VALUE!</v>
      </c>
    </row>
    <row r="1036" spans="72:91" x14ac:dyDescent="0.25">
      <c r="BT103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BORD'!$B$13:$B$2000,0),11))*T1036/INDEX('TABLEAU DE BORD'!$B$13:$R$2000,MATCH('Formalisme RTE'!$H$2,'TABLEAU DE BORD'!$B$13:$B$2000,0),12)</f>
        <v>3.102830965870556</v>
      </c>
      <c r="BU1036">
        <f t="shared" si="85"/>
        <v>0.93577891975241945</v>
      </c>
      <c r="BX1036">
        <f t="shared" si="83"/>
        <v>0.60748217536470928</v>
      </c>
      <c r="BZ1036">
        <v>19.600000000000001</v>
      </c>
      <c r="CB1036">
        <v>0.627</v>
      </c>
      <c r="CD1036">
        <f t="shared" si="84"/>
        <v>1.5404220201039038</v>
      </c>
      <c r="CF1036">
        <f t="shared" si="82"/>
        <v>404.81000000000006</v>
      </c>
      <c r="CG103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BORD'!$B$13:$B$2000,0),9)))*T1036/$P$18)</f>
        <v>406.35042202010396</v>
      </c>
      <c r="CI1036" t="str">
        <f>'TABLEAU DE BORD'!B1034</f>
        <v/>
      </c>
      <c r="CJ1036" t="e">
        <f>'TABLEAU DE BORD'!E1034-'TABLEAU DE BORD'!C1034</f>
        <v>#VALUE!</v>
      </c>
      <c r="CL1036" t="str">
        <f>'TABLEAU DE BORD'!H1034</f>
        <v/>
      </c>
      <c r="CM1036" t="e">
        <f>'TABLEAU DE BORD'!K1034-'TABLEAU DE BORD'!I1034</f>
        <v>#VALUE!</v>
      </c>
    </row>
    <row r="1037" spans="72:91" x14ac:dyDescent="0.25">
      <c r="BT103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BORD'!$B$13:$B$2000,0),11))*T1037/INDEX('TABLEAU DE BORD'!$B$13:$R$2000,MATCH('Formalisme RTE'!$H$2,'TABLEAU DE BORD'!$B$13:$B$2000,0),12)</f>
        <v>3.102830965870556</v>
      </c>
      <c r="BU1037">
        <f t="shared" si="85"/>
        <v>0.93577891975241945</v>
      </c>
      <c r="BX1037">
        <f t="shared" si="83"/>
        <v>0.60748217536470928</v>
      </c>
      <c r="BZ1037">
        <v>19.600000000000001</v>
      </c>
      <c r="CB1037">
        <v>0.627</v>
      </c>
      <c r="CD1037">
        <f t="shared" si="84"/>
        <v>1.5404220201039038</v>
      </c>
      <c r="CF1037">
        <f t="shared" si="82"/>
        <v>404.81000000000006</v>
      </c>
      <c r="CG103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BORD'!$B$13:$B$2000,0),9)))*T1037/$P$18)</f>
        <v>406.35042202010396</v>
      </c>
      <c r="CI1037" t="str">
        <f>'TABLEAU DE BORD'!B1035</f>
        <v/>
      </c>
      <c r="CJ1037" t="e">
        <f>'TABLEAU DE BORD'!E1035-'TABLEAU DE BORD'!C1035</f>
        <v>#VALUE!</v>
      </c>
      <c r="CL1037" t="str">
        <f>'TABLEAU DE BORD'!H1035</f>
        <v/>
      </c>
      <c r="CM1037" t="e">
        <f>'TABLEAU DE BORD'!K1035-'TABLEAU DE BORD'!I1035</f>
        <v>#VALUE!</v>
      </c>
    </row>
    <row r="1038" spans="72:91" x14ac:dyDescent="0.25">
      <c r="BT103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BORD'!$B$13:$B$2000,0),11))*T1038/INDEX('TABLEAU DE BORD'!$B$13:$R$2000,MATCH('Formalisme RTE'!$H$2,'TABLEAU DE BORD'!$B$13:$B$2000,0),12)</f>
        <v>3.102830965870556</v>
      </c>
      <c r="BU1038">
        <f t="shared" si="85"/>
        <v>0.93577891975241945</v>
      </c>
      <c r="BX1038">
        <f t="shared" si="83"/>
        <v>0.60748217536470928</v>
      </c>
      <c r="BZ1038">
        <v>19.600000000000001</v>
      </c>
      <c r="CB1038">
        <v>0.627</v>
      </c>
      <c r="CD1038">
        <f t="shared" si="84"/>
        <v>1.5404220201039038</v>
      </c>
      <c r="CF1038">
        <f t="shared" si="82"/>
        <v>404.81000000000006</v>
      </c>
      <c r="CG103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BORD'!$B$13:$B$2000,0),9)))*T1038/$P$18)</f>
        <v>406.35042202010396</v>
      </c>
      <c r="CI1038" t="str">
        <f>'TABLEAU DE BORD'!B1036</f>
        <v/>
      </c>
      <c r="CJ1038" t="e">
        <f>'TABLEAU DE BORD'!E1036-'TABLEAU DE BORD'!C1036</f>
        <v>#VALUE!</v>
      </c>
      <c r="CL1038" t="str">
        <f>'TABLEAU DE BORD'!H1036</f>
        <v/>
      </c>
      <c r="CM1038" t="e">
        <f>'TABLEAU DE BORD'!K1036-'TABLEAU DE BORD'!I1036</f>
        <v>#VALUE!</v>
      </c>
    </row>
    <row r="1039" spans="72:91" x14ac:dyDescent="0.25">
      <c r="BT103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BORD'!$B$13:$B$2000,0),11))*T1039/INDEX('TABLEAU DE BORD'!$B$13:$R$2000,MATCH('Formalisme RTE'!$H$2,'TABLEAU DE BORD'!$B$13:$B$2000,0),12)</f>
        <v>3.102830965870556</v>
      </c>
      <c r="BU1039">
        <f t="shared" si="85"/>
        <v>0.93577891975241945</v>
      </c>
      <c r="BX1039">
        <f t="shared" si="83"/>
        <v>0.60748217536470928</v>
      </c>
      <c r="BZ1039">
        <v>19.600000000000001</v>
      </c>
      <c r="CB1039">
        <v>0.627</v>
      </c>
      <c r="CD1039">
        <f t="shared" si="84"/>
        <v>1.5404220201039038</v>
      </c>
      <c r="CF1039">
        <f t="shared" ref="CF1039:CF1102" si="86">$BE$28+$D$10*((EXP(($BE$26-T1039)/$D$10)+EXP(-($BE$26-T1039)/$D$10))/2-1)</f>
        <v>404.81000000000006</v>
      </c>
      <c r="CG103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BORD'!$B$13:$B$2000,0),9)))*T1039/$P$18)</f>
        <v>406.35042202010396</v>
      </c>
      <c r="CI1039" t="str">
        <f>'TABLEAU DE BORD'!B1037</f>
        <v/>
      </c>
      <c r="CJ1039" t="e">
        <f>'TABLEAU DE BORD'!E1037-'TABLEAU DE BORD'!C1037</f>
        <v>#VALUE!</v>
      </c>
      <c r="CL1039" t="str">
        <f>'TABLEAU DE BORD'!H1037</f>
        <v/>
      </c>
      <c r="CM1039" t="e">
        <f>'TABLEAU DE BORD'!K1037-'TABLEAU DE BORD'!I1037</f>
        <v>#VALUE!</v>
      </c>
    </row>
    <row r="1040" spans="72:91" x14ac:dyDescent="0.25">
      <c r="BT104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BORD'!$B$13:$B$2000,0),11))*T1040/INDEX('TABLEAU DE BORD'!$B$13:$R$2000,MATCH('Formalisme RTE'!$H$2,'TABLEAU DE BORD'!$B$13:$B$2000,0),12)</f>
        <v>3.102830965870556</v>
      </c>
      <c r="BU1040">
        <f t="shared" si="85"/>
        <v>0.93577891975241945</v>
      </c>
      <c r="BX1040">
        <f t="shared" ref="BX1040:BX1103" si="87">SQRT(1-(1/(SQRT((CB1040*0.981)^2+(($B$30/10)*BZ1040*0.001)^2)/(CB1040*0.981))^2))</f>
        <v>0.60748217536470928</v>
      </c>
      <c r="BZ1040">
        <v>19.600000000000001</v>
      </c>
      <c r="CB1040">
        <v>0.627</v>
      </c>
      <c r="CD1040">
        <f t="shared" si="84"/>
        <v>1.5404220201039038</v>
      </c>
      <c r="CF1040">
        <f t="shared" si="86"/>
        <v>404.81000000000006</v>
      </c>
      <c r="CG104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BORD'!$B$13:$B$2000,0),9)))*T1040/$P$18)</f>
        <v>406.35042202010396</v>
      </c>
      <c r="CI1040" t="str">
        <f>'TABLEAU DE BORD'!B1038</f>
        <v/>
      </c>
      <c r="CJ1040" t="e">
        <f>'TABLEAU DE BORD'!E1038-'TABLEAU DE BORD'!C1038</f>
        <v>#VALUE!</v>
      </c>
      <c r="CL1040" t="str">
        <f>'TABLEAU DE BORD'!H1038</f>
        <v/>
      </c>
      <c r="CM1040" t="e">
        <f>'TABLEAU DE BORD'!K1038-'TABLEAU DE BORD'!I1038</f>
        <v>#VALUE!</v>
      </c>
    </row>
    <row r="1041" spans="72:91" x14ac:dyDescent="0.25">
      <c r="BT104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BORD'!$B$13:$B$2000,0),11))*T1041/INDEX('TABLEAU DE BORD'!$B$13:$R$2000,MATCH('Formalisme RTE'!$H$2,'TABLEAU DE BORD'!$B$13:$B$2000,0),12)</f>
        <v>3.102830965870556</v>
      </c>
      <c r="BU1041">
        <f t="shared" si="85"/>
        <v>0.93577891975241945</v>
      </c>
      <c r="BX1041">
        <f t="shared" si="87"/>
        <v>0.60748217536470928</v>
      </c>
      <c r="BZ1041">
        <v>19.600000000000001</v>
      </c>
      <c r="CB1041">
        <v>0.627</v>
      </c>
      <c r="CD1041">
        <f t="shared" ref="CD1041:CD1104" si="88">CG1041-CF1041</f>
        <v>1.5404220201039038</v>
      </c>
      <c r="CF1041">
        <f t="shared" si="86"/>
        <v>404.81000000000006</v>
      </c>
      <c r="CG104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BORD'!$B$13:$B$2000,0),9)))*T1041/$P$18)</f>
        <v>406.35042202010396</v>
      </c>
      <c r="CI1041" t="str">
        <f>'TABLEAU DE BORD'!B1039</f>
        <v/>
      </c>
      <c r="CJ1041" t="e">
        <f>'TABLEAU DE BORD'!E1039-'TABLEAU DE BORD'!C1039</f>
        <v>#VALUE!</v>
      </c>
      <c r="CL1041" t="str">
        <f>'TABLEAU DE BORD'!H1039</f>
        <v/>
      </c>
      <c r="CM1041" t="e">
        <f>'TABLEAU DE BORD'!K1039-'TABLEAU DE BORD'!I1039</f>
        <v>#VALUE!</v>
      </c>
    </row>
    <row r="1042" spans="72:91" x14ac:dyDescent="0.25">
      <c r="BT104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BORD'!$B$13:$B$2000,0),11))*T1042/INDEX('TABLEAU DE BORD'!$B$13:$R$2000,MATCH('Formalisme RTE'!$H$2,'TABLEAU DE BORD'!$B$13:$B$2000,0),12)</f>
        <v>3.102830965870556</v>
      </c>
      <c r="BU1042">
        <f t="shared" ref="BU1042:BU1105" si="89">BX1042*CD1042</f>
        <v>0.93577891975241945</v>
      </c>
      <c r="BX1042">
        <f t="shared" si="87"/>
        <v>0.60748217536470928</v>
      </c>
      <c r="BZ1042">
        <v>19.600000000000001</v>
      </c>
      <c r="CB1042">
        <v>0.627</v>
      </c>
      <c r="CD1042">
        <f t="shared" si="88"/>
        <v>1.5404220201039038</v>
      </c>
      <c r="CF1042">
        <f t="shared" si="86"/>
        <v>404.81000000000006</v>
      </c>
      <c r="CG104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BORD'!$B$13:$B$2000,0),9)))*T1042/$P$18)</f>
        <v>406.35042202010396</v>
      </c>
      <c r="CI1042" t="str">
        <f>'TABLEAU DE BORD'!B1040</f>
        <v/>
      </c>
      <c r="CJ1042" t="e">
        <f>'TABLEAU DE BORD'!E1040-'TABLEAU DE BORD'!C1040</f>
        <v>#VALUE!</v>
      </c>
      <c r="CL1042" t="str">
        <f>'TABLEAU DE BORD'!H1040</f>
        <v/>
      </c>
      <c r="CM1042" t="e">
        <f>'TABLEAU DE BORD'!K1040-'TABLEAU DE BORD'!I1040</f>
        <v>#VALUE!</v>
      </c>
    </row>
    <row r="1043" spans="72:91" x14ac:dyDescent="0.25">
      <c r="BT104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BORD'!$B$13:$B$2000,0),11))*T1043/INDEX('TABLEAU DE BORD'!$B$13:$R$2000,MATCH('Formalisme RTE'!$H$2,'TABLEAU DE BORD'!$B$13:$B$2000,0),12)</f>
        <v>3.102830965870556</v>
      </c>
      <c r="BU1043">
        <f t="shared" si="89"/>
        <v>0.93577891975241945</v>
      </c>
      <c r="BX1043">
        <f t="shared" si="87"/>
        <v>0.60748217536470928</v>
      </c>
      <c r="BZ1043">
        <v>19.600000000000001</v>
      </c>
      <c r="CB1043">
        <v>0.627</v>
      </c>
      <c r="CD1043">
        <f t="shared" si="88"/>
        <v>1.5404220201039038</v>
      </c>
      <c r="CF1043">
        <f t="shared" si="86"/>
        <v>404.81000000000006</v>
      </c>
      <c r="CG104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BORD'!$B$13:$B$2000,0),9)))*T1043/$P$18)</f>
        <v>406.35042202010396</v>
      </c>
      <c r="CI1043" t="str">
        <f>'TABLEAU DE BORD'!B1041</f>
        <v/>
      </c>
      <c r="CJ1043" t="e">
        <f>'TABLEAU DE BORD'!E1041-'TABLEAU DE BORD'!C1041</f>
        <v>#VALUE!</v>
      </c>
      <c r="CL1043" t="str">
        <f>'TABLEAU DE BORD'!H1041</f>
        <v/>
      </c>
      <c r="CM1043" t="e">
        <f>'TABLEAU DE BORD'!K1041-'TABLEAU DE BORD'!I1041</f>
        <v>#VALUE!</v>
      </c>
    </row>
    <row r="1044" spans="72:91" x14ac:dyDescent="0.25">
      <c r="BT104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BORD'!$B$13:$B$2000,0),11))*T1044/INDEX('TABLEAU DE BORD'!$B$13:$R$2000,MATCH('Formalisme RTE'!$H$2,'TABLEAU DE BORD'!$B$13:$B$2000,0),12)</f>
        <v>3.102830965870556</v>
      </c>
      <c r="BU1044">
        <f t="shared" si="89"/>
        <v>0.93577891975241945</v>
      </c>
      <c r="BX1044">
        <f t="shared" si="87"/>
        <v>0.60748217536470928</v>
      </c>
      <c r="BZ1044">
        <v>19.600000000000001</v>
      </c>
      <c r="CB1044">
        <v>0.627</v>
      </c>
      <c r="CD1044">
        <f t="shared" si="88"/>
        <v>1.5404220201039038</v>
      </c>
      <c r="CF1044">
        <f t="shared" si="86"/>
        <v>404.81000000000006</v>
      </c>
      <c r="CG104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BORD'!$B$13:$B$2000,0),9)))*T1044/$P$18)</f>
        <v>406.35042202010396</v>
      </c>
      <c r="CI1044" t="str">
        <f>'TABLEAU DE BORD'!B1042</f>
        <v/>
      </c>
      <c r="CJ1044" t="e">
        <f>'TABLEAU DE BORD'!E1042-'TABLEAU DE BORD'!C1042</f>
        <v>#VALUE!</v>
      </c>
      <c r="CL1044" t="str">
        <f>'TABLEAU DE BORD'!H1042</f>
        <v/>
      </c>
      <c r="CM1044" t="e">
        <f>'TABLEAU DE BORD'!K1042-'TABLEAU DE BORD'!I1042</f>
        <v>#VALUE!</v>
      </c>
    </row>
    <row r="1045" spans="72:91" x14ac:dyDescent="0.25">
      <c r="BT104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BORD'!$B$13:$B$2000,0),11))*T1045/INDEX('TABLEAU DE BORD'!$B$13:$R$2000,MATCH('Formalisme RTE'!$H$2,'TABLEAU DE BORD'!$B$13:$B$2000,0),12)</f>
        <v>3.102830965870556</v>
      </c>
      <c r="BU1045">
        <f t="shared" si="89"/>
        <v>0.93577891975241945</v>
      </c>
      <c r="BX1045">
        <f t="shared" si="87"/>
        <v>0.60748217536470928</v>
      </c>
      <c r="BZ1045">
        <v>19.600000000000001</v>
      </c>
      <c r="CB1045">
        <v>0.627</v>
      </c>
      <c r="CD1045">
        <f t="shared" si="88"/>
        <v>1.5404220201039038</v>
      </c>
      <c r="CF1045">
        <f t="shared" si="86"/>
        <v>404.81000000000006</v>
      </c>
      <c r="CG104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BORD'!$B$13:$B$2000,0),9)))*T1045/$P$18)</f>
        <v>406.35042202010396</v>
      </c>
      <c r="CI1045" t="str">
        <f>'TABLEAU DE BORD'!B1043</f>
        <v/>
      </c>
      <c r="CJ1045" t="e">
        <f>'TABLEAU DE BORD'!E1043-'TABLEAU DE BORD'!C1043</f>
        <v>#VALUE!</v>
      </c>
      <c r="CL1045" t="str">
        <f>'TABLEAU DE BORD'!H1043</f>
        <v/>
      </c>
      <c r="CM1045" t="e">
        <f>'TABLEAU DE BORD'!K1043-'TABLEAU DE BORD'!I1043</f>
        <v>#VALUE!</v>
      </c>
    </row>
    <row r="1046" spans="72:91" x14ac:dyDescent="0.25">
      <c r="BT104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BORD'!$B$13:$B$2000,0),11))*T1046/INDEX('TABLEAU DE BORD'!$B$13:$R$2000,MATCH('Formalisme RTE'!$H$2,'TABLEAU DE BORD'!$B$13:$B$2000,0),12)</f>
        <v>3.102830965870556</v>
      </c>
      <c r="BU1046">
        <f t="shared" si="89"/>
        <v>0.93577891975241945</v>
      </c>
      <c r="BX1046">
        <f t="shared" si="87"/>
        <v>0.60748217536470928</v>
      </c>
      <c r="BZ1046">
        <v>19.600000000000001</v>
      </c>
      <c r="CB1046">
        <v>0.627</v>
      </c>
      <c r="CD1046">
        <f t="shared" si="88"/>
        <v>1.5404220201039038</v>
      </c>
      <c r="CF1046">
        <f t="shared" si="86"/>
        <v>404.81000000000006</v>
      </c>
      <c r="CG104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BORD'!$B$13:$B$2000,0),9)))*T1046/$P$18)</f>
        <v>406.35042202010396</v>
      </c>
      <c r="CI1046" t="str">
        <f>'TABLEAU DE BORD'!B1044</f>
        <v/>
      </c>
      <c r="CJ1046" t="e">
        <f>'TABLEAU DE BORD'!E1044-'TABLEAU DE BORD'!C1044</f>
        <v>#VALUE!</v>
      </c>
      <c r="CL1046" t="str">
        <f>'TABLEAU DE BORD'!H1044</f>
        <v/>
      </c>
      <c r="CM1046" t="e">
        <f>'TABLEAU DE BORD'!K1044-'TABLEAU DE BORD'!I1044</f>
        <v>#VALUE!</v>
      </c>
    </row>
    <row r="1047" spans="72:91" x14ac:dyDescent="0.25">
      <c r="BT104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BORD'!$B$13:$B$2000,0),11))*T1047/INDEX('TABLEAU DE BORD'!$B$13:$R$2000,MATCH('Formalisme RTE'!$H$2,'TABLEAU DE BORD'!$B$13:$B$2000,0),12)</f>
        <v>3.102830965870556</v>
      </c>
      <c r="BU1047">
        <f t="shared" si="89"/>
        <v>0.93577891975241945</v>
      </c>
      <c r="BX1047">
        <f t="shared" si="87"/>
        <v>0.60748217536470928</v>
      </c>
      <c r="BZ1047">
        <v>19.600000000000001</v>
      </c>
      <c r="CB1047">
        <v>0.627</v>
      </c>
      <c r="CD1047">
        <f t="shared" si="88"/>
        <v>1.5404220201039038</v>
      </c>
      <c r="CF1047">
        <f t="shared" si="86"/>
        <v>404.81000000000006</v>
      </c>
      <c r="CG104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BORD'!$B$13:$B$2000,0),9)))*T1047/$P$18)</f>
        <v>406.35042202010396</v>
      </c>
      <c r="CI1047" t="str">
        <f>'TABLEAU DE BORD'!B1045</f>
        <v/>
      </c>
      <c r="CJ1047" t="e">
        <f>'TABLEAU DE BORD'!E1045-'TABLEAU DE BORD'!C1045</f>
        <v>#VALUE!</v>
      </c>
      <c r="CL1047" t="str">
        <f>'TABLEAU DE BORD'!H1045</f>
        <v/>
      </c>
      <c r="CM1047" t="e">
        <f>'TABLEAU DE BORD'!K1045-'TABLEAU DE BORD'!I1045</f>
        <v>#VALUE!</v>
      </c>
    </row>
    <row r="1048" spans="72:91" x14ac:dyDescent="0.25">
      <c r="BT104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BORD'!$B$13:$B$2000,0),11))*T1048/INDEX('TABLEAU DE BORD'!$B$13:$R$2000,MATCH('Formalisme RTE'!$H$2,'TABLEAU DE BORD'!$B$13:$B$2000,0),12)</f>
        <v>3.102830965870556</v>
      </c>
      <c r="BU1048">
        <f t="shared" si="89"/>
        <v>0.93577891975241945</v>
      </c>
      <c r="BX1048">
        <f t="shared" si="87"/>
        <v>0.60748217536470928</v>
      </c>
      <c r="BZ1048">
        <v>19.600000000000001</v>
      </c>
      <c r="CB1048">
        <v>0.627</v>
      </c>
      <c r="CD1048">
        <f t="shared" si="88"/>
        <v>1.5404220201039038</v>
      </c>
      <c r="CF1048">
        <f t="shared" si="86"/>
        <v>404.81000000000006</v>
      </c>
      <c r="CG104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BORD'!$B$13:$B$2000,0),9)))*T1048/$P$18)</f>
        <v>406.35042202010396</v>
      </c>
      <c r="CI1048" t="str">
        <f>'TABLEAU DE BORD'!B1046</f>
        <v/>
      </c>
      <c r="CJ1048" t="e">
        <f>'TABLEAU DE BORD'!E1046-'TABLEAU DE BORD'!C1046</f>
        <v>#VALUE!</v>
      </c>
      <c r="CL1048" t="str">
        <f>'TABLEAU DE BORD'!H1046</f>
        <v/>
      </c>
      <c r="CM1048" t="e">
        <f>'TABLEAU DE BORD'!K1046-'TABLEAU DE BORD'!I1046</f>
        <v>#VALUE!</v>
      </c>
    </row>
    <row r="1049" spans="72:91" x14ac:dyDescent="0.25">
      <c r="BT104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BORD'!$B$13:$B$2000,0),11))*T1049/INDEX('TABLEAU DE BORD'!$B$13:$R$2000,MATCH('Formalisme RTE'!$H$2,'TABLEAU DE BORD'!$B$13:$B$2000,0),12)</f>
        <v>3.102830965870556</v>
      </c>
      <c r="BU1049">
        <f t="shared" si="89"/>
        <v>0.93577891975241945</v>
      </c>
      <c r="BX1049">
        <f t="shared" si="87"/>
        <v>0.60748217536470928</v>
      </c>
      <c r="BZ1049">
        <v>19.600000000000001</v>
      </c>
      <c r="CB1049">
        <v>0.627</v>
      </c>
      <c r="CD1049">
        <f t="shared" si="88"/>
        <v>1.5404220201039038</v>
      </c>
      <c r="CF1049">
        <f t="shared" si="86"/>
        <v>404.81000000000006</v>
      </c>
      <c r="CG104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BORD'!$B$13:$B$2000,0),9)))*T1049/$P$18)</f>
        <v>406.35042202010396</v>
      </c>
      <c r="CI1049" t="str">
        <f>'TABLEAU DE BORD'!B1047</f>
        <v/>
      </c>
      <c r="CJ1049" t="e">
        <f>'TABLEAU DE BORD'!E1047-'TABLEAU DE BORD'!C1047</f>
        <v>#VALUE!</v>
      </c>
      <c r="CL1049" t="str">
        <f>'TABLEAU DE BORD'!H1047</f>
        <v/>
      </c>
      <c r="CM1049" t="e">
        <f>'TABLEAU DE BORD'!K1047-'TABLEAU DE BORD'!I1047</f>
        <v>#VALUE!</v>
      </c>
    </row>
    <row r="1050" spans="72:91" x14ac:dyDescent="0.25">
      <c r="BT105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BORD'!$B$13:$B$2000,0),11))*T1050/INDEX('TABLEAU DE BORD'!$B$13:$R$2000,MATCH('Formalisme RTE'!$H$2,'TABLEAU DE BORD'!$B$13:$B$2000,0),12)</f>
        <v>3.102830965870556</v>
      </c>
      <c r="BU1050">
        <f t="shared" si="89"/>
        <v>0.93577891975241945</v>
      </c>
      <c r="BX1050">
        <f t="shared" si="87"/>
        <v>0.60748217536470928</v>
      </c>
      <c r="BZ1050">
        <v>19.600000000000001</v>
      </c>
      <c r="CB1050">
        <v>0.627</v>
      </c>
      <c r="CD1050">
        <f t="shared" si="88"/>
        <v>1.5404220201039038</v>
      </c>
      <c r="CF1050">
        <f t="shared" si="86"/>
        <v>404.81000000000006</v>
      </c>
      <c r="CG105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BORD'!$B$13:$B$2000,0),9)))*T1050/$P$18)</f>
        <v>406.35042202010396</v>
      </c>
      <c r="CI1050" t="str">
        <f>'TABLEAU DE BORD'!B1048</f>
        <v/>
      </c>
      <c r="CJ1050" t="e">
        <f>'TABLEAU DE BORD'!E1048-'TABLEAU DE BORD'!C1048</f>
        <v>#VALUE!</v>
      </c>
      <c r="CL1050" t="str">
        <f>'TABLEAU DE BORD'!H1048</f>
        <v/>
      </c>
      <c r="CM1050" t="e">
        <f>'TABLEAU DE BORD'!K1048-'TABLEAU DE BORD'!I1048</f>
        <v>#VALUE!</v>
      </c>
    </row>
    <row r="1051" spans="72:91" x14ac:dyDescent="0.25">
      <c r="BT105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BORD'!$B$13:$B$2000,0),11))*T1051/INDEX('TABLEAU DE BORD'!$B$13:$R$2000,MATCH('Formalisme RTE'!$H$2,'TABLEAU DE BORD'!$B$13:$B$2000,0),12)</f>
        <v>3.102830965870556</v>
      </c>
      <c r="BU1051">
        <f t="shared" si="89"/>
        <v>0.93577891975241945</v>
      </c>
      <c r="BX1051">
        <f t="shared" si="87"/>
        <v>0.60748217536470928</v>
      </c>
      <c r="BZ1051">
        <v>19.600000000000001</v>
      </c>
      <c r="CB1051">
        <v>0.627</v>
      </c>
      <c r="CD1051">
        <f t="shared" si="88"/>
        <v>1.5404220201039038</v>
      </c>
      <c r="CF1051">
        <f t="shared" si="86"/>
        <v>404.81000000000006</v>
      </c>
      <c r="CG105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BORD'!$B$13:$B$2000,0),9)))*T1051/$P$18)</f>
        <v>406.35042202010396</v>
      </c>
      <c r="CI1051" t="str">
        <f>'TABLEAU DE BORD'!B1049</f>
        <v/>
      </c>
      <c r="CJ1051" t="e">
        <f>'TABLEAU DE BORD'!E1049-'TABLEAU DE BORD'!C1049</f>
        <v>#VALUE!</v>
      </c>
      <c r="CL1051" t="str">
        <f>'TABLEAU DE BORD'!H1049</f>
        <v/>
      </c>
      <c r="CM1051" t="e">
        <f>'TABLEAU DE BORD'!K1049-'TABLEAU DE BORD'!I1049</f>
        <v>#VALUE!</v>
      </c>
    </row>
    <row r="1052" spans="72:91" x14ac:dyDescent="0.25">
      <c r="BT105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BORD'!$B$13:$B$2000,0),11))*T1052/INDEX('TABLEAU DE BORD'!$B$13:$R$2000,MATCH('Formalisme RTE'!$H$2,'TABLEAU DE BORD'!$B$13:$B$2000,0),12)</f>
        <v>3.102830965870556</v>
      </c>
      <c r="BU1052">
        <f t="shared" si="89"/>
        <v>0.93577891975241945</v>
      </c>
      <c r="BX1052">
        <f t="shared" si="87"/>
        <v>0.60748217536470928</v>
      </c>
      <c r="BZ1052">
        <v>19.600000000000001</v>
      </c>
      <c r="CB1052">
        <v>0.627</v>
      </c>
      <c r="CD1052">
        <f t="shared" si="88"/>
        <v>1.5404220201039038</v>
      </c>
      <c r="CF1052">
        <f t="shared" si="86"/>
        <v>404.81000000000006</v>
      </c>
      <c r="CG105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BORD'!$B$13:$B$2000,0),9)))*T1052/$P$18)</f>
        <v>406.35042202010396</v>
      </c>
      <c r="CI1052" t="str">
        <f>'TABLEAU DE BORD'!B1050</f>
        <v/>
      </c>
      <c r="CJ1052" t="e">
        <f>'TABLEAU DE BORD'!E1050-'TABLEAU DE BORD'!C1050</f>
        <v>#VALUE!</v>
      </c>
      <c r="CL1052" t="str">
        <f>'TABLEAU DE BORD'!H1050</f>
        <v/>
      </c>
      <c r="CM1052" t="e">
        <f>'TABLEAU DE BORD'!K1050-'TABLEAU DE BORD'!I1050</f>
        <v>#VALUE!</v>
      </c>
    </row>
    <row r="1053" spans="72:91" x14ac:dyDescent="0.25">
      <c r="BT105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BORD'!$B$13:$B$2000,0),11))*T1053/INDEX('TABLEAU DE BORD'!$B$13:$R$2000,MATCH('Formalisme RTE'!$H$2,'TABLEAU DE BORD'!$B$13:$B$2000,0),12)</f>
        <v>3.102830965870556</v>
      </c>
      <c r="BU1053">
        <f t="shared" si="89"/>
        <v>0.93577891975241945</v>
      </c>
      <c r="BX1053">
        <f t="shared" si="87"/>
        <v>0.60748217536470928</v>
      </c>
      <c r="BZ1053">
        <v>19.600000000000001</v>
      </c>
      <c r="CB1053">
        <v>0.627</v>
      </c>
      <c r="CD1053">
        <f t="shared" si="88"/>
        <v>1.5404220201039038</v>
      </c>
      <c r="CF1053">
        <f t="shared" si="86"/>
        <v>404.81000000000006</v>
      </c>
      <c r="CG105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BORD'!$B$13:$B$2000,0),9)))*T1053/$P$18)</f>
        <v>406.35042202010396</v>
      </c>
      <c r="CI1053" t="str">
        <f>'TABLEAU DE BORD'!B1051</f>
        <v/>
      </c>
      <c r="CJ1053" t="e">
        <f>'TABLEAU DE BORD'!E1051-'TABLEAU DE BORD'!C1051</f>
        <v>#VALUE!</v>
      </c>
      <c r="CL1053" t="str">
        <f>'TABLEAU DE BORD'!H1051</f>
        <v/>
      </c>
      <c r="CM1053" t="e">
        <f>'TABLEAU DE BORD'!K1051-'TABLEAU DE BORD'!I1051</f>
        <v>#VALUE!</v>
      </c>
    </row>
    <row r="1054" spans="72:91" x14ac:dyDescent="0.25">
      <c r="BT105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BORD'!$B$13:$B$2000,0),11))*T1054/INDEX('TABLEAU DE BORD'!$B$13:$R$2000,MATCH('Formalisme RTE'!$H$2,'TABLEAU DE BORD'!$B$13:$B$2000,0),12)</f>
        <v>3.102830965870556</v>
      </c>
      <c r="BU1054">
        <f t="shared" si="89"/>
        <v>0.93577891975241945</v>
      </c>
      <c r="BX1054">
        <f t="shared" si="87"/>
        <v>0.60748217536470928</v>
      </c>
      <c r="BZ1054">
        <v>19.600000000000001</v>
      </c>
      <c r="CB1054">
        <v>0.627</v>
      </c>
      <c r="CD1054">
        <f t="shared" si="88"/>
        <v>1.5404220201039038</v>
      </c>
      <c r="CF1054">
        <f t="shared" si="86"/>
        <v>404.81000000000006</v>
      </c>
      <c r="CG105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BORD'!$B$13:$B$2000,0),9)))*T1054/$P$18)</f>
        <v>406.35042202010396</v>
      </c>
      <c r="CI1054" t="str">
        <f>'TABLEAU DE BORD'!B1052</f>
        <v/>
      </c>
      <c r="CJ1054" t="e">
        <f>'TABLEAU DE BORD'!E1052-'TABLEAU DE BORD'!C1052</f>
        <v>#VALUE!</v>
      </c>
      <c r="CL1054" t="str">
        <f>'TABLEAU DE BORD'!H1052</f>
        <v/>
      </c>
      <c r="CM1054" t="e">
        <f>'TABLEAU DE BORD'!K1052-'TABLEAU DE BORD'!I1052</f>
        <v>#VALUE!</v>
      </c>
    </row>
    <row r="1055" spans="72:91" x14ac:dyDescent="0.25">
      <c r="BT105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BORD'!$B$13:$B$2000,0),11))*T1055/INDEX('TABLEAU DE BORD'!$B$13:$R$2000,MATCH('Formalisme RTE'!$H$2,'TABLEAU DE BORD'!$B$13:$B$2000,0),12)</f>
        <v>3.102830965870556</v>
      </c>
      <c r="BU1055">
        <f t="shared" si="89"/>
        <v>0.93577891975241945</v>
      </c>
      <c r="BX1055">
        <f t="shared" si="87"/>
        <v>0.60748217536470928</v>
      </c>
      <c r="BZ1055">
        <v>19.600000000000001</v>
      </c>
      <c r="CB1055">
        <v>0.627</v>
      </c>
      <c r="CD1055">
        <f t="shared" si="88"/>
        <v>1.5404220201039038</v>
      </c>
      <c r="CF1055">
        <f t="shared" si="86"/>
        <v>404.81000000000006</v>
      </c>
      <c r="CG105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BORD'!$B$13:$B$2000,0),9)))*T1055/$P$18)</f>
        <v>406.35042202010396</v>
      </c>
      <c r="CI1055" t="str">
        <f>'TABLEAU DE BORD'!B1053</f>
        <v/>
      </c>
      <c r="CJ1055" t="e">
        <f>'TABLEAU DE BORD'!E1053-'TABLEAU DE BORD'!C1053</f>
        <v>#VALUE!</v>
      </c>
      <c r="CL1055" t="str">
        <f>'TABLEAU DE BORD'!H1053</f>
        <v/>
      </c>
      <c r="CM1055" t="e">
        <f>'TABLEAU DE BORD'!K1053-'TABLEAU DE BORD'!I1053</f>
        <v>#VALUE!</v>
      </c>
    </row>
    <row r="1056" spans="72:91" x14ac:dyDescent="0.25">
      <c r="BT105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BORD'!$B$13:$B$2000,0),11))*T1056/INDEX('TABLEAU DE BORD'!$B$13:$R$2000,MATCH('Formalisme RTE'!$H$2,'TABLEAU DE BORD'!$B$13:$B$2000,0),12)</f>
        <v>3.102830965870556</v>
      </c>
      <c r="BU1056">
        <f t="shared" si="89"/>
        <v>0.93577891975241945</v>
      </c>
      <c r="BX1056">
        <f t="shared" si="87"/>
        <v>0.60748217536470928</v>
      </c>
      <c r="BZ1056">
        <v>19.600000000000001</v>
      </c>
      <c r="CB1056">
        <v>0.627</v>
      </c>
      <c r="CD1056">
        <f t="shared" si="88"/>
        <v>1.5404220201039038</v>
      </c>
      <c r="CF1056">
        <f t="shared" si="86"/>
        <v>404.81000000000006</v>
      </c>
      <c r="CG105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BORD'!$B$13:$B$2000,0),9)))*T1056/$P$18)</f>
        <v>406.35042202010396</v>
      </c>
      <c r="CI1056" t="str">
        <f>'TABLEAU DE BORD'!B1054</f>
        <v/>
      </c>
      <c r="CJ1056" t="e">
        <f>'TABLEAU DE BORD'!E1054-'TABLEAU DE BORD'!C1054</f>
        <v>#VALUE!</v>
      </c>
      <c r="CL1056" t="str">
        <f>'TABLEAU DE BORD'!H1054</f>
        <v/>
      </c>
      <c r="CM1056" t="e">
        <f>'TABLEAU DE BORD'!K1054-'TABLEAU DE BORD'!I1054</f>
        <v>#VALUE!</v>
      </c>
    </row>
    <row r="1057" spans="72:91" x14ac:dyDescent="0.25">
      <c r="BT105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BORD'!$B$13:$B$2000,0),11))*T1057/INDEX('TABLEAU DE BORD'!$B$13:$R$2000,MATCH('Formalisme RTE'!$H$2,'TABLEAU DE BORD'!$B$13:$B$2000,0),12)</f>
        <v>3.102830965870556</v>
      </c>
      <c r="BU1057">
        <f t="shared" si="89"/>
        <v>0.93577891975241945</v>
      </c>
      <c r="BX1057">
        <f t="shared" si="87"/>
        <v>0.60748217536470928</v>
      </c>
      <c r="BZ1057">
        <v>19.600000000000001</v>
      </c>
      <c r="CB1057">
        <v>0.627</v>
      </c>
      <c r="CD1057">
        <f t="shared" si="88"/>
        <v>1.5404220201039038</v>
      </c>
      <c r="CF1057">
        <f t="shared" si="86"/>
        <v>404.81000000000006</v>
      </c>
      <c r="CG105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BORD'!$B$13:$B$2000,0),9)))*T1057/$P$18)</f>
        <v>406.35042202010396</v>
      </c>
      <c r="CI1057" t="str">
        <f>'TABLEAU DE BORD'!B1055</f>
        <v/>
      </c>
      <c r="CJ1057" t="e">
        <f>'TABLEAU DE BORD'!E1055-'TABLEAU DE BORD'!C1055</f>
        <v>#VALUE!</v>
      </c>
      <c r="CL1057" t="str">
        <f>'TABLEAU DE BORD'!H1055</f>
        <v/>
      </c>
      <c r="CM1057" t="e">
        <f>'TABLEAU DE BORD'!K1055-'TABLEAU DE BORD'!I1055</f>
        <v>#VALUE!</v>
      </c>
    </row>
    <row r="1058" spans="72:91" x14ac:dyDescent="0.25">
      <c r="BT105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BORD'!$B$13:$B$2000,0),11))*T1058/INDEX('TABLEAU DE BORD'!$B$13:$R$2000,MATCH('Formalisme RTE'!$H$2,'TABLEAU DE BORD'!$B$13:$B$2000,0),12)</f>
        <v>3.102830965870556</v>
      </c>
      <c r="BU1058">
        <f t="shared" si="89"/>
        <v>0.93577891975241945</v>
      </c>
      <c r="BX1058">
        <f t="shared" si="87"/>
        <v>0.60748217536470928</v>
      </c>
      <c r="BZ1058">
        <v>19.600000000000001</v>
      </c>
      <c r="CB1058">
        <v>0.627</v>
      </c>
      <c r="CD1058">
        <f t="shared" si="88"/>
        <v>1.5404220201039038</v>
      </c>
      <c r="CF1058">
        <f t="shared" si="86"/>
        <v>404.81000000000006</v>
      </c>
      <c r="CG105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BORD'!$B$13:$B$2000,0),9)))*T1058/$P$18)</f>
        <v>406.35042202010396</v>
      </c>
      <c r="CI1058" t="str">
        <f>'TABLEAU DE BORD'!B1056</f>
        <v/>
      </c>
      <c r="CJ1058" t="e">
        <f>'TABLEAU DE BORD'!E1056-'TABLEAU DE BORD'!C1056</f>
        <v>#VALUE!</v>
      </c>
      <c r="CL1058" t="str">
        <f>'TABLEAU DE BORD'!H1056</f>
        <v/>
      </c>
      <c r="CM1058" t="e">
        <f>'TABLEAU DE BORD'!K1056-'TABLEAU DE BORD'!I1056</f>
        <v>#VALUE!</v>
      </c>
    </row>
    <row r="1059" spans="72:91" x14ac:dyDescent="0.25">
      <c r="BT105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BORD'!$B$13:$B$2000,0),11))*T1059/INDEX('TABLEAU DE BORD'!$B$13:$R$2000,MATCH('Formalisme RTE'!$H$2,'TABLEAU DE BORD'!$B$13:$B$2000,0),12)</f>
        <v>3.102830965870556</v>
      </c>
      <c r="BU1059">
        <f t="shared" si="89"/>
        <v>0.93577891975241945</v>
      </c>
      <c r="BX1059">
        <f t="shared" si="87"/>
        <v>0.60748217536470928</v>
      </c>
      <c r="BZ1059">
        <v>19.600000000000001</v>
      </c>
      <c r="CB1059">
        <v>0.627</v>
      </c>
      <c r="CD1059">
        <f t="shared" si="88"/>
        <v>1.5404220201039038</v>
      </c>
      <c r="CF1059">
        <f t="shared" si="86"/>
        <v>404.81000000000006</v>
      </c>
      <c r="CG105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BORD'!$B$13:$B$2000,0),9)))*T1059/$P$18)</f>
        <v>406.35042202010396</v>
      </c>
      <c r="CI1059" t="str">
        <f>'TABLEAU DE BORD'!B1057</f>
        <v/>
      </c>
      <c r="CJ1059" t="e">
        <f>'TABLEAU DE BORD'!E1057-'TABLEAU DE BORD'!C1057</f>
        <v>#VALUE!</v>
      </c>
      <c r="CL1059" t="str">
        <f>'TABLEAU DE BORD'!H1057</f>
        <v/>
      </c>
      <c r="CM1059" t="e">
        <f>'TABLEAU DE BORD'!K1057-'TABLEAU DE BORD'!I1057</f>
        <v>#VALUE!</v>
      </c>
    </row>
    <row r="1060" spans="72:91" x14ac:dyDescent="0.25">
      <c r="BT106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BORD'!$B$13:$B$2000,0),11))*T1060/INDEX('TABLEAU DE BORD'!$B$13:$R$2000,MATCH('Formalisme RTE'!$H$2,'TABLEAU DE BORD'!$B$13:$B$2000,0),12)</f>
        <v>3.102830965870556</v>
      </c>
      <c r="BU1060">
        <f t="shared" si="89"/>
        <v>0.93577891975241945</v>
      </c>
      <c r="BX1060">
        <f t="shared" si="87"/>
        <v>0.60748217536470928</v>
      </c>
      <c r="BZ1060">
        <v>19.600000000000001</v>
      </c>
      <c r="CB1060">
        <v>0.627</v>
      </c>
      <c r="CD1060">
        <f t="shared" si="88"/>
        <v>1.5404220201039038</v>
      </c>
      <c r="CF1060">
        <f t="shared" si="86"/>
        <v>404.81000000000006</v>
      </c>
      <c r="CG106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BORD'!$B$13:$B$2000,0),9)))*T1060/$P$18)</f>
        <v>406.35042202010396</v>
      </c>
      <c r="CI1060" t="str">
        <f>'TABLEAU DE BORD'!B1058</f>
        <v/>
      </c>
      <c r="CJ1060" t="e">
        <f>'TABLEAU DE BORD'!E1058-'TABLEAU DE BORD'!C1058</f>
        <v>#VALUE!</v>
      </c>
      <c r="CL1060" t="str">
        <f>'TABLEAU DE BORD'!H1058</f>
        <v/>
      </c>
      <c r="CM1060" t="e">
        <f>'TABLEAU DE BORD'!K1058-'TABLEAU DE BORD'!I1058</f>
        <v>#VALUE!</v>
      </c>
    </row>
    <row r="1061" spans="72:91" x14ac:dyDescent="0.25">
      <c r="BT106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BORD'!$B$13:$B$2000,0),11))*T1061/INDEX('TABLEAU DE BORD'!$B$13:$R$2000,MATCH('Formalisme RTE'!$H$2,'TABLEAU DE BORD'!$B$13:$B$2000,0),12)</f>
        <v>3.102830965870556</v>
      </c>
      <c r="BU1061">
        <f t="shared" si="89"/>
        <v>0.93577891975241945</v>
      </c>
      <c r="BX1061">
        <f t="shared" si="87"/>
        <v>0.60748217536470928</v>
      </c>
      <c r="BZ1061">
        <v>19.600000000000001</v>
      </c>
      <c r="CB1061">
        <v>0.627</v>
      </c>
      <c r="CD1061">
        <f t="shared" si="88"/>
        <v>1.5404220201039038</v>
      </c>
      <c r="CF1061">
        <f t="shared" si="86"/>
        <v>404.81000000000006</v>
      </c>
      <c r="CG106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BORD'!$B$13:$B$2000,0),9)))*T1061/$P$18)</f>
        <v>406.35042202010396</v>
      </c>
      <c r="CI1061" t="str">
        <f>'TABLEAU DE BORD'!B1059</f>
        <v/>
      </c>
      <c r="CJ1061" t="e">
        <f>'TABLEAU DE BORD'!E1059-'TABLEAU DE BORD'!C1059</f>
        <v>#VALUE!</v>
      </c>
      <c r="CL1061" t="str">
        <f>'TABLEAU DE BORD'!H1059</f>
        <v/>
      </c>
      <c r="CM1061" t="e">
        <f>'TABLEAU DE BORD'!K1059-'TABLEAU DE BORD'!I1059</f>
        <v>#VALUE!</v>
      </c>
    </row>
    <row r="1062" spans="72:91" x14ac:dyDescent="0.25">
      <c r="BT106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BORD'!$B$13:$B$2000,0),11))*T1062/INDEX('TABLEAU DE BORD'!$B$13:$R$2000,MATCH('Formalisme RTE'!$H$2,'TABLEAU DE BORD'!$B$13:$B$2000,0),12)</f>
        <v>3.102830965870556</v>
      </c>
      <c r="BU1062">
        <f t="shared" si="89"/>
        <v>0.93577891975241945</v>
      </c>
      <c r="BX1062">
        <f t="shared" si="87"/>
        <v>0.60748217536470928</v>
      </c>
      <c r="BZ1062">
        <v>19.600000000000001</v>
      </c>
      <c r="CB1062">
        <v>0.627</v>
      </c>
      <c r="CD1062">
        <f t="shared" si="88"/>
        <v>1.5404220201039038</v>
      </c>
      <c r="CF1062">
        <f t="shared" si="86"/>
        <v>404.81000000000006</v>
      </c>
      <c r="CG106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BORD'!$B$13:$B$2000,0),9)))*T1062/$P$18)</f>
        <v>406.35042202010396</v>
      </c>
      <c r="CI1062" t="str">
        <f>'TABLEAU DE BORD'!B1060</f>
        <v/>
      </c>
      <c r="CJ1062" t="e">
        <f>'TABLEAU DE BORD'!E1060-'TABLEAU DE BORD'!C1060</f>
        <v>#VALUE!</v>
      </c>
      <c r="CL1062" t="str">
        <f>'TABLEAU DE BORD'!H1060</f>
        <v/>
      </c>
      <c r="CM1062" t="e">
        <f>'TABLEAU DE BORD'!K1060-'TABLEAU DE BORD'!I1060</f>
        <v>#VALUE!</v>
      </c>
    </row>
    <row r="1063" spans="72:91" x14ac:dyDescent="0.25">
      <c r="BT106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BORD'!$B$13:$B$2000,0),11))*T1063/INDEX('TABLEAU DE BORD'!$B$13:$R$2000,MATCH('Formalisme RTE'!$H$2,'TABLEAU DE BORD'!$B$13:$B$2000,0),12)</f>
        <v>3.102830965870556</v>
      </c>
      <c r="BU1063">
        <f t="shared" si="89"/>
        <v>0.93577891975241945</v>
      </c>
      <c r="BX1063">
        <f t="shared" si="87"/>
        <v>0.60748217536470928</v>
      </c>
      <c r="BZ1063">
        <v>19.600000000000001</v>
      </c>
      <c r="CB1063">
        <v>0.627</v>
      </c>
      <c r="CD1063">
        <f t="shared" si="88"/>
        <v>1.5404220201039038</v>
      </c>
      <c r="CF1063">
        <f t="shared" si="86"/>
        <v>404.81000000000006</v>
      </c>
      <c r="CG106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BORD'!$B$13:$B$2000,0),9)))*T1063/$P$18)</f>
        <v>406.35042202010396</v>
      </c>
      <c r="CI1063" t="str">
        <f>'TABLEAU DE BORD'!B1061</f>
        <v/>
      </c>
      <c r="CJ1063" t="e">
        <f>'TABLEAU DE BORD'!E1061-'TABLEAU DE BORD'!C1061</f>
        <v>#VALUE!</v>
      </c>
      <c r="CL1063" t="str">
        <f>'TABLEAU DE BORD'!H1061</f>
        <v/>
      </c>
      <c r="CM1063" t="e">
        <f>'TABLEAU DE BORD'!K1061-'TABLEAU DE BORD'!I1061</f>
        <v>#VALUE!</v>
      </c>
    </row>
    <row r="1064" spans="72:91" x14ac:dyDescent="0.25">
      <c r="BT106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BORD'!$B$13:$B$2000,0),11))*T1064/INDEX('TABLEAU DE BORD'!$B$13:$R$2000,MATCH('Formalisme RTE'!$H$2,'TABLEAU DE BORD'!$B$13:$B$2000,0),12)</f>
        <v>3.102830965870556</v>
      </c>
      <c r="BU1064">
        <f t="shared" si="89"/>
        <v>0.93577891975241945</v>
      </c>
      <c r="BX1064">
        <f t="shared" si="87"/>
        <v>0.60748217536470928</v>
      </c>
      <c r="BZ1064">
        <v>19.600000000000001</v>
      </c>
      <c r="CB1064">
        <v>0.627</v>
      </c>
      <c r="CD1064">
        <f t="shared" si="88"/>
        <v>1.5404220201039038</v>
      </c>
      <c r="CF1064">
        <f t="shared" si="86"/>
        <v>404.81000000000006</v>
      </c>
      <c r="CG106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BORD'!$B$13:$B$2000,0),9)))*T1064/$P$18)</f>
        <v>406.35042202010396</v>
      </c>
      <c r="CI1064" t="str">
        <f>'TABLEAU DE BORD'!B1062</f>
        <v/>
      </c>
      <c r="CJ1064" t="e">
        <f>'TABLEAU DE BORD'!E1062-'TABLEAU DE BORD'!C1062</f>
        <v>#VALUE!</v>
      </c>
      <c r="CL1064" t="str">
        <f>'TABLEAU DE BORD'!H1062</f>
        <v/>
      </c>
      <c r="CM1064" t="e">
        <f>'TABLEAU DE BORD'!K1062-'TABLEAU DE BORD'!I1062</f>
        <v>#VALUE!</v>
      </c>
    </row>
    <row r="1065" spans="72:91" x14ac:dyDescent="0.25">
      <c r="BT106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BORD'!$B$13:$B$2000,0),11))*T1065/INDEX('TABLEAU DE BORD'!$B$13:$R$2000,MATCH('Formalisme RTE'!$H$2,'TABLEAU DE BORD'!$B$13:$B$2000,0),12)</f>
        <v>3.102830965870556</v>
      </c>
      <c r="BU1065">
        <f t="shared" si="89"/>
        <v>0.93577891975241945</v>
      </c>
      <c r="BX1065">
        <f t="shared" si="87"/>
        <v>0.60748217536470928</v>
      </c>
      <c r="BZ1065">
        <v>19.600000000000001</v>
      </c>
      <c r="CB1065">
        <v>0.627</v>
      </c>
      <c r="CD1065">
        <f t="shared" si="88"/>
        <v>1.5404220201039038</v>
      </c>
      <c r="CF1065">
        <f t="shared" si="86"/>
        <v>404.81000000000006</v>
      </c>
      <c r="CG106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BORD'!$B$13:$B$2000,0),9)))*T1065/$P$18)</f>
        <v>406.35042202010396</v>
      </c>
      <c r="CI1065" t="str">
        <f>'TABLEAU DE BORD'!B1063</f>
        <v/>
      </c>
      <c r="CJ1065" t="e">
        <f>'TABLEAU DE BORD'!E1063-'TABLEAU DE BORD'!C1063</f>
        <v>#VALUE!</v>
      </c>
      <c r="CL1065" t="str">
        <f>'TABLEAU DE BORD'!H1063</f>
        <v/>
      </c>
      <c r="CM1065" t="e">
        <f>'TABLEAU DE BORD'!K1063-'TABLEAU DE BORD'!I1063</f>
        <v>#VALUE!</v>
      </c>
    </row>
    <row r="1066" spans="72:91" x14ac:dyDescent="0.25">
      <c r="BT106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BORD'!$B$13:$B$2000,0),11))*T1066/INDEX('TABLEAU DE BORD'!$B$13:$R$2000,MATCH('Formalisme RTE'!$H$2,'TABLEAU DE BORD'!$B$13:$B$2000,0),12)</f>
        <v>3.102830965870556</v>
      </c>
      <c r="BU1066">
        <f t="shared" si="89"/>
        <v>0.93577891975241945</v>
      </c>
      <c r="BX1066">
        <f t="shared" si="87"/>
        <v>0.60748217536470928</v>
      </c>
      <c r="BZ1066">
        <v>19.600000000000001</v>
      </c>
      <c r="CB1066">
        <v>0.627</v>
      </c>
      <c r="CD1066">
        <f t="shared" si="88"/>
        <v>1.5404220201039038</v>
      </c>
      <c r="CF1066">
        <f t="shared" si="86"/>
        <v>404.81000000000006</v>
      </c>
      <c r="CG106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BORD'!$B$13:$B$2000,0),9)))*T1066/$P$18)</f>
        <v>406.35042202010396</v>
      </c>
      <c r="CI1066" t="str">
        <f>'TABLEAU DE BORD'!B1064</f>
        <v/>
      </c>
      <c r="CJ1066" t="e">
        <f>'TABLEAU DE BORD'!E1064-'TABLEAU DE BORD'!C1064</f>
        <v>#VALUE!</v>
      </c>
      <c r="CL1066" t="str">
        <f>'TABLEAU DE BORD'!H1064</f>
        <v/>
      </c>
      <c r="CM1066" t="e">
        <f>'TABLEAU DE BORD'!K1064-'TABLEAU DE BORD'!I1064</f>
        <v>#VALUE!</v>
      </c>
    </row>
    <row r="1067" spans="72:91" x14ac:dyDescent="0.25">
      <c r="BT106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BORD'!$B$13:$B$2000,0),11))*T1067/INDEX('TABLEAU DE BORD'!$B$13:$R$2000,MATCH('Formalisme RTE'!$H$2,'TABLEAU DE BORD'!$B$13:$B$2000,0),12)</f>
        <v>3.102830965870556</v>
      </c>
      <c r="BU1067">
        <f t="shared" si="89"/>
        <v>0.93577891975241945</v>
      </c>
      <c r="BX1067">
        <f t="shared" si="87"/>
        <v>0.60748217536470928</v>
      </c>
      <c r="BZ1067">
        <v>19.600000000000001</v>
      </c>
      <c r="CB1067">
        <v>0.627</v>
      </c>
      <c r="CD1067">
        <f t="shared" si="88"/>
        <v>1.5404220201039038</v>
      </c>
      <c r="CF1067">
        <f t="shared" si="86"/>
        <v>404.81000000000006</v>
      </c>
      <c r="CG106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BORD'!$B$13:$B$2000,0),9)))*T1067/$P$18)</f>
        <v>406.35042202010396</v>
      </c>
      <c r="CI1067" t="str">
        <f>'TABLEAU DE BORD'!B1065</f>
        <v/>
      </c>
      <c r="CJ1067" t="e">
        <f>'TABLEAU DE BORD'!E1065-'TABLEAU DE BORD'!C1065</f>
        <v>#VALUE!</v>
      </c>
      <c r="CL1067" t="str">
        <f>'TABLEAU DE BORD'!H1065</f>
        <v/>
      </c>
      <c r="CM1067" t="e">
        <f>'TABLEAU DE BORD'!K1065-'TABLEAU DE BORD'!I1065</f>
        <v>#VALUE!</v>
      </c>
    </row>
    <row r="1068" spans="72:91" x14ac:dyDescent="0.25">
      <c r="BT106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BORD'!$B$13:$B$2000,0),11))*T1068/INDEX('TABLEAU DE BORD'!$B$13:$R$2000,MATCH('Formalisme RTE'!$H$2,'TABLEAU DE BORD'!$B$13:$B$2000,0),12)</f>
        <v>3.102830965870556</v>
      </c>
      <c r="BU1068">
        <f t="shared" si="89"/>
        <v>0.93577891975241945</v>
      </c>
      <c r="BX1068">
        <f t="shared" si="87"/>
        <v>0.60748217536470928</v>
      </c>
      <c r="BZ1068">
        <v>19.600000000000001</v>
      </c>
      <c r="CB1068">
        <v>0.627</v>
      </c>
      <c r="CD1068">
        <f t="shared" si="88"/>
        <v>1.5404220201039038</v>
      </c>
      <c r="CF1068">
        <f t="shared" si="86"/>
        <v>404.81000000000006</v>
      </c>
      <c r="CG106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BORD'!$B$13:$B$2000,0),9)))*T1068/$P$18)</f>
        <v>406.35042202010396</v>
      </c>
      <c r="CI1068" t="str">
        <f>'TABLEAU DE BORD'!B1066</f>
        <v/>
      </c>
      <c r="CJ1068" t="e">
        <f>'TABLEAU DE BORD'!E1066-'TABLEAU DE BORD'!C1066</f>
        <v>#VALUE!</v>
      </c>
      <c r="CL1068" t="str">
        <f>'TABLEAU DE BORD'!H1066</f>
        <v/>
      </c>
      <c r="CM1068" t="e">
        <f>'TABLEAU DE BORD'!K1066-'TABLEAU DE BORD'!I1066</f>
        <v>#VALUE!</v>
      </c>
    </row>
    <row r="1069" spans="72:91" x14ac:dyDescent="0.25">
      <c r="BT106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BORD'!$B$13:$B$2000,0),11))*T1069/INDEX('TABLEAU DE BORD'!$B$13:$R$2000,MATCH('Formalisme RTE'!$H$2,'TABLEAU DE BORD'!$B$13:$B$2000,0),12)</f>
        <v>3.102830965870556</v>
      </c>
      <c r="BU1069">
        <f t="shared" si="89"/>
        <v>0.93577891975241945</v>
      </c>
      <c r="BX1069">
        <f t="shared" si="87"/>
        <v>0.60748217536470928</v>
      </c>
      <c r="BZ1069">
        <v>19.600000000000001</v>
      </c>
      <c r="CB1069">
        <v>0.627</v>
      </c>
      <c r="CD1069">
        <f t="shared" si="88"/>
        <v>1.5404220201039038</v>
      </c>
      <c r="CF1069">
        <f t="shared" si="86"/>
        <v>404.81000000000006</v>
      </c>
      <c r="CG106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BORD'!$B$13:$B$2000,0),9)))*T1069/$P$18)</f>
        <v>406.35042202010396</v>
      </c>
      <c r="CI1069" t="str">
        <f>'TABLEAU DE BORD'!B1067</f>
        <v/>
      </c>
      <c r="CJ1069" t="e">
        <f>'TABLEAU DE BORD'!E1067-'TABLEAU DE BORD'!C1067</f>
        <v>#VALUE!</v>
      </c>
      <c r="CL1069" t="str">
        <f>'TABLEAU DE BORD'!H1067</f>
        <v/>
      </c>
      <c r="CM1069" t="e">
        <f>'TABLEAU DE BORD'!K1067-'TABLEAU DE BORD'!I1067</f>
        <v>#VALUE!</v>
      </c>
    </row>
    <row r="1070" spans="72:91" x14ac:dyDescent="0.25">
      <c r="BT107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BORD'!$B$13:$B$2000,0),11))*T1070/INDEX('TABLEAU DE BORD'!$B$13:$R$2000,MATCH('Formalisme RTE'!$H$2,'TABLEAU DE BORD'!$B$13:$B$2000,0),12)</f>
        <v>3.102830965870556</v>
      </c>
      <c r="BU1070">
        <f t="shared" si="89"/>
        <v>0.93577891975241945</v>
      </c>
      <c r="BX1070">
        <f t="shared" si="87"/>
        <v>0.60748217536470928</v>
      </c>
      <c r="BZ1070">
        <v>19.600000000000001</v>
      </c>
      <c r="CB1070">
        <v>0.627</v>
      </c>
      <c r="CD1070">
        <f t="shared" si="88"/>
        <v>1.5404220201039038</v>
      </c>
      <c r="CF1070">
        <f t="shared" si="86"/>
        <v>404.81000000000006</v>
      </c>
      <c r="CG107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BORD'!$B$13:$B$2000,0),9)))*T1070/$P$18)</f>
        <v>406.35042202010396</v>
      </c>
      <c r="CI1070" t="str">
        <f>'TABLEAU DE BORD'!B1068</f>
        <v/>
      </c>
      <c r="CJ1070" t="e">
        <f>'TABLEAU DE BORD'!E1068-'TABLEAU DE BORD'!C1068</f>
        <v>#VALUE!</v>
      </c>
      <c r="CL1070" t="str">
        <f>'TABLEAU DE BORD'!H1068</f>
        <v/>
      </c>
      <c r="CM1070" t="e">
        <f>'TABLEAU DE BORD'!K1068-'TABLEAU DE BORD'!I1068</f>
        <v>#VALUE!</v>
      </c>
    </row>
    <row r="1071" spans="72:91" x14ac:dyDescent="0.25">
      <c r="BT107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BORD'!$B$13:$B$2000,0),11))*T1071/INDEX('TABLEAU DE BORD'!$B$13:$R$2000,MATCH('Formalisme RTE'!$H$2,'TABLEAU DE BORD'!$B$13:$B$2000,0),12)</f>
        <v>3.102830965870556</v>
      </c>
      <c r="BU1071">
        <f t="shared" si="89"/>
        <v>0.93577891975241945</v>
      </c>
      <c r="BX1071">
        <f t="shared" si="87"/>
        <v>0.60748217536470928</v>
      </c>
      <c r="BZ1071">
        <v>19.600000000000001</v>
      </c>
      <c r="CB1071">
        <v>0.627</v>
      </c>
      <c r="CD1071">
        <f t="shared" si="88"/>
        <v>1.5404220201039038</v>
      </c>
      <c r="CF1071">
        <f t="shared" si="86"/>
        <v>404.81000000000006</v>
      </c>
      <c r="CG107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BORD'!$B$13:$B$2000,0),9)))*T1071/$P$18)</f>
        <v>406.35042202010396</v>
      </c>
      <c r="CI1071" t="str">
        <f>'TABLEAU DE BORD'!B1069</f>
        <v/>
      </c>
      <c r="CJ1071" t="e">
        <f>'TABLEAU DE BORD'!E1069-'TABLEAU DE BORD'!C1069</f>
        <v>#VALUE!</v>
      </c>
      <c r="CL1071" t="str">
        <f>'TABLEAU DE BORD'!H1069</f>
        <v/>
      </c>
      <c r="CM1071" t="e">
        <f>'TABLEAU DE BORD'!K1069-'TABLEAU DE BORD'!I1069</f>
        <v>#VALUE!</v>
      </c>
    </row>
    <row r="1072" spans="72:91" x14ac:dyDescent="0.25">
      <c r="BT107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BORD'!$B$13:$B$2000,0),11))*T1072/INDEX('TABLEAU DE BORD'!$B$13:$R$2000,MATCH('Formalisme RTE'!$H$2,'TABLEAU DE BORD'!$B$13:$B$2000,0),12)</f>
        <v>3.102830965870556</v>
      </c>
      <c r="BU1072">
        <f t="shared" si="89"/>
        <v>0.93577891975241945</v>
      </c>
      <c r="BX1072">
        <f t="shared" si="87"/>
        <v>0.60748217536470928</v>
      </c>
      <c r="BZ1072">
        <v>19.600000000000001</v>
      </c>
      <c r="CB1072">
        <v>0.627</v>
      </c>
      <c r="CD1072">
        <f t="shared" si="88"/>
        <v>1.5404220201039038</v>
      </c>
      <c r="CF1072">
        <f t="shared" si="86"/>
        <v>404.81000000000006</v>
      </c>
      <c r="CG107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BORD'!$B$13:$B$2000,0),9)))*T1072/$P$18)</f>
        <v>406.35042202010396</v>
      </c>
      <c r="CI1072" t="str">
        <f>'TABLEAU DE BORD'!B1070</f>
        <v/>
      </c>
      <c r="CJ1072" t="e">
        <f>'TABLEAU DE BORD'!E1070-'TABLEAU DE BORD'!C1070</f>
        <v>#VALUE!</v>
      </c>
      <c r="CL1072" t="str">
        <f>'TABLEAU DE BORD'!H1070</f>
        <v/>
      </c>
      <c r="CM1072" t="e">
        <f>'TABLEAU DE BORD'!K1070-'TABLEAU DE BORD'!I1070</f>
        <v>#VALUE!</v>
      </c>
    </row>
    <row r="1073" spans="72:91" x14ac:dyDescent="0.25">
      <c r="BT107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BORD'!$B$13:$B$2000,0),11))*T1073/INDEX('TABLEAU DE BORD'!$B$13:$R$2000,MATCH('Formalisme RTE'!$H$2,'TABLEAU DE BORD'!$B$13:$B$2000,0),12)</f>
        <v>3.102830965870556</v>
      </c>
      <c r="BU1073">
        <f t="shared" si="89"/>
        <v>0.93577891975241945</v>
      </c>
      <c r="BX1073">
        <f t="shared" si="87"/>
        <v>0.60748217536470928</v>
      </c>
      <c r="BZ1073">
        <v>19.600000000000001</v>
      </c>
      <c r="CB1073">
        <v>0.627</v>
      </c>
      <c r="CD1073">
        <f t="shared" si="88"/>
        <v>1.5404220201039038</v>
      </c>
      <c r="CF1073">
        <f t="shared" si="86"/>
        <v>404.81000000000006</v>
      </c>
      <c r="CG107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BORD'!$B$13:$B$2000,0),9)))*T1073/$P$18)</f>
        <v>406.35042202010396</v>
      </c>
      <c r="CI1073" t="str">
        <f>'TABLEAU DE BORD'!B1071</f>
        <v/>
      </c>
      <c r="CJ1073" t="e">
        <f>'TABLEAU DE BORD'!E1071-'TABLEAU DE BORD'!C1071</f>
        <v>#VALUE!</v>
      </c>
      <c r="CL1073" t="str">
        <f>'TABLEAU DE BORD'!H1071</f>
        <v/>
      </c>
      <c r="CM1073" t="e">
        <f>'TABLEAU DE BORD'!K1071-'TABLEAU DE BORD'!I1071</f>
        <v>#VALUE!</v>
      </c>
    </row>
    <row r="1074" spans="72:91" x14ac:dyDescent="0.25">
      <c r="BT107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BORD'!$B$13:$B$2000,0),11))*T1074/INDEX('TABLEAU DE BORD'!$B$13:$R$2000,MATCH('Formalisme RTE'!$H$2,'TABLEAU DE BORD'!$B$13:$B$2000,0),12)</f>
        <v>3.102830965870556</v>
      </c>
      <c r="BU1074">
        <f t="shared" si="89"/>
        <v>0.93577891975241945</v>
      </c>
      <c r="BX1074">
        <f t="shared" si="87"/>
        <v>0.60748217536470928</v>
      </c>
      <c r="BZ1074">
        <v>19.600000000000001</v>
      </c>
      <c r="CB1074">
        <v>0.627</v>
      </c>
      <c r="CD1074">
        <f t="shared" si="88"/>
        <v>1.5404220201039038</v>
      </c>
      <c r="CF1074">
        <f t="shared" si="86"/>
        <v>404.81000000000006</v>
      </c>
      <c r="CG107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BORD'!$B$13:$B$2000,0),9)))*T1074/$P$18)</f>
        <v>406.35042202010396</v>
      </c>
      <c r="CI1074" t="str">
        <f>'TABLEAU DE BORD'!B1072</f>
        <v/>
      </c>
      <c r="CJ1074" t="e">
        <f>'TABLEAU DE BORD'!E1072-'TABLEAU DE BORD'!C1072</f>
        <v>#VALUE!</v>
      </c>
      <c r="CL1074" t="str">
        <f>'TABLEAU DE BORD'!H1072</f>
        <v/>
      </c>
      <c r="CM1074" t="e">
        <f>'TABLEAU DE BORD'!K1072-'TABLEAU DE BORD'!I1072</f>
        <v>#VALUE!</v>
      </c>
    </row>
    <row r="1075" spans="72:91" x14ac:dyDescent="0.25">
      <c r="BT107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BORD'!$B$13:$B$2000,0),11))*T1075/INDEX('TABLEAU DE BORD'!$B$13:$R$2000,MATCH('Formalisme RTE'!$H$2,'TABLEAU DE BORD'!$B$13:$B$2000,0),12)</f>
        <v>3.102830965870556</v>
      </c>
      <c r="BU1075">
        <f t="shared" si="89"/>
        <v>0.93577891975241945</v>
      </c>
      <c r="BX1075">
        <f t="shared" si="87"/>
        <v>0.60748217536470928</v>
      </c>
      <c r="BZ1075">
        <v>19.600000000000001</v>
      </c>
      <c r="CB1075">
        <v>0.627</v>
      </c>
      <c r="CD1075">
        <f t="shared" si="88"/>
        <v>1.5404220201039038</v>
      </c>
      <c r="CF1075">
        <f t="shared" si="86"/>
        <v>404.81000000000006</v>
      </c>
      <c r="CG107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BORD'!$B$13:$B$2000,0),9)))*T1075/$P$18)</f>
        <v>406.35042202010396</v>
      </c>
      <c r="CI1075" t="str">
        <f>'TABLEAU DE BORD'!B1073</f>
        <v/>
      </c>
      <c r="CJ1075" t="e">
        <f>'TABLEAU DE BORD'!E1073-'TABLEAU DE BORD'!C1073</f>
        <v>#VALUE!</v>
      </c>
      <c r="CL1075" t="str">
        <f>'TABLEAU DE BORD'!H1073</f>
        <v/>
      </c>
      <c r="CM1075" t="e">
        <f>'TABLEAU DE BORD'!K1073-'TABLEAU DE BORD'!I1073</f>
        <v>#VALUE!</v>
      </c>
    </row>
    <row r="1076" spans="72:91" x14ac:dyDescent="0.25">
      <c r="BT107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BORD'!$B$13:$B$2000,0),11))*T1076/INDEX('TABLEAU DE BORD'!$B$13:$R$2000,MATCH('Formalisme RTE'!$H$2,'TABLEAU DE BORD'!$B$13:$B$2000,0),12)</f>
        <v>3.102830965870556</v>
      </c>
      <c r="BU1076">
        <f t="shared" si="89"/>
        <v>0.93577891975241945</v>
      </c>
      <c r="BX1076">
        <f t="shared" si="87"/>
        <v>0.60748217536470928</v>
      </c>
      <c r="BZ1076">
        <v>19.600000000000001</v>
      </c>
      <c r="CB1076">
        <v>0.627</v>
      </c>
      <c r="CD1076">
        <f t="shared" si="88"/>
        <v>1.5404220201039038</v>
      </c>
      <c r="CF1076">
        <f t="shared" si="86"/>
        <v>404.81000000000006</v>
      </c>
      <c r="CG107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BORD'!$B$13:$B$2000,0),9)))*T1076/$P$18)</f>
        <v>406.35042202010396</v>
      </c>
      <c r="CI1076" t="str">
        <f>'TABLEAU DE BORD'!B1074</f>
        <v/>
      </c>
      <c r="CJ1076" t="e">
        <f>'TABLEAU DE BORD'!E1074-'TABLEAU DE BORD'!C1074</f>
        <v>#VALUE!</v>
      </c>
      <c r="CL1076" t="str">
        <f>'TABLEAU DE BORD'!H1074</f>
        <v/>
      </c>
      <c r="CM1076" t="e">
        <f>'TABLEAU DE BORD'!K1074-'TABLEAU DE BORD'!I1074</f>
        <v>#VALUE!</v>
      </c>
    </row>
    <row r="1077" spans="72:91" x14ac:dyDescent="0.25">
      <c r="BT107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BORD'!$B$13:$B$2000,0),11))*T1077/INDEX('TABLEAU DE BORD'!$B$13:$R$2000,MATCH('Formalisme RTE'!$H$2,'TABLEAU DE BORD'!$B$13:$B$2000,0),12)</f>
        <v>3.102830965870556</v>
      </c>
      <c r="BU1077">
        <f t="shared" si="89"/>
        <v>0.93577891975241945</v>
      </c>
      <c r="BX1077">
        <f t="shared" si="87"/>
        <v>0.60748217536470928</v>
      </c>
      <c r="BZ1077">
        <v>19.600000000000001</v>
      </c>
      <c r="CB1077">
        <v>0.627</v>
      </c>
      <c r="CD1077">
        <f t="shared" si="88"/>
        <v>1.5404220201039038</v>
      </c>
      <c r="CF1077">
        <f t="shared" si="86"/>
        <v>404.81000000000006</v>
      </c>
      <c r="CG107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BORD'!$B$13:$B$2000,0),9)))*T1077/$P$18)</f>
        <v>406.35042202010396</v>
      </c>
      <c r="CI1077" t="str">
        <f>'TABLEAU DE BORD'!B1075</f>
        <v/>
      </c>
      <c r="CJ1077" t="e">
        <f>'TABLEAU DE BORD'!E1075-'TABLEAU DE BORD'!C1075</f>
        <v>#VALUE!</v>
      </c>
      <c r="CL1077" t="str">
        <f>'TABLEAU DE BORD'!H1075</f>
        <v/>
      </c>
      <c r="CM1077" t="e">
        <f>'TABLEAU DE BORD'!K1075-'TABLEAU DE BORD'!I1075</f>
        <v>#VALUE!</v>
      </c>
    </row>
    <row r="1078" spans="72:91" x14ac:dyDescent="0.25">
      <c r="BT107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BORD'!$B$13:$B$2000,0),11))*T1078/INDEX('TABLEAU DE BORD'!$B$13:$R$2000,MATCH('Formalisme RTE'!$H$2,'TABLEAU DE BORD'!$B$13:$B$2000,0),12)</f>
        <v>3.102830965870556</v>
      </c>
      <c r="BU1078">
        <f t="shared" si="89"/>
        <v>0.93577891975241945</v>
      </c>
      <c r="BX1078">
        <f t="shared" si="87"/>
        <v>0.60748217536470928</v>
      </c>
      <c r="BZ1078">
        <v>19.600000000000001</v>
      </c>
      <c r="CB1078">
        <v>0.627</v>
      </c>
      <c r="CD1078">
        <f t="shared" si="88"/>
        <v>1.5404220201039038</v>
      </c>
      <c r="CF1078">
        <f t="shared" si="86"/>
        <v>404.81000000000006</v>
      </c>
      <c r="CG107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BORD'!$B$13:$B$2000,0),9)))*T1078/$P$18)</f>
        <v>406.35042202010396</v>
      </c>
      <c r="CI1078" t="str">
        <f>'TABLEAU DE BORD'!B1076</f>
        <v/>
      </c>
      <c r="CJ1078" t="e">
        <f>'TABLEAU DE BORD'!E1076-'TABLEAU DE BORD'!C1076</f>
        <v>#VALUE!</v>
      </c>
      <c r="CL1078" t="str">
        <f>'TABLEAU DE BORD'!H1076</f>
        <v/>
      </c>
      <c r="CM1078" t="e">
        <f>'TABLEAU DE BORD'!K1076-'TABLEAU DE BORD'!I1076</f>
        <v>#VALUE!</v>
      </c>
    </row>
    <row r="1079" spans="72:91" x14ac:dyDescent="0.25">
      <c r="BT107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BORD'!$B$13:$B$2000,0),11))*T1079/INDEX('TABLEAU DE BORD'!$B$13:$R$2000,MATCH('Formalisme RTE'!$H$2,'TABLEAU DE BORD'!$B$13:$B$2000,0),12)</f>
        <v>3.102830965870556</v>
      </c>
      <c r="BU1079">
        <f t="shared" si="89"/>
        <v>0.93577891975241945</v>
      </c>
      <c r="BX1079">
        <f t="shared" si="87"/>
        <v>0.60748217536470928</v>
      </c>
      <c r="BZ1079">
        <v>19.600000000000001</v>
      </c>
      <c r="CB1079">
        <v>0.627</v>
      </c>
      <c r="CD1079">
        <f t="shared" si="88"/>
        <v>1.5404220201039038</v>
      </c>
      <c r="CF1079">
        <f t="shared" si="86"/>
        <v>404.81000000000006</v>
      </c>
      <c r="CG107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BORD'!$B$13:$B$2000,0),9)))*T1079/$P$18)</f>
        <v>406.35042202010396</v>
      </c>
      <c r="CI1079" t="str">
        <f>'TABLEAU DE BORD'!B1077</f>
        <v/>
      </c>
      <c r="CJ1079" t="e">
        <f>'TABLEAU DE BORD'!E1077-'TABLEAU DE BORD'!C1077</f>
        <v>#VALUE!</v>
      </c>
      <c r="CL1079" t="str">
        <f>'TABLEAU DE BORD'!H1077</f>
        <v/>
      </c>
      <c r="CM1079" t="e">
        <f>'TABLEAU DE BORD'!K1077-'TABLEAU DE BORD'!I1077</f>
        <v>#VALUE!</v>
      </c>
    </row>
    <row r="1080" spans="72:91" x14ac:dyDescent="0.25">
      <c r="BT108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BORD'!$B$13:$B$2000,0),11))*T1080/INDEX('TABLEAU DE BORD'!$B$13:$R$2000,MATCH('Formalisme RTE'!$H$2,'TABLEAU DE BORD'!$B$13:$B$2000,0),12)</f>
        <v>3.102830965870556</v>
      </c>
      <c r="BU1080">
        <f t="shared" si="89"/>
        <v>0.93577891975241945</v>
      </c>
      <c r="BX1080">
        <f t="shared" si="87"/>
        <v>0.60748217536470928</v>
      </c>
      <c r="BZ1080">
        <v>19.600000000000001</v>
      </c>
      <c r="CB1080">
        <v>0.627</v>
      </c>
      <c r="CD1080">
        <f t="shared" si="88"/>
        <v>1.5404220201039038</v>
      </c>
      <c r="CF1080">
        <f t="shared" si="86"/>
        <v>404.81000000000006</v>
      </c>
      <c r="CG108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BORD'!$B$13:$B$2000,0),9)))*T1080/$P$18)</f>
        <v>406.35042202010396</v>
      </c>
      <c r="CI1080" t="str">
        <f>'TABLEAU DE BORD'!B1078</f>
        <v/>
      </c>
      <c r="CJ1080" t="e">
        <f>'TABLEAU DE BORD'!E1078-'TABLEAU DE BORD'!C1078</f>
        <v>#VALUE!</v>
      </c>
      <c r="CL1080" t="str">
        <f>'TABLEAU DE BORD'!H1078</f>
        <v/>
      </c>
      <c r="CM1080" t="e">
        <f>'TABLEAU DE BORD'!K1078-'TABLEAU DE BORD'!I1078</f>
        <v>#VALUE!</v>
      </c>
    </row>
    <row r="1081" spans="72:91" x14ac:dyDescent="0.25">
      <c r="BT108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BORD'!$B$13:$B$2000,0),11))*T1081/INDEX('TABLEAU DE BORD'!$B$13:$R$2000,MATCH('Formalisme RTE'!$H$2,'TABLEAU DE BORD'!$B$13:$B$2000,0),12)</f>
        <v>3.102830965870556</v>
      </c>
      <c r="BU1081">
        <f t="shared" si="89"/>
        <v>0.93577891975241945</v>
      </c>
      <c r="BX1081">
        <f t="shared" si="87"/>
        <v>0.60748217536470928</v>
      </c>
      <c r="BZ1081">
        <v>19.600000000000001</v>
      </c>
      <c r="CB1081">
        <v>0.627</v>
      </c>
      <c r="CD1081">
        <f t="shared" si="88"/>
        <v>1.5404220201039038</v>
      </c>
      <c r="CF1081">
        <f t="shared" si="86"/>
        <v>404.81000000000006</v>
      </c>
      <c r="CG108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BORD'!$B$13:$B$2000,0),9)))*T1081/$P$18)</f>
        <v>406.35042202010396</v>
      </c>
      <c r="CI1081" t="str">
        <f>'TABLEAU DE BORD'!B1079</f>
        <v/>
      </c>
      <c r="CJ1081" t="e">
        <f>'TABLEAU DE BORD'!E1079-'TABLEAU DE BORD'!C1079</f>
        <v>#VALUE!</v>
      </c>
      <c r="CL1081" t="str">
        <f>'TABLEAU DE BORD'!H1079</f>
        <v/>
      </c>
      <c r="CM1081" t="e">
        <f>'TABLEAU DE BORD'!K1079-'TABLEAU DE BORD'!I1079</f>
        <v>#VALUE!</v>
      </c>
    </row>
    <row r="1082" spans="72:91" x14ac:dyDescent="0.25">
      <c r="BT108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BORD'!$B$13:$B$2000,0),11))*T1082/INDEX('TABLEAU DE BORD'!$B$13:$R$2000,MATCH('Formalisme RTE'!$H$2,'TABLEAU DE BORD'!$B$13:$B$2000,0),12)</f>
        <v>3.102830965870556</v>
      </c>
      <c r="BU1082">
        <f t="shared" si="89"/>
        <v>0.93577891975241945</v>
      </c>
      <c r="BX1082">
        <f t="shared" si="87"/>
        <v>0.60748217536470928</v>
      </c>
      <c r="BZ1082">
        <v>19.600000000000001</v>
      </c>
      <c r="CB1082">
        <v>0.627</v>
      </c>
      <c r="CD1082">
        <f t="shared" si="88"/>
        <v>1.5404220201039038</v>
      </c>
      <c r="CF1082">
        <f t="shared" si="86"/>
        <v>404.81000000000006</v>
      </c>
      <c r="CG108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BORD'!$B$13:$B$2000,0),9)))*T1082/$P$18)</f>
        <v>406.35042202010396</v>
      </c>
      <c r="CI1082" t="str">
        <f>'TABLEAU DE BORD'!B1080</f>
        <v/>
      </c>
      <c r="CJ1082" t="e">
        <f>'TABLEAU DE BORD'!E1080-'TABLEAU DE BORD'!C1080</f>
        <v>#VALUE!</v>
      </c>
      <c r="CL1082" t="str">
        <f>'TABLEAU DE BORD'!H1080</f>
        <v/>
      </c>
      <c r="CM1082" t="e">
        <f>'TABLEAU DE BORD'!K1080-'TABLEAU DE BORD'!I1080</f>
        <v>#VALUE!</v>
      </c>
    </row>
    <row r="1083" spans="72:91" x14ac:dyDescent="0.25">
      <c r="BT108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BORD'!$B$13:$B$2000,0),11))*T1083/INDEX('TABLEAU DE BORD'!$B$13:$R$2000,MATCH('Formalisme RTE'!$H$2,'TABLEAU DE BORD'!$B$13:$B$2000,0),12)</f>
        <v>3.102830965870556</v>
      </c>
      <c r="BU1083">
        <f t="shared" si="89"/>
        <v>0.93577891975241945</v>
      </c>
      <c r="BX1083">
        <f t="shared" si="87"/>
        <v>0.60748217536470928</v>
      </c>
      <c r="BZ1083">
        <v>19.600000000000001</v>
      </c>
      <c r="CB1083">
        <v>0.627</v>
      </c>
      <c r="CD1083">
        <f t="shared" si="88"/>
        <v>1.5404220201039038</v>
      </c>
      <c r="CF1083">
        <f t="shared" si="86"/>
        <v>404.81000000000006</v>
      </c>
      <c r="CG108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BORD'!$B$13:$B$2000,0),9)))*T1083/$P$18)</f>
        <v>406.35042202010396</v>
      </c>
      <c r="CI1083" t="str">
        <f>'TABLEAU DE BORD'!B1081</f>
        <v/>
      </c>
      <c r="CJ1083" t="e">
        <f>'TABLEAU DE BORD'!E1081-'TABLEAU DE BORD'!C1081</f>
        <v>#VALUE!</v>
      </c>
      <c r="CL1083" t="str">
        <f>'TABLEAU DE BORD'!H1081</f>
        <v/>
      </c>
      <c r="CM1083" t="e">
        <f>'TABLEAU DE BORD'!K1081-'TABLEAU DE BORD'!I1081</f>
        <v>#VALUE!</v>
      </c>
    </row>
    <row r="1084" spans="72:91" x14ac:dyDescent="0.25">
      <c r="BT108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BORD'!$B$13:$B$2000,0),11))*T1084/INDEX('TABLEAU DE BORD'!$B$13:$R$2000,MATCH('Formalisme RTE'!$H$2,'TABLEAU DE BORD'!$B$13:$B$2000,0),12)</f>
        <v>3.102830965870556</v>
      </c>
      <c r="BU1084">
        <f t="shared" si="89"/>
        <v>0.93577891975241945</v>
      </c>
      <c r="BX1084">
        <f t="shared" si="87"/>
        <v>0.60748217536470928</v>
      </c>
      <c r="BZ1084">
        <v>19.600000000000001</v>
      </c>
      <c r="CB1084">
        <v>0.627</v>
      </c>
      <c r="CD1084">
        <f t="shared" si="88"/>
        <v>1.5404220201039038</v>
      </c>
      <c r="CF1084">
        <f t="shared" si="86"/>
        <v>404.81000000000006</v>
      </c>
      <c r="CG108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BORD'!$B$13:$B$2000,0),9)))*T1084/$P$18)</f>
        <v>406.35042202010396</v>
      </c>
      <c r="CI1084" t="str">
        <f>'TABLEAU DE BORD'!B1082</f>
        <v/>
      </c>
      <c r="CJ1084" t="e">
        <f>'TABLEAU DE BORD'!E1082-'TABLEAU DE BORD'!C1082</f>
        <v>#VALUE!</v>
      </c>
      <c r="CL1084" t="str">
        <f>'TABLEAU DE BORD'!H1082</f>
        <v/>
      </c>
      <c r="CM1084" t="e">
        <f>'TABLEAU DE BORD'!K1082-'TABLEAU DE BORD'!I1082</f>
        <v>#VALUE!</v>
      </c>
    </row>
    <row r="1085" spans="72:91" x14ac:dyDescent="0.25">
      <c r="BT108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BORD'!$B$13:$B$2000,0),11))*T1085/INDEX('TABLEAU DE BORD'!$B$13:$R$2000,MATCH('Formalisme RTE'!$H$2,'TABLEAU DE BORD'!$B$13:$B$2000,0),12)</f>
        <v>3.102830965870556</v>
      </c>
      <c r="BU1085">
        <f t="shared" si="89"/>
        <v>0.93577891975241945</v>
      </c>
      <c r="BX1085">
        <f t="shared" si="87"/>
        <v>0.60748217536470928</v>
      </c>
      <c r="BZ1085">
        <v>19.600000000000001</v>
      </c>
      <c r="CB1085">
        <v>0.627</v>
      </c>
      <c r="CD1085">
        <f t="shared" si="88"/>
        <v>1.5404220201039038</v>
      </c>
      <c r="CF1085">
        <f t="shared" si="86"/>
        <v>404.81000000000006</v>
      </c>
      <c r="CG108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BORD'!$B$13:$B$2000,0),9)))*T1085/$P$18)</f>
        <v>406.35042202010396</v>
      </c>
      <c r="CI1085" t="str">
        <f>'TABLEAU DE BORD'!B1083</f>
        <v/>
      </c>
      <c r="CJ1085" t="e">
        <f>'TABLEAU DE BORD'!E1083-'TABLEAU DE BORD'!C1083</f>
        <v>#VALUE!</v>
      </c>
      <c r="CL1085" t="str">
        <f>'TABLEAU DE BORD'!H1083</f>
        <v/>
      </c>
      <c r="CM1085" t="e">
        <f>'TABLEAU DE BORD'!K1083-'TABLEAU DE BORD'!I1083</f>
        <v>#VALUE!</v>
      </c>
    </row>
    <row r="1086" spans="72:91" x14ac:dyDescent="0.25">
      <c r="BT108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BORD'!$B$13:$B$2000,0),11))*T1086/INDEX('TABLEAU DE BORD'!$B$13:$R$2000,MATCH('Formalisme RTE'!$H$2,'TABLEAU DE BORD'!$B$13:$B$2000,0),12)</f>
        <v>3.102830965870556</v>
      </c>
      <c r="BU1086">
        <f t="shared" si="89"/>
        <v>0.93577891975241945</v>
      </c>
      <c r="BX1086">
        <f t="shared" si="87"/>
        <v>0.60748217536470928</v>
      </c>
      <c r="BZ1086">
        <v>19.600000000000001</v>
      </c>
      <c r="CB1086">
        <v>0.627</v>
      </c>
      <c r="CD1086">
        <f t="shared" si="88"/>
        <v>1.5404220201039038</v>
      </c>
      <c r="CF1086">
        <f t="shared" si="86"/>
        <v>404.81000000000006</v>
      </c>
      <c r="CG108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BORD'!$B$13:$B$2000,0),9)))*T1086/$P$18)</f>
        <v>406.35042202010396</v>
      </c>
      <c r="CI1086" t="str">
        <f>'TABLEAU DE BORD'!B1084</f>
        <v/>
      </c>
      <c r="CJ1086" t="e">
        <f>'TABLEAU DE BORD'!E1084-'TABLEAU DE BORD'!C1084</f>
        <v>#VALUE!</v>
      </c>
      <c r="CL1086" t="str">
        <f>'TABLEAU DE BORD'!H1084</f>
        <v/>
      </c>
      <c r="CM1086" t="e">
        <f>'TABLEAU DE BORD'!K1084-'TABLEAU DE BORD'!I1084</f>
        <v>#VALUE!</v>
      </c>
    </row>
    <row r="1087" spans="72:91" x14ac:dyDescent="0.25">
      <c r="BT108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BORD'!$B$13:$B$2000,0),11))*T1087/INDEX('TABLEAU DE BORD'!$B$13:$R$2000,MATCH('Formalisme RTE'!$H$2,'TABLEAU DE BORD'!$B$13:$B$2000,0),12)</f>
        <v>3.102830965870556</v>
      </c>
      <c r="BU1087">
        <f t="shared" si="89"/>
        <v>0.93577891975241945</v>
      </c>
      <c r="BX1087">
        <f t="shared" si="87"/>
        <v>0.60748217536470928</v>
      </c>
      <c r="BZ1087">
        <v>19.600000000000001</v>
      </c>
      <c r="CB1087">
        <v>0.627</v>
      </c>
      <c r="CD1087">
        <f t="shared" si="88"/>
        <v>1.5404220201039038</v>
      </c>
      <c r="CF1087">
        <f t="shared" si="86"/>
        <v>404.81000000000006</v>
      </c>
      <c r="CG108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BORD'!$B$13:$B$2000,0),9)))*T1087/$P$18)</f>
        <v>406.35042202010396</v>
      </c>
      <c r="CI1087" t="str">
        <f>'TABLEAU DE BORD'!B1085</f>
        <v/>
      </c>
      <c r="CJ1087" t="e">
        <f>'TABLEAU DE BORD'!E1085-'TABLEAU DE BORD'!C1085</f>
        <v>#VALUE!</v>
      </c>
      <c r="CL1087" t="str">
        <f>'TABLEAU DE BORD'!H1085</f>
        <v/>
      </c>
      <c r="CM1087" t="e">
        <f>'TABLEAU DE BORD'!K1085-'TABLEAU DE BORD'!I1085</f>
        <v>#VALUE!</v>
      </c>
    </row>
    <row r="1088" spans="72:91" x14ac:dyDescent="0.25">
      <c r="BT108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BORD'!$B$13:$B$2000,0),11))*T1088/INDEX('TABLEAU DE BORD'!$B$13:$R$2000,MATCH('Formalisme RTE'!$H$2,'TABLEAU DE BORD'!$B$13:$B$2000,0),12)</f>
        <v>3.102830965870556</v>
      </c>
      <c r="BU1088">
        <f t="shared" si="89"/>
        <v>0.93577891975241945</v>
      </c>
      <c r="BX1088">
        <f t="shared" si="87"/>
        <v>0.60748217536470928</v>
      </c>
      <c r="BZ1088">
        <v>19.600000000000001</v>
      </c>
      <c r="CB1088">
        <v>0.627</v>
      </c>
      <c r="CD1088">
        <f t="shared" si="88"/>
        <v>1.5404220201039038</v>
      </c>
      <c r="CF1088">
        <f t="shared" si="86"/>
        <v>404.81000000000006</v>
      </c>
      <c r="CG108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BORD'!$B$13:$B$2000,0),9)))*T1088/$P$18)</f>
        <v>406.35042202010396</v>
      </c>
      <c r="CI1088" t="str">
        <f>'TABLEAU DE BORD'!B1086</f>
        <v/>
      </c>
      <c r="CJ1088" t="e">
        <f>'TABLEAU DE BORD'!E1086-'TABLEAU DE BORD'!C1086</f>
        <v>#VALUE!</v>
      </c>
      <c r="CL1088" t="str">
        <f>'TABLEAU DE BORD'!H1086</f>
        <v/>
      </c>
      <c r="CM1088" t="e">
        <f>'TABLEAU DE BORD'!K1086-'TABLEAU DE BORD'!I1086</f>
        <v>#VALUE!</v>
      </c>
    </row>
    <row r="1089" spans="72:91" x14ac:dyDescent="0.25">
      <c r="BT108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BORD'!$B$13:$B$2000,0),11))*T1089/INDEX('TABLEAU DE BORD'!$B$13:$R$2000,MATCH('Formalisme RTE'!$H$2,'TABLEAU DE BORD'!$B$13:$B$2000,0),12)</f>
        <v>3.102830965870556</v>
      </c>
      <c r="BU1089">
        <f t="shared" si="89"/>
        <v>0.93577891975241945</v>
      </c>
      <c r="BX1089">
        <f t="shared" si="87"/>
        <v>0.60748217536470928</v>
      </c>
      <c r="BZ1089">
        <v>19.600000000000001</v>
      </c>
      <c r="CB1089">
        <v>0.627</v>
      </c>
      <c r="CD1089">
        <f t="shared" si="88"/>
        <v>1.5404220201039038</v>
      </c>
      <c r="CF1089">
        <f t="shared" si="86"/>
        <v>404.81000000000006</v>
      </c>
      <c r="CG108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BORD'!$B$13:$B$2000,0),9)))*T1089/$P$18)</f>
        <v>406.35042202010396</v>
      </c>
      <c r="CI1089" t="str">
        <f>'TABLEAU DE BORD'!B1087</f>
        <v/>
      </c>
      <c r="CJ1089" t="e">
        <f>'TABLEAU DE BORD'!E1087-'TABLEAU DE BORD'!C1087</f>
        <v>#VALUE!</v>
      </c>
      <c r="CL1089" t="str">
        <f>'TABLEAU DE BORD'!H1087</f>
        <v/>
      </c>
      <c r="CM1089" t="e">
        <f>'TABLEAU DE BORD'!K1087-'TABLEAU DE BORD'!I1087</f>
        <v>#VALUE!</v>
      </c>
    </row>
    <row r="1090" spans="72:91" x14ac:dyDescent="0.25">
      <c r="BT109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BORD'!$B$13:$B$2000,0),11))*T1090/INDEX('TABLEAU DE BORD'!$B$13:$R$2000,MATCH('Formalisme RTE'!$H$2,'TABLEAU DE BORD'!$B$13:$B$2000,0),12)</f>
        <v>3.102830965870556</v>
      </c>
      <c r="BU1090">
        <f t="shared" si="89"/>
        <v>0.93577891975241945</v>
      </c>
      <c r="BX1090">
        <f t="shared" si="87"/>
        <v>0.60748217536470928</v>
      </c>
      <c r="BZ1090">
        <v>19.600000000000001</v>
      </c>
      <c r="CB1090">
        <v>0.627</v>
      </c>
      <c r="CD1090">
        <f t="shared" si="88"/>
        <v>1.5404220201039038</v>
      </c>
      <c r="CF1090">
        <f t="shared" si="86"/>
        <v>404.81000000000006</v>
      </c>
      <c r="CG109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BORD'!$B$13:$B$2000,0),9)))*T1090/$P$18)</f>
        <v>406.35042202010396</v>
      </c>
      <c r="CI1090" t="str">
        <f>'TABLEAU DE BORD'!B1088</f>
        <v/>
      </c>
      <c r="CJ1090" t="e">
        <f>'TABLEAU DE BORD'!E1088-'TABLEAU DE BORD'!C1088</f>
        <v>#VALUE!</v>
      </c>
      <c r="CL1090" t="str">
        <f>'TABLEAU DE BORD'!H1088</f>
        <v/>
      </c>
      <c r="CM1090" t="e">
        <f>'TABLEAU DE BORD'!K1088-'TABLEAU DE BORD'!I1088</f>
        <v>#VALUE!</v>
      </c>
    </row>
    <row r="1091" spans="72:91" x14ac:dyDescent="0.25">
      <c r="BT109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BORD'!$B$13:$B$2000,0),11))*T1091/INDEX('TABLEAU DE BORD'!$B$13:$R$2000,MATCH('Formalisme RTE'!$H$2,'TABLEAU DE BORD'!$B$13:$B$2000,0),12)</f>
        <v>3.102830965870556</v>
      </c>
      <c r="BU1091">
        <f t="shared" si="89"/>
        <v>0.93577891975241945</v>
      </c>
      <c r="BX1091">
        <f t="shared" si="87"/>
        <v>0.60748217536470928</v>
      </c>
      <c r="BZ1091">
        <v>19.600000000000001</v>
      </c>
      <c r="CB1091">
        <v>0.627</v>
      </c>
      <c r="CD1091">
        <f t="shared" si="88"/>
        <v>1.5404220201039038</v>
      </c>
      <c r="CF1091">
        <f t="shared" si="86"/>
        <v>404.81000000000006</v>
      </c>
      <c r="CG109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BORD'!$B$13:$B$2000,0),9)))*T1091/$P$18)</f>
        <v>406.35042202010396</v>
      </c>
      <c r="CI1091" t="str">
        <f>'TABLEAU DE BORD'!B1089</f>
        <v/>
      </c>
      <c r="CJ1091" t="e">
        <f>'TABLEAU DE BORD'!E1089-'TABLEAU DE BORD'!C1089</f>
        <v>#VALUE!</v>
      </c>
      <c r="CL1091" t="str">
        <f>'TABLEAU DE BORD'!H1089</f>
        <v/>
      </c>
      <c r="CM1091" t="e">
        <f>'TABLEAU DE BORD'!K1089-'TABLEAU DE BORD'!I1089</f>
        <v>#VALUE!</v>
      </c>
    </row>
    <row r="1092" spans="72:91" x14ac:dyDescent="0.25">
      <c r="BT109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BORD'!$B$13:$B$2000,0),11))*T1092/INDEX('TABLEAU DE BORD'!$B$13:$R$2000,MATCH('Formalisme RTE'!$H$2,'TABLEAU DE BORD'!$B$13:$B$2000,0),12)</f>
        <v>3.102830965870556</v>
      </c>
      <c r="BU1092">
        <f t="shared" si="89"/>
        <v>0.93577891975241945</v>
      </c>
      <c r="BX1092">
        <f t="shared" si="87"/>
        <v>0.60748217536470928</v>
      </c>
      <c r="BZ1092">
        <v>19.600000000000001</v>
      </c>
      <c r="CB1092">
        <v>0.627</v>
      </c>
      <c r="CD1092">
        <f t="shared" si="88"/>
        <v>1.5404220201039038</v>
      </c>
      <c r="CF1092">
        <f t="shared" si="86"/>
        <v>404.81000000000006</v>
      </c>
      <c r="CG109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BORD'!$B$13:$B$2000,0),9)))*T1092/$P$18)</f>
        <v>406.35042202010396</v>
      </c>
      <c r="CI1092" t="str">
        <f>'TABLEAU DE BORD'!B1090</f>
        <v/>
      </c>
      <c r="CJ1092" t="e">
        <f>'TABLEAU DE BORD'!E1090-'TABLEAU DE BORD'!C1090</f>
        <v>#VALUE!</v>
      </c>
      <c r="CL1092" t="str">
        <f>'TABLEAU DE BORD'!H1090</f>
        <v/>
      </c>
      <c r="CM1092" t="e">
        <f>'TABLEAU DE BORD'!K1090-'TABLEAU DE BORD'!I1090</f>
        <v>#VALUE!</v>
      </c>
    </row>
    <row r="1093" spans="72:91" x14ac:dyDescent="0.25">
      <c r="BT109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BORD'!$B$13:$B$2000,0),11))*T1093/INDEX('TABLEAU DE BORD'!$B$13:$R$2000,MATCH('Formalisme RTE'!$H$2,'TABLEAU DE BORD'!$B$13:$B$2000,0),12)</f>
        <v>3.102830965870556</v>
      </c>
      <c r="BU1093">
        <f t="shared" si="89"/>
        <v>0.93577891975241945</v>
      </c>
      <c r="BX1093">
        <f t="shared" si="87"/>
        <v>0.60748217536470928</v>
      </c>
      <c r="BZ1093">
        <v>19.600000000000001</v>
      </c>
      <c r="CB1093">
        <v>0.627</v>
      </c>
      <c r="CD1093">
        <f t="shared" si="88"/>
        <v>1.5404220201039038</v>
      </c>
      <c r="CF1093">
        <f t="shared" si="86"/>
        <v>404.81000000000006</v>
      </c>
      <c r="CG109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BORD'!$B$13:$B$2000,0),9)))*T1093/$P$18)</f>
        <v>406.35042202010396</v>
      </c>
      <c r="CI1093" t="str">
        <f>'TABLEAU DE BORD'!B1091</f>
        <v/>
      </c>
      <c r="CJ1093" t="e">
        <f>'TABLEAU DE BORD'!E1091-'TABLEAU DE BORD'!C1091</f>
        <v>#VALUE!</v>
      </c>
      <c r="CL1093" t="str">
        <f>'TABLEAU DE BORD'!H1091</f>
        <v/>
      </c>
      <c r="CM1093" t="e">
        <f>'TABLEAU DE BORD'!K1091-'TABLEAU DE BORD'!I1091</f>
        <v>#VALUE!</v>
      </c>
    </row>
    <row r="1094" spans="72:91" x14ac:dyDescent="0.25">
      <c r="BT109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BORD'!$B$13:$B$2000,0),11))*T1094/INDEX('TABLEAU DE BORD'!$B$13:$R$2000,MATCH('Formalisme RTE'!$H$2,'TABLEAU DE BORD'!$B$13:$B$2000,0),12)</f>
        <v>3.102830965870556</v>
      </c>
      <c r="BU1094">
        <f t="shared" si="89"/>
        <v>0.93577891975241945</v>
      </c>
      <c r="BX1094">
        <f t="shared" si="87"/>
        <v>0.60748217536470928</v>
      </c>
      <c r="BZ1094">
        <v>19.600000000000001</v>
      </c>
      <c r="CB1094">
        <v>0.627</v>
      </c>
      <c r="CD1094">
        <f t="shared" si="88"/>
        <v>1.5404220201039038</v>
      </c>
      <c r="CF1094">
        <f t="shared" si="86"/>
        <v>404.81000000000006</v>
      </c>
      <c r="CG109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BORD'!$B$13:$B$2000,0),9)))*T1094/$P$18)</f>
        <v>406.35042202010396</v>
      </c>
      <c r="CI1094" t="str">
        <f>'TABLEAU DE BORD'!B1092</f>
        <v/>
      </c>
      <c r="CJ1094" t="e">
        <f>'TABLEAU DE BORD'!E1092-'TABLEAU DE BORD'!C1092</f>
        <v>#VALUE!</v>
      </c>
      <c r="CL1094" t="str">
        <f>'TABLEAU DE BORD'!H1092</f>
        <v/>
      </c>
      <c r="CM1094" t="e">
        <f>'TABLEAU DE BORD'!K1092-'TABLEAU DE BORD'!I1092</f>
        <v>#VALUE!</v>
      </c>
    </row>
    <row r="1095" spans="72:91" x14ac:dyDescent="0.25">
      <c r="BT109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BORD'!$B$13:$B$2000,0),11))*T1095/INDEX('TABLEAU DE BORD'!$B$13:$R$2000,MATCH('Formalisme RTE'!$H$2,'TABLEAU DE BORD'!$B$13:$B$2000,0),12)</f>
        <v>3.102830965870556</v>
      </c>
      <c r="BU1095">
        <f t="shared" si="89"/>
        <v>0.93577891975241945</v>
      </c>
      <c r="BX1095">
        <f t="shared" si="87"/>
        <v>0.60748217536470928</v>
      </c>
      <c r="BZ1095">
        <v>19.600000000000001</v>
      </c>
      <c r="CB1095">
        <v>0.627</v>
      </c>
      <c r="CD1095">
        <f t="shared" si="88"/>
        <v>1.5404220201039038</v>
      </c>
      <c r="CF1095">
        <f t="shared" si="86"/>
        <v>404.81000000000006</v>
      </c>
      <c r="CG109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BORD'!$B$13:$B$2000,0),9)))*T1095/$P$18)</f>
        <v>406.35042202010396</v>
      </c>
      <c r="CI1095" t="str">
        <f>'TABLEAU DE BORD'!B1093</f>
        <v/>
      </c>
      <c r="CJ1095" t="e">
        <f>'TABLEAU DE BORD'!E1093-'TABLEAU DE BORD'!C1093</f>
        <v>#VALUE!</v>
      </c>
      <c r="CL1095" t="str">
        <f>'TABLEAU DE BORD'!H1093</f>
        <v/>
      </c>
      <c r="CM1095" t="e">
        <f>'TABLEAU DE BORD'!K1093-'TABLEAU DE BORD'!I1093</f>
        <v>#VALUE!</v>
      </c>
    </row>
    <row r="1096" spans="72:91" x14ac:dyDescent="0.25">
      <c r="BT109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BORD'!$B$13:$B$2000,0),11))*T1096/INDEX('TABLEAU DE BORD'!$B$13:$R$2000,MATCH('Formalisme RTE'!$H$2,'TABLEAU DE BORD'!$B$13:$B$2000,0),12)</f>
        <v>3.102830965870556</v>
      </c>
      <c r="BU1096">
        <f t="shared" si="89"/>
        <v>0.93577891975241945</v>
      </c>
      <c r="BX1096">
        <f t="shared" si="87"/>
        <v>0.60748217536470928</v>
      </c>
      <c r="BZ1096">
        <v>19.600000000000001</v>
      </c>
      <c r="CB1096">
        <v>0.627</v>
      </c>
      <c r="CD1096">
        <f t="shared" si="88"/>
        <v>1.5404220201039038</v>
      </c>
      <c r="CF1096">
        <f t="shared" si="86"/>
        <v>404.81000000000006</v>
      </c>
      <c r="CG109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BORD'!$B$13:$B$2000,0),9)))*T1096/$P$18)</f>
        <v>406.35042202010396</v>
      </c>
      <c r="CI1096" t="str">
        <f>'TABLEAU DE BORD'!B1094</f>
        <v/>
      </c>
      <c r="CJ1096" t="e">
        <f>'TABLEAU DE BORD'!E1094-'TABLEAU DE BORD'!C1094</f>
        <v>#VALUE!</v>
      </c>
      <c r="CL1096" t="str">
        <f>'TABLEAU DE BORD'!H1094</f>
        <v/>
      </c>
      <c r="CM1096" t="e">
        <f>'TABLEAU DE BORD'!K1094-'TABLEAU DE BORD'!I1094</f>
        <v>#VALUE!</v>
      </c>
    </row>
    <row r="1097" spans="72:91" x14ac:dyDescent="0.25">
      <c r="BT109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BORD'!$B$13:$B$2000,0),11))*T1097/INDEX('TABLEAU DE BORD'!$B$13:$R$2000,MATCH('Formalisme RTE'!$H$2,'TABLEAU DE BORD'!$B$13:$B$2000,0),12)</f>
        <v>3.102830965870556</v>
      </c>
      <c r="BU1097">
        <f t="shared" si="89"/>
        <v>0.93577891975241945</v>
      </c>
      <c r="BX1097">
        <f t="shared" si="87"/>
        <v>0.60748217536470928</v>
      </c>
      <c r="BZ1097">
        <v>19.600000000000001</v>
      </c>
      <c r="CB1097">
        <v>0.627</v>
      </c>
      <c r="CD1097">
        <f t="shared" si="88"/>
        <v>1.5404220201039038</v>
      </c>
      <c r="CF1097">
        <f t="shared" si="86"/>
        <v>404.81000000000006</v>
      </c>
      <c r="CG109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BORD'!$B$13:$B$2000,0),9)))*T1097/$P$18)</f>
        <v>406.35042202010396</v>
      </c>
      <c r="CI1097" t="str">
        <f>'TABLEAU DE BORD'!B1095</f>
        <v/>
      </c>
      <c r="CJ1097" t="e">
        <f>'TABLEAU DE BORD'!E1095-'TABLEAU DE BORD'!C1095</f>
        <v>#VALUE!</v>
      </c>
      <c r="CL1097" t="str">
        <f>'TABLEAU DE BORD'!H1095</f>
        <v/>
      </c>
      <c r="CM1097" t="e">
        <f>'TABLEAU DE BORD'!K1095-'TABLEAU DE BORD'!I1095</f>
        <v>#VALUE!</v>
      </c>
    </row>
    <row r="1098" spans="72:91" x14ac:dyDescent="0.25">
      <c r="BT10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BORD'!$B$13:$B$2000,0),11))*T1098/INDEX('TABLEAU DE BORD'!$B$13:$R$2000,MATCH('Formalisme RTE'!$H$2,'TABLEAU DE BORD'!$B$13:$B$2000,0),12)</f>
        <v>3.102830965870556</v>
      </c>
      <c r="BU1098">
        <f t="shared" si="89"/>
        <v>0.93577891975241945</v>
      </c>
      <c r="BX1098">
        <f t="shared" si="87"/>
        <v>0.60748217536470928</v>
      </c>
      <c r="BZ1098">
        <v>19.600000000000001</v>
      </c>
      <c r="CB1098">
        <v>0.627</v>
      </c>
      <c r="CD1098">
        <f t="shared" si="88"/>
        <v>1.5404220201039038</v>
      </c>
      <c r="CF1098">
        <f t="shared" si="86"/>
        <v>404.81000000000006</v>
      </c>
      <c r="CG109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BORD'!$B$13:$B$2000,0),9)))*T1098/$P$18)</f>
        <v>406.35042202010396</v>
      </c>
      <c r="CI1098" t="str">
        <f>'TABLEAU DE BORD'!B1096</f>
        <v/>
      </c>
      <c r="CJ1098" t="e">
        <f>'TABLEAU DE BORD'!E1096-'TABLEAU DE BORD'!C1096</f>
        <v>#VALUE!</v>
      </c>
      <c r="CL1098" t="str">
        <f>'TABLEAU DE BORD'!H1096</f>
        <v/>
      </c>
      <c r="CM1098" t="e">
        <f>'TABLEAU DE BORD'!K1096-'TABLEAU DE BORD'!I1096</f>
        <v>#VALUE!</v>
      </c>
    </row>
    <row r="1099" spans="72:91" x14ac:dyDescent="0.25">
      <c r="BT109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BORD'!$B$13:$B$2000,0),11))*T1099/INDEX('TABLEAU DE BORD'!$B$13:$R$2000,MATCH('Formalisme RTE'!$H$2,'TABLEAU DE BORD'!$B$13:$B$2000,0),12)</f>
        <v>3.102830965870556</v>
      </c>
      <c r="BU1099">
        <f t="shared" si="89"/>
        <v>0.93577891975241945</v>
      </c>
      <c r="BX1099">
        <f t="shared" si="87"/>
        <v>0.60748217536470928</v>
      </c>
      <c r="BZ1099">
        <v>19.600000000000001</v>
      </c>
      <c r="CB1099">
        <v>0.627</v>
      </c>
      <c r="CD1099">
        <f t="shared" si="88"/>
        <v>1.5404220201039038</v>
      </c>
      <c r="CF1099">
        <f t="shared" si="86"/>
        <v>404.81000000000006</v>
      </c>
      <c r="CG109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BORD'!$B$13:$B$2000,0),9)))*T1099/$P$18)</f>
        <v>406.35042202010396</v>
      </c>
      <c r="CI1099" t="str">
        <f>'TABLEAU DE BORD'!B1097</f>
        <v/>
      </c>
      <c r="CJ1099" t="e">
        <f>'TABLEAU DE BORD'!E1097-'TABLEAU DE BORD'!C1097</f>
        <v>#VALUE!</v>
      </c>
      <c r="CL1099" t="str">
        <f>'TABLEAU DE BORD'!H1097</f>
        <v/>
      </c>
      <c r="CM1099" t="e">
        <f>'TABLEAU DE BORD'!K1097-'TABLEAU DE BORD'!I1097</f>
        <v>#VALUE!</v>
      </c>
    </row>
    <row r="1100" spans="72:91" x14ac:dyDescent="0.25">
      <c r="BT110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BORD'!$B$13:$B$2000,0),11))*T1100/INDEX('TABLEAU DE BORD'!$B$13:$R$2000,MATCH('Formalisme RTE'!$H$2,'TABLEAU DE BORD'!$B$13:$B$2000,0),12)</f>
        <v>3.102830965870556</v>
      </c>
      <c r="BU1100">
        <f t="shared" si="89"/>
        <v>0.93577891975241945</v>
      </c>
      <c r="BX1100">
        <f t="shared" si="87"/>
        <v>0.60748217536470928</v>
      </c>
      <c r="BZ1100">
        <v>19.600000000000001</v>
      </c>
      <c r="CB1100">
        <v>0.627</v>
      </c>
      <c r="CD1100">
        <f t="shared" si="88"/>
        <v>1.5404220201039038</v>
      </c>
      <c r="CF1100">
        <f t="shared" si="86"/>
        <v>404.81000000000006</v>
      </c>
      <c r="CG110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BORD'!$B$13:$B$2000,0),9)))*T1100/$P$18)</f>
        <v>406.35042202010396</v>
      </c>
      <c r="CI1100" t="str">
        <f>'TABLEAU DE BORD'!B1098</f>
        <v/>
      </c>
      <c r="CJ1100" t="e">
        <f>'TABLEAU DE BORD'!E1098-'TABLEAU DE BORD'!C1098</f>
        <v>#VALUE!</v>
      </c>
      <c r="CL1100" t="str">
        <f>'TABLEAU DE BORD'!H1098</f>
        <v/>
      </c>
      <c r="CM1100" t="e">
        <f>'TABLEAU DE BORD'!K1098-'TABLEAU DE BORD'!I1098</f>
        <v>#VALUE!</v>
      </c>
    </row>
    <row r="1101" spans="72:91" x14ac:dyDescent="0.25">
      <c r="BT110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BORD'!$B$13:$B$2000,0),11))*T1101/INDEX('TABLEAU DE BORD'!$B$13:$R$2000,MATCH('Formalisme RTE'!$H$2,'TABLEAU DE BORD'!$B$13:$B$2000,0),12)</f>
        <v>3.102830965870556</v>
      </c>
      <c r="BU1101">
        <f t="shared" si="89"/>
        <v>0.93577891975241945</v>
      </c>
      <c r="BX1101">
        <f t="shared" si="87"/>
        <v>0.60748217536470928</v>
      </c>
      <c r="BZ1101">
        <v>19.600000000000001</v>
      </c>
      <c r="CB1101">
        <v>0.627</v>
      </c>
      <c r="CD1101">
        <f t="shared" si="88"/>
        <v>1.5404220201039038</v>
      </c>
      <c r="CF1101">
        <f t="shared" si="86"/>
        <v>404.81000000000006</v>
      </c>
      <c r="CG110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BORD'!$B$13:$B$2000,0),9)))*T1101/$P$18)</f>
        <v>406.35042202010396</v>
      </c>
      <c r="CI1101" t="str">
        <f>'TABLEAU DE BORD'!B1099</f>
        <v/>
      </c>
      <c r="CJ1101" t="e">
        <f>'TABLEAU DE BORD'!E1099-'TABLEAU DE BORD'!C1099</f>
        <v>#VALUE!</v>
      </c>
      <c r="CL1101" t="str">
        <f>'TABLEAU DE BORD'!H1099</f>
        <v/>
      </c>
      <c r="CM1101" t="e">
        <f>'TABLEAU DE BORD'!K1099-'TABLEAU DE BORD'!I1099</f>
        <v>#VALUE!</v>
      </c>
    </row>
    <row r="1102" spans="72:91" x14ac:dyDescent="0.25">
      <c r="BT110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BORD'!$B$13:$B$2000,0),11))*T1102/INDEX('TABLEAU DE BORD'!$B$13:$R$2000,MATCH('Formalisme RTE'!$H$2,'TABLEAU DE BORD'!$B$13:$B$2000,0),12)</f>
        <v>3.102830965870556</v>
      </c>
      <c r="BU1102">
        <f t="shared" si="89"/>
        <v>0.93577891975241945</v>
      </c>
      <c r="BX1102">
        <f t="shared" si="87"/>
        <v>0.60748217536470928</v>
      </c>
      <c r="BZ1102">
        <v>19.600000000000001</v>
      </c>
      <c r="CB1102">
        <v>0.627</v>
      </c>
      <c r="CD1102">
        <f t="shared" si="88"/>
        <v>1.5404220201039038</v>
      </c>
      <c r="CF1102">
        <f t="shared" si="86"/>
        <v>404.81000000000006</v>
      </c>
      <c r="CG110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BORD'!$B$13:$B$2000,0),9)))*T1102/$P$18)</f>
        <v>406.35042202010396</v>
      </c>
      <c r="CI1102" t="str">
        <f>'TABLEAU DE BORD'!B1100</f>
        <v/>
      </c>
      <c r="CJ1102" t="e">
        <f>'TABLEAU DE BORD'!E1100-'TABLEAU DE BORD'!C1100</f>
        <v>#VALUE!</v>
      </c>
      <c r="CL1102" t="str">
        <f>'TABLEAU DE BORD'!H1100</f>
        <v/>
      </c>
      <c r="CM1102" t="e">
        <f>'TABLEAU DE BORD'!K1100-'TABLEAU DE BORD'!I1100</f>
        <v>#VALUE!</v>
      </c>
    </row>
    <row r="1103" spans="72:91" x14ac:dyDescent="0.25">
      <c r="BT110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BORD'!$B$13:$B$2000,0),11))*T1103/INDEX('TABLEAU DE BORD'!$B$13:$R$2000,MATCH('Formalisme RTE'!$H$2,'TABLEAU DE BORD'!$B$13:$B$2000,0),12)</f>
        <v>3.102830965870556</v>
      </c>
      <c r="BU1103">
        <f t="shared" si="89"/>
        <v>0.93577891975241945</v>
      </c>
      <c r="BX1103">
        <f t="shared" si="87"/>
        <v>0.60748217536470928</v>
      </c>
      <c r="BZ1103">
        <v>19.600000000000001</v>
      </c>
      <c r="CB1103">
        <v>0.627</v>
      </c>
      <c r="CD1103">
        <f t="shared" si="88"/>
        <v>1.5404220201039038</v>
      </c>
      <c r="CF1103">
        <f t="shared" ref="CF1103:CF1166" si="90">$BE$28+$D$10*((EXP(($BE$26-T1103)/$D$10)+EXP(-($BE$26-T1103)/$D$10))/2-1)</f>
        <v>404.81000000000006</v>
      </c>
      <c r="CG110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BORD'!$B$13:$B$2000,0),9)))*T1103/$P$18)</f>
        <v>406.35042202010396</v>
      </c>
      <c r="CI1103" t="str">
        <f>'TABLEAU DE BORD'!B1101</f>
        <v/>
      </c>
      <c r="CJ1103" t="e">
        <f>'TABLEAU DE BORD'!E1101-'TABLEAU DE BORD'!C1101</f>
        <v>#VALUE!</v>
      </c>
      <c r="CL1103" t="str">
        <f>'TABLEAU DE BORD'!H1101</f>
        <v/>
      </c>
      <c r="CM1103" t="e">
        <f>'TABLEAU DE BORD'!K1101-'TABLEAU DE BORD'!I1101</f>
        <v>#VALUE!</v>
      </c>
    </row>
    <row r="1104" spans="72:91" x14ac:dyDescent="0.25">
      <c r="BT110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BORD'!$B$13:$B$2000,0),11))*T1104/INDEX('TABLEAU DE BORD'!$B$13:$R$2000,MATCH('Formalisme RTE'!$H$2,'TABLEAU DE BORD'!$B$13:$B$2000,0),12)</f>
        <v>3.102830965870556</v>
      </c>
      <c r="BU1104">
        <f t="shared" si="89"/>
        <v>0.93577891975241945</v>
      </c>
      <c r="BX1104">
        <f t="shared" ref="BX1104:BX1167" si="91">SQRT(1-(1/(SQRT((CB1104*0.981)^2+(($B$30/10)*BZ1104*0.001)^2)/(CB1104*0.981))^2))</f>
        <v>0.60748217536470928</v>
      </c>
      <c r="BZ1104">
        <v>19.600000000000001</v>
      </c>
      <c r="CB1104">
        <v>0.627</v>
      </c>
      <c r="CD1104">
        <f t="shared" si="88"/>
        <v>1.5404220201039038</v>
      </c>
      <c r="CF1104">
        <f t="shared" si="90"/>
        <v>404.81000000000006</v>
      </c>
      <c r="CG110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BORD'!$B$13:$B$2000,0),9)))*T1104/$P$18)</f>
        <v>406.35042202010396</v>
      </c>
      <c r="CI1104" t="str">
        <f>'TABLEAU DE BORD'!B1102</f>
        <v/>
      </c>
      <c r="CJ1104" t="e">
        <f>'TABLEAU DE BORD'!E1102-'TABLEAU DE BORD'!C1102</f>
        <v>#VALUE!</v>
      </c>
      <c r="CL1104" t="str">
        <f>'TABLEAU DE BORD'!H1102</f>
        <v/>
      </c>
      <c r="CM1104" t="e">
        <f>'TABLEAU DE BORD'!K1102-'TABLEAU DE BORD'!I1102</f>
        <v>#VALUE!</v>
      </c>
    </row>
    <row r="1105" spans="72:91" x14ac:dyDescent="0.25">
      <c r="BT110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BORD'!$B$13:$B$2000,0),11))*T1105/INDEX('TABLEAU DE BORD'!$B$13:$R$2000,MATCH('Formalisme RTE'!$H$2,'TABLEAU DE BORD'!$B$13:$B$2000,0),12)</f>
        <v>3.102830965870556</v>
      </c>
      <c r="BU1105">
        <f t="shared" si="89"/>
        <v>0.93577891975241945</v>
      </c>
      <c r="BX1105">
        <f t="shared" si="91"/>
        <v>0.60748217536470928</v>
      </c>
      <c r="BZ1105">
        <v>19.600000000000001</v>
      </c>
      <c r="CB1105">
        <v>0.627</v>
      </c>
      <c r="CD1105">
        <f t="shared" ref="CD1105:CD1168" si="92">CG1105-CF1105</f>
        <v>1.5404220201039038</v>
      </c>
      <c r="CF1105">
        <f t="shared" si="90"/>
        <v>404.81000000000006</v>
      </c>
      <c r="CG110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BORD'!$B$13:$B$2000,0),9)))*T1105/$P$18)</f>
        <v>406.35042202010396</v>
      </c>
      <c r="CI1105" t="str">
        <f>'TABLEAU DE BORD'!B1103</f>
        <v/>
      </c>
      <c r="CJ1105" t="e">
        <f>'TABLEAU DE BORD'!E1103-'TABLEAU DE BORD'!C1103</f>
        <v>#VALUE!</v>
      </c>
      <c r="CL1105" t="str">
        <f>'TABLEAU DE BORD'!H1103</f>
        <v/>
      </c>
      <c r="CM1105" t="e">
        <f>'TABLEAU DE BORD'!K1103-'TABLEAU DE BORD'!I1103</f>
        <v>#VALUE!</v>
      </c>
    </row>
    <row r="1106" spans="72:91" x14ac:dyDescent="0.25">
      <c r="BT110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BORD'!$B$13:$B$2000,0),11))*T1106/INDEX('TABLEAU DE BORD'!$B$13:$R$2000,MATCH('Formalisme RTE'!$H$2,'TABLEAU DE BORD'!$B$13:$B$2000,0),12)</f>
        <v>3.102830965870556</v>
      </c>
      <c r="BU1106">
        <f t="shared" ref="BU1106:BU1169" si="93">BX1106*CD1106</f>
        <v>0.93577891975241945</v>
      </c>
      <c r="BX1106">
        <f t="shared" si="91"/>
        <v>0.60748217536470928</v>
      </c>
      <c r="BZ1106">
        <v>19.600000000000001</v>
      </c>
      <c r="CB1106">
        <v>0.627</v>
      </c>
      <c r="CD1106">
        <f t="shared" si="92"/>
        <v>1.5404220201039038</v>
      </c>
      <c r="CF1106">
        <f t="shared" si="90"/>
        <v>404.81000000000006</v>
      </c>
      <c r="CG110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BORD'!$B$13:$B$2000,0),9)))*T1106/$P$18)</f>
        <v>406.35042202010396</v>
      </c>
      <c r="CI1106" t="str">
        <f>'TABLEAU DE BORD'!B1104</f>
        <v/>
      </c>
      <c r="CJ1106" t="e">
        <f>'TABLEAU DE BORD'!E1104-'TABLEAU DE BORD'!C1104</f>
        <v>#VALUE!</v>
      </c>
      <c r="CL1106" t="str">
        <f>'TABLEAU DE BORD'!H1104</f>
        <v/>
      </c>
      <c r="CM1106" t="e">
        <f>'TABLEAU DE BORD'!K1104-'TABLEAU DE BORD'!I1104</f>
        <v>#VALUE!</v>
      </c>
    </row>
    <row r="1107" spans="72:91" x14ac:dyDescent="0.25">
      <c r="BT110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BORD'!$B$13:$B$2000,0),11))*T1107/INDEX('TABLEAU DE BORD'!$B$13:$R$2000,MATCH('Formalisme RTE'!$H$2,'TABLEAU DE BORD'!$B$13:$B$2000,0),12)</f>
        <v>3.102830965870556</v>
      </c>
      <c r="BU1107">
        <f t="shared" si="93"/>
        <v>0.93577891975241945</v>
      </c>
      <c r="BX1107">
        <f t="shared" si="91"/>
        <v>0.60748217536470928</v>
      </c>
      <c r="BZ1107">
        <v>19.600000000000001</v>
      </c>
      <c r="CB1107">
        <v>0.627</v>
      </c>
      <c r="CD1107">
        <f t="shared" si="92"/>
        <v>1.5404220201039038</v>
      </c>
      <c r="CF1107">
        <f t="shared" si="90"/>
        <v>404.81000000000006</v>
      </c>
      <c r="CG110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BORD'!$B$13:$B$2000,0),9)))*T1107/$P$18)</f>
        <v>406.35042202010396</v>
      </c>
      <c r="CI1107" t="str">
        <f>'TABLEAU DE BORD'!B1105</f>
        <v/>
      </c>
      <c r="CJ1107" t="e">
        <f>'TABLEAU DE BORD'!E1105-'TABLEAU DE BORD'!C1105</f>
        <v>#VALUE!</v>
      </c>
      <c r="CL1107" t="str">
        <f>'TABLEAU DE BORD'!H1105</f>
        <v/>
      </c>
      <c r="CM1107" t="e">
        <f>'TABLEAU DE BORD'!K1105-'TABLEAU DE BORD'!I1105</f>
        <v>#VALUE!</v>
      </c>
    </row>
    <row r="1108" spans="72:91" x14ac:dyDescent="0.25">
      <c r="BT110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BORD'!$B$13:$B$2000,0),11))*T1108/INDEX('TABLEAU DE BORD'!$B$13:$R$2000,MATCH('Formalisme RTE'!$H$2,'TABLEAU DE BORD'!$B$13:$B$2000,0),12)</f>
        <v>3.102830965870556</v>
      </c>
      <c r="BU1108">
        <f t="shared" si="93"/>
        <v>0.93577891975241945</v>
      </c>
      <c r="BX1108">
        <f t="shared" si="91"/>
        <v>0.60748217536470928</v>
      </c>
      <c r="BZ1108">
        <v>19.600000000000001</v>
      </c>
      <c r="CB1108">
        <v>0.627</v>
      </c>
      <c r="CD1108">
        <f t="shared" si="92"/>
        <v>1.5404220201039038</v>
      </c>
      <c r="CF1108">
        <f t="shared" si="90"/>
        <v>404.81000000000006</v>
      </c>
      <c r="CG110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BORD'!$B$13:$B$2000,0),9)))*T1108/$P$18)</f>
        <v>406.35042202010396</v>
      </c>
      <c r="CI1108" t="str">
        <f>'TABLEAU DE BORD'!B1106</f>
        <v/>
      </c>
      <c r="CJ1108" t="e">
        <f>'TABLEAU DE BORD'!E1106-'TABLEAU DE BORD'!C1106</f>
        <v>#VALUE!</v>
      </c>
      <c r="CL1108" t="str">
        <f>'TABLEAU DE BORD'!H1106</f>
        <v/>
      </c>
      <c r="CM1108" t="e">
        <f>'TABLEAU DE BORD'!K1106-'TABLEAU DE BORD'!I1106</f>
        <v>#VALUE!</v>
      </c>
    </row>
    <row r="1109" spans="72:91" x14ac:dyDescent="0.25">
      <c r="BT110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BORD'!$B$13:$B$2000,0),11))*T1109/INDEX('TABLEAU DE BORD'!$B$13:$R$2000,MATCH('Formalisme RTE'!$H$2,'TABLEAU DE BORD'!$B$13:$B$2000,0),12)</f>
        <v>3.102830965870556</v>
      </c>
      <c r="BU1109">
        <f t="shared" si="93"/>
        <v>0.93577891975241945</v>
      </c>
      <c r="BX1109">
        <f t="shared" si="91"/>
        <v>0.60748217536470928</v>
      </c>
      <c r="BZ1109">
        <v>19.600000000000001</v>
      </c>
      <c r="CB1109">
        <v>0.627</v>
      </c>
      <c r="CD1109">
        <f t="shared" si="92"/>
        <v>1.5404220201039038</v>
      </c>
      <c r="CF1109">
        <f t="shared" si="90"/>
        <v>404.81000000000006</v>
      </c>
      <c r="CG110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BORD'!$B$13:$B$2000,0),9)))*T1109/$P$18)</f>
        <v>406.35042202010396</v>
      </c>
      <c r="CI1109" t="str">
        <f>'TABLEAU DE BORD'!B1107</f>
        <v/>
      </c>
      <c r="CJ1109" t="e">
        <f>'TABLEAU DE BORD'!E1107-'TABLEAU DE BORD'!C1107</f>
        <v>#VALUE!</v>
      </c>
      <c r="CL1109" t="str">
        <f>'TABLEAU DE BORD'!H1107</f>
        <v/>
      </c>
      <c r="CM1109" t="e">
        <f>'TABLEAU DE BORD'!K1107-'TABLEAU DE BORD'!I1107</f>
        <v>#VALUE!</v>
      </c>
    </row>
    <row r="1110" spans="72:91" x14ac:dyDescent="0.25">
      <c r="BT111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BORD'!$B$13:$B$2000,0),11))*T1110/INDEX('TABLEAU DE BORD'!$B$13:$R$2000,MATCH('Formalisme RTE'!$H$2,'TABLEAU DE BORD'!$B$13:$B$2000,0),12)</f>
        <v>3.102830965870556</v>
      </c>
      <c r="BU1110">
        <f t="shared" si="93"/>
        <v>0.93577891975241945</v>
      </c>
      <c r="BX1110">
        <f t="shared" si="91"/>
        <v>0.60748217536470928</v>
      </c>
      <c r="BZ1110">
        <v>19.600000000000001</v>
      </c>
      <c r="CB1110">
        <v>0.627</v>
      </c>
      <c r="CD1110">
        <f t="shared" si="92"/>
        <v>1.5404220201039038</v>
      </c>
      <c r="CF1110">
        <f t="shared" si="90"/>
        <v>404.81000000000006</v>
      </c>
      <c r="CG111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BORD'!$B$13:$B$2000,0),9)))*T1110/$P$18)</f>
        <v>406.35042202010396</v>
      </c>
      <c r="CI1110" t="str">
        <f>'TABLEAU DE BORD'!B1108</f>
        <v/>
      </c>
      <c r="CJ1110" t="e">
        <f>'TABLEAU DE BORD'!E1108-'TABLEAU DE BORD'!C1108</f>
        <v>#VALUE!</v>
      </c>
      <c r="CL1110" t="str">
        <f>'TABLEAU DE BORD'!H1108</f>
        <v/>
      </c>
      <c r="CM1110" t="e">
        <f>'TABLEAU DE BORD'!K1108-'TABLEAU DE BORD'!I1108</f>
        <v>#VALUE!</v>
      </c>
    </row>
    <row r="1111" spans="72:91" x14ac:dyDescent="0.25">
      <c r="BT111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BORD'!$B$13:$B$2000,0),11))*T1111/INDEX('TABLEAU DE BORD'!$B$13:$R$2000,MATCH('Formalisme RTE'!$H$2,'TABLEAU DE BORD'!$B$13:$B$2000,0),12)</f>
        <v>3.102830965870556</v>
      </c>
      <c r="BU1111">
        <f t="shared" si="93"/>
        <v>0.93577891975241945</v>
      </c>
      <c r="BX1111">
        <f t="shared" si="91"/>
        <v>0.60748217536470928</v>
      </c>
      <c r="BZ1111">
        <v>19.600000000000001</v>
      </c>
      <c r="CB1111">
        <v>0.627</v>
      </c>
      <c r="CD1111">
        <f t="shared" si="92"/>
        <v>1.5404220201039038</v>
      </c>
      <c r="CF1111">
        <f t="shared" si="90"/>
        <v>404.81000000000006</v>
      </c>
      <c r="CG111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BORD'!$B$13:$B$2000,0),9)))*T1111/$P$18)</f>
        <v>406.35042202010396</v>
      </c>
      <c r="CI1111" t="str">
        <f>'TABLEAU DE BORD'!B1109</f>
        <v/>
      </c>
      <c r="CJ1111" t="e">
        <f>'TABLEAU DE BORD'!E1109-'TABLEAU DE BORD'!C1109</f>
        <v>#VALUE!</v>
      </c>
      <c r="CL1111" t="str">
        <f>'TABLEAU DE BORD'!H1109</f>
        <v/>
      </c>
      <c r="CM1111" t="e">
        <f>'TABLEAU DE BORD'!K1109-'TABLEAU DE BORD'!I1109</f>
        <v>#VALUE!</v>
      </c>
    </row>
    <row r="1112" spans="72:91" x14ac:dyDescent="0.25">
      <c r="BT111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BORD'!$B$13:$B$2000,0),11))*T1112/INDEX('TABLEAU DE BORD'!$B$13:$R$2000,MATCH('Formalisme RTE'!$H$2,'TABLEAU DE BORD'!$B$13:$B$2000,0),12)</f>
        <v>3.102830965870556</v>
      </c>
      <c r="BU1112">
        <f t="shared" si="93"/>
        <v>0.93577891975241945</v>
      </c>
      <c r="BX1112">
        <f t="shared" si="91"/>
        <v>0.60748217536470928</v>
      </c>
      <c r="BZ1112">
        <v>19.600000000000001</v>
      </c>
      <c r="CB1112">
        <v>0.627</v>
      </c>
      <c r="CD1112">
        <f t="shared" si="92"/>
        <v>1.5404220201039038</v>
      </c>
      <c r="CF1112">
        <f t="shared" si="90"/>
        <v>404.81000000000006</v>
      </c>
      <c r="CG111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BORD'!$B$13:$B$2000,0),9)))*T1112/$P$18)</f>
        <v>406.35042202010396</v>
      </c>
      <c r="CI1112" t="str">
        <f>'TABLEAU DE BORD'!B1110</f>
        <v/>
      </c>
      <c r="CJ1112" t="e">
        <f>'TABLEAU DE BORD'!E1110-'TABLEAU DE BORD'!C1110</f>
        <v>#VALUE!</v>
      </c>
      <c r="CL1112" t="str">
        <f>'TABLEAU DE BORD'!H1110</f>
        <v/>
      </c>
      <c r="CM1112" t="e">
        <f>'TABLEAU DE BORD'!K1110-'TABLEAU DE BORD'!I1110</f>
        <v>#VALUE!</v>
      </c>
    </row>
    <row r="1113" spans="72:91" x14ac:dyDescent="0.25">
      <c r="BT111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BORD'!$B$13:$B$2000,0),11))*T1113/INDEX('TABLEAU DE BORD'!$B$13:$R$2000,MATCH('Formalisme RTE'!$H$2,'TABLEAU DE BORD'!$B$13:$B$2000,0),12)</f>
        <v>3.102830965870556</v>
      </c>
      <c r="BU1113">
        <f t="shared" si="93"/>
        <v>0.93577891975241945</v>
      </c>
      <c r="BX1113">
        <f t="shared" si="91"/>
        <v>0.60748217536470928</v>
      </c>
      <c r="BZ1113">
        <v>19.600000000000001</v>
      </c>
      <c r="CB1113">
        <v>0.627</v>
      </c>
      <c r="CD1113">
        <f t="shared" si="92"/>
        <v>1.5404220201039038</v>
      </c>
      <c r="CF1113">
        <f t="shared" si="90"/>
        <v>404.81000000000006</v>
      </c>
      <c r="CG111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BORD'!$B$13:$B$2000,0),9)))*T1113/$P$18)</f>
        <v>406.35042202010396</v>
      </c>
      <c r="CI1113" t="str">
        <f>'TABLEAU DE BORD'!B1111</f>
        <v/>
      </c>
      <c r="CJ1113" t="e">
        <f>'TABLEAU DE BORD'!E1111-'TABLEAU DE BORD'!C1111</f>
        <v>#VALUE!</v>
      </c>
      <c r="CL1113" t="str">
        <f>'TABLEAU DE BORD'!H1111</f>
        <v/>
      </c>
      <c r="CM1113" t="e">
        <f>'TABLEAU DE BORD'!K1111-'TABLEAU DE BORD'!I1111</f>
        <v>#VALUE!</v>
      </c>
    </row>
    <row r="1114" spans="72:91" x14ac:dyDescent="0.25">
      <c r="BT111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BORD'!$B$13:$B$2000,0),11))*T1114/INDEX('TABLEAU DE BORD'!$B$13:$R$2000,MATCH('Formalisme RTE'!$H$2,'TABLEAU DE BORD'!$B$13:$B$2000,0),12)</f>
        <v>3.102830965870556</v>
      </c>
      <c r="BU1114">
        <f t="shared" si="93"/>
        <v>0.93577891975241945</v>
      </c>
      <c r="BX1114">
        <f t="shared" si="91"/>
        <v>0.60748217536470928</v>
      </c>
      <c r="BZ1114">
        <v>19.600000000000001</v>
      </c>
      <c r="CB1114">
        <v>0.627</v>
      </c>
      <c r="CD1114">
        <f t="shared" si="92"/>
        <v>1.5404220201039038</v>
      </c>
      <c r="CF1114">
        <f t="shared" si="90"/>
        <v>404.81000000000006</v>
      </c>
      <c r="CG111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BORD'!$B$13:$B$2000,0),9)))*T1114/$P$18)</f>
        <v>406.35042202010396</v>
      </c>
      <c r="CI1114" t="str">
        <f>'TABLEAU DE BORD'!B1112</f>
        <v/>
      </c>
      <c r="CJ1114" t="e">
        <f>'TABLEAU DE BORD'!E1112-'TABLEAU DE BORD'!C1112</f>
        <v>#VALUE!</v>
      </c>
      <c r="CL1114" t="str">
        <f>'TABLEAU DE BORD'!H1112</f>
        <v/>
      </c>
      <c r="CM1114" t="e">
        <f>'TABLEAU DE BORD'!K1112-'TABLEAU DE BORD'!I1112</f>
        <v>#VALUE!</v>
      </c>
    </row>
    <row r="1115" spans="72:91" x14ac:dyDescent="0.25">
      <c r="BT111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BORD'!$B$13:$B$2000,0),11))*T1115/INDEX('TABLEAU DE BORD'!$B$13:$R$2000,MATCH('Formalisme RTE'!$H$2,'TABLEAU DE BORD'!$B$13:$B$2000,0),12)</f>
        <v>3.102830965870556</v>
      </c>
      <c r="BU1115">
        <f t="shared" si="93"/>
        <v>0.93577891975241945</v>
      </c>
      <c r="BX1115">
        <f t="shared" si="91"/>
        <v>0.60748217536470928</v>
      </c>
      <c r="BZ1115">
        <v>19.600000000000001</v>
      </c>
      <c r="CB1115">
        <v>0.627</v>
      </c>
      <c r="CD1115">
        <f t="shared" si="92"/>
        <v>1.5404220201039038</v>
      </c>
      <c r="CF1115">
        <f t="shared" si="90"/>
        <v>404.81000000000006</v>
      </c>
      <c r="CG111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BORD'!$B$13:$B$2000,0),9)))*T1115/$P$18)</f>
        <v>406.35042202010396</v>
      </c>
      <c r="CI1115" t="str">
        <f>'TABLEAU DE BORD'!B1113</f>
        <v/>
      </c>
      <c r="CJ1115" t="e">
        <f>'TABLEAU DE BORD'!E1113-'TABLEAU DE BORD'!C1113</f>
        <v>#VALUE!</v>
      </c>
      <c r="CL1115" t="str">
        <f>'TABLEAU DE BORD'!H1113</f>
        <v/>
      </c>
      <c r="CM1115" t="e">
        <f>'TABLEAU DE BORD'!K1113-'TABLEAU DE BORD'!I1113</f>
        <v>#VALUE!</v>
      </c>
    </row>
    <row r="1116" spans="72:91" x14ac:dyDescent="0.25">
      <c r="BT111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BORD'!$B$13:$B$2000,0),11))*T1116/INDEX('TABLEAU DE BORD'!$B$13:$R$2000,MATCH('Formalisme RTE'!$H$2,'TABLEAU DE BORD'!$B$13:$B$2000,0),12)</f>
        <v>3.102830965870556</v>
      </c>
      <c r="BU1116">
        <f t="shared" si="93"/>
        <v>0.93577891975241945</v>
      </c>
      <c r="BX1116">
        <f t="shared" si="91"/>
        <v>0.60748217536470928</v>
      </c>
      <c r="BZ1116">
        <v>19.600000000000001</v>
      </c>
      <c r="CB1116">
        <v>0.627</v>
      </c>
      <c r="CD1116">
        <f t="shared" si="92"/>
        <v>1.5404220201039038</v>
      </c>
      <c r="CF1116">
        <f t="shared" si="90"/>
        <v>404.81000000000006</v>
      </c>
      <c r="CG111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BORD'!$B$13:$B$2000,0),9)))*T1116/$P$18)</f>
        <v>406.35042202010396</v>
      </c>
      <c r="CI1116" t="str">
        <f>'TABLEAU DE BORD'!B1114</f>
        <v/>
      </c>
      <c r="CJ1116" t="e">
        <f>'TABLEAU DE BORD'!E1114-'TABLEAU DE BORD'!C1114</f>
        <v>#VALUE!</v>
      </c>
      <c r="CL1116" t="str">
        <f>'TABLEAU DE BORD'!H1114</f>
        <v/>
      </c>
      <c r="CM1116" t="e">
        <f>'TABLEAU DE BORD'!K1114-'TABLEAU DE BORD'!I1114</f>
        <v>#VALUE!</v>
      </c>
    </row>
    <row r="1117" spans="72:91" x14ac:dyDescent="0.25">
      <c r="BT111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BORD'!$B$13:$B$2000,0),11))*T1117/INDEX('TABLEAU DE BORD'!$B$13:$R$2000,MATCH('Formalisme RTE'!$H$2,'TABLEAU DE BORD'!$B$13:$B$2000,0),12)</f>
        <v>3.102830965870556</v>
      </c>
      <c r="BU1117">
        <f t="shared" si="93"/>
        <v>0.93577891975241945</v>
      </c>
      <c r="BX1117">
        <f t="shared" si="91"/>
        <v>0.60748217536470928</v>
      </c>
      <c r="BZ1117">
        <v>19.600000000000001</v>
      </c>
      <c r="CB1117">
        <v>0.627</v>
      </c>
      <c r="CD1117">
        <f t="shared" si="92"/>
        <v>1.5404220201039038</v>
      </c>
      <c r="CF1117">
        <f t="shared" si="90"/>
        <v>404.81000000000006</v>
      </c>
      <c r="CG111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BORD'!$B$13:$B$2000,0),9)))*T1117/$P$18)</f>
        <v>406.35042202010396</v>
      </c>
      <c r="CI1117" t="str">
        <f>'TABLEAU DE BORD'!B1115</f>
        <v/>
      </c>
      <c r="CJ1117" t="e">
        <f>'TABLEAU DE BORD'!E1115-'TABLEAU DE BORD'!C1115</f>
        <v>#VALUE!</v>
      </c>
      <c r="CL1117" t="str">
        <f>'TABLEAU DE BORD'!H1115</f>
        <v/>
      </c>
      <c r="CM1117" t="e">
        <f>'TABLEAU DE BORD'!K1115-'TABLEAU DE BORD'!I1115</f>
        <v>#VALUE!</v>
      </c>
    </row>
    <row r="1118" spans="72:91" x14ac:dyDescent="0.25">
      <c r="BT111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BORD'!$B$13:$B$2000,0),11))*T1118/INDEX('TABLEAU DE BORD'!$B$13:$R$2000,MATCH('Formalisme RTE'!$H$2,'TABLEAU DE BORD'!$B$13:$B$2000,0),12)</f>
        <v>3.102830965870556</v>
      </c>
      <c r="BU1118">
        <f t="shared" si="93"/>
        <v>0.93577891975241945</v>
      </c>
      <c r="BX1118">
        <f t="shared" si="91"/>
        <v>0.60748217536470928</v>
      </c>
      <c r="BZ1118">
        <v>19.600000000000001</v>
      </c>
      <c r="CB1118">
        <v>0.627</v>
      </c>
      <c r="CD1118">
        <f t="shared" si="92"/>
        <v>1.5404220201039038</v>
      </c>
      <c r="CF1118">
        <f t="shared" si="90"/>
        <v>404.81000000000006</v>
      </c>
      <c r="CG111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BORD'!$B$13:$B$2000,0),9)))*T1118/$P$18)</f>
        <v>406.35042202010396</v>
      </c>
      <c r="CI1118" t="str">
        <f>'TABLEAU DE BORD'!B1116</f>
        <v/>
      </c>
      <c r="CJ1118" t="e">
        <f>'TABLEAU DE BORD'!E1116-'TABLEAU DE BORD'!C1116</f>
        <v>#VALUE!</v>
      </c>
      <c r="CL1118" t="str">
        <f>'TABLEAU DE BORD'!H1116</f>
        <v/>
      </c>
      <c r="CM1118" t="e">
        <f>'TABLEAU DE BORD'!K1116-'TABLEAU DE BORD'!I1116</f>
        <v>#VALUE!</v>
      </c>
    </row>
    <row r="1119" spans="72:91" x14ac:dyDescent="0.25">
      <c r="BT111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BORD'!$B$13:$B$2000,0),11))*T1119/INDEX('TABLEAU DE BORD'!$B$13:$R$2000,MATCH('Formalisme RTE'!$H$2,'TABLEAU DE BORD'!$B$13:$B$2000,0),12)</f>
        <v>3.102830965870556</v>
      </c>
      <c r="BU1119">
        <f t="shared" si="93"/>
        <v>0.93577891975241945</v>
      </c>
      <c r="BX1119">
        <f t="shared" si="91"/>
        <v>0.60748217536470928</v>
      </c>
      <c r="BZ1119">
        <v>19.600000000000001</v>
      </c>
      <c r="CB1119">
        <v>0.627</v>
      </c>
      <c r="CD1119">
        <f t="shared" si="92"/>
        <v>1.5404220201039038</v>
      </c>
      <c r="CF1119">
        <f t="shared" si="90"/>
        <v>404.81000000000006</v>
      </c>
      <c r="CG111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BORD'!$B$13:$B$2000,0),9)))*T1119/$P$18)</f>
        <v>406.35042202010396</v>
      </c>
      <c r="CI1119" t="str">
        <f>'TABLEAU DE BORD'!B1117</f>
        <v/>
      </c>
      <c r="CJ1119" t="e">
        <f>'TABLEAU DE BORD'!E1117-'TABLEAU DE BORD'!C1117</f>
        <v>#VALUE!</v>
      </c>
      <c r="CL1119" t="str">
        <f>'TABLEAU DE BORD'!H1117</f>
        <v/>
      </c>
      <c r="CM1119" t="e">
        <f>'TABLEAU DE BORD'!K1117-'TABLEAU DE BORD'!I1117</f>
        <v>#VALUE!</v>
      </c>
    </row>
    <row r="1120" spans="72:91" x14ac:dyDescent="0.25">
      <c r="BT112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BORD'!$B$13:$B$2000,0),11))*T1120/INDEX('TABLEAU DE BORD'!$B$13:$R$2000,MATCH('Formalisme RTE'!$H$2,'TABLEAU DE BORD'!$B$13:$B$2000,0),12)</f>
        <v>3.102830965870556</v>
      </c>
      <c r="BU1120">
        <f t="shared" si="93"/>
        <v>0.93577891975241945</v>
      </c>
      <c r="BX1120">
        <f t="shared" si="91"/>
        <v>0.60748217536470928</v>
      </c>
      <c r="BZ1120">
        <v>19.600000000000001</v>
      </c>
      <c r="CB1120">
        <v>0.627</v>
      </c>
      <c r="CD1120">
        <f t="shared" si="92"/>
        <v>1.5404220201039038</v>
      </c>
      <c r="CF1120">
        <f t="shared" si="90"/>
        <v>404.81000000000006</v>
      </c>
      <c r="CG112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BORD'!$B$13:$B$2000,0),9)))*T1120/$P$18)</f>
        <v>406.35042202010396</v>
      </c>
      <c r="CI1120" t="str">
        <f>'TABLEAU DE BORD'!B1118</f>
        <v/>
      </c>
      <c r="CJ1120" t="e">
        <f>'TABLEAU DE BORD'!E1118-'TABLEAU DE BORD'!C1118</f>
        <v>#VALUE!</v>
      </c>
      <c r="CL1120" t="str">
        <f>'TABLEAU DE BORD'!H1118</f>
        <v/>
      </c>
      <c r="CM1120" t="e">
        <f>'TABLEAU DE BORD'!K1118-'TABLEAU DE BORD'!I1118</f>
        <v>#VALUE!</v>
      </c>
    </row>
    <row r="1121" spans="72:91" x14ac:dyDescent="0.25">
      <c r="BT112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BORD'!$B$13:$B$2000,0),11))*T1121/INDEX('TABLEAU DE BORD'!$B$13:$R$2000,MATCH('Formalisme RTE'!$H$2,'TABLEAU DE BORD'!$B$13:$B$2000,0),12)</f>
        <v>3.102830965870556</v>
      </c>
      <c r="BU1121">
        <f t="shared" si="93"/>
        <v>0.93577891975241945</v>
      </c>
      <c r="BX1121">
        <f t="shared" si="91"/>
        <v>0.60748217536470928</v>
      </c>
      <c r="BZ1121">
        <v>19.600000000000001</v>
      </c>
      <c r="CB1121">
        <v>0.627</v>
      </c>
      <c r="CD1121">
        <f t="shared" si="92"/>
        <v>1.5404220201039038</v>
      </c>
      <c r="CF1121">
        <f t="shared" si="90"/>
        <v>404.81000000000006</v>
      </c>
      <c r="CG112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BORD'!$B$13:$B$2000,0),9)))*T1121/$P$18)</f>
        <v>406.35042202010396</v>
      </c>
      <c r="CI1121" t="str">
        <f>'TABLEAU DE BORD'!B1119</f>
        <v/>
      </c>
      <c r="CJ1121" t="e">
        <f>'TABLEAU DE BORD'!E1119-'TABLEAU DE BORD'!C1119</f>
        <v>#VALUE!</v>
      </c>
      <c r="CL1121" t="str">
        <f>'TABLEAU DE BORD'!H1119</f>
        <v/>
      </c>
      <c r="CM1121" t="e">
        <f>'TABLEAU DE BORD'!K1119-'TABLEAU DE BORD'!I1119</f>
        <v>#VALUE!</v>
      </c>
    </row>
    <row r="1122" spans="72:91" x14ac:dyDescent="0.25">
      <c r="BT112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BORD'!$B$13:$B$2000,0),11))*T1122/INDEX('TABLEAU DE BORD'!$B$13:$R$2000,MATCH('Formalisme RTE'!$H$2,'TABLEAU DE BORD'!$B$13:$B$2000,0),12)</f>
        <v>3.102830965870556</v>
      </c>
      <c r="BU1122">
        <f t="shared" si="93"/>
        <v>0.93577891975241945</v>
      </c>
      <c r="BX1122">
        <f t="shared" si="91"/>
        <v>0.60748217536470928</v>
      </c>
      <c r="BZ1122">
        <v>19.600000000000001</v>
      </c>
      <c r="CB1122">
        <v>0.627</v>
      </c>
      <c r="CD1122">
        <f t="shared" si="92"/>
        <v>1.5404220201039038</v>
      </c>
      <c r="CF1122">
        <f t="shared" si="90"/>
        <v>404.81000000000006</v>
      </c>
      <c r="CG112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BORD'!$B$13:$B$2000,0),9)))*T1122/$P$18)</f>
        <v>406.35042202010396</v>
      </c>
      <c r="CI1122" t="str">
        <f>'TABLEAU DE BORD'!B1120</f>
        <v/>
      </c>
      <c r="CJ1122" t="e">
        <f>'TABLEAU DE BORD'!E1120-'TABLEAU DE BORD'!C1120</f>
        <v>#VALUE!</v>
      </c>
      <c r="CL1122" t="str">
        <f>'TABLEAU DE BORD'!H1120</f>
        <v/>
      </c>
      <c r="CM1122" t="e">
        <f>'TABLEAU DE BORD'!K1120-'TABLEAU DE BORD'!I1120</f>
        <v>#VALUE!</v>
      </c>
    </row>
    <row r="1123" spans="72:91" x14ac:dyDescent="0.25">
      <c r="BT112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BORD'!$B$13:$B$2000,0),11))*T1123/INDEX('TABLEAU DE BORD'!$B$13:$R$2000,MATCH('Formalisme RTE'!$H$2,'TABLEAU DE BORD'!$B$13:$B$2000,0),12)</f>
        <v>3.102830965870556</v>
      </c>
      <c r="BU1123">
        <f t="shared" si="93"/>
        <v>0.93577891975241945</v>
      </c>
      <c r="BX1123">
        <f t="shared" si="91"/>
        <v>0.60748217536470928</v>
      </c>
      <c r="BZ1123">
        <v>19.600000000000001</v>
      </c>
      <c r="CB1123">
        <v>0.627</v>
      </c>
      <c r="CD1123">
        <f t="shared" si="92"/>
        <v>1.5404220201039038</v>
      </c>
      <c r="CF1123">
        <f t="shared" si="90"/>
        <v>404.81000000000006</v>
      </c>
      <c r="CG112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BORD'!$B$13:$B$2000,0),9)))*T1123/$P$18)</f>
        <v>406.35042202010396</v>
      </c>
      <c r="CI1123" t="str">
        <f>'TABLEAU DE BORD'!B1121</f>
        <v/>
      </c>
      <c r="CJ1123" t="e">
        <f>'TABLEAU DE BORD'!E1121-'TABLEAU DE BORD'!C1121</f>
        <v>#VALUE!</v>
      </c>
      <c r="CL1123" t="str">
        <f>'TABLEAU DE BORD'!H1121</f>
        <v/>
      </c>
      <c r="CM1123" t="e">
        <f>'TABLEAU DE BORD'!K1121-'TABLEAU DE BORD'!I1121</f>
        <v>#VALUE!</v>
      </c>
    </row>
    <row r="1124" spans="72:91" x14ac:dyDescent="0.25">
      <c r="BT112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BORD'!$B$13:$B$2000,0),11))*T1124/INDEX('TABLEAU DE BORD'!$B$13:$R$2000,MATCH('Formalisme RTE'!$H$2,'TABLEAU DE BORD'!$B$13:$B$2000,0),12)</f>
        <v>3.102830965870556</v>
      </c>
      <c r="BU1124">
        <f t="shared" si="93"/>
        <v>0.93577891975241945</v>
      </c>
      <c r="BX1124">
        <f t="shared" si="91"/>
        <v>0.60748217536470928</v>
      </c>
      <c r="BZ1124">
        <v>19.600000000000001</v>
      </c>
      <c r="CB1124">
        <v>0.627</v>
      </c>
      <c r="CD1124">
        <f t="shared" si="92"/>
        <v>1.5404220201039038</v>
      </c>
      <c r="CF1124">
        <f t="shared" si="90"/>
        <v>404.81000000000006</v>
      </c>
      <c r="CG112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BORD'!$B$13:$B$2000,0),9)))*T1124/$P$18)</f>
        <v>406.35042202010396</v>
      </c>
      <c r="CI1124" t="str">
        <f>'TABLEAU DE BORD'!B1122</f>
        <v/>
      </c>
      <c r="CJ1124" t="e">
        <f>'TABLEAU DE BORD'!E1122-'TABLEAU DE BORD'!C1122</f>
        <v>#VALUE!</v>
      </c>
      <c r="CL1124" t="str">
        <f>'TABLEAU DE BORD'!H1122</f>
        <v/>
      </c>
      <c r="CM1124" t="e">
        <f>'TABLEAU DE BORD'!K1122-'TABLEAU DE BORD'!I1122</f>
        <v>#VALUE!</v>
      </c>
    </row>
    <row r="1125" spans="72:91" x14ac:dyDescent="0.25">
      <c r="BT112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BORD'!$B$13:$B$2000,0),11))*T1125/INDEX('TABLEAU DE BORD'!$B$13:$R$2000,MATCH('Formalisme RTE'!$H$2,'TABLEAU DE BORD'!$B$13:$B$2000,0),12)</f>
        <v>3.102830965870556</v>
      </c>
      <c r="BU1125">
        <f t="shared" si="93"/>
        <v>0.93577891975241945</v>
      </c>
      <c r="BX1125">
        <f t="shared" si="91"/>
        <v>0.60748217536470928</v>
      </c>
      <c r="BZ1125">
        <v>19.600000000000001</v>
      </c>
      <c r="CB1125">
        <v>0.627</v>
      </c>
      <c r="CD1125">
        <f t="shared" si="92"/>
        <v>1.5404220201039038</v>
      </c>
      <c r="CF1125">
        <f t="shared" si="90"/>
        <v>404.81000000000006</v>
      </c>
      <c r="CG112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BORD'!$B$13:$B$2000,0),9)))*T1125/$P$18)</f>
        <v>406.35042202010396</v>
      </c>
      <c r="CI1125" t="str">
        <f>'TABLEAU DE BORD'!B1123</f>
        <v/>
      </c>
      <c r="CJ1125" t="e">
        <f>'TABLEAU DE BORD'!E1123-'TABLEAU DE BORD'!C1123</f>
        <v>#VALUE!</v>
      </c>
      <c r="CL1125" t="str">
        <f>'TABLEAU DE BORD'!H1123</f>
        <v/>
      </c>
      <c r="CM1125" t="e">
        <f>'TABLEAU DE BORD'!K1123-'TABLEAU DE BORD'!I1123</f>
        <v>#VALUE!</v>
      </c>
    </row>
    <row r="1126" spans="72:91" x14ac:dyDescent="0.25">
      <c r="BT112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BORD'!$B$13:$B$2000,0),11))*T1126/INDEX('TABLEAU DE BORD'!$B$13:$R$2000,MATCH('Formalisme RTE'!$H$2,'TABLEAU DE BORD'!$B$13:$B$2000,0),12)</f>
        <v>3.102830965870556</v>
      </c>
      <c r="BU1126">
        <f t="shared" si="93"/>
        <v>0.93577891975241945</v>
      </c>
      <c r="BX1126">
        <f t="shared" si="91"/>
        <v>0.60748217536470928</v>
      </c>
      <c r="BZ1126">
        <v>19.600000000000001</v>
      </c>
      <c r="CB1126">
        <v>0.627</v>
      </c>
      <c r="CD1126">
        <f t="shared" si="92"/>
        <v>1.5404220201039038</v>
      </c>
      <c r="CF1126">
        <f t="shared" si="90"/>
        <v>404.81000000000006</v>
      </c>
      <c r="CG112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BORD'!$B$13:$B$2000,0),9)))*T1126/$P$18)</f>
        <v>406.35042202010396</v>
      </c>
      <c r="CI1126" t="str">
        <f>'TABLEAU DE BORD'!B1124</f>
        <v/>
      </c>
      <c r="CJ1126" t="e">
        <f>'TABLEAU DE BORD'!E1124-'TABLEAU DE BORD'!C1124</f>
        <v>#VALUE!</v>
      </c>
      <c r="CL1126" t="str">
        <f>'TABLEAU DE BORD'!H1124</f>
        <v/>
      </c>
      <c r="CM1126" t="e">
        <f>'TABLEAU DE BORD'!K1124-'TABLEAU DE BORD'!I1124</f>
        <v>#VALUE!</v>
      </c>
    </row>
    <row r="1127" spans="72:91" x14ac:dyDescent="0.25">
      <c r="BT112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BORD'!$B$13:$B$2000,0),11))*T1127/INDEX('TABLEAU DE BORD'!$B$13:$R$2000,MATCH('Formalisme RTE'!$H$2,'TABLEAU DE BORD'!$B$13:$B$2000,0),12)</f>
        <v>3.102830965870556</v>
      </c>
      <c r="BU1127">
        <f t="shared" si="93"/>
        <v>0.93577891975241945</v>
      </c>
      <c r="BX1127">
        <f t="shared" si="91"/>
        <v>0.60748217536470928</v>
      </c>
      <c r="BZ1127">
        <v>19.600000000000001</v>
      </c>
      <c r="CB1127">
        <v>0.627</v>
      </c>
      <c r="CD1127">
        <f t="shared" si="92"/>
        <v>1.5404220201039038</v>
      </c>
      <c r="CF1127">
        <f t="shared" si="90"/>
        <v>404.81000000000006</v>
      </c>
      <c r="CG112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BORD'!$B$13:$B$2000,0),9)))*T1127/$P$18)</f>
        <v>406.35042202010396</v>
      </c>
      <c r="CI1127" t="str">
        <f>'TABLEAU DE BORD'!B1125</f>
        <v/>
      </c>
      <c r="CJ1127" t="e">
        <f>'TABLEAU DE BORD'!E1125-'TABLEAU DE BORD'!C1125</f>
        <v>#VALUE!</v>
      </c>
      <c r="CL1127" t="str">
        <f>'TABLEAU DE BORD'!H1125</f>
        <v/>
      </c>
      <c r="CM1127" t="e">
        <f>'TABLEAU DE BORD'!K1125-'TABLEAU DE BORD'!I1125</f>
        <v>#VALUE!</v>
      </c>
    </row>
    <row r="1128" spans="72:91" x14ac:dyDescent="0.25">
      <c r="BT112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BORD'!$B$13:$B$2000,0),11))*T1128/INDEX('TABLEAU DE BORD'!$B$13:$R$2000,MATCH('Formalisme RTE'!$H$2,'TABLEAU DE BORD'!$B$13:$B$2000,0),12)</f>
        <v>3.102830965870556</v>
      </c>
      <c r="BU1128">
        <f t="shared" si="93"/>
        <v>0.93577891975241945</v>
      </c>
      <c r="BX1128">
        <f t="shared" si="91"/>
        <v>0.60748217536470928</v>
      </c>
      <c r="BZ1128">
        <v>19.600000000000001</v>
      </c>
      <c r="CB1128">
        <v>0.627</v>
      </c>
      <c r="CD1128">
        <f t="shared" si="92"/>
        <v>1.5404220201039038</v>
      </c>
      <c r="CF1128">
        <f t="shared" si="90"/>
        <v>404.81000000000006</v>
      </c>
      <c r="CG112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BORD'!$B$13:$B$2000,0),9)))*T1128/$P$18)</f>
        <v>406.35042202010396</v>
      </c>
      <c r="CI1128" t="str">
        <f>'TABLEAU DE BORD'!B1126</f>
        <v/>
      </c>
      <c r="CJ1128" t="e">
        <f>'TABLEAU DE BORD'!E1126-'TABLEAU DE BORD'!C1126</f>
        <v>#VALUE!</v>
      </c>
      <c r="CL1128" t="str">
        <f>'TABLEAU DE BORD'!H1126</f>
        <v/>
      </c>
      <c r="CM1128" t="e">
        <f>'TABLEAU DE BORD'!K1126-'TABLEAU DE BORD'!I1126</f>
        <v>#VALUE!</v>
      </c>
    </row>
    <row r="1129" spans="72:91" x14ac:dyDescent="0.25">
      <c r="BT112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BORD'!$B$13:$B$2000,0),11))*T1129/INDEX('TABLEAU DE BORD'!$B$13:$R$2000,MATCH('Formalisme RTE'!$H$2,'TABLEAU DE BORD'!$B$13:$B$2000,0),12)</f>
        <v>3.102830965870556</v>
      </c>
      <c r="BU1129">
        <f t="shared" si="93"/>
        <v>0.93577891975241945</v>
      </c>
      <c r="BX1129">
        <f t="shared" si="91"/>
        <v>0.60748217536470928</v>
      </c>
      <c r="BZ1129">
        <v>19.600000000000001</v>
      </c>
      <c r="CB1129">
        <v>0.627</v>
      </c>
      <c r="CD1129">
        <f t="shared" si="92"/>
        <v>1.5404220201039038</v>
      </c>
      <c r="CF1129">
        <f t="shared" si="90"/>
        <v>404.81000000000006</v>
      </c>
      <c r="CG112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BORD'!$B$13:$B$2000,0),9)))*T1129/$P$18)</f>
        <v>406.35042202010396</v>
      </c>
      <c r="CI1129" t="str">
        <f>'TABLEAU DE BORD'!B1127</f>
        <v/>
      </c>
      <c r="CJ1129" t="e">
        <f>'TABLEAU DE BORD'!E1127-'TABLEAU DE BORD'!C1127</f>
        <v>#VALUE!</v>
      </c>
      <c r="CL1129" t="str">
        <f>'TABLEAU DE BORD'!H1127</f>
        <v/>
      </c>
      <c r="CM1129" t="e">
        <f>'TABLEAU DE BORD'!K1127-'TABLEAU DE BORD'!I1127</f>
        <v>#VALUE!</v>
      </c>
    </row>
    <row r="1130" spans="72:91" x14ac:dyDescent="0.25">
      <c r="BT113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BORD'!$B$13:$B$2000,0),11))*T1130/INDEX('TABLEAU DE BORD'!$B$13:$R$2000,MATCH('Formalisme RTE'!$H$2,'TABLEAU DE BORD'!$B$13:$B$2000,0),12)</f>
        <v>3.102830965870556</v>
      </c>
      <c r="BU1130">
        <f t="shared" si="93"/>
        <v>0.93577891975241945</v>
      </c>
      <c r="BX1130">
        <f t="shared" si="91"/>
        <v>0.60748217536470928</v>
      </c>
      <c r="BZ1130">
        <v>19.600000000000001</v>
      </c>
      <c r="CB1130">
        <v>0.627</v>
      </c>
      <c r="CD1130">
        <f t="shared" si="92"/>
        <v>1.5404220201039038</v>
      </c>
      <c r="CF1130">
        <f t="shared" si="90"/>
        <v>404.81000000000006</v>
      </c>
      <c r="CG113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BORD'!$B$13:$B$2000,0),9)))*T1130/$P$18)</f>
        <v>406.35042202010396</v>
      </c>
      <c r="CI1130" t="str">
        <f>'TABLEAU DE BORD'!B1128</f>
        <v/>
      </c>
      <c r="CJ1130" t="e">
        <f>'TABLEAU DE BORD'!E1128-'TABLEAU DE BORD'!C1128</f>
        <v>#VALUE!</v>
      </c>
      <c r="CL1130" t="str">
        <f>'TABLEAU DE BORD'!H1128</f>
        <v/>
      </c>
      <c r="CM1130" t="e">
        <f>'TABLEAU DE BORD'!K1128-'TABLEAU DE BORD'!I1128</f>
        <v>#VALUE!</v>
      </c>
    </row>
    <row r="1131" spans="72:91" x14ac:dyDescent="0.25">
      <c r="BT113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BORD'!$B$13:$B$2000,0),11))*T1131/INDEX('TABLEAU DE BORD'!$B$13:$R$2000,MATCH('Formalisme RTE'!$H$2,'TABLEAU DE BORD'!$B$13:$B$2000,0),12)</f>
        <v>3.102830965870556</v>
      </c>
      <c r="BU1131">
        <f t="shared" si="93"/>
        <v>0.93577891975241945</v>
      </c>
      <c r="BX1131">
        <f t="shared" si="91"/>
        <v>0.60748217536470928</v>
      </c>
      <c r="BZ1131">
        <v>19.600000000000001</v>
      </c>
      <c r="CB1131">
        <v>0.627</v>
      </c>
      <c r="CD1131">
        <f t="shared" si="92"/>
        <v>1.5404220201039038</v>
      </c>
      <c r="CF1131">
        <f t="shared" si="90"/>
        <v>404.81000000000006</v>
      </c>
      <c r="CG113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BORD'!$B$13:$B$2000,0),9)))*T1131/$P$18)</f>
        <v>406.35042202010396</v>
      </c>
      <c r="CI1131" t="str">
        <f>'TABLEAU DE BORD'!B1129</f>
        <v/>
      </c>
      <c r="CJ1131" t="e">
        <f>'TABLEAU DE BORD'!E1129-'TABLEAU DE BORD'!C1129</f>
        <v>#VALUE!</v>
      </c>
      <c r="CL1131" t="str">
        <f>'TABLEAU DE BORD'!H1129</f>
        <v/>
      </c>
      <c r="CM1131" t="e">
        <f>'TABLEAU DE BORD'!K1129-'TABLEAU DE BORD'!I1129</f>
        <v>#VALUE!</v>
      </c>
    </row>
    <row r="1132" spans="72:91" x14ac:dyDescent="0.25">
      <c r="BT113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BORD'!$B$13:$B$2000,0),11))*T1132/INDEX('TABLEAU DE BORD'!$B$13:$R$2000,MATCH('Formalisme RTE'!$H$2,'TABLEAU DE BORD'!$B$13:$B$2000,0),12)</f>
        <v>3.102830965870556</v>
      </c>
      <c r="BU1132">
        <f t="shared" si="93"/>
        <v>0.93577891975241945</v>
      </c>
      <c r="BX1132">
        <f t="shared" si="91"/>
        <v>0.60748217536470928</v>
      </c>
      <c r="BZ1132">
        <v>19.600000000000001</v>
      </c>
      <c r="CB1132">
        <v>0.627</v>
      </c>
      <c r="CD1132">
        <f t="shared" si="92"/>
        <v>1.5404220201039038</v>
      </c>
      <c r="CF1132">
        <f t="shared" si="90"/>
        <v>404.81000000000006</v>
      </c>
      <c r="CG113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BORD'!$B$13:$B$2000,0),9)))*T1132/$P$18)</f>
        <v>406.35042202010396</v>
      </c>
      <c r="CI1132" t="str">
        <f>'TABLEAU DE BORD'!B1130</f>
        <v/>
      </c>
      <c r="CJ1132" t="e">
        <f>'TABLEAU DE BORD'!E1130-'TABLEAU DE BORD'!C1130</f>
        <v>#VALUE!</v>
      </c>
      <c r="CL1132" t="str">
        <f>'TABLEAU DE BORD'!H1130</f>
        <v/>
      </c>
      <c r="CM1132" t="e">
        <f>'TABLEAU DE BORD'!K1130-'TABLEAU DE BORD'!I1130</f>
        <v>#VALUE!</v>
      </c>
    </row>
    <row r="1133" spans="72:91" x14ac:dyDescent="0.25">
      <c r="BT113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BORD'!$B$13:$B$2000,0),11))*T1133/INDEX('TABLEAU DE BORD'!$B$13:$R$2000,MATCH('Formalisme RTE'!$H$2,'TABLEAU DE BORD'!$B$13:$B$2000,0),12)</f>
        <v>3.102830965870556</v>
      </c>
      <c r="BU1133">
        <f t="shared" si="93"/>
        <v>0.93577891975241945</v>
      </c>
      <c r="BX1133">
        <f t="shared" si="91"/>
        <v>0.60748217536470928</v>
      </c>
      <c r="BZ1133">
        <v>19.600000000000001</v>
      </c>
      <c r="CB1133">
        <v>0.627</v>
      </c>
      <c r="CD1133">
        <f t="shared" si="92"/>
        <v>1.5404220201039038</v>
      </c>
      <c r="CF1133">
        <f t="shared" si="90"/>
        <v>404.81000000000006</v>
      </c>
      <c r="CG113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BORD'!$B$13:$B$2000,0),9)))*T1133/$P$18)</f>
        <v>406.35042202010396</v>
      </c>
      <c r="CI1133" t="str">
        <f>'TABLEAU DE BORD'!B1131</f>
        <v/>
      </c>
      <c r="CJ1133" t="e">
        <f>'TABLEAU DE BORD'!E1131-'TABLEAU DE BORD'!C1131</f>
        <v>#VALUE!</v>
      </c>
      <c r="CL1133" t="str">
        <f>'TABLEAU DE BORD'!H1131</f>
        <v/>
      </c>
      <c r="CM1133" t="e">
        <f>'TABLEAU DE BORD'!K1131-'TABLEAU DE BORD'!I1131</f>
        <v>#VALUE!</v>
      </c>
    </row>
    <row r="1134" spans="72:91" x14ac:dyDescent="0.25">
      <c r="BT113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BORD'!$B$13:$B$2000,0),11))*T1134/INDEX('TABLEAU DE BORD'!$B$13:$R$2000,MATCH('Formalisme RTE'!$H$2,'TABLEAU DE BORD'!$B$13:$B$2000,0),12)</f>
        <v>3.102830965870556</v>
      </c>
      <c r="BU1134">
        <f t="shared" si="93"/>
        <v>0.93577891975241945</v>
      </c>
      <c r="BX1134">
        <f t="shared" si="91"/>
        <v>0.60748217536470928</v>
      </c>
      <c r="BZ1134">
        <v>19.600000000000001</v>
      </c>
      <c r="CB1134">
        <v>0.627</v>
      </c>
      <c r="CD1134">
        <f t="shared" si="92"/>
        <v>1.5404220201039038</v>
      </c>
      <c r="CF1134">
        <f t="shared" si="90"/>
        <v>404.81000000000006</v>
      </c>
      <c r="CG113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BORD'!$B$13:$B$2000,0),9)))*T1134/$P$18)</f>
        <v>406.35042202010396</v>
      </c>
      <c r="CI1134" t="str">
        <f>'TABLEAU DE BORD'!B1132</f>
        <v/>
      </c>
      <c r="CJ1134" t="e">
        <f>'TABLEAU DE BORD'!E1132-'TABLEAU DE BORD'!C1132</f>
        <v>#VALUE!</v>
      </c>
      <c r="CL1134" t="str">
        <f>'TABLEAU DE BORD'!H1132</f>
        <v/>
      </c>
      <c r="CM1134" t="e">
        <f>'TABLEAU DE BORD'!K1132-'TABLEAU DE BORD'!I1132</f>
        <v>#VALUE!</v>
      </c>
    </row>
    <row r="1135" spans="72:91" x14ac:dyDescent="0.25">
      <c r="BT113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BORD'!$B$13:$B$2000,0),11))*T1135/INDEX('TABLEAU DE BORD'!$B$13:$R$2000,MATCH('Formalisme RTE'!$H$2,'TABLEAU DE BORD'!$B$13:$B$2000,0),12)</f>
        <v>3.102830965870556</v>
      </c>
      <c r="BU1135">
        <f t="shared" si="93"/>
        <v>0.93577891975241945</v>
      </c>
      <c r="BX1135">
        <f t="shared" si="91"/>
        <v>0.60748217536470928</v>
      </c>
      <c r="BZ1135">
        <v>19.600000000000001</v>
      </c>
      <c r="CB1135">
        <v>0.627</v>
      </c>
      <c r="CD1135">
        <f t="shared" si="92"/>
        <v>1.5404220201039038</v>
      </c>
      <c r="CF1135">
        <f t="shared" si="90"/>
        <v>404.81000000000006</v>
      </c>
      <c r="CG113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BORD'!$B$13:$B$2000,0),9)))*T1135/$P$18)</f>
        <v>406.35042202010396</v>
      </c>
      <c r="CI1135">
        <f>'TABLEAU DE BORD'!B1133</f>
        <v>0</v>
      </c>
      <c r="CJ1135">
        <f>'TABLEAU DE BORD'!E1133-'TABLEAU DE BORD'!C1133</f>
        <v>0</v>
      </c>
      <c r="CL1135">
        <f>'TABLEAU DE BORD'!H1133</f>
        <v>0</v>
      </c>
      <c r="CM1135">
        <f>'TABLEAU DE BORD'!K1133-'TABLEAU DE BORD'!I1133</f>
        <v>0</v>
      </c>
    </row>
    <row r="1136" spans="72:91" x14ac:dyDescent="0.25">
      <c r="BT113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BORD'!$B$13:$B$2000,0),11))*T1136/INDEX('TABLEAU DE BORD'!$B$13:$R$2000,MATCH('Formalisme RTE'!$H$2,'TABLEAU DE BORD'!$B$13:$B$2000,0),12)</f>
        <v>3.102830965870556</v>
      </c>
      <c r="BU1136">
        <f t="shared" si="93"/>
        <v>0.93577891975241945</v>
      </c>
      <c r="BX1136">
        <f t="shared" si="91"/>
        <v>0.60748217536470928</v>
      </c>
      <c r="BZ1136">
        <v>19.600000000000001</v>
      </c>
      <c r="CB1136">
        <v>0.627</v>
      </c>
      <c r="CD1136">
        <f t="shared" si="92"/>
        <v>1.5404220201039038</v>
      </c>
      <c r="CF1136">
        <f t="shared" si="90"/>
        <v>404.81000000000006</v>
      </c>
      <c r="CG113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BORD'!$B$13:$B$2000,0),9)))*T1136/$P$18)</f>
        <v>406.35042202010396</v>
      </c>
      <c r="CI1136">
        <f>'TABLEAU DE BORD'!B1134</f>
        <v>0</v>
      </c>
      <c r="CJ1136">
        <f>'TABLEAU DE BORD'!E1134-'TABLEAU DE BORD'!C1134</f>
        <v>0</v>
      </c>
      <c r="CL1136">
        <f>'TABLEAU DE BORD'!H1134</f>
        <v>0</v>
      </c>
      <c r="CM1136">
        <f>'TABLEAU DE BORD'!K1134-'TABLEAU DE BORD'!I1134</f>
        <v>0</v>
      </c>
    </row>
    <row r="1137" spans="72:91" x14ac:dyDescent="0.25">
      <c r="BT113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BORD'!$B$13:$B$2000,0),11))*T1137/INDEX('TABLEAU DE BORD'!$B$13:$R$2000,MATCH('Formalisme RTE'!$H$2,'TABLEAU DE BORD'!$B$13:$B$2000,0),12)</f>
        <v>3.102830965870556</v>
      </c>
      <c r="BU1137">
        <f t="shared" si="93"/>
        <v>0.93577891975241945</v>
      </c>
      <c r="BX1137">
        <f t="shared" si="91"/>
        <v>0.60748217536470928</v>
      </c>
      <c r="BZ1137">
        <v>19.600000000000001</v>
      </c>
      <c r="CB1137">
        <v>0.627</v>
      </c>
      <c r="CD1137">
        <f t="shared" si="92"/>
        <v>1.5404220201039038</v>
      </c>
      <c r="CF1137">
        <f t="shared" si="90"/>
        <v>404.81000000000006</v>
      </c>
      <c r="CG113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BORD'!$B$13:$B$2000,0),9)))*T1137/$P$18)</f>
        <v>406.35042202010396</v>
      </c>
      <c r="CI1137">
        <f>'TABLEAU DE BORD'!B1135</f>
        <v>0</v>
      </c>
      <c r="CJ1137">
        <f>'TABLEAU DE BORD'!E1135-'TABLEAU DE BORD'!C1135</f>
        <v>0</v>
      </c>
      <c r="CL1137">
        <f>'TABLEAU DE BORD'!H1135</f>
        <v>0</v>
      </c>
      <c r="CM1137">
        <f>'TABLEAU DE BORD'!K1135-'TABLEAU DE BORD'!I1135</f>
        <v>0</v>
      </c>
    </row>
    <row r="1138" spans="72:91" x14ac:dyDescent="0.25">
      <c r="BT113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BORD'!$B$13:$B$2000,0),11))*T1138/INDEX('TABLEAU DE BORD'!$B$13:$R$2000,MATCH('Formalisme RTE'!$H$2,'TABLEAU DE BORD'!$B$13:$B$2000,0),12)</f>
        <v>3.102830965870556</v>
      </c>
      <c r="BU1138">
        <f t="shared" si="93"/>
        <v>0.93577891975241945</v>
      </c>
      <c r="BX1138">
        <f t="shared" si="91"/>
        <v>0.60748217536470928</v>
      </c>
      <c r="BZ1138">
        <v>19.600000000000001</v>
      </c>
      <c r="CB1138">
        <v>0.627</v>
      </c>
      <c r="CD1138">
        <f t="shared" si="92"/>
        <v>1.5404220201039038</v>
      </c>
      <c r="CF1138">
        <f t="shared" si="90"/>
        <v>404.81000000000006</v>
      </c>
      <c r="CG113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BORD'!$B$13:$B$2000,0),9)))*T1138/$P$18)</f>
        <v>406.35042202010396</v>
      </c>
      <c r="CI1138">
        <f>'TABLEAU DE BORD'!B1136</f>
        <v>0</v>
      </c>
      <c r="CJ1138">
        <f>'TABLEAU DE BORD'!E1136-'TABLEAU DE BORD'!C1136</f>
        <v>0</v>
      </c>
      <c r="CL1138">
        <f>'TABLEAU DE BORD'!H1136</f>
        <v>0</v>
      </c>
      <c r="CM1138">
        <f>'TABLEAU DE BORD'!K1136-'TABLEAU DE BORD'!I1136</f>
        <v>0</v>
      </c>
    </row>
    <row r="1139" spans="72:91" x14ac:dyDescent="0.25">
      <c r="BT113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BORD'!$B$13:$B$2000,0),11))*T1139/INDEX('TABLEAU DE BORD'!$B$13:$R$2000,MATCH('Formalisme RTE'!$H$2,'TABLEAU DE BORD'!$B$13:$B$2000,0),12)</f>
        <v>3.102830965870556</v>
      </c>
      <c r="BU1139">
        <f t="shared" si="93"/>
        <v>0.93577891975241945</v>
      </c>
      <c r="BX1139">
        <f t="shared" si="91"/>
        <v>0.60748217536470928</v>
      </c>
      <c r="BZ1139">
        <v>19.600000000000001</v>
      </c>
      <c r="CB1139">
        <v>0.627</v>
      </c>
      <c r="CD1139">
        <f t="shared" si="92"/>
        <v>1.5404220201039038</v>
      </c>
      <c r="CF1139">
        <f t="shared" si="90"/>
        <v>404.81000000000006</v>
      </c>
      <c r="CG113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BORD'!$B$13:$B$2000,0),9)))*T1139/$P$18)</f>
        <v>406.35042202010396</v>
      </c>
      <c r="CI1139">
        <f>'TABLEAU DE BORD'!B1137</f>
        <v>0</v>
      </c>
      <c r="CJ1139">
        <f>'TABLEAU DE BORD'!E1137-'TABLEAU DE BORD'!C1137</f>
        <v>0</v>
      </c>
      <c r="CL1139">
        <f>'TABLEAU DE BORD'!H1137</f>
        <v>0</v>
      </c>
      <c r="CM1139">
        <f>'TABLEAU DE BORD'!K1137-'TABLEAU DE BORD'!I1137</f>
        <v>0</v>
      </c>
    </row>
    <row r="1140" spans="72:91" x14ac:dyDescent="0.25">
      <c r="BT114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BORD'!$B$13:$B$2000,0),11))*T1140/INDEX('TABLEAU DE BORD'!$B$13:$R$2000,MATCH('Formalisme RTE'!$H$2,'TABLEAU DE BORD'!$B$13:$B$2000,0),12)</f>
        <v>3.102830965870556</v>
      </c>
      <c r="BU1140">
        <f t="shared" si="93"/>
        <v>0.93577891975241945</v>
      </c>
      <c r="BX1140">
        <f t="shared" si="91"/>
        <v>0.60748217536470928</v>
      </c>
      <c r="BZ1140">
        <v>19.600000000000001</v>
      </c>
      <c r="CB1140">
        <v>0.627</v>
      </c>
      <c r="CD1140">
        <f t="shared" si="92"/>
        <v>1.5404220201039038</v>
      </c>
      <c r="CF1140">
        <f t="shared" si="90"/>
        <v>404.81000000000006</v>
      </c>
      <c r="CG114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BORD'!$B$13:$B$2000,0),9)))*T1140/$P$18)</f>
        <v>406.35042202010396</v>
      </c>
      <c r="CI1140">
        <f>'TABLEAU DE BORD'!B1138</f>
        <v>0</v>
      </c>
      <c r="CJ1140">
        <f>'TABLEAU DE BORD'!E1138-'TABLEAU DE BORD'!C1138</f>
        <v>0</v>
      </c>
      <c r="CL1140">
        <f>'TABLEAU DE BORD'!H1138</f>
        <v>0</v>
      </c>
      <c r="CM1140">
        <f>'TABLEAU DE BORD'!K1138-'TABLEAU DE BORD'!I1138</f>
        <v>0</v>
      </c>
    </row>
    <row r="1141" spans="72:91" x14ac:dyDescent="0.25">
      <c r="BT114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BORD'!$B$13:$B$2000,0),11))*T1141/INDEX('TABLEAU DE BORD'!$B$13:$R$2000,MATCH('Formalisme RTE'!$H$2,'TABLEAU DE BORD'!$B$13:$B$2000,0),12)</f>
        <v>3.102830965870556</v>
      </c>
      <c r="BU1141">
        <f t="shared" si="93"/>
        <v>0.93577891975241945</v>
      </c>
      <c r="BX1141">
        <f t="shared" si="91"/>
        <v>0.60748217536470928</v>
      </c>
      <c r="BZ1141">
        <v>19.600000000000001</v>
      </c>
      <c r="CB1141">
        <v>0.627</v>
      </c>
      <c r="CD1141">
        <f t="shared" si="92"/>
        <v>1.5404220201039038</v>
      </c>
      <c r="CF1141">
        <f t="shared" si="90"/>
        <v>404.81000000000006</v>
      </c>
      <c r="CG114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BORD'!$B$13:$B$2000,0),9)))*T1141/$P$18)</f>
        <v>406.35042202010396</v>
      </c>
      <c r="CI1141">
        <f>'TABLEAU DE BORD'!B1139</f>
        <v>0</v>
      </c>
      <c r="CJ1141">
        <f>'TABLEAU DE BORD'!E1139-'TABLEAU DE BORD'!C1139</f>
        <v>0</v>
      </c>
      <c r="CL1141">
        <f>'TABLEAU DE BORD'!H1139</f>
        <v>0</v>
      </c>
      <c r="CM1141">
        <f>'TABLEAU DE BORD'!K1139-'TABLEAU DE BORD'!I1139</f>
        <v>0</v>
      </c>
    </row>
    <row r="1142" spans="72:91" x14ac:dyDescent="0.25">
      <c r="BT114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BORD'!$B$13:$B$2000,0),11))*T1142/INDEX('TABLEAU DE BORD'!$B$13:$R$2000,MATCH('Formalisme RTE'!$H$2,'TABLEAU DE BORD'!$B$13:$B$2000,0),12)</f>
        <v>3.102830965870556</v>
      </c>
      <c r="BU1142">
        <f t="shared" si="93"/>
        <v>0.93577891975241945</v>
      </c>
      <c r="BX1142">
        <f t="shared" si="91"/>
        <v>0.60748217536470928</v>
      </c>
      <c r="BZ1142">
        <v>19.600000000000001</v>
      </c>
      <c r="CB1142">
        <v>0.627</v>
      </c>
      <c r="CD1142">
        <f t="shared" si="92"/>
        <v>1.5404220201039038</v>
      </c>
      <c r="CF1142">
        <f t="shared" si="90"/>
        <v>404.81000000000006</v>
      </c>
      <c r="CG114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BORD'!$B$13:$B$2000,0),9)))*T1142/$P$18)</f>
        <v>406.35042202010396</v>
      </c>
      <c r="CI1142">
        <f>'TABLEAU DE BORD'!B1140</f>
        <v>0</v>
      </c>
      <c r="CJ1142">
        <f>'TABLEAU DE BORD'!E1140-'TABLEAU DE BORD'!C1140</f>
        <v>0</v>
      </c>
      <c r="CL1142">
        <f>'TABLEAU DE BORD'!H1140</f>
        <v>0</v>
      </c>
      <c r="CM1142">
        <f>'TABLEAU DE BORD'!K1140-'TABLEAU DE BORD'!I1140</f>
        <v>0</v>
      </c>
    </row>
    <row r="1143" spans="72:91" x14ac:dyDescent="0.25">
      <c r="BT114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BORD'!$B$13:$B$2000,0),11))*T1143/INDEX('TABLEAU DE BORD'!$B$13:$R$2000,MATCH('Formalisme RTE'!$H$2,'TABLEAU DE BORD'!$B$13:$B$2000,0),12)</f>
        <v>3.102830965870556</v>
      </c>
      <c r="BU1143">
        <f t="shared" si="93"/>
        <v>0.93577891975241945</v>
      </c>
      <c r="BX1143">
        <f t="shared" si="91"/>
        <v>0.60748217536470928</v>
      </c>
      <c r="BZ1143">
        <v>19.600000000000001</v>
      </c>
      <c r="CB1143">
        <v>0.627</v>
      </c>
      <c r="CD1143">
        <f t="shared" si="92"/>
        <v>1.5404220201039038</v>
      </c>
      <c r="CF1143">
        <f t="shared" si="90"/>
        <v>404.81000000000006</v>
      </c>
      <c r="CG114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BORD'!$B$13:$B$2000,0),9)))*T1143/$P$18)</f>
        <v>406.35042202010396</v>
      </c>
      <c r="CI1143">
        <f>'TABLEAU DE BORD'!B1141</f>
        <v>0</v>
      </c>
      <c r="CJ1143">
        <f>'TABLEAU DE BORD'!E1141-'TABLEAU DE BORD'!C1141</f>
        <v>0</v>
      </c>
      <c r="CL1143">
        <f>'TABLEAU DE BORD'!H1141</f>
        <v>0</v>
      </c>
      <c r="CM1143">
        <f>'TABLEAU DE BORD'!K1141-'TABLEAU DE BORD'!I1141</f>
        <v>0</v>
      </c>
    </row>
    <row r="1144" spans="72:91" x14ac:dyDescent="0.25">
      <c r="BT114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BORD'!$B$13:$B$2000,0),11))*T1144/INDEX('TABLEAU DE BORD'!$B$13:$R$2000,MATCH('Formalisme RTE'!$H$2,'TABLEAU DE BORD'!$B$13:$B$2000,0),12)</f>
        <v>3.102830965870556</v>
      </c>
      <c r="BU1144">
        <f t="shared" si="93"/>
        <v>0.93577891975241945</v>
      </c>
      <c r="BX1144">
        <f t="shared" si="91"/>
        <v>0.60748217536470928</v>
      </c>
      <c r="BZ1144">
        <v>19.600000000000001</v>
      </c>
      <c r="CB1144">
        <v>0.627</v>
      </c>
      <c r="CD1144">
        <f t="shared" si="92"/>
        <v>1.5404220201039038</v>
      </c>
      <c r="CF1144">
        <f t="shared" si="90"/>
        <v>404.81000000000006</v>
      </c>
      <c r="CG114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BORD'!$B$13:$B$2000,0),9)))*T1144/$P$18)</f>
        <v>406.35042202010396</v>
      </c>
      <c r="CI1144">
        <f>'TABLEAU DE BORD'!B1142</f>
        <v>0</v>
      </c>
      <c r="CJ1144">
        <f>'TABLEAU DE BORD'!E1142-'TABLEAU DE BORD'!C1142</f>
        <v>0</v>
      </c>
      <c r="CL1144">
        <f>'TABLEAU DE BORD'!H1142</f>
        <v>0</v>
      </c>
      <c r="CM1144">
        <f>'TABLEAU DE BORD'!K1142-'TABLEAU DE BORD'!I1142</f>
        <v>0</v>
      </c>
    </row>
    <row r="1145" spans="72:91" x14ac:dyDescent="0.25">
      <c r="BT114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BORD'!$B$13:$B$2000,0),11))*T1145/INDEX('TABLEAU DE BORD'!$B$13:$R$2000,MATCH('Formalisme RTE'!$H$2,'TABLEAU DE BORD'!$B$13:$B$2000,0),12)</f>
        <v>3.102830965870556</v>
      </c>
      <c r="BU1145">
        <f t="shared" si="93"/>
        <v>0.93577891975241945</v>
      </c>
      <c r="BX1145">
        <f t="shared" si="91"/>
        <v>0.60748217536470928</v>
      </c>
      <c r="BZ1145">
        <v>19.600000000000001</v>
      </c>
      <c r="CB1145">
        <v>0.627</v>
      </c>
      <c r="CD1145">
        <f t="shared" si="92"/>
        <v>1.5404220201039038</v>
      </c>
      <c r="CF1145">
        <f t="shared" si="90"/>
        <v>404.81000000000006</v>
      </c>
      <c r="CG114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BORD'!$B$13:$B$2000,0),9)))*T1145/$P$18)</f>
        <v>406.35042202010396</v>
      </c>
      <c r="CI1145">
        <f>'TABLEAU DE BORD'!B1143</f>
        <v>0</v>
      </c>
      <c r="CJ1145">
        <f>'TABLEAU DE BORD'!E1143-'TABLEAU DE BORD'!C1143</f>
        <v>0</v>
      </c>
      <c r="CL1145">
        <f>'TABLEAU DE BORD'!H1143</f>
        <v>0</v>
      </c>
      <c r="CM1145">
        <f>'TABLEAU DE BORD'!K1143-'TABLEAU DE BORD'!I1143</f>
        <v>0</v>
      </c>
    </row>
    <row r="1146" spans="72:91" x14ac:dyDescent="0.25">
      <c r="BT114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BORD'!$B$13:$B$2000,0),11))*T1146/INDEX('TABLEAU DE BORD'!$B$13:$R$2000,MATCH('Formalisme RTE'!$H$2,'TABLEAU DE BORD'!$B$13:$B$2000,0),12)</f>
        <v>3.102830965870556</v>
      </c>
      <c r="BU1146">
        <f t="shared" si="93"/>
        <v>0.93577891975241945</v>
      </c>
      <c r="BX1146">
        <f t="shared" si="91"/>
        <v>0.60748217536470928</v>
      </c>
      <c r="BZ1146">
        <v>19.600000000000001</v>
      </c>
      <c r="CB1146">
        <v>0.627</v>
      </c>
      <c r="CD1146">
        <f t="shared" si="92"/>
        <v>1.5404220201039038</v>
      </c>
      <c r="CF1146">
        <f t="shared" si="90"/>
        <v>404.81000000000006</v>
      </c>
      <c r="CG114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BORD'!$B$13:$B$2000,0),9)))*T1146/$P$18)</f>
        <v>406.35042202010396</v>
      </c>
      <c r="CI1146">
        <f>'TABLEAU DE BORD'!B1144</f>
        <v>0</v>
      </c>
      <c r="CJ1146">
        <f>'TABLEAU DE BORD'!E1144-'TABLEAU DE BORD'!C1144</f>
        <v>0</v>
      </c>
      <c r="CL1146">
        <f>'TABLEAU DE BORD'!H1144</f>
        <v>0</v>
      </c>
      <c r="CM1146">
        <f>'TABLEAU DE BORD'!K1144-'TABLEAU DE BORD'!I1144</f>
        <v>0</v>
      </c>
    </row>
    <row r="1147" spans="72:91" x14ac:dyDescent="0.25">
      <c r="BT114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BORD'!$B$13:$B$2000,0),11))*T1147/INDEX('TABLEAU DE BORD'!$B$13:$R$2000,MATCH('Formalisme RTE'!$H$2,'TABLEAU DE BORD'!$B$13:$B$2000,0),12)</f>
        <v>3.102830965870556</v>
      </c>
      <c r="BU1147">
        <f t="shared" si="93"/>
        <v>0.93577891975241945</v>
      </c>
      <c r="BX1147">
        <f t="shared" si="91"/>
        <v>0.60748217536470928</v>
      </c>
      <c r="BZ1147">
        <v>19.600000000000001</v>
      </c>
      <c r="CB1147">
        <v>0.627</v>
      </c>
      <c r="CD1147">
        <f t="shared" si="92"/>
        <v>1.5404220201039038</v>
      </c>
      <c r="CF1147">
        <f t="shared" si="90"/>
        <v>404.81000000000006</v>
      </c>
      <c r="CG114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BORD'!$B$13:$B$2000,0),9)))*T1147/$P$18)</f>
        <v>406.35042202010396</v>
      </c>
      <c r="CI1147">
        <f>'TABLEAU DE BORD'!B1145</f>
        <v>0</v>
      </c>
      <c r="CJ1147">
        <f>'TABLEAU DE BORD'!E1145-'TABLEAU DE BORD'!C1145</f>
        <v>0</v>
      </c>
      <c r="CL1147">
        <f>'TABLEAU DE BORD'!H1145</f>
        <v>0</v>
      </c>
      <c r="CM1147">
        <f>'TABLEAU DE BORD'!K1145-'TABLEAU DE BORD'!I1145</f>
        <v>0</v>
      </c>
    </row>
    <row r="1148" spans="72:91" x14ac:dyDescent="0.25">
      <c r="BT114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BORD'!$B$13:$B$2000,0),11))*T1148/INDEX('TABLEAU DE BORD'!$B$13:$R$2000,MATCH('Formalisme RTE'!$H$2,'TABLEAU DE BORD'!$B$13:$B$2000,0),12)</f>
        <v>3.102830965870556</v>
      </c>
      <c r="BU1148">
        <f t="shared" si="93"/>
        <v>0.93577891975241945</v>
      </c>
      <c r="BX1148">
        <f t="shared" si="91"/>
        <v>0.60748217536470928</v>
      </c>
      <c r="BZ1148">
        <v>19.600000000000001</v>
      </c>
      <c r="CB1148">
        <v>0.627</v>
      </c>
      <c r="CD1148">
        <f t="shared" si="92"/>
        <v>1.5404220201039038</v>
      </c>
      <c r="CF1148">
        <f t="shared" si="90"/>
        <v>404.81000000000006</v>
      </c>
      <c r="CG114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BORD'!$B$13:$B$2000,0),9)))*T1148/$P$18)</f>
        <v>406.35042202010396</v>
      </c>
      <c r="CI1148">
        <f>'TABLEAU DE BORD'!B1146</f>
        <v>0</v>
      </c>
      <c r="CJ1148">
        <f>'TABLEAU DE BORD'!E1146-'TABLEAU DE BORD'!C1146</f>
        <v>0</v>
      </c>
      <c r="CL1148">
        <f>'TABLEAU DE BORD'!H1146</f>
        <v>0</v>
      </c>
      <c r="CM1148">
        <f>'TABLEAU DE BORD'!K1146-'TABLEAU DE BORD'!I1146</f>
        <v>0</v>
      </c>
    </row>
    <row r="1149" spans="72:91" x14ac:dyDescent="0.25">
      <c r="BT114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BORD'!$B$13:$B$2000,0),11))*T1149/INDEX('TABLEAU DE BORD'!$B$13:$R$2000,MATCH('Formalisme RTE'!$H$2,'TABLEAU DE BORD'!$B$13:$B$2000,0),12)</f>
        <v>3.102830965870556</v>
      </c>
      <c r="BU1149">
        <f t="shared" si="93"/>
        <v>0.93577891975241945</v>
      </c>
      <c r="BX1149">
        <f t="shared" si="91"/>
        <v>0.60748217536470928</v>
      </c>
      <c r="BZ1149">
        <v>19.600000000000001</v>
      </c>
      <c r="CB1149">
        <v>0.627</v>
      </c>
      <c r="CD1149">
        <f t="shared" si="92"/>
        <v>1.5404220201039038</v>
      </c>
      <c r="CF1149">
        <f t="shared" si="90"/>
        <v>404.81000000000006</v>
      </c>
      <c r="CG114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BORD'!$B$13:$B$2000,0),9)))*T1149/$P$18)</f>
        <v>406.35042202010396</v>
      </c>
      <c r="CI1149">
        <f>'TABLEAU DE BORD'!B1147</f>
        <v>0</v>
      </c>
      <c r="CJ1149">
        <f>'TABLEAU DE BORD'!E1147-'TABLEAU DE BORD'!C1147</f>
        <v>0</v>
      </c>
      <c r="CL1149">
        <f>'TABLEAU DE BORD'!H1147</f>
        <v>0</v>
      </c>
      <c r="CM1149">
        <f>'TABLEAU DE BORD'!K1147-'TABLEAU DE BORD'!I1147</f>
        <v>0</v>
      </c>
    </row>
    <row r="1150" spans="72:91" x14ac:dyDescent="0.25">
      <c r="BT115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BORD'!$B$13:$B$2000,0),11))*T1150/INDEX('TABLEAU DE BORD'!$B$13:$R$2000,MATCH('Formalisme RTE'!$H$2,'TABLEAU DE BORD'!$B$13:$B$2000,0),12)</f>
        <v>3.102830965870556</v>
      </c>
      <c r="BU1150">
        <f t="shared" si="93"/>
        <v>0.93577891975241945</v>
      </c>
      <c r="BX1150">
        <f t="shared" si="91"/>
        <v>0.60748217536470928</v>
      </c>
      <c r="BZ1150">
        <v>19.600000000000001</v>
      </c>
      <c r="CB1150">
        <v>0.627</v>
      </c>
      <c r="CD1150">
        <f t="shared" si="92"/>
        <v>1.5404220201039038</v>
      </c>
      <c r="CF1150">
        <f t="shared" si="90"/>
        <v>404.81000000000006</v>
      </c>
      <c r="CG115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BORD'!$B$13:$B$2000,0),9)))*T1150/$P$18)</f>
        <v>406.35042202010396</v>
      </c>
      <c r="CI1150">
        <f>'TABLEAU DE BORD'!B1148</f>
        <v>0</v>
      </c>
      <c r="CJ1150">
        <f>'TABLEAU DE BORD'!E1148-'TABLEAU DE BORD'!C1148</f>
        <v>0</v>
      </c>
      <c r="CL1150">
        <f>'TABLEAU DE BORD'!H1148</f>
        <v>0</v>
      </c>
      <c r="CM1150">
        <f>'TABLEAU DE BORD'!K1148-'TABLEAU DE BORD'!I1148</f>
        <v>0</v>
      </c>
    </row>
    <row r="1151" spans="72:91" x14ac:dyDescent="0.25">
      <c r="BT115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BORD'!$B$13:$B$2000,0),11))*T1151/INDEX('TABLEAU DE BORD'!$B$13:$R$2000,MATCH('Formalisme RTE'!$H$2,'TABLEAU DE BORD'!$B$13:$B$2000,0),12)</f>
        <v>3.102830965870556</v>
      </c>
      <c r="BU1151">
        <f t="shared" si="93"/>
        <v>0.93577891975241945</v>
      </c>
      <c r="BX1151">
        <f t="shared" si="91"/>
        <v>0.60748217536470928</v>
      </c>
      <c r="BZ1151">
        <v>19.600000000000001</v>
      </c>
      <c r="CB1151">
        <v>0.627</v>
      </c>
      <c r="CD1151">
        <f t="shared" si="92"/>
        <v>1.5404220201039038</v>
      </c>
      <c r="CF1151">
        <f t="shared" si="90"/>
        <v>404.81000000000006</v>
      </c>
      <c r="CG115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BORD'!$B$13:$B$2000,0),9)))*T1151/$P$18)</f>
        <v>406.35042202010396</v>
      </c>
      <c r="CI1151">
        <f>'TABLEAU DE BORD'!B1149</f>
        <v>0</v>
      </c>
      <c r="CJ1151">
        <f>'TABLEAU DE BORD'!E1149-'TABLEAU DE BORD'!C1149</f>
        <v>0</v>
      </c>
      <c r="CL1151">
        <f>'TABLEAU DE BORD'!H1149</f>
        <v>0</v>
      </c>
      <c r="CM1151">
        <f>'TABLEAU DE BORD'!K1149-'TABLEAU DE BORD'!I1149</f>
        <v>0</v>
      </c>
    </row>
    <row r="1152" spans="72:91" x14ac:dyDescent="0.25">
      <c r="BT115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BORD'!$B$13:$B$2000,0),11))*T1152/INDEX('TABLEAU DE BORD'!$B$13:$R$2000,MATCH('Formalisme RTE'!$H$2,'TABLEAU DE BORD'!$B$13:$B$2000,0),12)</f>
        <v>3.102830965870556</v>
      </c>
      <c r="BU1152">
        <f t="shared" si="93"/>
        <v>0.93577891975241945</v>
      </c>
      <c r="BX1152">
        <f t="shared" si="91"/>
        <v>0.60748217536470928</v>
      </c>
      <c r="BZ1152">
        <v>19.600000000000001</v>
      </c>
      <c r="CB1152">
        <v>0.627</v>
      </c>
      <c r="CD1152">
        <f t="shared" si="92"/>
        <v>1.5404220201039038</v>
      </c>
      <c r="CF1152">
        <f t="shared" si="90"/>
        <v>404.81000000000006</v>
      </c>
      <c r="CG115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BORD'!$B$13:$B$2000,0),9)))*T1152/$P$18)</f>
        <v>406.35042202010396</v>
      </c>
      <c r="CI1152">
        <f>'TABLEAU DE BORD'!B1150</f>
        <v>0</v>
      </c>
      <c r="CJ1152">
        <f>'TABLEAU DE BORD'!E1150-'TABLEAU DE BORD'!C1150</f>
        <v>0</v>
      </c>
      <c r="CL1152">
        <f>'TABLEAU DE BORD'!H1150</f>
        <v>0</v>
      </c>
      <c r="CM1152">
        <f>'TABLEAU DE BORD'!K1150-'TABLEAU DE BORD'!I1150</f>
        <v>0</v>
      </c>
    </row>
    <row r="1153" spans="72:91" x14ac:dyDescent="0.25">
      <c r="BT115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BORD'!$B$13:$B$2000,0),11))*T1153/INDEX('TABLEAU DE BORD'!$B$13:$R$2000,MATCH('Formalisme RTE'!$H$2,'TABLEAU DE BORD'!$B$13:$B$2000,0),12)</f>
        <v>3.102830965870556</v>
      </c>
      <c r="BU1153">
        <f t="shared" si="93"/>
        <v>0.93577891975241945</v>
      </c>
      <c r="BX1153">
        <f t="shared" si="91"/>
        <v>0.60748217536470928</v>
      </c>
      <c r="BZ1153">
        <v>19.600000000000001</v>
      </c>
      <c r="CB1153">
        <v>0.627</v>
      </c>
      <c r="CD1153">
        <f t="shared" si="92"/>
        <v>1.5404220201039038</v>
      </c>
      <c r="CF1153">
        <f t="shared" si="90"/>
        <v>404.81000000000006</v>
      </c>
      <c r="CG115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BORD'!$B$13:$B$2000,0),9)))*T1153/$P$18)</f>
        <v>406.35042202010396</v>
      </c>
      <c r="CI1153">
        <f>'TABLEAU DE BORD'!B1151</f>
        <v>0</v>
      </c>
      <c r="CJ1153">
        <f>'TABLEAU DE BORD'!E1151-'TABLEAU DE BORD'!C1151</f>
        <v>0</v>
      </c>
      <c r="CL1153">
        <f>'TABLEAU DE BORD'!H1151</f>
        <v>0</v>
      </c>
      <c r="CM1153">
        <f>'TABLEAU DE BORD'!K1151-'TABLEAU DE BORD'!I1151</f>
        <v>0</v>
      </c>
    </row>
    <row r="1154" spans="72:91" x14ac:dyDescent="0.25">
      <c r="BT115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BORD'!$B$13:$B$2000,0),11))*T1154/INDEX('TABLEAU DE BORD'!$B$13:$R$2000,MATCH('Formalisme RTE'!$H$2,'TABLEAU DE BORD'!$B$13:$B$2000,0),12)</f>
        <v>3.102830965870556</v>
      </c>
      <c r="BU1154">
        <f t="shared" si="93"/>
        <v>0.93577891975241945</v>
      </c>
      <c r="BX1154">
        <f t="shared" si="91"/>
        <v>0.60748217536470928</v>
      </c>
      <c r="BZ1154">
        <v>19.600000000000001</v>
      </c>
      <c r="CB1154">
        <v>0.627</v>
      </c>
      <c r="CD1154">
        <f t="shared" si="92"/>
        <v>1.5404220201039038</v>
      </c>
      <c r="CF1154">
        <f t="shared" si="90"/>
        <v>404.81000000000006</v>
      </c>
      <c r="CG115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BORD'!$B$13:$B$2000,0),9)))*T1154/$P$18)</f>
        <v>406.35042202010396</v>
      </c>
      <c r="CI1154">
        <f>'TABLEAU DE BORD'!B1152</f>
        <v>0</v>
      </c>
      <c r="CJ1154">
        <f>'TABLEAU DE BORD'!E1152-'TABLEAU DE BORD'!C1152</f>
        <v>0</v>
      </c>
      <c r="CL1154">
        <f>'TABLEAU DE BORD'!H1152</f>
        <v>0</v>
      </c>
      <c r="CM1154">
        <f>'TABLEAU DE BORD'!K1152-'TABLEAU DE BORD'!I1152</f>
        <v>0</v>
      </c>
    </row>
    <row r="1155" spans="72:91" x14ac:dyDescent="0.25">
      <c r="BT115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BORD'!$B$13:$B$2000,0),11))*T1155/INDEX('TABLEAU DE BORD'!$B$13:$R$2000,MATCH('Formalisme RTE'!$H$2,'TABLEAU DE BORD'!$B$13:$B$2000,0),12)</f>
        <v>3.102830965870556</v>
      </c>
      <c r="BU1155">
        <f t="shared" si="93"/>
        <v>0.93577891975241945</v>
      </c>
      <c r="BX1155">
        <f t="shared" si="91"/>
        <v>0.60748217536470928</v>
      </c>
      <c r="BZ1155">
        <v>19.600000000000001</v>
      </c>
      <c r="CB1155">
        <v>0.627</v>
      </c>
      <c r="CD1155">
        <f t="shared" si="92"/>
        <v>1.5404220201039038</v>
      </c>
      <c r="CF1155">
        <f t="shared" si="90"/>
        <v>404.81000000000006</v>
      </c>
      <c r="CG115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BORD'!$B$13:$B$2000,0),9)))*T1155/$P$18)</f>
        <v>406.35042202010396</v>
      </c>
      <c r="CI1155">
        <f>'TABLEAU DE BORD'!B1153</f>
        <v>0</v>
      </c>
      <c r="CJ1155">
        <f>'TABLEAU DE BORD'!E1153-'TABLEAU DE BORD'!C1153</f>
        <v>0</v>
      </c>
      <c r="CL1155">
        <f>'TABLEAU DE BORD'!H1153</f>
        <v>0</v>
      </c>
      <c r="CM1155">
        <f>'TABLEAU DE BORD'!K1153-'TABLEAU DE BORD'!I1153</f>
        <v>0</v>
      </c>
    </row>
    <row r="1156" spans="72:91" x14ac:dyDescent="0.25">
      <c r="BT115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BORD'!$B$13:$B$2000,0),11))*T1156/INDEX('TABLEAU DE BORD'!$B$13:$R$2000,MATCH('Formalisme RTE'!$H$2,'TABLEAU DE BORD'!$B$13:$B$2000,0),12)</f>
        <v>3.102830965870556</v>
      </c>
      <c r="BU1156">
        <f t="shared" si="93"/>
        <v>0.93577891975241945</v>
      </c>
      <c r="BX1156">
        <f t="shared" si="91"/>
        <v>0.60748217536470928</v>
      </c>
      <c r="BZ1156">
        <v>19.600000000000001</v>
      </c>
      <c r="CB1156">
        <v>0.627</v>
      </c>
      <c r="CD1156">
        <f t="shared" si="92"/>
        <v>1.5404220201039038</v>
      </c>
      <c r="CF1156">
        <f t="shared" si="90"/>
        <v>404.81000000000006</v>
      </c>
      <c r="CG115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BORD'!$B$13:$B$2000,0),9)))*T1156/$P$18)</f>
        <v>406.35042202010396</v>
      </c>
      <c r="CI1156">
        <f>'TABLEAU DE BORD'!B1154</f>
        <v>0</v>
      </c>
      <c r="CJ1156">
        <f>'TABLEAU DE BORD'!E1154-'TABLEAU DE BORD'!C1154</f>
        <v>0</v>
      </c>
      <c r="CL1156">
        <f>'TABLEAU DE BORD'!H1154</f>
        <v>0</v>
      </c>
      <c r="CM1156">
        <f>'TABLEAU DE BORD'!K1154-'TABLEAU DE BORD'!I1154</f>
        <v>0</v>
      </c>
    </row>
    <row r="1157" spans="72:91" x14ac:dyDescent="0.25">
      <c r="BT115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BORD'!$B$13:$B$2000,0),11))*T1157/INDEX('TABLEAU DE BORD'!$B$13:$R$2000,MATCH('Formalisme RTE'!$H$2,'TABLEAU DE BORD'!$B$13:$B$2000,0),12)</f>
        <v>3.102830965870556</v>
      </c>
      <c r="BU1157">
        <f t="shared" si="93"/>
        <v>0.93577891975241945</v>
      </c>
      <c r="BX1157">
        <f t="shared" si="91"/>
        <v>0.60748217536470928</v>
      </c>
      <c r="BZ1157">
        <v>19.600000000000001</v>
      </c>
      <c r="CB1157">
        <v>0.627</v>
      </c>
      <c r="CD1157">
        <f t="shared" si="92"/>
        <v>1.5404220201039038</v>
      </c>
      <c r="CF1157">
        <f t="shared" si="90"/>
        <v>404.81000000000006</v>
      </c>
      <c r="CG115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BORD'!$B$13:$B$2000,0),9)))*T1157/$P$18)</f>
        <v>406.35042202010396</v>
      </c>
      <c r="CI1157">
        <f>'TABLEAU DE BORD'!B1155</f>
        <v>0</v>
      </c>
      <c r="CJ1157">
        <f>'TABLEAU DE BORD'!E1155-'TABLEAU DE BORD'!C1155</f>
        <v>0</v>
      </c>
      <c r="CL1157">
        <f>'TABLEAU DE BORD'!H1155</f>
        <v>0</v>
      </c>
      <c r="CM1157">
        <f>'TABLEAU DE BORD'!K1155-'TABLEAU DE BORD'!I1155</f>
        <v>0</v>
      </c>
    </row>
    <row r="1158" spans="72:91" x14ac:dyDescent="0.25">
      <c r="BT115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BORD'!$B$13:$B$2000,0),11))*T1158/INDEX('TABLEAU DE BORD'!$B$13:$R$2000,MATCH('Formalisme RTE'!$H$2,'TABLEAU DE BORD'!$B$13:$B$2000,0),12)</f>
        <v>3.102830965870556</v>
      </c>
      <c r="BU1158">
        <f t="shared" si="93"/>
        <v>0.93577891975241945</v>
      </c>
      <c r="BX1158">
        <f t="shared" si="91"/>
        <v>0.60748217536470928</v>
      </c>
      <c r="BZ1158">
        <v>19.600000000000001</v>
      </c>
      <c r="CB1158">
        <v>0.627</v>
      </c>
      <c r="CD1158">
        <f t="shared" si="92"/>
        <v>1.5404220201039038</v>
      </c>
      <c r="CF1158">
        <f t="shared" si="90"/>
        <v>404.81000000000006</v>
      </c>
      <c r="CG115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BORD'!$B$13:$B$2000,0),9)))*T1158/$P$18)</f>
        <v>406.35042202010396</v>
      </c>
      <c r="CI1158">
        <f>'TABLEAU DE BORD'!B1156</f>
        <v>0</v>
      </c>
      <c r="CJ1158">
        <f>'TABLEAU DE BORD'!E1156-'TABLEAU DE BORD'!C1156</f>
        <v>0</v>
      </c>
      <c r="CL1158">
        <f>'TABLEAU DE BORD'!H1156</f>
        <v>0</v>
      </c>
      <c r="CM1158">
        <f>'TABLEAU DE BORD'!K1156-'TABLEAU DE BORD'!I1156</f>
        <v>0</v>
      </c>
    </row>
    <row r="1159" spans="72:91" x14ac:dyDescent="0.25">
      <c r="BT115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BORD'!$B$13:$B$2000,0),11))*T1159/INDEX('TABLEAU DE BORD'!$B$13:$R$2000,MATCH('Formalisme RTE'!$H$2,'TABLEAU DE BORD'!$B$13:$B$2000,0),12)</f>
        <v>3.102830965870556</v>
      </c>
      <c r="BU1159">
        <f t="shared" si="93"/>
        <v>0.93577891975241945</v>
      </c>
      <c r="BX1159">
        <f t="shared" si="91"/>
        <v>0.60748217536470928</v>
      </c>
      <c r="BZ1159">
        <v>19.600000000000001</v>
      </c>
      <c r="CB1159">
        <v>0.627</v>
      </c>
      <c r="CD1159">
        <f t="shared" si="92"/>
        <v>1.5404220201039038</v>
      </c>
      <c r="CF1159">
        <f t="shared" si="90"/>
        <v>404.81000000000006</v>
      </c>
      <c r="CG115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BORD'!$B$13:$B$2000,0),9)))*T1159/$P$18)</f>
        <v>406.35042202010396</v>
      </c>
      <c r="CI1159">
        <f>'TABLEAU DE BORD'!B1157</f>
        <v>0</v>
      </c>
      <c r="CJ1159">
        <f>'TABLEAU DE BORD'!E1157-'TABLEAU DE BORD'!C1157</f>
        <v>0</v>
      </c>
      <c r="CL1159">
        <f>'TABLEAU DE BORD'!H1157</f>
        <v>0</v>
      </c>
      <c r="CM1159">
        <f>'TABLEAU DE BORD'!K1157-'TABLEAU DE BORD'!I1157</f>
        <v>0</v>
      </c>
    </row>
    <row r="1160" spans="72:91" x14ac:dyDescent="0.25">
      <c r="BT116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BORD'!$B$13:$B$2000,0),11))*T1160/INDEX('TABLEAU DE BORD'!$B$13:$R$2000,MATCH('Formalisme RTE'!$H$2,'TABLEAU DE BORD'!$B$13:$B$2000,0),12)</f>
        <v>3.102830965870556</v>
      </c>
      <c r="BU1160">
        <f t="shared" si="93"/>
        <v>0.93577891975241945</v>
      </c>
      <c r="BX1160">
        <f t="shared" si="91"/>
        <v>0.60748217536470928</v>
      </c>
      <c r="BZ1160">
        <v>19.600000000000001</v>
      </c>
      <c r="CB1160">
        <v>0.627</v>
      </c>
      <c r="CD1160">
        <f t="shared" si="92"/>
        <v>1.5404220201039038</v>
      </c>
      <c r="CF1160">
        <f t="shared" si="90"/>
        <v>404.81000000000006</v>
      </c>
      <c r="CG116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BORD'!$B$13:$B$2000,0),9)))*T1160/$P$18)</f>
        <v>406.35042202010396</v>
      </c>
      <c r="CI1160">
        <f>'TABLEAU DE BORD'!B1158</f>
        <v>0</v>
      </c>
      <c r="CJ1160">
        <f>'TABLEAU DE BORD'!E1158-'TABLEAU DE BORD'!C1158</f>
        <v>0</v>
      </c>
      <c r="CL1160">
        <f>'TABLEAU DE BORD'!H1158</f>
        <v>0</v>
      </c>
      <c r="CM1160">
        <f>'TABLEAU DE BORD'!K1158-'TABLEAU DE BORD'!I1158</f>
        <v>0</v>
      </c>
    </row>
    <row r="1161" spans="72:91" x14ac:dyDescent="0.25">
      <c r="BT116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BORD'!$B$13:$B$2000,0),11))*T1161/INDEX('TABLEAU DE BORD'!$B$13:$R$2000,MATCH('Formalisme RTE'!$H$2,'TABLEAU DE BORD'!$B$13:$B$2000,0),12)</f>
        <v>3.102830965870556</v>
      </c>
      <c r="BU1161">
        <f t="shared" si="93"/>
        <v>0.93577891975241945</v>
      </c>
      <c r="BX1161">
        <f t="shared" si="91"/>
        <v>0.60748217536470928</v>
      </c>
      <c r="BZ1161">
        <v>19.600000000000001</v>
      </c>
      <c r="CB1161">
        <v>0.627</v>
      </c>
      <c r="CD1161">
        <f t="shared" si="92"/>
        <v>1.5404220201039038</v>
      </c>
      <c r="CF1161">
        <f t="shared" si="90"/>
        <v>404.81000000000006</v>
      </c>
      <c r="CG116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BORD'!$B$13:$B$2000,0),9)))*T1161/$P$18)</f>
        <v>406.35042202010396</v>
      </c>
      <c r="CI1161">
        <f>'TABLEAU DE BORD'!B1159</f>
        <v>0</v>
      </c>
      <c r="CJ1161">
        <f>'TABLEAU DE BORD'!E1159-'TABLEAU DE BORD'!C1159</f>
        <v>0</v>
      </c>
      <c r="CL1161">
        <f>'TABLEAU DE BORD'!H1159</f>
        <v>0</v>
      </c>
      <c r="CM1161">
        <f>'TABLEAU DE BORD'!K1159-'TABLEAU DE BORD'!I1159</f>
        <v>0</v>
      </c>
    </row>
    <row r="1162" spans="72:91" x14ac:dyDescent="0.25">
      <c r="BT116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BORD'!$B$13:$B$2000,0),11))*T1162/INDEX('TABLEAU DE BORD'!$B$13:$R$2000,MATCH('Formalisme RTE'!$H$2,'TABLEAU DE BORD'!$B$13:$B$2000,0),12)</f>
        <v>3.102830965870556</v>
      </c>
      <c r="BU1162">
        <f t="shared" si="93"/>
        <v>0.93577891975241945</v>
      </c>
      <c r="BX1162">
        <f t="shared" si="91"/>
        <v>0.60748217536470928</v>
      </c>
      <c r="BZ1162">
        <v>19.600000000000001</v>
      </c>
      <c r="CB1162">
        <v>0.627</v>
      </c>
      <c r="CD1162">
        <f t="shared" si="92"/>
        <v>1.5404220201039038</v>
      </c>
      <c r="CF1162">
        <f t="shared" si="90"/>
        <v>404.81000000000006</v>
      </c>
      <c r="CG116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BORD'!$B$13:$B$2000,0),9)))*T1162/$P$18)</f>
        <v>406.35042202010396</v>
      </c>
      <c r="CI1162">
        <f>'TABLEAU DE BORD'!B1160</f>
        <v>0</v>
      </c>
      <c r="CJ1162">
        <f>'TABLEAU DE BORD'!E1160-'TABLEAU DE BORD'!C1160</f>
        <v>0</v>
      </c>
      <c r="CL1162">
        <f>'TABLEAU DE BORD'!H1160</f>
        <v>0</v>
      </c>
      <c r="CM1162">
        <f>'TABLEAU DE BORD'!K1160-'TABLEAU DE BORD'!I1160</f>
        <v>0</v>
      </c>
    </row>
    <row r="1163" spans="72:91" x14ac:dyDescent="0.25">
      <c r="BT116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BORD'!$B$13:$B$2000,0),11))*T1163/INDEX('TABLEAU DE BORD'!$B$13:$R$2000,MATCH('Formalisme RTE'!$H$2,'TABLEAU DE BORD'!$B$13:$B$2000,0),12)</f>
        <v>3.102830965870556</v>
      </c>
      <c r="BU1163">
        <f t="shared" si="93"/>
        <v>0.93577891975241945</v>
      </c>
      <c r="BX1163">
        <f t="shared" si="91"/>
        <v>0.60748217536470928</v>
      </c>
      <c r="BZ1163">
        <v>19.600000000000001</v>
      </c>
      <c r="CB1163">
        <v>0.627</v>
      </c>
      <c r="CD1163">
        <f t="shared" si="92"/>
        <v>1.5404220201039038</v>
      </c>
      <c r="CF1163">
        <f t="shared" si="90"/>
        <v>404.81000000000006</v>
      </c>
      <c r="CG116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BORD'!$B$13:$B$2000,0),9)))*T1163/$P$18)</f>
        <v>406.35042202010396</v>
      </c>
      <c r="CI1163">
        <f>'TABLEAU DE BORD'!B1161</f>
        <v>0</v>
      </c>
      <c r="CJ1163">
        <f>'TABLEAU DE BORD'!E1161-'TABLEAU DE BORD'!C1161</f>
        <v>0</v>
      </c>
      <c r="CL1163">
        <f>'TABLEAU DE BORD'!H1161</f>
        <v>0</v>
      </c>
      <c r="CM1163">
        <f>'TABLEAU DE BORD'!K1161-'TABLEAU DE BORD'!I1161</f>
        <v>0</v>
      </c>
    </row>
    <row r="1164" spans="72:91" x14ac:dyDescent="0.25">
      <c r="BT116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BORD'!$B$13:$B$2000,0),11))*T1164/INDEX('TABLEAU DE BORD'!$B$13:$R$2000,MATCH('Formalisme RTE'!$H$2,'TABLEAU DE BORD'!$B$13:$B$2000,0),12)</f>
        <v>3.102830965870556</v>
      </c>
      <c r="BU1164">
        <f t="shared" si="93"/>
        <v>0.93577891975241945</v>
      </c>
      <c r="BX1164">
        <f t="shared" si="91"/>
        <v>0.60748217536470928</v>
      </c>
      <c r="BZ1164">
        <v>19.600000000000001</v>
      </c>
      <c r="CB1164">
        <v>0.627</v>
      </c>
      <c r="CD1164">
        <f t="shared" si="92"/>
        <v>1.5404220201039038</v>
      </c>
      <c r="CF1164">
        <f t="shared" si="90"/>
        <v>404.81000000000006</v>
      </c>
      <c r="CG116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BORD'!$B$13:$B$2000,0),9)))*T1164/$P$18)</f>
        <v>406.35042202010396</v>
      </c>
      <c r="CI1164">
        <f>'TABLEAU DE BORD'!B1162</f>
        <v>0</v>
      </c>
      <c r="CJ1164">
        <f>'TABLEAU DE BORD'!E1162-'TABLEAU DE BORD'!C1162</f>
        <v>0</v>
      </c>
      <c r="CL1164">
        <f>'TABLEAU DE BORD'!H1162</f>
        <v>0</v>
      </c>
      <c r="CM1164">
        <f>'TABLEAU DE BORD'!K1162-'TABLEAU DE BORD'!I1162</f>
        <v>0</v>
      </c>
    </row>
    <row r="1165" spans="72:91" x14ac:dyDescent="0.25">
      <c r="BT116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BORD'!$B$13:$B$2000,0),11))*T1165/INDEX('TABLEAU DE BORD'!$B$13:$R$2000,MATCH('Formalisme RTE'!$H$2,'TABLEAU DE BORD'!$B$13:$B$2000,0),12)</f>
        <v>3.102830965870556</v>
      </c>
      <c r="BU1165">
        <f t="shared" si="93"/>
        <v>0.93577891975241945</v>
      </c>
      <c r="BX1165">
        <f t="shared" si="91"/>
        <v>0.60748217536470928</v>
      </c>
      <c r="BZ1165">
        <v>19.600000000000001</v>
      </c>
      <c r="CB1165">
        <v>0.627</v>
      </c>
      <c r="CD1165">
        <f t="shared" si="92"/>
        <v>1.5404220201039038</v>
      </c>
      <c r="CF1165">
        <f t="shared" si="90"/>
        <v>404.81000000000006</v>
      </c>
      <c r="CG116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BORD'!$B$13:$B$2000,0),9)))*T1165/$P$18)</f>
        <v>406.35042202010396</v>
      </c>
      <c r="CI1165">
        <f>'TABLEAU DE BORD'!B1163</f>
        <v>0</v>
      </c>
      <c r="CJ1165">
        <f>'TABLEAU DE BORD'!E1163-'TABLEAU DE BORD'!C1163</f>
        <v>0</v>
      </c>
      <c r="CL1165">
        <f>'TABLEAU DE BORD'!H1163</f>
        <v>0</v>
      </c>
      <c r="CM1165">
        <f>'TABLEAU DE BORD'!K1163-'TABLEAU DE BORD'!I1163</f>
        <v>0</v>
      </c>
    </row>
    <row r="1166" spans="72:91" x14ac:dyDescent="0.25">
      <c r="BT116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BORD'!$B$13:$B$2000,0),11))*T1166/INDEX('TABLEAU DE BORD'!$B$13:$R$2000,MATCH('Formalisme RTE'!$H$2,'TABLEAU DE BORD'!$B$13:$B$2000,0),12)</f>
        <v>3.102830965870556</v>
      </c>
      <c r="BU1166">
        <f t="shared" si="93"/>
        <v>0.93577891975241945</v>
      </c>
      <c r="BX1166">
        <f t="shared" si="91"/>
        <v>0.60748217536470928</v>
      </c>
      <c r="BZ1166">
        <v>19.600000000000001</v>
      </c>
      <c r="CB1166">
        <v>0.627</v>
      </c>
      <c r="CD1166">
        <f t="shared" si="92"/>
        <v>1.5404220201039038</v>
      </c>
      <c r="CF1166">
        <f t="shared" si="90"/>
        <v>404.81000000000006</v>
      </c>
      <c r="CG116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BORD'!$B$13:$B$2000,0),9)))*T1166/$P$18)</f>
        <v>406.35042202010396</v>
      </c>
      <c r="CI1166">
        <f>'TABLEAU DE BORD'!B1164</f>
        <v>0</v>
      </c>
      <c r="CJ1166">
        <f>'TABLEAU DE BORD'!E1164-'TABLEAU DE BORD'!C1164</f>
        <v>0</v>
      </c>
      <c r="CL1166">
        <f>'TABLEAU DE BORD'!H1164</f>
        <v>0</v>
      </c>
      <c r="CM1166">
        <f>'TABLEAU DE BORD'!K1164-'TABLEAU DE BORD'!I1164</f>
        <v>0</v>
      </c>
    </row>
    <row r="1167" spans="72:91" x14ac:dyDescent="0.25">
      <c r="BT116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BORD'!$B$13:$B$2000,0),11))*T1167/INDEX('TABLEAU DE BORD'!$B$13:$R$2000,MATCH('Formalisme RTE'!$H$2,'TABLEAU DE BORD'!$B$13:$B$2000,0),12)</f>
        <v>3.102830965870556</v>
      </c>
      <c r="BU1167">
        <f t="shared" si="93"/>
        <v>0.93577891975241945</v>
      </c>
      <c r="BX1167">
        <f t="shared" si="91"/>
        <v>0.60748217536470928</v>
      </c>
      <c r="BZ1167">
        <v>19.600000000000001</v>
      </c>
      <c r="CB1167">
        <v>0.627</v>
      </c>
      <c r="CD1167">
        <f t="shared" si="92"/>
        <v>1.5404220201039038</v>
      </c>
      <c r="CF1167">
        <f t="shared" ref="CF1167:CF1230" si="94">$BE$28+$D$10*((EXP(($BE$26-T1167)/$D$10)+EXP(-($BE$26-T1167)/$D$10))/2-1)</f>
        <v>404.81000000000006</v>
      </c>
      <c r="CG116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BORD'!$B$13:$B$2000,0),9)))*T1167/$P$18)</f>
        <v>406.35042202010396</v>
      </c>
      <c r="CI1167">
        <f>'TABLEAU DE BORD'!B1165</f>
        <v>0</v>
      </c>
      <c r="CJ1167">
        <f>'TABLEAU DE BORD'!E1165-'TABLEAU DE BORD'!C1165</f>
        <v>0</v>
      </c>
      <c r="CL1167">
        <f>'TABLEAU DE BORD'!H1165</f>
        <v>0</v>
      </c>
      <c r="CM1167">
        <f>'TABLEAU DE BORD'!K1165-'TABLEAU DE BORD'!I1165</f>
        <v>0</v>
      </c>
    </row>
    <row r="1168" spans="72:91" x14ac:dyDescent="0.25">
      <c r="BT116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BORD'!$B$13:$B$2000,0),11))*T1168/INDEX('TABLEAU DE BORD'!$B$13:$R$2000,MATCH('Formalisme RTE'!$H$2,'TABLEAU DE BORD'!$B$13:$B$2000,0),12)</f>
        <v>3.102830965870556</v>
      </c>
      <c r="BU1168">
        <f t="shared" si="93"/>
        <v>0.93577891975241945</v>
      </c>
      <c r="BX1168">
        <f t="shared" ref="BX1168:BX1231" si="95">SQRT(1-(1/(SQRT((CB1168*0.981)^2+(($B$30/10)*BZ1168*0.001)^2)/(CB1168*0.981))^2))</f>
        <v>0.60748217536470928</v>
      </c>
      <c r="BZ1168">
        <v>19.600000000000001</v>
      </c>
      <c r="CB1168">
        <v>0.627</v>
      </c>
      <c r="CD1168">
        <f t="shared" si="92"/>
        <v>1.5404220201039038</v>
      </c>
      <c r="CF1168">
        <f t="shared" si="94"/>
        <v>404.81000000000006</v>
      </c>
      <c r="CG116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BORD'!$B$13:$B$2000,0),9)))*T1168/$P$18)</f>
        <v>406.35042202010396</v>
      </c>
      <c r="CI1168">
        <f>'TABLEAU DE BORD'!B1166</f>
        <v>0</v>
      </c>
      <c r="CJ1168">
        <f>'TABLEAU DE BORD'!E1166-'TABLEAU DE BORD'!C1166</f>
        <v>0</v>
      </c>
      <c r="CL1168">
        <f>'TABLEAU DE BORD'!H1166</f>
        <v>0</v>
      </c>
      <c r="CM1168">
        <f>'TABLEAU DE BORD'!K1166-'TABLEAU DE BORD'!I1166</f>
        <v>0</v>
      </c>
    </row>
    <row r="1169" spans="72:91" x14ac:dyDescent="0.25">
      <c r="BT116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BORD'!$B$13:$B$2000,0),11))*T1169/INDEX('TABLEAU DE BORD'!$B$13:$R$2000,MATCH('Formalisme RTE'!$H$2,'TABLEAU DE BORD'!$B$13:$B$2000,0),12)</f>
        <v>3.102830965870556</v>
      </c>
      <c r="BU1169">
        <f t="shared" si="93"/>
        <v>0.93577891975241945</v>
      </c>
      <c r="BX1169">
        <f t="shared" si="95"/>
        <v>0.60748217536470928</v>
      </c>
      <c r="BZ1169">
        <v>19.600000000000001</v>
      </c>
      <c r="CB1169">
        <v>0.627</v>
      </c>
      <c r="CD1169">
        <f t="shared" ref="CD1169:CD1232" si="96">CG1169-CF1169</f>
        <v>1.5404220201039038</v>
      </c>
      <c r="CF1169">
        <f t="shared" si="94"/>
        <v>404.81000000000006</v>
      </c>
      <c r="CG116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BORD'!$B$13:$B$2000,0),9)))*T1169/$P$18)</f>
        <v>406.35042202010396</v>
      </c>
      <c r="CI1169">
        <f>'TABLEAU DE BORD'!B1167</f>
        <v>0</v>
      </c>
      <c r="CJ1169">
        <f>'TABLEAU DE BORD'!E1167-'TABLEAU DE BORD'!C1167</f>
        <v>0</v>
      </c>
      <c r="CL1169">
        <f>'TABLEAU DE BORD'!H1167</f>
        <v>0</v>
      </c>
      <c r="CM1169">
        <f>'TABLEAU DE BORD'!K1167-'TABLEAU DE BORD'!I1167</f>
        <v>0</v>
      </c>
    </row>
    <row r="1170" spans="72:91" x14ac:dyDescent="0.25">
      <c r="BT117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BORD'!$B$13:$B$2000,0),11))*T1170/INDEX('TABLEAU DE BORD'!$B$13:$R$2000,MATCH('Formalisme RTE'!$H$2,'TABLEAU DE BORD'!$B$13:$B$2000,0),12)</f>
        <v>3.102830965870556</v>
      </c>
      <c r="BU1170">
        <f t="shared" ref="BU1170:BU1233" si="97">BX1170*CD1170</f>
        <v>0.93577891975241945</v>
      </c>
      <c r="BX1170">
        <f t="shared" si="95"/>
        <v>0.60748217536470928</v>
      </c>
      <c r="BZ1170">
        <v>19.600000000000001</v>
      </c>
      <c r="CB1170">
        <v>0.627</v>
      </c>
      <c r="CD1170">
        <f t="shared" si="96"/>
        <v>1.5404220201039038</v>
      </c>
      <c r="CF1170">
        <f t="shared" si="94"/>
        <v>404.81000000000006</v>
      </c>
      <c r="CG117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BORD'!$B$13:$B$2000,0),9)))*T1170/$P$18)</f>
        <v>406.35042202010396</v>
      </c>
      <c r="CI1170">
        <f>'TABLEAU DE BORD'!B1168</f>
        <v>0</v>
      </c>
      <c r="CJ1170">
        <f>'TABLEAU DE BORD'!E1168-'TABLEAU DE BORD'!C1168</f>
        <v>0</v>
      </c>
      <c r="CL1170">
        <f>'TABLEAU DE BORD'!H1168</f>
        <v>0</v>
      </c>
      <c r="CM1170">
        <f>'TABLEAU DE BORD'!K1168-'TABLEAU DE BORD'!I1168</f>
        <v>0</v>
      </c>
    </row>
    <row r="1171" spans="72:91" x14ac:dyDescent="0.25">
      <c r="BT117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BORD'!$B$13:$B$2000,0),11))*T1171/INDEX('TABLEAU DE BORD'!$B$13:$R$2000,MATCH('Formalisme RTE'!$H$2,'TABLEAU DE BORD'!$B$13:$B$2000,0),12)</f>
        <v>3.102830965870556</v>
      </c>
      <c r="BU1171">
        <f t="shared" si="97"/>
        <v>0.93577891975241945</v>
      </c>
      <c r="BX1171">
        <f t="shared" si="95"/>
        <v>0.60748217536470928</v>
      </c>
      <c r="BZ1171">
        <v>19.600000000000001</v>
      </c>
      <c r="CB1171">
        <v>0.627</v>
      </c>
      <c r="CD1171">
        <f t="shared" si="96"/>
        <v>1.5404220201039038</v>
      </c>
      <c r="CF1171">
        <f t="shared" si="94"/>
        <v>404.81000000000006</v>
      </c>
      <c r="CG117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BORD'!$B$13:$B$2000,0),9)))*T1171/$P$18)</f>
        <v>406.35042202010396</v>
      </c>
      <c r="CI1171">
        <f>'TABLEAU DE BORD'!B1169</f>
        <v>0</v>
      </c>
      <c r="CJ1171">
        <f>'TABLEAU DE BORD'!E1169-'TABLEAU DE BORD'!C1169</f>
        <v>0</v>
      </c>
      <c r="CL1171">
        <f>'TABLEAU DE BORD'!H1169</f>
        <v>0</v>
      </c>
      <c r="CM1171">
        <f>'TABLEAU DE BORD'!K1169-'TABLEAU DE BORD'!I1169</f>
        <v>0</v>
      </c>
    </row>
    <row r="1172" spans="72:91" x14ac:dyDescent="0.25">
      <c r="BT117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BORD'!$B$13:$B$2000,0),11))*T1172/INDEX('TABLEAU DE BORD'!$B$13:$R$2000,MATCH('Formalisme RTE'!$H$2,'TABLEAU DE BORD'!$B$13:$B$2000,0),12)</f>
        <v>3.102830965870556</v>
      </c>
      <c r="BU1172">
        <f t="shared" si="97"/>
        <v>0.93577891975241945</v>
      </c>
      <c r="BX1172">
        <f t="shared" si="95"/>
        <v>0.60748217536470928</v>
      </c>
      <c r="BZ1172">
        <v>19.600000000000001</v>
      </c>
      <c r="CB1172">
        <v>0.627</v>
      </c>
      <c r="CD1172">
        <f t="shared" si="96"/>
        <v>1.5404220201039038</v>
      </c>
      <c r="CF1172">
        <f t="shared" si="94"/>
        <v>404.81000000000006</v>
      </c>
      <c r="CG117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BORD'!$B$13:$B$2000,0),9)))*T1172/$P$18)</f>
        <v>406.35042202010396</v>
      </c>
      <c r="CI1172">
        <f>'TABLEAU DE BORD'!B1170</f>
        <v>0</v>
      </c>
      <c r="CJ1172">
        <f>'TABLEAU DE BORD'!E1170-'TABLEAU DE BORD'!C1170</f>
        <v>0</v>
      </c>
      <c r="CL1172">
        <f>'TABLEAU DE BORD'!H1170</f>
        <v>0</v>
      </c>
      <c r="CM1172">
        <f>'TABLEAU DE BORD'!K1170-'TABLEAU DE BORD'!I1170</f>
        <v>0</v>
      </c>
    </row>
    <row r="1173" spans="72:91" x14ac:dyDescent="0.25">
      <c r="BT117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BORD'!$B$13:$B$2000,0),11))*T1173/INDEX('TABLEAU DE BORD'!$B$13:$R$2000,MATCH('Formalisme RTE'!$H$2,'TABLEAU DE BORD'!$B$13:$B$2000,0),12)</f>
        <v>3.102830965870556</v>
      </c>
      <c r="BU1173">
        <f t="shared" si="97"/>
        <v>0.93577891975241945</v>
      </c>
      <c r="BX1173">
        <f t="shared" si="95"/>
        <v>0.60748217536470928</v>
      </c>
      <c r="BZ1173">
        <v>19.600000000000001</v>
      </c>
      <c r="CB1173">
        <v>0.627</v>
      </c>
      <c r="CD1173">
        <f t="shared" si="96"/>
        <v>1.5404220201039038</v>
      </c>
      <c r="CF1173">
        <f t="shared" si="94"/>
        <v>404.81000000000006</v>
      </c>
      <c r="CG117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BORD'!$B$13:$B$2000,0),9)))*T1173/$P$18)</f>
        <v>406.35042202010396</v>
      </c>
      <c r="CI1173">
        <f>'TABLEAU DE BORD'!B1171</f>
        <v>0</v>
      </c>
      <c r="CJ1173">
        <f>'TABLEAU DE BORD'!E1171-'TABLEAU DE BORD'!C1171</f>
        <v>0</v>
      </c>
      <c r="CL1173">
        <f>'TABLEAU DE BORD'!H1171</f>
        <v>0</v>
      </c>
      <c r="CM1173">
        <f>'TABLEAU DE BORD'!K1171-'TABLEAU DE BORD'!I1171</f>
        <v>0</v>
      </c>
    </row>
    <row r="1174" spans="72:91" x14ac:dyDescent="0.25">
      <c r="BT117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BORD'!$B$13:$B$2000,0),11))*T1174/INDEX('TABLEAU DE BORD'!$B$13:$R$2000,MATCH('Formalisme RTE'!$H$2,'TABLEAU DE BORD'!$B$13:$B$2000,0),12)</f>
        <v>3.102830965870556</v>
      </c>
      <c r="BU1174">
        <f t="shared" si="97"/>
        <v>0.93577891975241945</v>
      </c>
      <c r="BX1174">
        <f t="shared" si="95"/>
        <v>0.60748217536470928</v>
      </c>
      <c r="BZ1174">
        <v>19.600000000000001</v>
      </c>
      <c r="CB1174">
        <v>0.627</v>
      </c>
      <c r="CD1174">
        <f t="shared" si="96"/>
        <v>1.5404220201039038</v>
      </c>
      <c r="CF1174">
        <f t="shared" si="94"/>
        <v>404.81000000000006</v>
      </c>
      <c r="CG117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BORD'!$B$13:$B$2000,0),9)))*T1174/$P$18)</f>
        <v>406.35042202010396</v>
      </c>
      <c r="CI1174">
        <f>'TABLEAU DE BORD'!B1172</f>
        <v>0</v>
      </c>
      <c r="CJ1174">
        <f>'TABLEAU DE BORD'!E1172-'TABLEAU DE BORD'!C1172</f>
        <v>0</v>
      </c>
      <c r="CL1174">
        <f>'TABLEAU DE BORD'!H1172</f>
        <v>0</v>
      </c>
      <c r="CM1174">
        <f>'TABLEAU DE BORD'!K1172-'TABLEAU DE BORD'!I1172</f>
        <v>0</v>
      </c>
    </row>
    <row r="1175" spans="72:91" x14ac:dyDescent="0.25">
      <c r="BT117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BORD'!$B$13:$B$2000,0),11))*T1175/INDEX('TABLEAU DE BORD'!$B$13:$R$2000,MATCH('Formalisme RTE'!$H$2,'TABLEAU DE BORD'!$B$13:$B$2000,0),12)</f>
        <v>3.102830965870556</v>
      </c>
      <c r="BU1175">
        <f t="shared" si="97"/>
        <v>0.93577891975241945</v>
      </c>
      <c r="BX1175">
        <f t="shared" si="95"/>
        <v>0.60748217536470928</v>
      </c>
      <c r="BZ1175">
        <v>19.600000000000001</v>
      </c>
      <c r="CB1175">
        <v>0.627</v>
      </c>
      <c r="CD1175">
        <f t="shared" si="96"/>
        <v>1.5404220201039038</v>
      </c>
      <c r="CF1175">
        <f t="shared" si="94"/>
        <v>404.81000000000006</v>
      </c>
      <c r="CG117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BORD'!$B$13:$B$2000,0),9)))*T1175/$P$18)</f>
        <v>406.35042202010396</v>
      </c>
      <c r="CI1175">
        <f>'TABLEAU DE BORD'!B1173</f>
        <v>0</v>
      </c>
      <c r="CJ1175">
        <f>'TABLEAU DE BORD'!E1173-'TABLEAU DE BORD'!C1173</f>
        <v>0</v>
      </c>
      <c r="CL1175">
        <f>'TABLEAU DE BORD'!H1173</f>
        <v>0</v>
      </c>
      <c r="CM1175">
        <f>'TABLEAU DE BORD'!K1173-'TABLEAU DE BORD'!I1173</f>
        <v>0</v>
      </c>
    </row>
    <row r="1176" spans="72:91" x14ac:dyDescent="0.25">
      <c r="BT117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BORD'!$B$13:$B$2000,0),11))*T1176/INDEX('TABLEAU DE BORD'!$B$13:$R$2000,MATCH('Formalisme RTE'!$H$2,'TABLEAU DE BORD'!$B$13:$B$2000,0),12)</f>
        <v>3.102830965870556</v>
      </c>
      <c r="BU1176">
        <f t="shared" si="97"/>
        <v>0.93577891975241945</v>
      </c>
      <c r="BX1176">
        <f t="shared" si="95"/>
        <v>0.60748217536470928</v>
      </c>
      <c r="BZ1176">
        <v>19.600000000000001</v>
      </c>
      <c r="CB1176">
        <v>0.627</v>
      </c>
      <c r="CD1176">
        <f t="shared" si="96"/>
        <v>1.5404220201039038</v>
      </c>
      <c r="CF1176">
        <f t="shared" si="94"/>
        <v>404.81000000000006</v>
      </c>
      <c r="CG117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BORD'!$B$13:$B$2000,0),9)))*T1176/$P$18)</f>
        <v>406.35042202010396</v>
      </c>
      <c r="CI1176">
        <f>'TABLEAU DE BORD'!B1174</f>
        <v>0</v>
      </c>
      <c r="CJ1176">
        <f>'TABLEAU DE BORD'!E1174-'TABLEAU DE BORD'!C1174</f>
        <v>0</v>
      </c>
      <c r="CL1176">
        <f>'TABLEAU DE BORD'!H1174</f>
        <v>0</v>
      </c>
      <c r="CM1176">
        <f>'TABLEAU DE BORD'!K1174-'TABLEAU DE BORD'!I1174</f>
        <v>0</v>
      </c>
    </row>
    <row r="1177" spans="72:91" x14ac:dyDescent="0.25">
      <c r="BT117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BORD'!$B$13:$B$2000,0),11))*T1177/INDEX('TABLEAU DE BORD'!$B$13:$R$2000,MATCH('Formalisme RTE'!$H$2,'TABLEAU DE BORD'!$B$13:$B$2000,0),12)</f>
        <v>3.102830965870556</v>
      </c>
      <c r="BU1177">
        <f t="shared" si="97"/>
        <v>0.93577891975241945</v>
      </c>
      <c r="BX1177">
        <f t="shared" si="95"/>
        <v>0.60748217536470928</v>
      </c>
      <c r="BZ1177">
        <v>19.600000000000001</v>
      </c>
      <c r="CB1177">
        <v>0.627</v>
      </c>
      <c r="CD1177">
        <f t="shared" si="96"/>
        <v>1.5404220201039038</v>
      </c>
      <c r="CF1177">
        <f t="shared" si="94"/>
        <v>404.81000000000006</v>
      </c>
      <c r="CG117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BORD'!$B$13:$B$2000,0),9)))*T1177/$P$18)</f>
        <v>406.35042202010396</v>
      </c>
      <c r="CI1177">
        <f>'TABLEAU DE BORD'!B1175</f>
        <v>0</v>
      </c>
      <c r="CJ1177">
        <f>'TABLEAU DE BORD'!E1175-'TABLEAU DE BORD'!C1175</f>
        <v>0</v>
      </c>
      <c r="CL1177">
        <f>'TABLEAU DE BORD'!H1175</f>
        <v>0</v>
      </c>
      <c r="CM1177">
        <f>'TABLEAU DE BORD'!K1175-'TABLEAU DE BORD'!I1175</f>
        <v>0</v>
      </c>
    </row>
    <row r="1178" spans="72:91" x14ac:dyDescent="0.25">
      <c r="BT117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BORD'!$B$13:$B$2000,0),11))*T1178/INDEX('TABLEAU DE BORD'!$B$13:$R$2000,MATCH('Formalisme RTE'!$H$2,'TABLEAU DE BORD'!$B$13:$B$2000,0),12)</f>
        <v>3.102830965870556</v>
      </c>
      <c r="BU1178">
        <f t="shared" si="97"/>
        <v>0.93577891975241945</v>
      </c>
      <c r="BX1178">
        <f t="shared" si="95"/>
        <v>0.60748217536470928</v>
      </c>
      <c r="BZ1178">
        <v>19.600000000000001</v>
      </c>
      <c r="CB1178">
        <v>0.627</v>
      </c>
      <c r="CD1178">
        <f t="shared" si="96"/>
        <v>1.5404220201039038</v>
      </c>
      <c r="CF1178">
        <f t="shared" si="94"/>
        <v>404.81000000000006</v>
      </c>
      <c r="CG117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BORD'!$B$13:$B$2000,0),9)))*T1178/$P$18)</f>
        <v>406.35042202010396</v>
      </c>
      <c r="CI1178">
        <f>'TABLEAU DE BORD'!B1176</f>
        <v>0</v>
      </c>
      <c r="CJ1178">
        <f>'TABLEAU DE BORD'!E1176-'TABLEAU DE BORD'!C1176</f>
        <v>0</v>
      </c>
      <c r="CL1178">
        <f>'TABLEAU DE BORD'!H1176</f>
        <v>0</v>
      </c>
      <c r="CM1178">
        <f>'TABLEAU DE BORD'!K1176-'TABLEAU DE BORD'!I1176</f>
        <v>0</v>
      </c>
    </row>
    <row r="1179" spans="72:91" x14ac:dyDescent="0.25">
      <c r="BT117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BORD'!$B$13:$B$2000,0),11))*T1179/INDEX('TABLEAU DE BORD'!$B$13:$R$2000,MATCH('Formalisme RTE'!$H$2,'TABLEAU DE BORD'!$B$13:$B$2000,0),12)</f>
        <v>3.102830965870556</v>
      </c>
      <c r="BU1179">
        <f t="shared" si="97"/>
        <v>0.93577891975241945</v>
      </c>
      <c r="BX1179">
        <f t="shared" si="95"/>
        <v>0.60748217536470928</v>
      </c>
      <c r="BZ1179">
        <v>19.600000000000001</v>
      </c>
      <c r="CB1179">
        <v>0.627</v>
      </c>
      <c r="CD1179">
        <f t="shared" si="96"/>
        <v>1.5404220201039038</v>
      </c>
      <c r="CF1179">
        <f t="shared" si="94"/>
        <v>404.81000000000006</v>
      </c>
      <c r="CG117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BORD'!$B$13:$B$2000,0),9)))*T1179/$P$18)</f>
        <v>406.35042202010396</v>
      </c>
      <c r="CI1179">
        <f>'TABLEAU DE BORD'!B1177</f>
        <v>0</v>
      </c>
      <c r="CJ1179">
        <f>'TABLEAU DE BORD'!E1177-'TABLEAU DE BORD'!C1177</f>
        <v>0</v>
      </c>
      <c r="CL1179">
        <f>'TABLEAU DE BORD'!H1177</f>
        <v>0</v>
      </c>
      <c r="CM1179">
        <f>'TABLEAU DE BORD'!K1177-'TABLEAU DE BORD'!I1177</f>
        <v>0</v>
      </c>
    </row>
    <row r="1180" spans="72:91" x14ac:dyDescent="0.25">
      <c r="BT118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BORD'!$B$13:$B$2000,0),11))*T1180/INDEX('TABLEAU DE BORD'!$B$13:$R$2000,MATCH('Formalisme RTE'!$H$2,'TABLEAU DE BORD'!$B$13:$B$2000,0),12)</f>
        <v>3.102830965870556</v>
      </c>
      <c r="BU1180">
        <f t="shared" si="97"/>
        <v>0.93577891975241945</v>
      </c>
      <c r="BX1180">
        <f t="shared" si="95"/>
        <v>0.60748217536470928</v>
      </c>
      <c r="BZ1180">
        <v>19.600000000000001</v>
      </c>
      <c r="CB1180">
        <v>0.627</v>
      </c>
      <c r="CD1180">
        <f t="shared" si="96"/>
        <v>1.5404220201039038</v>
      </c>
      <c r="CF1180">
        <f t="shared" si="94"/>
        <v>404.81000000000006</v>
      </c>
      <c r="CG118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BORD'!$B$13:$B$2000,0),9)))*T1180/$P$18)</f>
        <v>406.35042202010396</v>
      </c>
      <c r="CI1180">
        <f>'TABLEAU DE BORD'!B1178</f>
        <v>0</v>
      </c>
      <c r="CJ1180">
        <f>'TABLEAU DE BORD'!E1178-'TABLEAU DE BORD'!C1178</f>
        <v>0</v>
      </c>
      <c r="CL1180">
        <f>'TABLEAU DE BORD'!H1178</f>
        <v>0</v>
      </c>
      <c r="CM1180">
        <f>'TABLEAU DE BORD'!K1178-'TABLEAU DE BORD'!I1178</f>
        <v>0</v>
      </c>
    </row>
    <row r="1181" spans="72:91" x14ac:dyDescent="0.25">
      <c r="BT118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BORD'!$B$13:$B$2000,0),11))*T1181/INDEX('TABLEAU DE BORD'!$B$13:$R$2000,MATCH('Formalisme RTE'!$H$2,'TABLEAU DE BORD'!$B$13:$B$2000,0),12)</f>
        <v>3.102830965870556</v>
      </c>
      <c r="BU1181">
        <f t="shared" si="97"/>
        <v>0.93577891975241945</v>
      </c>
      <c r="BX1181">
        <f t="shared" si="95"/>
        <v>0.60748217536470928</v>
      </c>
      <c r="BZ1181">
        <v>19.600000000000001</v>
      </c>
      <c r="CB1181">
        <v>0.627</v>
      </c>
      <c r="CD1181">
        <f t="shared" si="96"/>
        <v>1.5404220201039038</v>
      </c>
      <c r="CF1181">
        <f t="shared" si="94"/>
        <v>404.81000000000006</v>
      </c>
      <c r="CG118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BORD'!$B$13:$B$2000,0),9)))*T1181/$P$18)</f>
        <v>406.35042202010396</v>
      </c>
      <c r="CI1181">
        <f>'TABLEAU DE BORD'!B1179</f>
        <v>0</v>
      </c>
      <c r="CJ1181">
        <f>'TABLEAU DE BORD'!E1179-'TABLEAU DE BORD'!C1179</f>
        <v>0</v>
      </c>
      <c r="CL1181">
        <f>'TABLEAU DE BORD'!H1179</f>
        <v>0</v>
      </c>
      <c r="CM1181">
        <f>'TABLEAU DE BORD'!K1179-'TABLEAU DE BORD'!I1179</f>
        <v>0</v>
      </c>
    </row>
    <row r="1182" spans="72:91" x14ac:dyDescent="0.25">
      <c r="BT118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BORD'!$B$13:$B$2000,0),11))*T1182/INDEX('TABLEAU DE BORD'!$B$13:$R$2000,MATCH('Formalisme RTE'!$H$2,'TABLEAU DE BORD'!$B$13:$B$2000,0),12)</f>
        <v>3.102830965870556</v>
      </c>
      <c r="BU1182">
        <f t="shared" si="97"/>
        <v>0.93577891975241945</v>
      </c>
      <c r="BX1182">
        <f t="shared" si="95"/>
        <v>0.60748217536470928</v>
      </c>
      <c r="BZ1182">
        <v>19.600000000000001</v>
      </c>
      <c r="CB1182">
        <v>0.627</v>
      </c>
      <c r="CD1182">
        <f t="shared" si="96"/>
        <v>1.5404220201039038</v>
      </c>
      <c r="CF1182">
        <f t="shared" si="94"/>
        <v>404.81000000000006</v>
      </c>
      <c r="CG118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BORD'!$B$13:$B$2000,0),9)))*T1182/$P$18)</f>
        <v>406.35042202010396</v>
      </c>
      <c r="CI1182">
        <f>'TABLEAU DE BORD'!B1180</f>
        <v>0</v>
      </c>
      <c r="CJ1182">
        <f>'TABLEAU DE BORD'!E1180-'TABLEAU DE BORD'!C1180</f>
        <v>0</v>
      </c>
      <c r="CL1182">
        <f>'TABLEAU DE BORD'!H1180</f>
        <v>0</v>
      </c>
      <c r="CM1182">
        <f>'TABLEAU DE BORD'!K1180-'TABLEAU DE BORD'!I1180</f>
        <v>0</v>
      </c>
    </row>
    <row r="1183" spans="72:91" x14ac:dyDescent="0.25">
      <c r="BT118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BORD'!$B$13:$B$2000,0),11))*T1183/INDEX('TABLEAU DE BORD'!$B$13:$R$2000,MATCH('Formalisme RTE'!$H$2,'TABLEAU DE BORD'!$B$13:$B$2000,0),12)</f>
        <v>3.102830965870556</v>
      </c>
      <c r="BU1183">
        <f t="shared" si="97"/>
        <v>0.93577891975241945</v>
      </c>
      <c r="BX1183">
        <f t="shared" si="95"/>
        <v>0.60748217536470928</v>
      </c>
      <c r="BZ1183">
        <v>19.600000000000001</v>
      </c>
      <c r="CB1183">
        <v>0.627</v>
      </c>
      <c r="CD1183">
        <f t="shared" si="96"/>
        <v>1.5404220201039038</v>
      </c>
      <c r="CF1183">
        <f t="shared" si="94"/>
        <v>404.81000000000006</v>
      </c>
      <c r="CG118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BORD'!$B$13:$B$2000,0),9)))*T1183/$P$18)</f>
        <v>406.35042202010396</v>
      </c>
      <c r="CI1183">
        <f>'TABLEAU DE BORD'!B1181</f>
        <v>0</v>
      </c>
      <c r="CJ1183">
        <f>'TABLEAU DE BORD'!E1181-'TABLEAU DE BORD'!C1181</f>
        <v>0</v>
      </c>
      <c r="CL1183">
        <f>'TABLEAU DE BORD'!H1181</f>
        <v>0</v>
      </c>
      <c r="CM1183">
        <f>'TABLEAU DE BORD'!K1181-'TABLEAU DE BORD'!I1181</f>
        <v>0</v>
      </c>
    </row>
    <row r="1184" spans="72:91" x14ac:dyDescent="0.25">
      <c r="BT118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BORD'!$B$13:$B$2000,0),11))*T1184/INDEX('TABLEAU DE BORD'!$B$13:$R$2000,MATCH('Formalisme RTE'!$H$2,'TABLEAU DE BORD'!$B$13:$B$2000,0),12)</f>
        <v>3.102830965870556</v>
      </c>
      <c r="BU1184">
        <f t="shared" si="97"/>
        <v>0.93577891975241945</v>
      </c>
      <c r="BX1184">
        <f t="shared" si="95"/>
        <v>0.60748217536470928</v>
      </c>
      <c r="BZ1184">
        <v>19.600000000000001</v>
      </c>
      <c r="CB1184">
        <v>0.627</v>
      </c>
      <c r="CD1184">
        <f t="shared" si="96"/>
        <v>1.5404220201039038</v>
      </c>
      <c r="CF1184">
        <f t="shared" si="94"/>
        <v>404.81000000000006</v>
      </c>
      <c r="CG118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BORD'!$B$13:$B$2000,0),9)))*T1184/$P$18)</f>
        <v>406.35042202010396</v>
      </c>
      <c r="CI1184">
        <f>'TABLEAU DE BORD'!B1182</f>
        <v>0</v>
      </c>
      <c r="CJ1184">
        <f>'TABLEAU DE BORD'!E1182-'TABLEAU DE BORD'!C1182</f>
        <v>0</v>
      </c>
      <c r="CL1184">
        <f>'TABLEAU DE BORD'!H1182</f>
        <v>0</v>
      </c>
      <c r="CM1184">
        <f>'TABLEAU DE BORD'!K1182-'TABLEAU DE BORD'!I1182</f>
        <v>0</v>
      </c>
    </row>
    <row r="1185" spans="72:91" x14ac:dyDescent="0.25">
      <c r="BT118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BORD'!$B$13:$B$2000,0),11))*T1185/INDEX('TABLEAU DE BORD'!$B$13:$R$2000,MATCH('Formalisme RTE'!$H$2,'TABLEAU DE BORD'!$B$13:$B$2000,0),12)</f>
        <v>3.102830965870556</v>
      </c>
      <c r="BU1185">
        <f t="shared" si="97"/>
        <v>0.93577891975241945</v>
      </c>
      <c r="BX1185">
        <f t="shared" si="95"/>
        <v>0.60748217536470928</v>
      </c>
      <c r="BZ1185">
        <v>19.600000000000001</v>
      </c>
      <c r="CB1185">
        <v>0.627</v>
      </c>
      <c r="CD1185">
        <f t="shared" si="96"/>
        <v>1.5404220201039038</v>
      </c>
      <c r="CF1185">
        <f t="shared" si="94"/>
        <v>404.81000000000006</v>
      </c>
      <c r="CG118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BORD'!$B$13:$B$2000,0),9)))*T1185/$P$18)</f>
        <v>406.35042202010396</v>
      </c>
      <c r="CI1185">
        <f>'TABLEAU DE BORD'!B1183</f>
        <v>0</v>
      </c>
      <c r="CJ1185">
        <f>'TABLEAU DE BORD'!E1183-'TABLEAU DE BORD'!C1183</f>
        <v>0</v>
      </c>
      <c r="CL1185">
        <f>'TABLEAU DE BORD'!H1183</f>
        <v>0</v>
      </c>
      <c r="CM1185">
        <f>'TABLEAU DE BORD'!K1183-'TABLEAU DE BORD'!I1183</f>
        <v>0</v>
      </c>
    </row>
    <row r="1186" spans="72:91" x14ac:dyDescent="0.25">
      <c r="BT118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BORD'!$B$13:$B$2000,0),11))*T1186/INDEX('TABLEAU DE BORD'!$B$13:$R$2000,MATCH('Formalisme RTE'!$H$2,'TABLEAU DE BORD'!$B$13:$B$2000,0),12)</f>
        <v>3.102830965870556</v>
      </c>
      <c r="BU1186">
        <f t="shared" si="97"/>
        <v>0.93577891975241945</v>
      </c>
      <c r="BX1186">
        <f t="shared" si="95"/>
        <v>0.60748217536470928</v>
      </c>
      <c r="BZ1186">
        <v>19.600000000000001</v>
      </c>
      <c r="CB1186">
        <v>0.627</v>
      </c>
      <c r="CD1186">
        <f t="shared" si="96"/>
        <v>1.5404220201039038</v>
      </c>
      <c r="CF1186">
        <f t="shared" si="94"/>
        <v>404.81000000000006</v>
      </c>
      <c r="CG118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BORD'!$B$13:$B$2000,0),9)))*T1186/$P$18)</f>
        <v>406.35042202010396</v>
      </c>
      <c r="CI1186">
        <f>'TABLEAU DE BORD'!B1184</f>
        <v>0</v>
      </c>
      <c r="CJ1186">
        <f>'TABLEAU DE BORD'!E1184-'TABLEAU DE BORD'!C1184</f>
        <v>0</v>
      </c>
      <c r="CL1186">
        <f>'TABLEAU DE BORD'!H1184</f>
        <v>0</v>
      </c>
      <c r="CM1186">
        <f>'TABLEAU DE BORD'!K1184-'TABLEAU DE BORD'!I1184</f>
        <v>0</v>
      </c>
    </row>
    <row r="1187" spans="72:91" x14ac:dyDescent="0.25">
      <c r="BT118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BORD'!$B$13:$B$2000,0),11))*T1187/INDEX('TABLEAU DE BORD'!$B$13:$R$2000,MATCH('Formalisme RTE'!$H$2,'TABLEAU DE BORD'!$B$13:$B$2000,0),12)</f>
        <v>3.102830965870556</v>
      </c>
      <c r="BU1187">
        <f t="shared" si="97"/>
        <v>0.93577891975241945</v>
      </c>
      <c r="BX1187">
        <f t="shared" si="95"/>
        <v>0.60748217536470928</v>
      </c>
      <c r="BZ1187">
        <v>19.600000000000001</v>
      </c>
      <c r="CB1187">
        <v>0.627</v>
      </c>
      <c r="CD1187">
        <f t="shared" si="96"/>
        <v>1.5404220201039038</v>
      </c>
      <c r="CF1187">
        <f t="shared" si="94"/>
        <v>404.81000000000006</v>
      </c>
      <c r="CG118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BORD'!$B$13:$B$2000,0),9)))*T1187/$P$18)</f>
        <v>406.35042202010396</v>
      </c>
      <c r="CI1187">
        <f>'TABLEAU DE BORD'!B1185</f>
        <v>0</v>
      </c>
      <c r="CJ1187">
        <f>'TABLEAU DE BORD'!E1185-'TABLEAU DE BORD'!C1185</f>
        <v>0</v>
      </c>
      <c r="CL1187">
        <f>'TABLEAU DE BORD'!H1185</f>
        <v>0</v>
      </c>
      <c r="CM1187">
        <f>'TABLEAU DE BORD'!K1185-'TABLEAU DE BORD'!I1185</f>
        <v>0</v>
      </c>
    </row>
    <row r="1188" spans="72:91" x14ac:dyDescent="0.25">
      <c r="BT118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BORD'!$B$13:$B$2000,0),11))*T1188/INDEX('TABLEAU DE BORD'!$B$13:$R$2000,MATCH('Formalisme RTE'!$H$2,'TABLEAU DE BORD'!$B$13:$B$2000,0),12)</f>
        <v>3.102830965870556</v>
      </c>
      <c r="BU1188">
        <f t="shared" si="97"/>
        <v>0.93577891975241945</v>
      </c>
      <c r="BX1188">
        <f t="shared" si="95"/>
        <v>0.60748217536470928</v>
      </c>
      <c r="BZ1188">
        <v>19.600000000000001</v>
      </c>
      <c r="CB1188">
        <v>0.627</v>
      </c>
      <c r="CD1188">
        <f t="shared" si="96"/>
        <v>1.5404220201039038</v>
      </c>
      <c r="CF1188">
        <f t="shared" si="94"/>
        <v>404.81000000000006</v>
      </c>
      <c r="CG118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BORD'!$B$13:$B$2000,0),9)))*T1188/$P$18)</f>
        <v>406.35042202010396</v>
      </c>
      <c r="CI1188">
        <f>'TABLEAU DE BORD'!B1186</f>
        <v>0</v>
      </c>
      <c r="CJ1188">
        <f>'TABLEAU DE BORD'!E1186-'TABLEAU DE BORD'!C1186</f>
        <v>0</v>
      </c>
      <c r="CL1188">
        <f>'TABLEAU DE BORD'!H1186</f>
        <v>0</v>
      </c>
      <c r="CM1188">
        <f>'TABLEAU DE BORD'!K1186-'TABLEAU DE BORD'!I1186</f>
        <v>0</v>
      </c>
    </row>
    <row r="1189" spans="72:91" x14ac:dyDescent="0.25">
      <c r="BT118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BORD'!$B$13:$B$2000,0),11))*T1189/INDEX('TABLEAU DE BORD'!$B$13:$R$2000,MATCH('Formalisme RTE'!$H$2,'TABLEAU DE BORD'!$B$13:$B$2000,0),12)</f>
        <v>3.102830965870556</v>
      </c>
      <c r="BU1189">
        <f t="shared" si="97"/>
        <v>0.93577891975241945</v>
      </c>
      <c r="BX1189">
        <f t="shared" si="95"/>
        <v>0.60748217536470928</v>
      </c>
      <c r="BZ1189">
        <v>19.600000000000001</v>
      </c>
      <c r="CB1189">
        <v>0.627</v>
      </c>
      <c r="CD1189">
        <f t="shared" si="96"/>
        <v>1.5404220201039038</v>
      </c>
      <c r="CF1189">
        <f t="shared" si="94"/>
        <v>404.81000000000006</v>
      </c>
      <c r="CG118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BORD'!$B$13:$B$2000,0),9)))*T1189/$P$18)</f>
        <v>406.35042202010396</v>
      </c>
      <c r="CI1189">
        <f>'TABLEAU DE BORD'!B1187</f>
        <v>0</v>
      </c>
      <c r="CJ1189">
        <f>'TABLEAU DE BORD'!E1187-'TABLEAU DE BORD'!C1187</f>
        <v>0</v>
      </c>
      <c r="CL1189">
        <f>'TABLEAU DE BORD'!H1187</f>
        <v>0</v>
      </c>
      <c r="CM1189">
        <f>'TABLEAU DE BORD'!K1187-'TABLEAU DE BORD'!I1187</f>
        <v>0</v>
      </c>
    </row>
    <row r="1190" spans="72:91" x14ac:dyDescent="0.25">
      <c r="BT119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BORD'!$B$13:$B$2000,0),11))*T1190/INDEX('TABLEAU DE BORD'!$B$13:$R$2000,MATCH('Formalisme RTE'!$H$2,'TABLEAU DE BORD'!$B$13:$B$2000,0),12)</f>
        <v>3.102830965870556</v>
      </c>
      <c r="BU1190">
        <f t="shared" si="97"/>
        <v>0.93577891975241945</v>
      </c>
      <c r="BX1190">
        <f t="shared" si="95"/>
        <v>0.60748217536470928</v>
      </c>
      <c r="BZ1190">
        <v>19.600000000000001</v>
      </c>
      <c r="CB1190">
        <v>0.627</v>
      </c>
      <c r="CD1190">
        <f t="shared" si="96"/>
        <v>1.5404220201039038</v>
      </c>
      <c r="CF1190">
        <f t="shared" si="94"/>
        <v>404.81000000000006</v>
      </c>
      <c r="CG119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BORD'!$B$13:$B$2000,0),9)))*T1190/$P$18)</f>
        <v>406.35042202010396</v>
      </c>
      <c r="CI1190">
        <f>'TABLEAU DE BORD'!B1188</f>
        <v>0</v>
      </c>
      <c r="CJ1190">
        <f>'TABLEAU DE BORD'!E1188-'TABLEAU DE BORD'!C1188</f>
        <v>0</v>
      </c>
      <c r="CL1190">
        <f>'TABLEAU DE BORD'!H1188</f>
        <v>0</v>
      </c>
      <c r="CM1190">
        <f>'TABLEAU DE BORD'!K1188-'TABLEAU DE BORD'!I1188</f>
        <v>0</v>
      </c>
    </row>
    <row r="1191" spans="72:91" x14ac:dyDescent="0.25">
      <c r="BT119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BORD'!$B$13:$B$2000,0),11))*T1191/INDEX('TABLEAU DE BORD'!$B$13:$R$2000,MATCH('Formalisme RTE'!$H$2,'TABLEAU DE BORD'!$B$13:$B$2000,0),12)</f>
        <v>3.102830965870556</v>
      </c>
      <c r="BU1191">
        <f t="shared" si="97"/>
        <v>0.93577891975241945</v>
      </c>
      <c r="BX1191">
        <f t="shared" si="95"/>
        <v>0.60748217536470928</v>
      </c>
      <c r="BZ1191">
        <v>19.600000000000001</v>
      </c>
      <c r="CB1191">
        <v>0.627</v>
      </c>
      <c r="CD1191">
        <f t="shared" si="96"/>
        <v>1.5404220201039038</v>
      </c>
      <c r="CF1191">
        <f t="shared" si="94"/>
        <v>404.81000000000006</v>
      </c>
      <c r="CG119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BORD'!$B$13:$B$2000,0),9)))*T1191/$P$18)</f>
        <v>406.35042202010396</v>
      </c>
      <c r="CI1191">
        <f>'TABLEAU DE BORD'!B1189</f>
        <v>0</v>
      </c>
      <c r="CJ1191">
        <f>'TABLEAU DE BORD'!E1189-'TABLEAU DE BORD'!C1189</f>
        <v>0</v>
      </c>
      <c r="CL1191">
        <f>'TABLEAU DE BORD'!H1189</f>
        <v>0</v>
      </c>
      <c r="CM1191">
        <f>'TABLEAU DE BORD'!K1189-'TABLEAU DE BORD'!I1189</f>
        <v>0</v>
      </c>
    </row>
    <row r="1192" spans="72:91" x14ac:dyDescent="0.25">
      <c r="BT119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BORD'!$B$13:$B$2000,0),11))*T1192/INDEX('TABLEAU DE BORD'!$B$13:$R$2000,MATCH('Formalisme RTE'!$H$2,'TABLEAU DE BORD'!$B$13:$B$2000,0),12)</f>
        <v>3.102830965870556</v>
      </c>
      <c r="BU1192">
        <f t="shared" si="97"/>
        <v>0.93577891975241945</v>
      </c>
      <c r="BX1192">
        <f t="shared" si="95"/>
        <v>0.60748217536470928</v>
      </c>
      <c r="BZ1192">
        <v>19.600000000000001</v>
      </c>
      <c r="CB1192">
        <v>0.627</v>
      </c>
      <c r="CD1192">
        <f t="shared" si="96"/>
        <v>1.5404220201039038</v>
      </c>
      <c r="CF1192">
        <f t="shared" si="94"/>
        <v>404.81000000000006</v>
      </c>
      <c r="CG119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BORD'!$B$13:$B$2000,0),9)))*T1192/$P$18)</f>
        <v>406.35042202010396</v>
      </c>
      <c r="CI1192">
        <f>'TABLEAU DE BORD'!B1190</f>
        <v>0</v>
      </c>
      <c r="CJ1192">
        <f>'TABLEAU DE BORD'!E1190-'TABLEAU DE BORD'!C1190</f>
        <v>0</v>
      </c>
      <c r="CL1192">
        <f>'TABLEAU DE BORD'!H1190</f>
        <v>0</v>
      </c>
      <c r="CM1192">
        <f>'TABLEAU DE BORD'!K1190-'TABLEAU DE BORD'!I1190</f>
        <v>0</v>
      </c>
    </row>
    <row r="1193" spans="72:91" x14ac:dyDescent="0.25">
      <c r="BT119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BORD'!$B$13:$B$2000,0),11))*T1193/INDEX('TABLEAU DE BORD'!$B$13:$R$2000,MATCH('Formalisme RTE'!$H$2,'TABLEAU DE BORD'!$B$13:$B$2000,0),12)</f>
        <v>3.102830965870556</v>
      </c>
      <c r="BU1193">
        <f t="shared" si="97"/>
        <v>0.93577891975241945</v>
      </c>
      <c r="BX1193">
        <f t="shared" si="95"/>
        <v>0.60748217536470928</v>
      </c>
      <c r="BZ1193">
        <v>19.600000000000001</v>
      </c>
      <c r="CB1193">
        <v>0.627</v>
      </c>
      <c r="CD1193">
        <f t="shared" si="96"/>
        <v>1.5404220201039038</v>
      </c>
      <c r="CF1193">
        <f t="shared" si="94"/>
        <v>404.81000000000006</v>
      </c>
      <c r="CG119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BORD'!$B$13:$B$2000,0),9)))*T1193/$P$18)</f>
        <v>406.35042202010396</v>
      </c>
      <c r="CI1193">
        <f>'TABLEAU DE BORD'!B1191</f>
        <v>0</v>
      </c>
      <c r="CJ1193">
        <f>'TABLEAU DE BORD'!E1191-'TABLEAU DE BORD'!C1191</f>
        <v>0</v>
      </c>
      <c r="CL1193">
        <f>'TABLEAU DE BORD'!H1191</f>
        <v>0</v>
      </c>
      <c r="CM1193">
        <f>'TABLEAU DE BORD'!K1191-'TABLEAU DE BORD'!I1191</f>
        <v>0</v>
      </c>
    </row>
    <row r="1194" spans="72:91" x14ac:dyDescent="0.25">
      <c r="BT119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BORD'!$B$13:$B$2000,0),11))*T1194/INDEX('TABLEAU DE BORD'!$B$13:$R$2000,MATCH('Formalisme RTE'!$H$2,'TABLEAU DE BORD'!$B$13:$B$2000,0),12)</f>
        <v>3.102830965870556</v>
      </c>
      <c r="BU1194">
        <f t="shared" si="97"/>
        <v>0.93577891975241945</v>
      </c>
      <c r="BX1194">
        <f t="shared" si="95"/>
        <v>0.60748217536470928</v>
      </c>
      <c r="BZ1194">
        <v>19.600000000000001</v>
      </c>
      <c r="CB1194">
        <v>0.627</v>
      </c>
      <c r="CD1194">
        <f t="shared" si="96"/>
        <v>1.5404220201039038</v>
      </c>
      <c r="CF1194">
        <f t="shared" si="94"/>
        <v>404.81000000000006</v>
      </c>
      <c r="CG119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BORD'!$B$13:$B$2000,0),9)))*T1194/$P$18)</f>
        <v>406.35042202010396</v>
      </c>
      <c r="CI1194">
        <f>'TABLEAU DE BORD'!B1192</f>
        <v>0</v>
      </c>
      <c r="CJ1194">
        <f>'TABLEAU DE BORD'!E1192-'TABLEAU DE BORD'!C1192</f>
        <v>0</v>
      </c>
      <c r="CL1194">
        <f>'TABLEAU DE BORD'!H1192</f>
        <v>0</v>
      </c>
      <c r="CM1194">
        <f>'TABLEAU DE BORD'!K1192-'TABLEAU DE BORD'!I1192</f>
        <v>0</v>
      </c>
    </row>
    <row r="1195" spans="72:91" x14ac:dyDescent="0.25">
      <c r="BT119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BORD'!$B$13:$B$2000,0),11))*T1195/INDEX('TABLEAU DE BORD'!$B$13:$R$2000,MATCH('Formalisme RTE'!$H$2,'TABLEAU DE BORD'!$B$13:$B$2000,0),12)</f>
        <v>3.102830965870556</v>
      </c>
      <c r="BU1195">
        <f t="shared" si="97"/>
        <v>0.93577891975241945</v>
      </c>
      <c r="BX1195">
        <f t="shared" si="95"/>
        <v>0.60748217536470928</v>
      </c>
      <c r="BZ1195">
        <v>19.600000000000001</v>
      </c>
      <c r="CB1195">
        <v>0.627</v>
      </c>
      <c r="CD1195">
        <f t="shared" si="96"/>
        <v>1.5404220201039038</v>
      </c>
      <c r="CF1195">
        <f t="shared" si="94"/>
        <v>404.81000000000006</v>
      </c>
      <c r="CG119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BORD'!$B$13:$B$2000,0),9)))*T1195/$P$18)</f>
        <v>406.35042202010396</v>
      </c>
      <c r="CI1195">
        <f>'TABLEAU DE BORD'!B1193</f>
        <v>0</v>
      </c>
      <c r="CJ1195">
        <f>'TABLEAU DE BORD'!E1193-'TABLEAU DE BORD'!C1193</f>
        <v>0</v>
      </c>
      <c r="CL1195">
        <f>'TABLEAU DE BORD'!H1193</f>
        <v>0</v>
      </c>
      <c r="CM1195">
        <f>'TABLEAU DE BORD'!K1193-'TABLEAU DE BORD'!I1193</f>
        <v>0</v>
      </c>
    </row>
    <row r="1196" spans="72:91" x14ac:dyDescent="0.25">
      <c r="BT119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BORD'!$B$13:$B$2000,0),11))*T1196/INDEX('TABLEAU DE BORD'!$B$13:$R$2000,MATCH('Formalisme RTE'!$H$2,'TABLEAU DE BORD'!$B$13:$B$2000,0),12)</f>
        <v>3.102830965870556</v>
      </c>
      <c r="BU1196">
        <f t="shared" si="97"/>
        <v>0.93577891975241945</v>
      </c>
      <c r="BX1196">
        <f t="shared" si="95"/>
        <v>0.60748217536470928</v>
      </c>
      <c r="BZ1196">
        <v>19.600000000000001</v>
      </c>
      <c r="CB1196">
        <v>0.627</v>
      </c>
      <c r="CD1196">
        <f t="shared" si="96"/>
        <v>1.5404220201039038</v>
      </c>
      <c r="CF1196">
        <f t="shared" si="94"/>
        <v>404.81000000000006</v>
      </c>
      <c r="CG119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BORD'!$B$13:$B$2000,0),9)))*T1196/$P$18)</f>
        <v>406.35042202010396</v>
      </c>
      <c r="CI1196">
        <f>'TABLEAU DE BORD'!B1194</f>
        <v>0</v>
      </c>
      <c r="CJ1196">
        <f>'TABLEAU DE BORD'!E1194-'TABLEAU DE BORD'!C1194</f>
        <v>0</v>
      </c>
      <c r="CL1196">
        <f>'TABLEAU DE BORD'!H1194</f>
        <v>0</v>
      </c>
      <c r="CM1196">
        <f>'TABLEAU DE BORD'!K1194-'TABLEAU DE BORD'!I1194</f>
        <v>0</v>
      </c>
    </row>
    <row r="1197" spans="72:91" x14ac:dyDescent="0.25">
      <c r="BT119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BORD'!$B$13:$B$2000,0),11))*T1197/INDEX('TABLEAU DE BORD'!$B$13:$R$2000,MATCH('Formalisme RTE'!$H$2,'TABLEAU DE BORD'!$B$13:$B$2000,0),12)</f>
        <v>3.102830965870556</v>
      </c>
      <c r="BU1197">
        <f t="shared" si="97"/>
        <v>0.93577891975241945</v>
      </c>
      <c r="BX1197">
        <f t="shared" si="95"/>
        <v>0.60748217536470928</v>
      </c>
      <c r="BZ1197">
        <v>19.600000000000001</v>
      </c>
      <c r="CB1197">
        <v>0.627</v>
      </c>
      <c r="CD1197">
        <f t="shared" si="96"/>
        <v>1.5404220201039038</v>
      </c>
      <c r="CF1197">
        <f t="shared" si="94"/>
        <v>404.81000000000006</v>
      </c>
      <c r="CG119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BORD'!$B$13:$B$2000,0),9)))*T1197/$P$18)</f>
        <v>406.35042202010396</v>
      </c>
      <c r="CI1197">
        <f>'TABLEAU DE BORD'!B1195</f>
        <v>0</v>
      </c>
      <c r="CJ1197">
        <f>'TABLEAU DE BORD'!E1195-'TABLEAU DE BORD'!C1195</f>
        <v>0</v>
      </c>
      <c r="CL1197">
        <f>'TABLEAU DE BORD'!H1195</f>
        <v>0</v>
      </c>
      <c r="CM1197">
        <f>'TABLEAU DE BORD'!K1195-'TABLEAU DE BORD'!I1195</f>
        <v>0</v>
      </c>
    </row>
    <row r="1198" spans="72:91" x14ac:dyDescent="0.25">
      <c r="BT11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BORD'!$B$13:$B$2000,0),11))*T1198/INDEX('TABLEAU DE BORD'!$B$13:$R$2000,MATCH('Formalisme RTE'!$H$2,'TABLEAU DE BORD'!$B$13:$B$2000,0),12)</f>
        <v>3.102830965870556</v>
      </c>
      <c r="BU1198">
        <f t="shared" si="97"/>
        <v>0.93577891975241945</v>
      </c>
      <c r="BX1198">
        <f t="shared" si="95"/>
        <v>0.60748217536470928</v>
      </c>
      <c r="BZ1198">
        <v>19.600000000000001</v>
      </c>
      <c r="CB1198">
        <v>0.627</v>
      </c>
      <c r="CD1198">
        <f t="shared" si="96"/>
        <v>1.5404220201039038</v>
      </c>
      <c r="CF1198">
        <f t="shared" si="94"/>
        <v>404.81000000000006</v>
      </c>
      <c r="CG119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BORD'!$B$13:$B$2000,0),9)))*T1198/$P$18)</f>
        <v>406.35042202010396</v>
      </c>
      <c r="CI1198">
        <f>'TABLEAU DE BORD'!B1196</f>
        <v>0</v>
      </c>
      <c r="CJ1198">
        <f>'TABLEAU DE BORD'!E1196-'TABLEAU DE BORD'!C1196</f>
        <v>0</v>
      </c>
      <c r="CL1198">
        <f>'TABLEAU DE BORD'!H1196</f>
        <v>0</v>
      </c>
      <c r="CM1198">
        <f>'TABLEAU DE BORD'!K1196-'TABLEAU DE BORD'!I1196</f>
        <v>0</v>
      </c>
    </row>
    <row r="1199" spans="72:91" x14ac:dyDescent="0.25">
      <c r="BT119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BORD'!$B$13:$B$2000,0),11))*T1199/INDEX('TABLEAU DE BORD'!$B$13:$R$2000,MATCH('Formalisme RTE'!$H$2,'TABLEAU DE BORD'!$B$13:$B$2000,0),12)</f>
        <v>3.102830965870556</v>
      </c>
      <c r="BU1199">
        <f t="shared" si="97"/>
        <v>0.93577891975241945</v>
      </c>
      <c r="BX1199">
        <f t="shared" si="95"/>
        <v>0.60748217536470928</v>
      </c>
      <c r="BZ1199">
        <v>19.600000000000001</v>
      </c>
      <c r="CB1199">
        <v>0.627</v>
      </c>
      <c r="CD1199">
        <f t="shared" si="96"/>
        <v>1.5404220201039038</v>
      </c>
      <c r="CF1199">
        <f t="shared" si="94"/>
        <v>404.81000000000006</v>
      </c>
      <c r="CG119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BORD'!$B$13:$B$2000,0),9)))*T1199/$P$18)</f>
        <v>406.35042202010396</v>
      </c>
      <c r="CI1199">
        <f>'TABLEAU DE BORD'!B1197</f>
        <v>0</v>
      </c>
      <c r="CJ1199">
        <f>'TABLEAU DE BORD'!E1197-'TABLEAU DE BORD'!C1197</f>
        <v>0</v>
      </c>
      <c r="CL1199">
        <f>'TABLEAU DE BORD'!H1197</f>
        <v>0</v>
      </c>
      <c r="CM1199">
        <f>'TABLEAU DE BORD'!K1197-'TABLEAU DE BORD'!I1197</f>
        <v>0</v>
      </c>
    </row>
    <row r="1200" spans="72:91" x14ac:dyDescent="0.25">
      <c r="BT120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BORD'!$B$13:$B$2000,0),11))*T1200/INDEX('TABLEAU DE BORD'!$B$13:$R$2000,MATCH('Formalisme RTE'!$H$2,'TABLEAU DE BORD'!$B$13:$B$2000,0),12)</f>
        <v>3.102830965870556</v>
      </c>
      <c r="BU1200">
        <f t="shared" si="97"/>
        <v>0.93577891975241945</v>
      </c>
      <c r="BX1200">
        <f t="shared" si="95"/>
        <v>0.60748217536470928</v>
      </c>
      <c r="BZ1200">
        <v>19.600000000000001</v>
      </c>
      <c r="CB1200">
        <v>0.627</v>
      </c>
      <c r="CD1200">
        <f t="shared" si="96"/>
        <v>1.5404220201039038</v>
      </c>
      <c r="CF1200">
        <f t="shared" si="94"/>
        <v>404.81000000000006</v>
      </c>
      <c r="CG120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BORD'!$B$13:$B$2000,0),9)))*T1200/$P$18)</f>
        <v>406.35042202010396</v>
      </c>
      <c r="CI1200">
        <f>'TABLEAU DE BORD'!B1198</f>
        <v>0</v>
      </c>
      <c r="CJ1200">
        <f>'TABLEAU DE BORD'!E1198-'TABLEAU DE BORD'!C1198</f>
        <v>0</v>
      </c>
      <c r="CL1200">
        <f>'TABLEAU DE BORD'!H1198</f>
        <v>0</v>
      </c>
      <c r="CM1200">
        <f>'TABLEAU DE BORD'!K1198-'TABLEAU DE BORD'!I1198</f>
        <v>0</v>
      </c>
    </row>
    <row r="1201" spans="72:91" x14ac:dyDescent="0.25">
      <c r="BT120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BORD'!$B$13:$B$2000,0),11))*T1201/INDEX('TABLEAU DE BORD'!$B$13:$R$2000,MATCH('Formalisme RTE'!$H$2,'TABLEAU DE BORD'!$B$13:$B$2000,0),12)</f>
        <v>3.102830965870556</v>
      </c>
      <c r="BU1201">
        <f t="shared" si="97"/>
        <v>0.93577891975241945</v>
      </c>
      <c r="BX1201">
        <f t="shared" si="95"/>
        <v>0.60748217536470928</v>
      </c>
      <c r="BZ1201">
        <v>19.600000000000001</v>
      </c>
      <c r="CB1201">
        <v>0.627</v>
      </c>
      <c r="CD1201">
        <f t="shared" si="96"/>
        <v>1.5404220201039038</v>
      </c>
      <c r="CF1201">
        <f t="shared" si="94"/>
        <v>404.81000000000006</v>
      </c>
      <c r="CG120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BORD'!$B$13:$B$2000,0),9)))*T1201/$P$18)</f>
        <v>406.35042202010396</v>
      </c>
      <c r="CI1201">
        <f>'TABLEAU DE BORD'!B1199</f>
        <v>0</v>
      </c>
      <c r="CJ1201">
        <f>'TABLEAU DE BORD'!E1199-'TABLEAU DE BORD'!C1199</f>
        <v>0</v>
      </c>
      <c r="CL1201">
        <f>'TABLEAU DE BORD'!H1199</f>
        <v>0</v>
      </c>
      <c r="CM1201">
        <f>'TABLEAU DE BORD'!K1199-'TABLEAU DE BORD'!I1199</f>
        <v>0</v>
      </c>
    </row>
    <row r="1202" spans="72:91" x14ac:dyDescent="0.25">
      <c r="BT120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BORD'!$B$13:$B$2000,0),11))*T1202/INDEX('TABLEAU DE BORD'!$B$13:$R$2000,MATCH('Formalisme RTE'!$H$2,'TABLEAU DE BORD'!$B$13:$B$2000,0),12)</f>
        <v>3.102830965870556</v>
      </c>
      <c r="BU1202">
        <f t="shared" si="97"/>
        <v>0.93577891975241945</v>
      </c>
      <c r="BX1202">
        <f t="shared" si="95"/>
        <v>0.60748217536470928</v>
      </c>
      <c r="BZ1202">
        <v>19.600000000000001</v>
      </c>
      <c r="CB1202">
        <v>0.627</v>
      </c>
      <c r="CD1202">
        <f t="shared" si="96"/>
        <v>1.5404220201039038</v>
      </c>
      <c r="CF1202">
        <f t="shared" si="94"/>
        <v>404.81000000000006</v>
      </c>
      <c r="CG120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BORD'!$B$13:$B$2000,0),9)))*T1202/$P$18)</f>
        <v>406.35042202010396</v>
      </c>
      <c r="CI1202">
        <f>'TABLEAU DE BORD'!B1200</f>
        <v>0</v>
      </c>
      <c r="CJ1202">
        <f>'TABLEAU DE BORD'!E1200-'TABLEAU DE BORD'!C1200</f>
        <v>0</v>
      </c>
      <c r="CL1202">
        <f>'TABLEAU DE BORD'!H1200</f>
        <v>0</v>
      </c>
      <c r="CM1202">
        <f>'TABLEAU DE BORD'!K1200-'TABLEAU DE BORD'!I1200</f>
        <v>0</v>
      </c>
    </row>
    <row r="1203" spans="72:91" x14ac:dyDescent="0.25">
      <c r="BT120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BORD'!$B$13:$B$2000,0),11))*T1203/INDEX('TABLEAU DE BORD'!$B$13:$R$2000,MATCH('Formalisme RTE'!$H$2,'TABLEAU DE BORD'!$B$13:$B$2000,0),12)</f>
        <v>3.102830965870556</v>
      </c>
      <c r="BU1203">
        <f t="shared" si="97"/>
        <v>0.93577891975241945</v>
      </c>
      <c r="BX1203">
        <f t="shared" si="95"/>
        <v>0.60748217536470928</v>
      </c>
      <c r="BZ1203">
        <v>19.600000000000001</v>
      </c>
      <c r="CB1203">
        <v>0.627</v>
      </c>
      <c r="CD1203">
        <f t="shared" si="96"/>
        <v>1.5404220201039038</v>
      </c>
      <c r="CF1203">
        <f t="shared" si="94"/>
        <v>404.81000000000006</v>
      </c>
      <c r="CG120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BORD'!$B$13:$B$2000,0),9)))*T1203/$P$18)</f>
        <v>406.35042202010396</v>
      </c>
      <c r="CI1203">
        <f>'TABLEAU DE BORD'!B1201</f>
        <v>0</v>
      </c>
      <c r="CJ1203">
        <f>'TABLEAU DE BORD'!E1201-'TABLEAU DE BORD'!C1201</f>
        <v>0</v>
      </c>
      <c r="CL1203">
        <f>'TABLEAU DE BORD'!H1201</f>
        <v>0</v>
      </c>
      <c r="CM1203">
        <f>'TABLEAU DE BORD'!K1201-'TABLEAU DE BORD'!I1201</f>
        <v>0</v>
      </c>
    </row>
    <row r="1204" spans="72:91" x14ac:dyDescent="0.25">
      <c r="BT120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BORD'!$B$13:$B$2000,0),11))*T1204/INDEX('TABLEAU DE BORD'!$B$13:$R$2000,MATCH('Formalisme RTE'!$H$2,'TABLEAU DE BORD'!$B$13:$B$2000,0),12)</f>
        <v>3.102830965870556</v>
      </c>
      <c r="BU1204">
        <f t="shared" si="97"/>
        <v>0.93577891975241945</v>
      </c>
      <c r="BX1204">
        <f t="shared" si="95"/>
        <v>0.60748217536470928</v>
      </c>
      <c r="BZ1204">
        <v>19.600000000000001</v>
      </c>
      <c r="CB1204">
        <v>0.627</v>
      </c>
      <c r="CD1204">
        <f t="shared" si="96"/>
        <v>1.5404220201039038</v>
      </c>
      <c r="CF1204">
        <f t="shared" si="94"/>
        <v>404.81000000000006</v>
      </c>
      <c r="CG120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BORD'!$B$13:$B$2000,0),9)))*T1204/$P$18)</f>
        <v>406.35042202010396</v>
      </c>
      <c r="CI1204">
        <f>'TABLEAU DE BORD'!B1202</f>
        <v>0</v>
      </c>
      <c r="CJ1204">
        <f>'TABLEAU DE BORD'!E1202-'TABLEAU DE BORD'!C1202</f>
        <v>0</v>
      </c>
      <c r="CL1204">
        <f>'TABLEAU DE BORD'!H1202</f>
        <v>0</v>
      </c>
      <c r="CM1204">
        <f>'TABLEAU DE BORD'!K1202-'TABLEAU DE BORD'!I1202</f>
        <v>0</v>
      </c>
    </row>
    <row r="1205" spans="72:91" x14ac:dyDescent="0.25">
      <c r="BT120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BORD'!$B$13:$B$2000,0),11))*T1205/INDEX('TABLEAU DE BORD'!$B$13:$R$2000,MATCH('Formalisme RTE'!$H$2,'TABLEAU DE BORD'!$B$13:$B$2000,0),12)</f>
        <v>3.102830965870556</v>
      </c>
      <c r="BU1205">
        <f t="shared" si="97"/>
        <v>0.93577891975241945</v>
      </c>
      <c r="BX1205">
        <f t="shared" si="95"/>
        <v>0.60748217536470928</v>
      </c>
      <c r="BZ1205">
        <v>19.600000000000001</v>
      </c>
      <c r="CB1205">
        <v>0.627</v>
      </c>
      <c r="CD1205">
        <f t="shared" si="96"/>
        <v>1.5404220201039038</v>
      </c>
      <c r="CF1205">
        <f t="shared" si="94"/>
        <v>404.81000000000006</v>
      </c>
      <c r="CG120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BORD'!$B$13:$B$2000,0),9)))*T1205/$P$18)</f>
        <v>406.35042202010396</v>
      </c>
      <c r="CI1205">
        <f>'TABLEAU DE BORD'!B1203</f>
        <v>0</v>
      </c>
      <c r="CJ1205">
        <f>'TABLEAU DE BORD'!E1203-'TABLEAU DE BORD'!C1203</f>
        <v>0</v>
      </c>
      <c r="CL1205">
        <f>'TABLEAU DE BORD'!H1203</f>
        <v>0</v>
      </c>
      <c r="CM1205">
        <f>'TABLEAU DE BORD'!K1203-'TABLEAU DE BORD'!I1203</f>
        <v>0</v>
      </c>
    </row>
    <row r="1206" spans="72:91" x14ac:dyDescent="0.25">
      <c r="BT120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BORD'!$B$13:$B$2000,0),11))*T1206/INDEX('TABLEAU DE BORD'!$B$13:$R$2000,MATCH('Formalisme RTE'!$H$2,'TABLEAU DE BORD'!$B$13:$B$2000,0),12)</f>
        <v>3.102830965870556</v>
      </c>
      <c r="BU1206">
        <f t="shared" si="97"/>
        <v>0.93577891975241945</v>
      </c>
      <c r="BX1206">
        <f t="shared" si="95"/>
        <v>0.60748217536470928</v>
      </c>
      <c r="BZ1206">
        <v>19.600000000000001</v>
      </c>
      <c r="CB1206">
        <v>0.627</v>
      </c>
      <c r="CD1206">
        <f t="shared" si="96"/>
        <v>1.5404220201039038</v>
      </c>
      <c r="CF1206">
        <f t="shared" si="94"/>
        <v>404.81000000000006</v>
      </c>
      <c r="CG120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BORD'!$B$13:$B$2000,0),9)))*T1206/$P$18)</f>
        <v>406.35042202010396</v>
      </c>
      <c r="CI1206">
        <f>'TABLEAU DE BORD'!B1204</f>
        <v>0</v>
      </c>
      <c r="CJ1206">
        <f>'TABLEAU DE BORD'!E1204-'TABLEAU DE BORD'!C1204</f>
        <v>0</v>
      </c>
      <c r="CL1206">
        <f>'TABLEAU DE BORD'!H1204</f>
        <v>0</v>
      </c>
      <c r="CM1206">
        <f>'TABLEAU DE BORD'!K1204-'TABLEAU DE BORD'!I1204</f>
        <v>0</v>
      </c>
    </row>
    <row r="1207" spans="72:91" x14ac:dyDescent="0.25">
      <c r="BT120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BORD'!$B$13:$B$2000,0),11))*T1207/INDEX('TABLEAU DE BORD'!$B$13:$R$2000,MATCH('Formalisme RTE'!$H$2,'TABLEAU DE BORD'!$B$13:$B$2000,0),12)</f>
        <v>3.102830965870556</v>
      </c>
      <c r="BU1207">
        <f t="shared" si="97"/>
        <v>0.93577891975241945</v>
      </c>
      <c r="BX1207">
        <f t="shared" si="95"/>
        <v>0.60748217536470928</v>
      </c>
      <c r="BZ1207">
        <v>19.600000000000001</v>
      </c>
      <c r="CB1207">
        <v>0.627</v>
      </c>
      <c r="CD1207">
        <f t="shared" si="96"/>
        <v>1.5404220201039038</v>
      </c>
      <c r="CF1207">
        <f t="shared" si="94"/>
        <v>404.81000000000006</v>
      </c>
      <c r="CG120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BORD'!$B$13:$B$2000,0),9)))*T1207/$P$18)</f>
        <v>406.35042202010396</v>
      </c>
      <c r="CI1207">
        <f>'TABLEAU DE BORD'!B1205</f>
        <v>0</v>
      </c>
      <c r="CJ1207">
        <f>'TABLEAU DE BORD'!E1205-'TABLEAU DE BORD'!C1205</f>
        <v>0</v>
      </c>
      <c r="CL1207">
        <f>'TABLEAU DE BORD'!H1205</f>
        <v>0</v>
      </c>
      <c r="CM1207">
        <f>'TABLEAU DE BORD'!K1205-'TABLEAU DE BORD'!I1205</f>
        <v>0</v>
      </c>
    </row>
    <row r="1208" spans="72:91" x14ac:dyDescent="0.25">
      <c r="BT120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BORD'!$B$13:$B$2000,0),11))*T1208/INDEX('TABLEAU DE BORD'!$B$13:$R$2000,MATCH('Formalisme RTE'!$H$2,'TABLEAU DE BORD'!$B$13:$B$2000,0),12)</f>
        <v>3.102830965870556</v>
      </c>
      <c r="BU1208">
        <f t="shared" si="97"/>
        <v>0.93577891975241945</v>
      </c>
      <c r="BX1208">
        <f t="shared" si="95"/>
        <v>0.60748217536470928</v>
      </c>
      <c r="BZ1208">
        <v>19.600000000000001</v>
      </c>
      <c r="CB1208">
        <v>0.627</v>
      </c>
      <c r="CD1208">
        <f t="shared" si="96"/>
        <v>1.5404220201039038</v>
      </c>
      <c r="CF1208">
        <f t="shared" si="94"/>
        <v>404.81000000000006</v>
      </c>
      <c r="CG120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BORD'!$B$13:$B$2000,0),9)))*T1208/$P$18)</f>
        <v>406.35042202010396</v>
      </c>
      <c r="CI1208">
        <f>'TABLEAU DE BORD'!B1206</f>
        <v>0</v>
      </c>
      <c r="CJ1208">
        <f>'TABLEAU DE BORD'!E1206-'TABLEAU DE BORD'!C1206</f>
        <v>0</v>
      </c>
      <c r="CL1208">
        <f>'TABLEAU DE BORD'!H1206</f>
        <v>0</v>
      </c>
      <c r="CM1208">
        <f>'TABLEAU DE BORD'!K1206-'TABLEAU DE BORD'!I1206</f>
        <v>0</v>
      </c>
    </row>
    <row r="1209" spans="72:91" x14ac:dyDescent="0.25">
      <c r="BT120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BORD'!$B$13:$B$2000,0),11))*T1209/INDEX('TABLEAU DE BORD'!$B$13:$R$2000,MATCH('Formalisme RTE'!$H$2,'TABLEAU DE BORD'!$B$13:$B$2000,0),12)</f>
        <v>3.102830965870556</v>
      </c>
      <c r="BU1209">
        <f t="shared" si="97"/>
        <v>0.93577891975241945</v>
      </c>
      <c r="BX1209">
        <f t="shared" si="95"/>
        <v>0.60748217536470928</v>
      </c>
      <c r="BZ1209">
        <v>19.600000000000001</v>
      </c>
      <c r="CB1209">
        <v>0.627</v>
      </c>
      <c r="CD1209">
        <f t="shared" si="96"/>
        <v>1.5404220201039038</v>
      </c>
      <c r="CF1209">
        <f t="shared" si="94"/>
        <v>404.81000000000006</v>
      </c>
      <c r="CG120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BORD'!$B$13:$B$2000,0),9)))*T1209/$P$18)</f>
        <v>406.35042202010396</v>
      </c>
      <c r="CI1209">
        <f>'TABLEAU DE BORD'!B1207</f>
        <v>0</v>
      </c>
      <c r="CJ1209">
        <f>'TABLEAU DE BORD'!E1207-'TABLEAU DE BORD'!C1207</f>
        <v>0</v>
      </c>
      <c r="CL1209">
        <f>'TABLEAU DE BORD'!H1207</f>
        <v>0</v>
      </c>
      <c r="CM1209">
        <f>'TABLEAU DE BORD'!K1207-'TABLEAU DE BORD'!I1207</f>
        <v>0</v>
      </c>
    </row>
    <row r="1210" spans="72:91" x14ac:dyDescent="0.25">
      <c r="BT121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BORD'!$B$13:$B$2000,0),11))*T1210/INDEX('TABLEAU DE BORD'!$B$13:$R$2000,MATCH('Formalisme RTE'!$H$2,'TABLEAU DE BORD'!$B$13:$B$2000,0),12)</f>
        <v>3.102830965870556</v>
      </c>
      <c r="BU1210">
        <f t="shared" si="97"/>
        <v>0.93577891975241945</v>
      </c>
      <c r="BX1210">
        <f t="shared" si="95"/>
        <v>0.60748217536470928</v>
      </c>
      <c r="BZ1210">
        <v>19.600000000000001</v>
      </c>
      <c r="CB1210">
        <v>0.627</v>
      </c>
      <c r="CD1210">
        <f t="shared" si="96"/>
        <v>1.5404220201039038</v>
      </c>
      <c r="CF1210">
        <f t="shared" si="94"/>
        <v>404.81000000000006</v>
      </c>
      <c r="CG121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BORD'!$B$13:$B$2000,0),9)))*T1210/$P$18)</f>
        <v>406.35042202010396</v>
      </c>
      <c r="CI1210">
        <f>'TABLEAU DE BORD'!B1208</f>
        <v>0</v>
      </c>
      <c r="CJ1210">
        <f>'TABLEAU DE BORD'!E1208-'TABLEAU DE BORD'!C1208</f>
        <v>0</v>
      </c>
      <c r="CL1210">
        <f>'TABLEAU DE BORD'!H1208</f>
        <v>0</v>
      </c>
      <c r="CM1210">
        <f>'TABLEAU DE BORD'!K1208-'TABLEAU DE BORD'!I1208</f>
        <v>0</v>
      </c>
    </row>
    <row r="1211" spans="72:91" x14ac:dyDescent="0.25">
      <c r="BT121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BORD'!$B$13:$B$2000,0),11))*T1211/INDEX('TABLEAU DE BORD'!$B$13:$R$2000,MATCH('Formalisme RTE'!$H$2,'TABLEAU DE BORD'!$B$13:$B$2000,0),12)</f>
        <v>3.102830965870556</v>
      </c>
      <c r="BU1211">
        <f t="shared" si="97"/>
        <v>0.93577891975241945</v>
      </c>
      <c r="BX1211">
        <f t="shared" si="95"/>
        <v>0.60748217536470928</v>
      </c>
      <c r="BZ1211">
        <v>19.600000000000001</v>
      </c>
      <c r="CB1211">
        <v>0.627</v>
      </c>
      <c r="CD1211">
        <f t="shared" si="96"/>
        <v>1.5404220201039038</v>
      </c>
      <c r="CF1211">
        <f t="shared" si="94"/>
        <v>404.81000000000006</v>
      </c>
      <c r="CG121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BORD'!$B$13:$B$2000,0),9)))*T1211/$P$18)</f>
        <v>406.35042202010396</v>
      </c>
      <c r="CI1211">
        <f>'TABLEAU DE BORD'!B1209</f>
        <v>0</v>
      </c>
      <c r="CJ1211">
        <f>'TABLEAU DE BORD'!E1209-'TABLEAU DE BORD'!C1209</f>
        <v>0</v>
      </c>
      <c r="CL1211">
        <f>'TABLEAU DE BORD'!H1209</f>
        <v>0</v>
      </c>
      <c r="CM1211">
        <f>'TABLEAU DE BORD'!K1209-'TABLEAU DE BORD'!I1209</f>
        <v>0</v>
      </c>
    </row>
    <row r="1212" spans="72:91" x14ac:dyDescent="0.25">
      <c r="BT121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BORD'!$B$13:$B$2000,0),11))*T1212/INDEX('TABLEAU DE BORD'!$B$13:$R$2000,MATCH('Formalisme RTE'!$H$2,'TABLEAU DE BORD'!$B$13:$B$2000,0),12)</f>
        <v>3.102830965870556</v>
      </c>
      <c r="BU1212">
        <f t="shared" si="97"/>
        <v>0.93577891975241945</v>
      </c>
      <c r="BX1212">
        <f t="shared" si="95"/>
        <v>0.60748217536470928</v>
      </c>
      <c r="BZ1212">
        <v>19.600000000000001</v>
      </c>
      <c r="CB1212">
        <v>0.627</v>
      </c>
      <c r="CD1212">
        <f t="shared" si="96"/>
        <v>1.5404220201039038</v>
      </c>
      <c r="CF1212">
        <f t="shared" si="94"/>
        <v>404.81000000000006</v>
      </c>
      <c r="CG121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BORD'!$B$13:$B$2000,0),9)))*T1212/$P$18)</f>
        <v>406.35042202010396</v>
      </c>
      <c r="CI1212">
        <f>'TABLEAU DE BORD'!B1210</f>
        <v>0</v>
      </c>
      <c r="CJ1212">
        <f>'TABLEAU DE BORD'!E1210-'TABLEAU DE BORD'!C1210</f>
        <v>0</v>
      </c>
      <c r="CL1212">
        <f>'TABLEAU DE BORD'!H1210</f>
        <v>0</v>
      </c>
      <c r="CM1212">
        <f>'TABLEAU DE BORD'!K1210-'TABLEAU DE BORD'!I1210</f>
        <v>0</v>
      </c>
    </row>
    <row r="1213" spans="72:91" x14ac:dyDescent="0.25">
      <c r="BT121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BORD'!$B$13:$B$2000,0),11))*T1213/INDEX('TABLEAU DE BORD'!$B$13:$R$2000,MATCH('Formalisme RTE'!$H$2,'TABLEAU DE BORD'!$B$13:$B$2000,0),12)</f>
        <v>3.102830965870556</v>
      </c>
      <c r="BU1213">
        <f t="shared" si="97"/>
        <v>0.93577891975241945</v>
      </c>
      <c r="BX1213">
        <f t="shared" si="95"/>
        <v>0.60748217536470928</v>
      </c>
      <c r="BZ1213">
        <v>19.600000000000001</v>
      </c>
      <c r="CB1213">
        <v>0.627</v>
      </c>
      <c r="CD1213">
        <f t="shared" si="96"/>
        <v>1.5404220201039038</v>
      </c>
      <c r="CF1213">
        <f t="shared" si="94"/>
        <v>404.81000000000006</v>
      </c>
      <c r="CG121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BORD'!$B$13:$B$2000,0),9)))*T1213/$P$18)</f>
        <v>406.35042202010396</v>
      </c>
      <c r="CI1213">
        <f>'TABLEAU DE BORD'!B1211</f>
        <v>0</v>
      </c>
      <c r="CJ1213">
        <f>'TABLEAU DE BORD'!E1211-'TABLEAU DE BORD'!C1211</f>
        <v>0</v>
      </c>
      <c r="CL1213">
        <f>'TABLEAU DE BORD'!H1211</f>
        <v>0</v>
      </c>
      <c r="CM1213">
        <f>'TABLEAU DE BORD'!K1211-'TABLEAU DE BORD'!I1211</f>
        <v>0</v>
      </c>
    </row>
    <row r="1214" spans="72:91" x14ac:dyDescent="0.25">
      <c r="BT121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BORD'!$B$13:$B$2000,0),11))*T1214/INDEX('TABLEAU DE BORD'!$B$13:$R$2000,MATCH('Formalisme RTE'!$H$2,'TABLEAU DE BORD'!$B$13:$B$2000,0),12)</f>
        <v>3.102830965870556</v>
      </c>
      <c r="BU1214">
        <f t="shared" si="97"/>
        <v>0.93577891975241945</v>
      </c>
      <c r="BX1214">
        <f t="shared" si="95"/>
        <v>0.60748217536470928</v>
      </c>
      <c r="BZ1214">
        <v>19.600000000000001</v>
      </c>
      <c r="CB1214">
        <v>0.627</v>
      </c>
      <c r="CD1214">
        <f t="shared" si="96"/>
        <v>1.5404220201039038</v>
      </c>
      <c r="CF1214">
        <f t="shared" si="94"/>
        <v>404.81000000000006</v>
      </c>
      <c r="CG121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BORD'!$B$13:$B$2000,0),9)))*T1214/$P$18)</f>
        <v>406.35042202010396</v>
      </c>
      <c r="CI1214">
        <f>'TABLEAU DE BORD'!B1212</f>
        <v>0</v>
      </c>
      <c r="CJ1214">
        <f>'TABLEAU DE BORD'!E1212-'TABLEAU DE BORD'!C1212</f>
        <v>0</v>
      </c>
      <c r="CL1214">
        <f>'TABLEAU DE BORD'!H1212</f>
        <v>0</v>
      </c>
      <c r="CM1214">
        <f>'TABLEAU DE BORD'!K1212-'TABLEAU DE BORD'!I1212</f>
        <v>0</v>
      </c>
    </row>
    <row r="1215" spans="72:91" x14ac:dyDescent="0.25">
      <c r="BT121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BORD'!$B$13:$B$2000,0),11))*T1215/INDEX('TABLEAU DE BORD'!$B$13:$R$2000,MATCH('Formalisme RTE'!$H$2,'TABLEAU DE BORD'!$B$13:$B$2000,0),12)</f>
        <v>3.102830965870556</v>
      </c>
      <c r="BU1215">
        <f t="shared" si="97"/>
        <v>0.93577891975241945</v>
      </c>
      <c r="BX1215">
        <f t="shared" si="95"/>
        <v>0.60748217536470928</v>
      </c>
      <c r="BZ1215">
        <v>19.600000000000001</v>
      </c>
      <c r="CB1215">
        <v>0.627</v>
      </c>
      <c r="CD1215">
        <f t="shared" si="96"/>
        <v>1.5404220201039038</v>
      </c>
      <c r="CF1215">
        <f t="shared" si="94"/>
        <v>404.81000000000006</v>
      </c>
      <c r="CG121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BORD'!$B$13:$B$2000,0),9)))*T1215/$P$18)</f>
        <v>406.35042202010396</v>
      </c>
      <c r="CI1215">
        <f>'TABLEAU DE BORD'!B1213</f>
        <v>0</v>
      </c>
      <c r="CJ1215">
        <f>'TABLEAU DE BORD'!E1213-'TABLEAU DE BORD'!C1213</f>
        <v>0</v>
      </c>
      <c r="CL1215">
        <f>'TABLEAU DE BORD'!H1213</f>
        <v>0</v>
      </c>
      <c r="CM1215">
        <f>'TABLEAU DE BORD'!K1213-'TABLEAU DE BORD'!I1213</f>
        <v>0</v>
      </c>
    </row>
    <row r="1216" spans="72:91" x14ac:dyDescent="0.25">
      <c r="BT121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BORD'!$B$13:$B$2000,0),11))*T1216/INDEX('TABLEAU DE BORD'!$B$13:$R$2000,MATCH('Formalisme RTE'!$H$2,'TABLEAU DE BORD'!$B$13:$B$2000,0),12)</f>
        <v>3.102830965870556</v>
      </c>
      <c r="BU1216">
        <f t="shared" si="97"/>
        <v>0.93577891975241945</v>
      </c>
      <c r="BX1216">
        <f t="shared" si="95"/>
        <v>0.60748217536470928</v>
      </c>
      <c r="BZ1216">
        <v>19.600000000000001</v>
      </c>
      <c r="CB1216">
        <v>0.627</v>
      </c>
      <c r="CD1216">
        <f t="shared" si="96"/>
        <v>1.5404220201039038</v>
      </c>
      <c r="CF1216">
        <f t="shared" si="94"/>
        <v>404.81000000000006</v>
      </c>
      <c r="CG121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BORD'!$B$13:$B$2000,0),9)))*T1216/$P$18)</f>
        <v>406.35042202010396</v>
      </c>
      <c r="CI1216">
        <f>'TABLEAU DE BORD'!B1214</f>
        <v>0</v>
      </c>
      <c r="CJ1216">
        <f>'TABLEAU DE BORD'!E1214-'TABLEAU DE BORD'!C1214</f>
        <v>0</v>
      </c>
      <c r="CL1216">
        <f>'TABLEAU DE BORD'!H1214</f>
        <v>0</v>
      </c>
      <c r="CM1216">
        <f>'TABLEAU DE BORD'!K1214-'TABLEAU DE BORD'!I1214</f>
        <v>0</v>
      </c>
    </row>
    <row r="1217" spans="72:91" x14ac:dyDescent="0.25">
      <c r="BT121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BORD'!$B$13:$B$2000,0),11))*T1217/INDEX('TABLEAU DE BORD'!$B$13:$R$2000,MATCH('Formalisme RTE'!$H$2,'TABLEAU DE BORD'!$B$13:$B$2000,0),12)</f>
        <v>3.102830965870556</v>
      </c>
      <c r="BU1217">
        <f t="shared" si="97"/>
        <v>0.93577891975241945</v>
      </c>
      <c r="BX1217">
        <f t="shared" si="95"/>
        <v>0.60748217536470928</v>
      </c>
      <c r="BZ1217">
        <v>19.600000000000001</v>
      </c>
      <c r="CB1217">
        <v>0.627</v>
      </c>
      <c r="CD1217">
        <f t="shared" si="96"/>
        <v>1.5404220201039038</v>
      </c>
      <c r="CF1217">
        <f t="shared" si="94"/>
        <v>404.81000000000006</v>
      </c>
      <c r="CG121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BORD'!$B$13:$B$2000,0),9)))*T1217/$P$18)</f>
        <v>406.35042202010396</v>
      </c>
      <c r="CI1217">
        <f>'TABLEAU DE BORD'!B1215</f>
        <v>0</v>
      </c>
      <c r="CJ1217">
        <f>'TABLEAU DE BORD'!E1215-'TABLEAU DE BORD'!C1215</f>
        <v>0</v>
      </c>
      <c r="CL1217">
        <f>'TABLEAU DE BORD'!H1215</f>
        <v>0</v>
      </c>
      <c r="CM1217">
        <f>'TABLEAU DE BORD'!K1215-'TABLEAU DE BORD'!I1215</f>
        <v>0</v>
      </c>
    </row>
    <row r="1218" spans="72:91" x14ac:dyDescent="0.25">
      <c r="BT121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BORD'!$B$13:$B$2000,0),11))*T1218/INDEX('TABLEAU DE BORD'!$B$13:$R$2000,MATCH('Formalisme RTE'!$H$2,'TABLEAU DE BORD'!$B$13:$B$2000,0),12)</f>
        <v>3.102830965870556</v>
      </c>
      <c r="BU1218">
        <f t="shared" si="97"/>
        <v>0.93577891975241945</v>
      </c>
      <c r="BX1218">
        <f t="shared" si="95"/>
        <v>0.60748217536470928</v>
      </c>
      <c r="BZ1218">
        <v>19.600000000000001</v>
      </c>
      <c r="CB1218">
        <v>0.627</v>
      </c>
      <c r="CD1218">
        <f t="shared" si="96"/>
        <v>1.5404220201039038</v>
      </c>
      <c r="CF1218">
        <f t="shared" si="94"/>
        <v>404.81000000000006</v>
      </c>
      <c r="CG121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BORD'!$B$13:$B$2000,0),9)))*T1218/$P$18)</f>
        <v>406.35042202010396</v>
      </c>
      <c r="CI1218">
        <f>'TABLEAU DE BORD'!B1216</f>
        <v>0</v>
      </c>
      <c r="CJ1218">
        <f>'TABLEAU DE BORD'!E1216-'TABLEAU DE BORD'!C1216</f>
        <v>0</v>
      </c>
      <c r="CL1218">
        <f>'TABLEAU DE BORD'!H1216</f>
        <v>0</v>
      </c>
      <c r="CM1218">
        <f>'TABLEAU DE BORD'!K1216-'TABLEAU DE BORD'!I1216</f>
        <v>0</v>
      </c>
    </row>
    <row r="1219" spans="72:91" x14ac:dyDescent="0.25">
      <c r="BT121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BORD'!$B$13:$B$2000,0),11))*T1219/INDEX('TABLEAU DE BORD'!$B$13:$R$2000,MATCH('Formalisme RTE'!$H$2,'TABLEAU DE BORD'!$B$13:$B$2000,0),12)</f>
        <v>3.102830965870556</v>
      </c>
      <c r="BU1219">
        <f t="shared" si="97"/>
        <v>0.93577891975241945</v>
      </c>
      <c r="BX1219">
        <f t="shared" si="95"/>
        <v>0.60748217536470928</v>
      </c>
      <c r="BZ1219">
        <v>19.600000000000001</v>
      </c>
      <c r="CB1219">
        <v>0.627</v>
      </c>
      <c r="CD1219">
        <f t="shared" si="96"/>
        <v>1.5404220201039038</v>
      </c>
      <c r="CF1219">
        <f t="shared" si="94"/>
        <v>404.81000000000006</v>
      </c>
      <c r="CG121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BORD'!$B$13:$B$2000,0),9)))*T1219/$P$18)</f>
        <v>406.35042202010396</v>
      </c>
      <c r="CI1219">
        <f>'TABLEAU DE BORD'!B1217</f>
        <v>0</v>
      </c>
      <c r="CJ1219">
        <f>'TABLEAU DE BORD'!E1217-'TABLEAU DE BORD'!C1217</f>
        <v>0</v>
      </c>
      <c r="CL1219">
        <f>'TABLEAU DE BORD'!H1217</f>
        <v>0</v>
      </c>
      <c r="CM1219">
        <f>'TABLEAU DE BORD'!K1217-'TABLEAU DE BORD'!I1217</f>
        <v>0</v>
      </c>
    </row>
    <row r="1220" spans="72:91" x14ac:dyDescent="0.25">
      <c r="BT122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BORD'!$B$13:$B$2000,0),11))*T1220/INDEX('TABLEAU DE BORD'!$B$13:$R$2000,MATCH('Formalisme RTE'!$H$2,'TABLEAU DE BORD'!$B$13:$B$2000,0),12)</f>
        <v>3.102830965870556</v>
      </c>
      <c r="BU1220">
        <f t="shared" si="97"/>
        <v>0.93577891975241945</v>
      </c>
      <c r="BX1220">
        <f t="shared" si="95"/>
        <v>0.60748217536470928</v>
      </c>
      <c r="BZ1220">
        <v>19.600000000000001</v>
      </c>
      <c r="CB1220">
        <v>0.627</v>
      </c>
      <c r="CD1220">
        <f t="shared" si="96"/>
        <v>1.5404220201039038</v>
      </c>
      <c r="CF1220">
        <f t="shared" si="94"/>
        <v>404.81000000000006</v>
      </c>
      <c r="CG122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BORD'!$B$13:$B$2000,0),9)))*T1220/$P$18)</f>
        <v>406.35042202010396</v>
      </c>
      <c r="CI1220">
        <f>'TABLEAU DE BORD'!B1218</f>
        <v>0</v>
      </c>
      <c r="CJ1220">
        <f>'TABLEAU DE BORD'!E1218-'TABLEAU DE BORD'!C1218</f>
        <v>0</v>
      </c>
      <c r="CL1220">
        <f>'TABLEAU DE BORD'!H1218</f>
        <v>0</v>
      </c>
      <c r="CM1220">
        <f>'TABLEAU DE BORD'!K1218-'TABLEAU DE BORD'!I1218</f>
        <v>0</v>
      </c>
    </row>
    <row r="1221" spans="72:91" x14ac:dyDescent="0.25">
      <c r="BT122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BORD'!$B$13:$B$2000,0),11))*T1221/INDEX('TABLEAU DE BORD'!$B$13:$R$2000,MATCH('Formalisme RTE'!$H$2,'TABLEAU DE BORD'!$B$13:$B$2000,0),12)</f>
        <v>3.102830965870556</v>
      </c>
      <c r="BU1221">
        <f t="shared" si="97"/>
        <v>0.93577891975241945</v>
      </c>
      <c r="BX1221">
        <f t="shared" si="95"/>
        <v>0.60748217536470928</v>
      </c>
      <c r="BZ1221">
        <v>19.600000000000001</v>
      </c>
      <c r="CB1221">
        <v>0.627</v>
      </c>
      <c r="CD1221">
        <f t="shared" si="96"/>
        <v>1.5404220201039038</v>
      </c>
      <c r="CF1221">
        <f t="shared" si="94"/>
        <v>404.81000000000006</v>
      </c>
      <c r="CG122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BORD'!$B$13:$B$2000,0),9)))*T1221/$P$18)</f>
        <v>406.35042202010396</v>
      </c>
      <c r="CI1221">
        <f>'TABLEAU DE BORD'!B1219</f>
        <v>0</v>
      </c>
      <c r="CJ1221">
        <f>'TABLEAU DE BORD'!E1219-'TABLEAU DE BORD'!C1219</f>
        <v>0</v>
      </c>
      <c r="CL1221">
        <f>'TABLEAU DE BORD'!H1219</f>
        <v>0</v>
      </c>
      <c r="CM1221">
        <f>'TABLEAU DE BORD'!K1219-'TABLEAU DE BORD'!I1219</f>
        <v>0</v>
      </c>
    </row>
    <row r="1222" spans="72:91" x14ac:dyDescent="0.25">
      <c r="BT122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BORD'!$B$13:$B$2000,0),11))*T1222/INDEX('TABLEAU DE BORD'!$B$13:$R$2000,MATCH('Formalisme RTE'!$H$2,'TABLEAU DE BORD'!$B$13:$B$2000,0),12)</f>
        <v>3.102830965870556</v>
      </c>
      <c r="BU1222">
        <f t="shared" si="97"/>
        <v>0.93577891975241945</v>
      </c>
      <c r="BX1222">
        <f t="shared" si="95"/>
        <v>0.60748217536470928</v>
      </c>
      <c r="BZ1222">
        <v>19.600000000000001</v>
      </c>
      <c r="CB1222">
        <v>0.627</v>
      </c>
      <c r="CD1222">
        <f t="shared" si="96"/>
        <v>1.5404220201039038</v>
      </c>
      <c r="CF1222">
        <f t="shared" si="94"/>
        <v>404.81000000000006</v>
      </c>
      <c r="CG122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BORD'!$B$13:$B$2000,0),9)))*T1222/$P$18)</f>
        <v>406.35042202010396</v>
      </c>
      <c r="CI1222">
        <f>'TABLEAU DE BORD'!B1220</f>
        <v>0</v>
      </c>
      <c r="CJ1222">
        <f>'TABLEAU DE BORD'!E1220-'TABLEAU DE BORD'!C1220</f>
        <v>0</v>
      </c>
      <c r="CL1222">
        <f>'TABLEAU DE BORD'!H1220</f>
        <v>0</v>
      </c>
      <c r="CM1222">
        <f>'TABLEAU DE BORD'!K1220-'TABLEAU DE BORD'!I1220</f>
        <v>0</v>
      </c>
    </row>
    <row r="1223" spans="72:91" x14ac:dyDescent="0.25">
      <c r="BT122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BORD'!$B$13:$B$2000,0),11))*T1223/INDEX('TABLEAU DE BORD'!$B$13:$R$2000,MATCH('Formalisme RTE'!$H$2,'TABLEAU DE BORD'!$B$13:$B$2000,0),12)</f>
        <v>3.102830965870556</v>
      </c>
      <c r="BU1223">
        <f t="shared" si="97"/>
        <v>0.93577891975241945</v>
      </c>
      <c r="BX1223">
        <f t="shared" si="95"/>
        <v>0.60748217536470928</v>
      </c>
      <c r="BZ1223">
        <v>19.600000000000001</v>
      </c>
      <c r="CB1223">
        <v>0.627</v>
      </c>
      <c r="CD1223">
        <f t="shared" si="96"/>
        <v>1.5404220201039038</v>
      </c>
      <c r="CF1223">
        <f t="shared" si="94"/>
        <v>404.81000000000006</v>
      </c>
      <c r="CG122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BORD'!$B$13:$B$2000,0),9)))*T1223/$P$18)</f>
        <v>406.35042202010396</v>
      </c>
      <c r="CI1223">
        <f>'TABLEAU DE BORD'!B1221</f>
        <v>0</v>
      </c>
      <c r="CJ1223">
        <f>'TABLEAU DE BORD'!E1221-'TABLEAU DE BORD'!C1221</f>
        <v>0</v>
      </c>
      <c r="CL1223">
        <f>'TABLEAU DE BORD'!H1221</f>
        <v>0</v>
      </c>
      <c r="CM1223">
        <f>'TABLEAU DE BORD'!K1221-'TABLEAU DE BORD'!I1221</f>
        <v>0</v>
      </c>
    </row>
    <row r="1224" spans="72:91" x14ac:dyDescent="0.25">
      <c r="BT122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BORD'!$B$13:$B$2000,0),11))*T1224/INDEX('TABLEAU DE BORD'!$B$13:$R$2000,MATCH('Formalisme RTE'!$H$2,'TABLEAU DE BORD'!$B$13:$B$2000,0),12)</f>
        <v>3.102830965870556</v>
      </c>
      <c r="BU1224">
        <f t="shared" si="97"/>
        <v>0.93577891975241945</v>
      </c>
      <c r="BX1224">
        <f t="shared" si="95"/>
        <v>0.60748217536470928</v>
      </c>
      <c r="BZ1224">
        <v>19.600000000000001</v>
      </c>
      <c r="CB1224">
        <v>0.627</v>
      </c>
      <c r="CD1224">
        <f t="shared" si="96"/>
        <v>1.5404220201039038</v>
      </c>
      <c r="CF1224">
        <f t="shared" si="94"/>
        <v>404.81000000000006</v>
      </c>
      <c r="CG122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BORD'!$B$13:$B$2000,0),9)))*T1224/$P$18)</f>
        <v>406.35042202010396</v>
      </c>
      <c r="CI1224">
        <f>'TABLEAU DE BORD'!B1222</f>
        <v>0</v>
      </c>
      <c r="CJ1224">
        <f>'TABLEAU DE BORD'!E1222-'TABLEAU DE BORD'!C1222</f>
        <v>0</v>
      </c>
      <c r="CL1224">
        <f>'TABLEAU DE BORD'!H1222</f>
        <v>0</v>
      </c>
      <c r="CM1224">
        <f>'TABLEAU DE BORD'!K1222-'TABLEAU DE BORD'!I1222</f>
        <v>0</v>
      </c>
    </row>
    <row r="1225" spans="72:91" x14ac:dyDescent="0.25">
      <c r="BT122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BORD'!$B$13:$B$2000,0),11))*T1225/INDEX('TABLEAU DE BORD'!$B$13:$R$2000,MATCH('Formalisme RTE'!$H$2,'TABLEAU DE BORD'!$B$13:$B$2000,0),12)</f>
        <v>3.102830965870556</v>
      </c>
      <c r="BU1225">
        <f t="shared" si="97"/>
        <v>0.93577891975241945</v>
      </c>
      <c r="BX1225">
        <f t="shared" si="95"/>
        <v>0.60748217536470928</v>
      </c>
      <c r="BZ1225">
        <v>19.600000000000001</v>
      </c>
      <c r="CB1225">
        <v>0.627</v>
      </c>
      <c r="CD1225">
        <f t="shared" si="96"/>
        <v>1.5404220201039038</v>
      </c>
      <c r="CF1225">
        <f t="shared" si="94"/>
        <v>404.81000000000006</v>
      </c>
      <c r="CG122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BORD'!$B$13:$B$2000,0),9)))*T1225/$P$18)</f>
        <v>406.35042202010396</v>
      </c>
      <c r="CI1225">
        <f>'TABLEAU DE BORD'!B1223</f>
        <v>0</v>
      </c>
      <c r="CJ1225">
        <f>'TABLEAU DE BORD'!E1223-'TABLEAU DE BORD'!C1223</f>
        <v>0</v>
      </c>
      <c r="CL1225">
        <f>'TABLEAU DE BORD'!H1223</f>
        <v>0</v>
      </c>
      <c r="CM1225">
        <f>'TABLEAU DE BORD'!K1223-'TABLEAU DE BORD'!I1223</f>
        <v>0</v>
      </c>
    </row>
    <row r="1226" spans="72:91" x14ac:dyDescent="0.25">
      <c r="BT122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BORD'!$B$13:$B$2000,0),11))*T1226/INDEX('TABLEAU DE BORD'!$B$13:$R$2000,MATCH('Formalisme RTE'!$H$2,'TABLEAU DE BORD'!$B$13:$B$2000,0),12)</f>
        <v>3.102830965870556</v>
      </c>
      <c r="BU1226">
        <f t="shared" si="97"/>
        <v>0.93577891975241945</v>
      </c>
      <c r="BX1226">
        <f t="shared" si="95"/>
        <v>0.60748217536470928</v>
      </c>
      <c r="BZ1226">
        <v>19.600000000000001</v>
      </c>
      <c r="CB1226">
        <v>0.627</v>
      </c>
      <c r="CD1226">
        <f t="shared" si="96"/>
        <v>1.5404220201039038</v>
      </c>
      <c r="CF1226">
        <f t="shared" si="94"/>
        <v>404.81000000000006</v>
      </c>
      <c r="CG122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BORD'!$B$13:$B$2000,0),9)))*T1226/$P$18)</f>
        <v>406.35042202010396</v>
      </c>
      <c r="CI1226">
        <f>'TABLEAU DE BORD'!B1224</f>
        <v>0</v>
      </c>
      <c r="CJ1226">
        <f>'TABLEAU DE BORD'!E1224-'TABLEAU DE BORD'!C1224</f>
        <v>0</v>
      </c>
      <c r="CL1226">
        <f>'TABLEAU DE BORD'!H1224</f>
        <v>0</v>
      </c>
      <c r="CM1226">
        <f>'TABLEAU DE BORD'!K1224-'TABLEAU DE BORD'!I1224</f>
        <v>0</v>
      </c>
    </row>
    <row r="1227" spans="72:91" x14ac:dyDescent="0.25">
      <c r="BT122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BORD'!$B$13:$B$2000,0),11))*T1227/INDEX('TABLEAU DE BORD'!$B$13:$R$2000,MATCH('Formalisme RTE'!$H$2,'TABLEAU DE BORD'!$B$13:$B$2000,0),12)</f>
        <v>3.102830965870556</v>
      </c>
      <c r="BU1227">
        <f t="shared" si="97"/>
        <v>0.93577891975241945</v>
      </c>
      <c r="BX1227">
        <f t="shared" si="95"/>
        <v>0.60748217536470928</v>
      </c>
      <c r="BZ1227">
        <v>19.600000000000001</v>
      </c>
      <c r="CB1227">
        <v>0.627</v>
      </c>
      <c r="CD1227">
        <f t="shared" si="96"/>
        <v>1.5404220201039038</v>
      </c>
      <c r="CF1227">
        <f t="shared" si="94"/>
        <v>404.81000000000006</v>
      </c>
      <c r="CG122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BORD'!$B$13:$B$2000,0),9)))*T1227/$P$18)</f>
        <v>406.35042202010396</v>
      </c>
      <c r="CI1227">
        <f>'TABLEAU DE BORD'!B1225</f>
        <v>0</v>
      </c>
      <c r="CJ1227">
        <f>'TABLEAU DE BORD'!E1225-'TABLEAU DE BORD'!C1225</f>
        <v>0</v>
      </c>
      <c r="CL1227">
        <f>'TABLEAU DE BORD'!H1225</f>
        <v>0</v>
      </c>
      <c r="CM1227">
        <f>'TABLEAU DE BORD'!K1225-'TABLEAU DE BORD'!I1225</f>
        <v>0</v>
      </c>
    </row>
    <row r="1228" spans="72:91" x14ac:dyDescent="0.25">
      <c r="BT122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BORD'!$B$13:$B$2000,0),11))*T1228/INDEX('TABLEAU DE BORD'!$B$13:$R$2000,MATCH('Formalisme RTE'!$H$2,'TABLEAU DE BORD'!$B$13:$B$2000,0),12)</f>
        <v>3.102830965870556</v>
      </c>
      <c r="BU1228">
        <f t="shared" si="97"/>
        <v>0.93577891975241945</v>
      </c>
      <c r="BX1228">
        <f t="shared" si="95"/>
        <v>0.60748217536470928</v>
      </c>
      <c r="BZ1228">
        <v>19.600000000000001</v>
      </c>
      <c r="CB1228">
        <v>0.627</v>
      </c>
      <c r="CD1228">
        <f t="shared" si="96"/>
        <v>1.5404220201039038</v>
      </c>
      <c r="CF1228">
        <f t="shared" si="94"/>
        <v>404.81000000000006</v>
      </c>
      <c r="CG122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BORD'!$B$13:$B$2000,0),9)))*T1228/$P$18)</f>
        <v>406.35042202010396</v>
      </c>
      <c r="CI1228">
        <f>'TABLEAU DE BORD'!B1226</f>
        <v>0</v>
      </c>
      <c r="CJ1228">
        <f>'TABLEAU DE BORD'!E1226-'TABLEAU DE BORD'!C1226</f>
        <v>0</v>
      </c>
      <c r="CL1228">
        <f>'TABLEAU DE BORD'!H1226</f>
        <v>0</v>
      </c>
      <c r="CM1228">
        <f>'TABLEAU DE BORD'!K1226-'TABLEAU DE BORD'!I1226</f>
        <v>0</v>
      </c>
    </row>
    <row r="1229" spans="72:91" x14ac:dyDescent="0.25">
      <c r="BT122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BORD'!$B$13:$B$2000,0),11))*T1229/INDEX('TABLEAU DE BORD'!$B$13:$R$2000,MATCH('Formalisme RTE'!$H$2,'TABLEAU DE BORD'!$B$13:$B$2000,0),12)</f>
        <v>3.102830965870556</v>
      </c>
      <c r="BU1229">
        <f t="shared" si="97"/>
        <v>0.93577891975241945</v>
      </c>
      <c r="BX1229">
        <f t="shared" si="95"/>
        <v>0.60748217536470928</v>
      </c>
      <c r="BZ1229">
        <v>19.600000000000001</v>
      </c>
      <c r="CB1229">
        <v>0.627</v>
      </c>
      <c r="CD1229">
        <f t="shared" si="96"/>
        <v>1.5404220201039038</v>
      </c>
      <c r="CF1229">
        <f t="shared" si="94"/>
        <v>404.81000000000006</v>
      </c>
      <c r="CG122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BORD'!$B$13:$B$2000,0),9)))*T1229/$P$18)</f>
        <v>406.35042202010396</v>
      </c>
      <c r="CI1229">
        <f>'TABLEAU DE BORD'!B1227</f>
        <v>0</v>
      </c>
      <c r="CJ1229">
        <f>'TABLEAU DE BORD'!E1227-'TABLEAU DE BORD'!C1227</f>
        <v>0</v>
      </c>
      <c r="CL1229">
        <f>'TABLEAU DE BORD'!H1227</f>
        <v>0</v>
      </c>
      <c r="CM1229">
        <f>'TABLEAU DE BORD'!K1227-'TABLEAU DE BORD'!I1227</f>
        <v>0</v>
      </c>
    </row>
    <row r="1230" spans="72:91" x14ac:dyDescent="0.25">
      <c r="BT123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BORD'!$B$13:$B$2000,0),11))*T1230/INDEX('TABLEAU DE BORD'!$B$13:$R$2000,MATCH('Formalisme RTE'!$H$2,'TABLEAU DE BORD'!$B$13:$B$2000,0),12)</f>
        <v>3.102830965870556</v>
      </c>
      <c r="BU1230">
        <f t="shared" si="97"/>
        <v>0.93577891975241945</v>
      </c>
      <c r="BX1230">
        <f t="shared" si="95"/>
        <v>0.60748217536470928</v>
      </c>
      <c r="BZ1230">
        <v>19.600000000000001</v>
      </c>
      <c r="CB1230">
        <v>0.627</v>
      </c>
      <c r="CD1230">
        <f t="shared" si="96"/>
        <v>1.5404220201039038</v>
      </c>
      <c r="CF1230">
        <f t="shared" si="94"/>
        <v>404.81000000000006</v>
      </c>
      <c r="CG123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BORD'!$B$13:$B$2000,0),9)))*T1230/$P$18)</f>
        <v>406.35042202010396</v>
      </c>
      <c r="CI1230">
        <f>'TABLEAU DE BORD'!B1228</f>
        <v>0</v>
      </c>
      <c r="CJ1230">
        <f>'TABLEAU DE BORD'!E1228-'TABLEAU DE BORD'!C1228</f>
        <v>0</v>
      </c>
      <c r="CL1230">
        <f>'TABLEAU DE BORD'!H1228</f>
        <v>0</v>
      </c>
      <c r="CM1230">
        <f>'TABLEAU DE BORD'!K1228-'TABLEAU DE BORD'!I1228</f>
        <v>0</v>
      </c>
    </row>
    <row r="1231" spans="72:91" x14ac:dyDescent="0.25">
      <c r="BT123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BORD'!$B$13:$B$2000,0),11))*T1231/INDEX('TABLEAU DE BORD'!$B$13:$R$2000,MATCH('Formalisme RTE'!$H$2,'TABLEAU DE BORD'!$B$13:$B$2000,0),12)</f>
        <v>3.102830965870556</v>
      </c>
      <c r="BU1231">
        <f t="shared" si="97"/>
        <v>0.93577891975241945</v>
      </c>
      <c r="BX1231">
        <f t="shared" si="95"/>
        <v>0.60748217536470928</v>
      </c>
      <c r="BZ1231">
        <v>19.600000000000001</v>
      </c>
      <c r="CB1231">
        <v>0.627</v>
      </c>
      <c r="CD1231">
        <f t="shared" si="96"/>
        <v>1.5404220201039038</v>
      </c>
      <c r="CF1231">
        <f t="shared" ref="CF1231:CF1294" si="98">$BE$28+$D$10*((EXP(($BE$26-T1231)/$D$10)+EXP(-($BE$26-T1231)/$D$10))/2-1)</f>
        <v>404.81000000000006</v>
      </c>
      <c r="CG123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BORD'!$B$13:$B$2000,0),9)))*T1231/$P$18)</f>
        <v>406.35042202010396</v>
      </c>
      <c r="CI1231">
        <f>'TABLEAU DE BORD'!B1229</f>
        <v>0</v>
      </c>
      <c r="CJ1231">
        <f>'TABLEAU DE BORD'!E1229-'TABLEAU DE BORD'!C1229</f>
        <v>0</v>
      </c>
      <c r="CL1231">
        <f>'TABLEAU DE BORD'!H1229</f>
        <v>0</v>
      </c>
      <c r="CM1231">
        <f>'TABLEAU DE BORD'!K1229-'TABLEAU DE BORD'!I1229</f>
        <v>0</v>
      </c>
    </row>
    <row r="1232" spans="72:91" x14ac:dyDescent="0.25">
      <c r="BT123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BORD'!$B$13:$B$2000,0),11))*T1232/INDEX('TABLEAU DE BORD'!$B$13:$R$2000,MATCH('Formalisme RTE'!$H$2,'TABLEAU DE BORD'!$B$13:$B$2000,0),12)</f>
        <v>3.102830965870556</v>
      </c>
      <c r="BU1232">
        <f t="shared" si="97"/>
        <v>0.93577891975241945</v>
      </c>
      <c r="BX1232">
        <f t="shared" ref="BX1232:BX1295" si="99">SQRT(1-(1/(SQRT((CB1232*0.981)^2+(($B$30/10)*BZ1232*0.001)^2)/(CB1232*0.981))^2))</f>
        <v>0.60748217536470928</v>
      </c>
      <c r="BZ1232">
        <v>19.600000000000001</v>
      </c>
      <c r="CB1232">
        <v>0.627</v>
      </c>
      <c r="CD1232">
        <f t="shared" si="96"/>
        <v>1.5404220201039038</v>
      </c>
      <c r="CF1232">
        <f t="shared" si="98"/>
        <v>404.81000000000006</v>
      </c>
      <c r="CG123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BORD'!$B$13:$B$2000,0),9)))*T1232/$P$18)</f>
        <v>406.35042202010396</v>
      </c>
      <c r="CI1232">
        <f>'TABLEAU DE BORD'!B1230</f>
        <v>0</v>
      </c>
      <c r="CJ1232">
        <f>'TABLEAU DE BORD'!E1230-'TABLEAU DE BORD'!C1230</f>
        <v>0</v>
      </c>
      <c r="CL1232">
        <f>'TABLEAU DE BORD'!H1230</f>
        <v>0</v>
      </c>
      <c r="CM1232">
        <f>'TABLEAU DE BORD'!K1230-'TABLEAU DE BORD'!I1230</f>
        <v>0</v>
      </c>
    </row>
    <row r="1233" spans="72:91" x14ac:dyDescent="0.25">
      <c r="BT123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BORD'!$B$13:$B$2000,0),11))*T1233/INDEX('TABLEAU DE BORD'!$B$13:$R$2000,MATCH('Formalisme RTE'!$H$2,'TABLEAU DE BORD'!$B$13:$B$2000,0),12)</f>
        <v>3.102830965870556</v>
      </c>
      <c r="BU1233">
        <f t="shared" si="97"/>
        <v>0.93577891975241945</v>
      </c>
      <c r="BX1233">
        <f t="shared" si="99"/>
        <v>0.60748217536470928</v>
      </c>
      <c r="BZ1233">
        <v>19.600000000000001</v>
      </c>
      <c r="CB1233">
        <v>0.627</v>
      </c>
      <c r="CD1233">
        <f t="shared" ref="CD1233:CD1296" si="100">CG1233-CF1233</f>
        <v>1.5404220201039038</v>
      </c>
      <c r="CF1233">
        <f t="shared" si="98"/>
        <v>404.81000000000006</v>
      </c>
      <c r="CG123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BORD'!$B$13:$B$2000,0),9)))*T1233/$P$18)</f>
        <v>406.35042202010396</v>
      </c>
      <c r="CI1233">
        <f>'TABLEAU DE BORD'!B1231</f>
        <v>0</v>
      </c>
      <c r="CJ1233">
        <f>'TABLEAU DE BORD'!E1231-'TABLEAU DE BORD'!C1231</f>
        <v>0</v>
      </c>
      <c r="CL1233">
        <f>'TABLEAU DE BORD'!H1231</f>
        <v>0</v>
      </c>
      <c r="CM1233">
        <f>'TABLEAU DE BORD'!K1231-'TABLEAU DE BORD'!I1231</f>
        <v>0</v>
      </c>
    </row>
    <row r="1234" spans="72:91" x14ac:dyDescent="0.25">
      <c r="BT123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BORD'!$B$13:$B$2000,0),11))*T1234/INDEX('TABLEAU DE BORD'!$B$13:$R$2000,MATCH('Formalisme RTE'!$H$2,'TABLEAU DE BORD'!$B$13:$B$2000,0),12)</f>
        <v>3.102830965870556</v>
      </c>
      <c r="BU1234">
        <f t="shared" ref="BU1234:BU1297" si="101">BX1234*CD1234</f>
        <v>0.93577891975241945</v>
      </c>
      <c r="BX1234">
        <f t="shared" si="99"/>
        <v>0.60748217536470928</v>
      </c>
      <c r="BZ1234">
        <v>19.600000000000001</v>
      </c>
      <c r="CB1234">
        <v>0.627</v>
      </c>
      <c r="CD1234">
        <f t="shared" si="100"/>
        <v>1.5404220201039038</v>
      </c>
      <c r="CF1234">
        <f t="shared" si="98"/>
        <v>404.81000000000006</v>
      </c>
      <c r="CG123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BORD'!$B$13:$B$2000,0),9)))*T1234/$P$18)</f>
        <v>406.35042202010396</v>
      </c>
      <c r="CI1234">
        <f>'TABLEAU DE BORD'!B1232</f>
        <v>0</v>
      </c>
      <c r="CJ1234">
        <f>'TABLEAU DE BORD'!E1232-'TABLEAU DE BORD'!C1232</f>
        <v>0</v>
      </c>
      <c r="CL1234">
        <f>'TABLEAU DE BORD'!H1232</f>
        <v>0</v>
      </c>
      <c r="CM1234">
        <f>'TABLEAU DE BORD'!K1232-'TABLEAU DE BORD'!I1232</f>
        <v>0</v>
      </c>
    </row>
    <row r="1235" spans="72:91" x14ac:dyDescent="0.25">
      <c r="BT123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BORD'!$B$13:$B$2000,0),11))*T1235/INDEX('TABLEAU DE BORD'!$B$13:$R$2000,MATCH('Formalisme RTE'!$H$2,'TABLEAU DE BORD'!$B$13:$B$2000,0),12)</f>
        <v>3.102830965870556</v>
      </c>
      <c r="BU1235">
        <f t="shared" si="101"/>
        <v>0.93577891975241945</v>
      </c>
      <c r="BX1235">
        <f t="shared" si="99"/>
        <v>0.60748217536470928</v>
      </c>
      <c r="BZ1235">
        <v>19.600000000000001</v>
      </c>
      <c r="CB1235">
        <v>0.627</v>
      </c>
      <c r="CD1235">
        <f t="shared" si="100"/>
        <v>1.5404220201039038</v>
      </c>
      <c r="CF1235">
        <f t="shared" si="98"/>
        <v>404.81000000000006</v>
      </c>
      <c r="CG123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BORD'!$B$13:$B$2000,0),9)))*T1235/$P$18)</f>
        <v>406.35042202010396</v>
      </c>
      <c r="CI1235">
        <f>'TABLEAU DE BORD'!B1233</f>
        <v>0</v>
      </c>
      <c r="CJ1235">
        <f>'TABLEAU DE BORD'!E1233-'TABLEAU DE BORD'!C1233</f>
        <v>0</v>
      </c>
      <c r="CL1235">
        <f>'TABLEAU DE BORD'!H1233</f>
        <v>0</v>
      </c>
      <c r="CM1235">
        <f>'TABLEAU DE BORD'!K1233-'TABLEAU DE BORD'!I1233</f>
        <v>0</v>
      </c>
    </row>
    <row r="1236" spans="72:91" x14ac:dyDescent="0.25">
      <c r="BT123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BORD'!$B$13:$B$2000,0),11))*T1236/INDEX('TABLEAU DE BORD'!$B$13:$R$2000,MATCH('Formalisme RTE'!$H$2,'TABLEAU DE BORD'!$B$13:$B$2000,0),12)</f>
        <v>3.102830965870556</v>
      </c>
      <c r="BU1236">
        <f t="shared" si="101"/>
        <v>0.93577891975241945</v>
      </c>
      <c r="BX1236">
        <f t="shared" si="99"/>
        <v>0.60748217536470928</v>
      </c>
      <c r="BZ1236">
        <v>19.600000000000001</v>
      </c>
      <c r="CB1236">
        <v>0.627</v>
      </c>
      <c r="CD1236">
        <f t="shared" si="100"/>
        <v>1.5404220201039038</v>
      </c>
      <c r="CF1236">
        <f t="shared" si="98"/>
        <v>404.81000000000006</v>
      </c>
      <c r="CG123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BORD'!$B$13:$B$2000,0),9)))*T1236/$P$18)</f>
        <v>406.35042202010396</v>
      </c>
      <c r="CI1236">
        <f>'TABLEAU DE BORD'!B1234</f>
        <v>0</v>
      </c>
      <c r="CJ1236">
        <f>'TABLEAU DE BORD'!E1234-'TABLEAU DE BORD'!C1234</f>
        <v>0</v>
      </c>
      <c r="CL1236">
        <f>'TABLEAU DE BORD'!H1234</f>
        <v>0</v>
      </c>
      <c r="CM1236">
        <f>'TABLEAU DE BORD'!K1234-'TABLEAU DE BORD'!I1234</f>
        <v>0</v>
      </c>
    </row>
    <row r="1237" spans="72:91" x14ac:dyDescent="0.25">
      <c r="BT123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BORD'!$B$13:$B$2000,0),11))*T1237/INDEX('TABLEAU DE BORD'!$B$13:$R$2000,MATCH('Formalisme RTE'!$H$2,'TABLEAU DE BORD'!$B$13:$B$2000,0),12)</f>
        <v>3.102830965870556</v>
      </c>
      <c r="BU1237">
        <f t="shared" si="101"/>
        <v>0.93577891975241945</v>
      </c>
      <c r="BX1237">
        <f t="shared" si="99"/>
        <v>0.60748217536470928</v>
      </c>
      <c r="BZ1237">
        <v>19.600000000000001</v>
      </c>
      <c r="CB1237">
        <v>0.627</v>
      </c>
      <c r="CD1237">
        <f t="shared" si="100"/>
        <v>1.5404220201039038</v>
      </c>
      <c r="CF1237">
        <f t="shared" si="98"/>
        <v>404.81000000000006</v>
      </c>
      <c r="CG123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BORD'!$B$13:$B$2000,0),9)))*T1237/$P$18)</f>
        <v>406.35042202010396</v>
      </c>
      <c r="CI1237">
        <f>'TABLEAU DE BORD'!B1235</f>
        <v>0</v>
      </c>
      <c r="CJ1237">
        <f>'TABLEAU DE BORD'!E1235-'TABLEAU DE BORD'!C1235</f>
        <v>0</v>
      </c>
      <c r="CL1237">
        <f>'TABLEAU DE BORD'!H1235</f>
        <v>0</v>
      </c>
      <c r="CM1237">
        <f>'TABLEAU DE BORD'!K1235-'TABLEAU DE BORD'!I1235</f>
        <v>0</v>
      </c>
    </row>
    <row r="1238" spans="72:91" x14ac:dyDescent="0.25">
      <c r="BT123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BORD'!$B$13:$B$2000,0),11))*T1238/INDEX('TABLEAU DE BORD'!$B$13:$R$2000,MATCH('Formalisme RTE'!$H$2,'TABLEAU DE BORD'!$B$13:$B$2000,0),12)</f>
        <v>3.102830965870556</v>
      </c>
      <c r="BU1238">
        <f t="shared" si="101"/>
        <v>0.93577891975241945</v>
      </c>
      <c r="BX1238">
        <f t="shared" si="99"/>
        <v>0.60748217536470928</v>
      </c>
      <c r="BZ1238">
        <v>19.600000000000001</v>
      </c>
      <c r="CB1238">
        <v>0.627</v>
      </c>
      <c r="CD1238">
        <f t="shared" si="100"/>
        <v>1.5404220201039038</v>
      </c>
      <c r="CF1238">
        <f t="shared" si="98"/>
        <v>404.81000000000006</v>
      </c>
      <c r="CG123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BORD'!$B$13:$B$2000,0),9)))*T1238/$P$18)</f>
        <v>406.35042202010396</v>
      </c>
      <c r="CI1238">
        <f>'TABLEAU DE BORD'!B1236</f>
        <v>0</v>
      </c>
      <c r="CJ1238">
        <f>'TABLEAU DE BORD'!E1236-'TABLEAU DE BORD'!C1236</f>
        <v>0</v>
      </c>
      <c r="CL1238">
        <f>'TABLEAU DE BORD'!H1236</f>
        <v>0</v>
      </c>
      <c r="CM1238">
        <f>'TABLEAU DE BORD'!K1236-'TABLEAU DE BORD'!I1236</f>
        <v>0</v>
      </c>
    </row>
    <row r="1239" spans="72:91" x14ac:dyDescent="0.25">
      <c r="BT123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BORD'!$B$13:$B$2000,0),11))*T1239/INDEX('TABLEAU DE BORD'!$B$13:$R$2000,MATCH('Formalisme RTE'!$H$2,'TABLEAU DE BORD'!$B$13:$B$2000,0),12)</f>
        <v>3.102830965870556</v>
      </c>
      <c r="BU1239">
        <f t="shared" si="101"/>
        <v>0.93577891975241945</v>
      </c>
      <c r="BX1239">
        <f t="shared" si="99"/>
        <v>0.60748217536470928</v>
      </c>
      <c r="BZ1239">
        <v>19.600000000000001</v>
      </c>
      <c r="CB1239">
        <v>0.627</v>
      </c>
      <c r="CD1239">
        <f t="shared" si="100"/>
        <v>1.5404220201039038</v>
      </c>
      <c r="CF1239">
        <f t="shared" si="98"/>
        <v>404.81000000000006</v>
      </c>
      <c r="CG123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BORD'!$B$13:$B$2000,0),9)))*T1239/$P$18)</f>
        <v>406.35042202010396</v>
      </c>
      <c r="CI1239">
        <f>'TABLEAU DE BORD'!B1237</f>
        <v>0</v>
      </c>
      <c r="CJ1239">
        <f>'TABLEAU DE BORD'!E1237-'TABLEAU DE BORD'!C1237</f>
        <v>0</v>
      </c>
      <c r="CL1239">
        <f>'TABLEAU DE BORD'!H1237</f>
        <v>0</v>
      </c>
      <c r="CM1239">
        <f>'TABLEAU DE BORD'!K1237-'TABLEAU DE BORD'!I1237</f>
        <v>0</v>
      </c>
    </row>
    <row r="1240" spans="72:91" x14ac:dyDescent="0.25">
      <c r="BT124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BORD'!$B$13:$B$2000,0),11))*T1240/INDEX('TABLEAU DE BORD'!$B$13:$R$2000,MATCH('Formalisme RTE'!$H$2,'TABLEAU DE BORD'!$B$13:$B$2000,0),12)</f>
        <v>3.102830965870556</v>
      </c>
      <c r="BU1240">
        <f t="shared" si="101"/>
        <v>0.93577891975241945</v>
      </c>
      <c r="BX1240">
        <f t="shared" si="99"/>
        <v>0.60748217536470928</v>
      </c>
      <c r="BZ1240">
        <v>19.600000000000001</v>
      </c>
      <c r="CB1240">
        <v>0.627</v>
      </c>
      <c r="CD1240">
        <f t="shared" si="100"/>
        <v>1.5404220201039038</v>
      </c>
      <c r="CF1240">
        <f t="shared" si="98"/>
        <v>404.81000000000006</v>
      </c>
      <c r="CG124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BORD'!$B$13:$B$2000,0),9)))*T1240/$P$18)</f>
        <v>406.35042202010396</v>
      </c>
      <c r="CI1240">
        <f>'TABLEAU DE BORD'!B1238</f>
        <v>0</v>
      </c>
      <c r="CJ1240">
        <f>'TABLEAU DE BORD'!E1238-'TABLEAU DE BORD'!C1238</f>
        <v>0</v>
      </c>
      <c r="CL1240">
        <f>'TABLEAU DE BORD'!H1238</f>
        <v>0</v>
      </c>
      <c r="CM1240">
        <f>'TABLEAU DE BORD'!K1238-'TABLEAU DE BORD'!I1238</f>
        <v>0</v>
      </c>
    </row>
    <row r="1241" spans="72:91" x14ac:dyDescent="0.25">
      <c r="BT124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BORD'!$B$13:$B$2000,0),11))*T1241/INDEX('TABLEAU DE BORD'!$B$13:$R$2000,MATCH('Formalisme RTE'!$H$2,'TABLEAU DE BORD'!$B$13:$B$2000,0),12)</f>
        <v>3.102830965870556</v>
      </c>
      <c r="BU1241">
        <f t="shared" si="101"/>
        <v>0.93577891975241945</v>
      </c>
      <c r="BX1241">
        <f t="shared" si="99"/>
        <v>0.60748217536470928</v>
      </c>
      <c r="BZ1241">
        <v>19.600000000000001</v>
      </c>
      <c r="CB1241">
        <v>0.627</v>
      </c>
      <c r="CD1241">
        <f t="shared" si="100"/>
        <v>1.5404220201039038</v>
      </c>
      <c r="CF1241">
        <f t="shared" si="98"/>
        <v>404.81000000000006</v>
      </c>
      <c r="CG124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BORD'!$B$13:$B$2000,0),9)))*T1241/$P$18)</f>
        <v>406.35042202010396</v>
      </c>
      <c r="CI1241">
        <f>'TABLEAU DE BORD'!B1239</f>
        <v>0</v>
      </c>
      <c r="CJ1241">
        <f>'TABLEAU DE BORD'!E1239-'TABLEAU DE BORD'!C1239</f>
        <v>0</v>
      </c>
      <c r="CL1241">
        <f>'TABLEAU DE BORD'!H1239</f>
        <v>0</v>
      </c>
      <c r="CM1241">
        <f>'TABLEAU DE BORD'!K1239-'TABLEAU DE BORD'!I1239</f>
        <v>0</v>
      </c>
    </row>
    <row r="1242" spans="72:91" x14ac:dyDescent="0.25">
      <c r="BT124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BORD'!$B$13:$B$2000,0),11))*T1242/INDEX('TABLEAU DE BORD'!$B$13:$R$2000,MATCH('Formalisme RTE'!$H$2,'TABLEAU DE BORD'!$B$13:$B$2000,0),12)</f>
        <v>3.102830965870556</v>
      </c>
      <c r="BU1242">
        <f t="shared" si="101"/>
        <v>0.93577891975241945</v>
      </c>
      <c r="BX1242">
        <f t="shared" si="99"/>
        <v>0.60748217536470928</v>
      </c>
      <c r="BZ1242">
        <v>19.600000000000001</v>
      </c>
      <c r="CB1242">
        <v>0.627</v>
      </c>
      <c r="CD1242">
        <f t="shared" si="100"/>
        <v>1.5404220201039038</v>
      </c>
      <c r="CF1242">
        <f t="shared" si="98"/>
        <v>404.81000000000006</v>
      </c>
      <c r="CG124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BORD'!$B$13:$B$2000,0),9)))*T1242/$P$18)</f>
        <v>406.35042202010396</v>
      </c>
      <c r="CI1242">
        <f>'TABLEAU DE BORD'!B1240</f>
        <v>0</v>
      </c>
      <c r="CJ1242">
        <f>'TABLEAU DE BORD'!E1240-'TABLEAU DE BORD'!C1240</f>
        <v>0</v>
      </c>
      <c r="CL1242">
        <f>'TABLEAU DE BORD'!H1240</f>
        <v>0</v>
      </c>
      <c r="CM1242">
        <f>'TABLEAU DE BORD'!K1240-'TABLEAU DE BORD'!I1240</f>
        <v>0</v>
      </c>
    </row>
    <row r="1243" spans="72:91" x14ac:dyDescent="0.25">
      <c r="BT124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BORD'!$B$13:$B$2000,0),11))*T1243/INDEX('TABLEAU DE BORD'!$B$13:$R$2000,MATCH('Formalisme RTE'!$H$2,'TABLEAU DE BORD'!$B$13:$B$2000,0),12)</f>
        <v>3.102830965870556</v>
      </c>
      <c r="BU1243">
        <f t="shared" si="101"/>
        <v>0.93577891975241945</v>
      </c>
      <c r="BX1243">
        <f t="shared" si="99"/>
        <v>0.60748217536470928</v>
      </c>
      <c r="BZ1243">
        <v>19.600000000000001</v>
      </c>
      <c r="CB1243">
        <v>0.627</v>
      </c>
      <c r="CD1243">
        <f t="shared" si="100"/>
        <v>1.5404220201039038</v>
      </c>
      <c r="CF1243">
        <f t="shared" si="98"/>
        <v>404.81000000000006</v>
      </c>
      <c r="CG124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BORD'!$B$13:$B$2000,0),9)))*T1243/$P$18)</f>
        <v>406.35042202010396</v>
      </c>
      <c r="CI1243">
        <f>'TABLEAU DE BORD'!B1241</f>
        <v>0</v>
      </c>
      <c r="CJ1243">
        <f>'TABLEAU DE BORD'!E1241-'TABLEAU DE BORD'!C1241</f>
        <v>0</v>
      </c>
      <c r="CL1243">
        <f>'TABLEAU DE BORD'!H1241</f>
        <v>0</v>
      </c>
      <c r="CM1243">
        <f>'TABLEAU DE BORD'!K1241-'TABLEAU DE BORD'!I1241</f>
        <v>0</v>
      </c>
    </row>
    <row r="1244" spans="72:91" x14ac:dyDescent="0.25">
      <c r="BT124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BORD'!$B$13:$B$2000,0),11))*T1244/INDEX('TABLEAU DE BORD'!$B$13:$R$2000,MATCH('Formalisme RTE'!$H$2,'TABLEAU DE BORD'!$B$13:$B$2000,0),12)</f>
        <v>3.102830965870556</v>
      </c>
      <c r="BU1244">
        <f t="shared" si="101"/>
        <v>0.93577891975241945</v>
      </c>
      <c r="BX1244">
        <f t="shared" si="99"/>
        <v>0.60748217536470928</v>
      </c>
      <c r="BZ1244">
        <v>19.600000000000001</v>
      </c>
      <c r="CB1244">
        <v>0.627</v>
      </c>
      <c r="CD1244">
        <f t="shared" si="100"/>
        <v>1.5404220201039038</v>
      </c>
      <c r="CF1244">
        <f t="shared" si="98"/>
        <v>404.81000000000006</v>
      </c>
      <c r="CG124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BORD'!$B$13:$B$2000,0),9)))*T1244/$P$18)</f>
        <v>406.35042202010396</v>
      </c>
      <c r="CI1244">
        <f>'TABLEAU DE BORD'!B1242</f>
        <v>0</v>
      </c>
      <c r="CJ1244">
        <f>'TABLEAU DE BORD'!E1242-'TABLEAU DE BORD'!C1242</f>
        <v>0</v>
      </c>
      <c r="CL1244">
        <f>'TABLEAU DE BORD'!H1242</f>
        <v>0</v>
      </c>
      <c r="CM1244">
        <f>'TABLEAU DE BORD'!K1242-'TABLEAU DE BORD'!I1242</f>
        <v>0</v>
      </c>
    </row>
    <row r="1245" spans="72:91" x14ac:dyDescent="0.25">
      <c r="BT124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BORD'!$B$13:$B$2000,0),11))*T1245/INDEX('TABLEAU DE BORD'!$B$13:$R$2000,MATCH('Formalisme RTE'!$H$2,'TABLEAU DE BORD'!$B$13:$B$2000,0),12)</f>
        <v>3.102830965870556</v>
      </c>
      <c r="BU1245">
        <f t="shared" si="101"/>
        <v>0.93577891975241945</v>
      </c>
      <c r="BX1245">
        <f t="shared" si="99"/>
        <v>0.60748217536470928</v>
      </c>
      <c r="BZ1245">
        <v>19.600000000000001</v>
      </c>
      <c r="CB1245">
        <v>0.627</v>
      </c>
      <c r="CD1245">
        <f t="shared" si="100"/>
        <v>1.5404220201039038</v>
      </c>
      <c r="CF1245">
        <f t="shared" si="98"/>
        <v>404.81000000000006</v>
      </c>
      <c r="CG124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BORD'!$B$13:$B$2000,0),9)))*T1245/$P$18)</f>
        <v>406.35042202010396</v>
      </c>
      <c r="CI1245">
        <f>'TABLEAU DE BORD'!B1243</f>
        <v>0</v>
      </c>
      <c r="CJ1245">
        <f>'TABLEAU DE BORD'!E1243-'TABLEAU DE BORD'!C1243</f>
        <v>0</v>
      </c>
      <c r="CL1245">
        <f>'TABLEAU DE BORD'!H1243</f>
        <v>0</v>
      </c>
      <c r="CM1245">
        <f>'TABLEAU DE BORD'!K1243-'TABLEAU DE BORD'!I1243</f>
        <v>0</v>
      </c>
    </row>
    <row r="1246" spans="72:91" x14ac:dyDescent="0.25">
      <c r="BT124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BORD'!$B$13:$B$2000,0),11))*T1246/INDEX('TABLEAU DE BORD'!$B$13:$R$2000,MATCH('Formalisme RTE'!$H$2,'TABLEAU DE BORD'!$B$13:$B$2000,0),12)</f>
        <v>3.102830965870556</v>
      </c>
      <c r="BU1246">
        <f t="shared" si="101"/>
        <v>0.93577891975241945</v>
      </c>
      <c r="BX1246">
        <f t="shared" si="99"/>
        <v>0.60748217536470928</v>
      </c>
      <c r="BZ1246">
        <v>19.600000000000001</v>
      </c>
      <c r="CB1246">
        <v>0.627</v>
      </c>
      <c r="CD1246">
        <f t="shared" si="100"/>
        <v>1.5404220201039038</v>
      </c>
      <c r="CF1246">
        <f t="shared" si="98"/>
        <v>404.81000000000006</v>
      </c>
      <c r="CG124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BORD'!$B$13:$B$2000,0),9)))*T1246/$P$18)</f>
        <v>406.35042202010396</v>
      </c>
      <c r="CI1246">
        <f>'TABLEAU DE BORD'!B1244</f>
        <v>0</v>
      </c>
      <c r="CJ1246">
        <f>'TABLEAU DE BORD'!E1244-'TABLEAU DE BORD'!C1244</f>
        <v>0</v>
      </c>
      <c r="CL1246">
        <f>'TABLEAU DE BORD'!H1244</f>
        <v>0</v>
      </c>
      <c r="CM1246">
        <f>'TABLEAU DE BORD'!K1244-'TABLEAU DE BORD'!I1244</f>
        <v>0</v>
      </c>
    </row>
    <row r="1247" spans="72:91" x14ac:dyDescent="0.25">
      <c r="BT124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BORD'!$B$13:$B$2000,0),11))*T1247/INDEX('TABLEAU DE BORD'!$B$13:$R$2000,MATCH('Formalisme RTE'!$H$2,'TABLEAU DE BORD'!$B$13:$B$2000,0),12)</f>
        <v>3.102830965870556</v>
      </c>
      <c r="BU1247">
        <f t="shared" si="101"/>
        <v>0.93577891975241945</v>
      </c>
      <c r="BX1247">
        <f t="shared" si="99"/>
        <v>0.60748217536470928</v>
      </c>
      <c r="BZ1247">
        <v>19.600000000000001</v>
      </c>
      <c r="CB1247">
        <v>0.627</v>
      </c>
      <c r="CD1247">
        <f t="shared" si="100"/>
        <v>1.5404220201039038</v>
      </c>
      <c r="CF1247">
        <f t="shared" si="98"/>
        <v>404.81000000000006</v>
      </c>
      <c r="CG124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BORD'!$B$13:$B$2000,0),9)))*T1247/$P$18)</f>
        <v>406.35042202010396</v>
      </c>
      <c r="CI1247">
        <f>'TABLEAU DE BORD'!B1245</f>
        <v>0</v>
      </c>
      <c r="CJ1247">
        <f>'TABLEAU DE BORD'!E1245-'TABLEAU DE BORD'!C1245</f>
        <v>0</v>
      </c>
      <c r="CL1247">
        <f>'TABLEAU DE BORD'!H1245</f>
        <v>0</v>
      </c>
      <c r="CM1247">
        <f>'TABLEAU DE BORD'!K1245-'TABLEAU DE BORD'!I1245</f>
        <v>0</v>
      </c>
    </row>
    <row r="1248" spans="72:91" x14ac:dyDescent="0.25">
      <c r="BT124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BORD'!$B$13:$B$2000,0),11))*T1248/INDEX('TABLEAU DE BORD'!$B$13:$R$2000,MATCH('Formalisme RTE'!$H$2,'TABLEAU DE BORD'!$B$13:$B$2000,0),12)</f>
        <v>3.102830965870556</v>
      </c>
      <c r="BU1248">
        <f t="shared" si="101"/>
        <v>0.93577891975241945</v>
      </c>
      <c r="BX1248">
        <f t="shared" si="99"/>
        <v>0.60748217536470928</v>
      </c>
      <c r="BZ1248">
        <v>19.600000000000001</v>
      </c>
      <c r="CB1248">
        <v>0.627</v>
      </c>
      <c r="CD1248">
        <f t="shared" si="100"/>
        <v>1.5404220201039038</v>
      </c>
      <c r="CF1248">
        <f t="shared" si="98"/>
        <v>404.81000000000006</v>
      </c>
      <c r="CG124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BORD'!$B$13:$B$2000,0),9)))*T1248/$P$18)</f>
        <v>406.35042202010396</v>
      </c>
      <c r="CI1248">
        <f>'TABLEAU DE BORD'!B1246</f>
        <v>0</v>
      </c>
      <c r="CJ1248">
        <f>'TABLEAU DE BORD'!E1246-'TABLEAU DE BORD'!C1246</f>
        <v>0</v>
      </c>
      <c r="CL1248">
        <f>'TABLEAU DE BORD'!H1246</f>
        <v>0</v>
      </c>
      <c r="CM1248">
        <f>'TABLEAU DE BORD'!K1246-'TABLEAU DE BORD'!I1246</f>
        <v>0</v>
      </c>
    </row>
    <row r="1249" spans="72:91" x14ac:dyDescent="0.25">
      <c r="BT124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BORD'!$B$13:$B$2000,0),11))*T1249/INDEX('TABLEAU DE BORD'!$B$13:$R$2000,MATCH('Formalisme RTE'!$H$2,'TABLEAU DE BORD'!$B$13:$B$2000,0),12)</f>
        <v>3.102830965870556</v>
      </c>
      <c r="BU1249">
        <f t="shared" si="101"/>
        <v>0.93577891975241945</v>
      </c>
      <c r="BX1249">
        <f t="shared" si="99"/>
        <v>0.60748217536470928</v>
      </c>
      <c r="BZ1249">
        <v>19.600000000000001</v>
      </c>
      <c r="CB1249">
        <v>0.627</v>
      </c>
      <c r="CD1249">
        <f t="shared" si="100"/>
        <v>1.5404220201039038</v>
      </c>
      <c r="CF1249">
        <f t="shared" si="98"/>
        <v>404.81000000000006</v>
      </c>
      <c r="CG124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BORD'!$B$13:$B$2000,0),9)))*T1249/$P$18)</f>
        <v>406.35042202010396</v>
      </c>
      <c r="CI1249">
        <f>'TABLEAU DE BORD'!B1247</f>
        <v>0</v>
      </c>
      <c r="CJ1249">
        <f>'TABLEAU DE BORD'!E1247-'TABLEAU DE BORD'!C1247</f>
        <v>0</v>
      </c>
      <c r="CL1249">
        <f>'TABLEAU DE BORD'!H1247</f>
        <v>0</v>
      </c>
      <c r="CM1249">
        <f>'TABLEAU DE BORD'!K1247-'TABLEAU DE BORD'!I1247</f>
        <v>0</v>
      </c>
    </row>
    <row r="1250" spans="72:91" x14ac:dyDescent="0.25">
      <c r="BT125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BORD'!$B$13:$B$2000,0),11))*T1250/INDEX('TABLEAU DE BORD'!$B$13:$R$2000,MATCH('Formalisme RTE'!$H$2,'TABLEAU DE BORD'!$B$13:$B$2000,0),12)</f>
        <v>3.102830965870556</v>
      </c>
      <c r="BU1250">
        <f t="shared" si="101"/>
        <v>0.93577891975241945</v>
      </c>
      <c r="BX1250">
        <f t="shared" si="99"/>
        <v>0.60748217536470928</v>
      </c>
      <c r="BZ1250">
        <v>19.600000000000001</v>
      </c>
      <c r="CB1250">
        <v>0.627</v>
      </c>
      <c r="CD1250">
        <f t="shared" si="100"/>
        <v>1.5404220201039038</v>
      </c>
      <c r="CF1250">
        <f t="shared" si="98"/>
        <v>404.81000000000006</v>
      </c>
      <c r="CG125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BORD'!$B$13:$B$2000,0),9)))*T1250/$P$18)</f>
        <v>406.35042202010396</v>
      </c>
      <c r="CI1250">
        <f>'TABLEAU DE BORD'!B1248</f>
        <v>0</v>
      </c>
      <c r="CJ1250">
        <f>'TABLEAU DE BORD'!E1248-'TABLEAU DE BORD'!C1248</f>
        <v>0</v>
      </c>
      <c r="CL1250">
        <f>'TABLEAU DE BORD'!H1248</f>
        <v>0</v>
      </c>
      <c r="CM1250">
        <f>'TABLEAU DE BORD'!K1248-'TABLEAU DE BORD'!I1248</f>
        <v>0</v>
      </c>
    </row>
    <row r="1251" spans="72:91" x14ac:dyDescent="0.25">
      <c r="BT125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BORD'!$B$13:$B$2000,0),11))*T1251/INDEX('TABLEAU DE BORD'!$B$13:$R$2000,MATCH('Formalisme RTE'!$H$2,'TABLEAU DE BORD'!$B$13:$B$2000,0),12)</f>
        <v>3.102830965870556</v>
      </c>
      <c r="BU1251">
        <f t="shared" si="101"/>
        <v>0.93577891975241945</v>
      </c>
      <c r="BX1251">
        <f t="shared" si="99"/>
        <v>0.60748217536470928</v>
      </c>
      <c r="BZ1251">
        <v>19.600000000000001</v>
      </c>
      <c r="CB1251">
        <v>0.627</v>
      </c>
      <c r="CD1251">
        <f t="shared" si="100"/>
        <v>1.5404220201039038</v>
      </c>
      <c r="CF1251">
        <f t="shared" si="98"/>
        <v>404.81000000000006</v>
      </c>
      <c r="CG125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BORD'!$B$13:$B$2000,0),9)))*T1251/$P$18)</f>
        <v>406.35042202010396</v>
      </c>
      <c r="CI1251">
        <f>'TABLEAU DE BORD'!B1249</f>
        <v>0</v>
      </c>
      <c r="CJ1251">
        <f>'TABLEAU DE BORD'!E1249-'TABLEAU DE BORD'!C1249</f>
        <v>0</v>
      </c>
      <c r="CL1251">
        <f>'TABLEAU DE BORD'!H1249</f>
        <v>0</v>
      </c>
      <c r="CM1251">
        <f>'TABLEAU DE BORD'!K1249-'TABLEAU DE BORD'!I1249</f>
        <v>0</v>
      </c>
    </row>
    <row r="1252" spans="72:91" x14ac:dyDescent="0.25">
      <c r="BT125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BORD'!$B$13:$B$2000,0),11))*T1252/INDEX('TABLEAU DE BORD'!$B$13:$R$2000,MATCH('Formalisme RTE'!$H$2,'TABLEAU DE BORD'!$B$13:$B$2000,0),12)</f>
        <v>3.102830965870556</v>
      </c>
      <c r="BU1252">
        <f t="shared" si="101"/>
        <v>0.93577891975241945</v>
      </c>
      <c r="BX1252">
        <f t="shared" si="99"/>
        <v>0.60748217536470928</v>
      </c>
      <c r="BZ1252">
        <v>19.600000000000001</v>
      </c>
      <c r="CB1252">
        <v>0.627</v>
      </c>
      <c r="CD1252">
        <f t="shared" si="100"/>
        <v>1.5404220201039038</v>
      </c>
      <c r="CF1252">
        <f t="shared" si="98"/>
        <v>404.81000000000006</v>
      </c>
      <c r="CG125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BORD'!$B$13:$B$2000,0),9)))*T1252/$P$18)</f>
        <v>406.35042202010396</v>
      </c>
      <c r="CI1252">
        <f>'TABLEAU DE BORD'!B1250</f>
        <v>0</v>
      </c>
      <c r="CJ1252">
        <f>'TABLEAU DE BORD'!E1250-'TABLEAU DE BORD'!C1250</f>
        <v>0</v>
      </c>
      <c r="CL1252">
        <f>'TABLEAU DE BORD'!H1250</f>
        <v>0</v>
      </c>
      <c r="CM1252">
        <f>'TABLEAU DE BORD'!K1250-'TABLEAU DE BORD'!I1250</f>
        <v>0</v>
      </c>
    </row>
    <row r="1253" spans="72:91" x14ac:dyDescent="0.25">
      <c r="BT125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BORD'!$B$13:$B$2000,0),11))*T1253/INDEX('TABLEAU DE BORD'!$B$13:$R$2000,MATCH('Formalisme RTE'!$H$2,'TABLEAU DE BORD'!$B$13:$B$2000,0),12)</f>
        <v>3.102830965870556</v>
      </c>
      <c r="BU1253">
        <f t="shared" si="101"/>
        <v>0.93577891975241945</v>
      </c>
      <c r="BX1253">
        <f t="shared" si="99"/>
        <v>0.60748217536470928</v>
      </c>
      <c r="BZ1253">
        <v>19.600000000000001</v>
      </c>
      <c r="CB1253">
        <v>0.627</v>
      </c>
      <c r="CD1253">
        <f t="shared" si="100"/>
        <v>1.5404220201039038</v>
      </c>
      <c r="CF1253">
        <f t="shared" si="98"/>
        <v>404.81000000000006</v>
      </c>
      <c r="CG125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BORD'!$B$13:$B$2000,0),9)))*T1253/$P$18)</f>
        <v>406.35042202010396</v>
      </c>
      <c r="CI1253">
        <f>'TABLEAU DE BORD'!B1251</f>
        <v>0</v>
      </c>
      <c r="CJ1253">
        <f>'TABLEAU DE BORD'!E1251-'TABLEAU DE BORD'!C1251</f>
        <v>0</v>
      </c>
      <c r="CL1253">
        <f>'TABLEAU DE BORD'!H1251</f>
        <v>0</v>
      </c>
      <c r="CM1253">
        <f>'TABLEAU DE BORD'!K1251-'TABLEAU DE BORD'!I1251</f>
        <v>0</v>
      </c>
    </row>
    <row r="1254" spans="72:91" x14ac:dyDescent="0.25">
      <c r="BT125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BORD'!$B$13:$B$2000,0),11))*T1254/INDEX('TABLEAU DE BORD'!$B$13:$R$2000,MATCH('Formalisme RTE'!$H$2,'TABLEAU DE BORD'!$B$13:$B$2000,0),12)</f>
        <v>3.102830965870556</v>
      </c>
      <c r="BU1254">
        <f t="shared" si="101"/>
        <v>0.93577891975241945</v>
      </c>
      <c r="BX1254">
        <f t="shared" si="99"/>
        <v>0.60748217536470928</v>
      </c>
      <c r="BZ1254">
        <v>19.600000000000001</v>
      </c>
      <c r="CB1254">
        <v>0.627</v>
      </c>
      <c r="CD1254">
        <f t="shared" si="100"/>
        <v>1.5404220201039038</v>
      </c>
      <c r="CF1254">
        <f t="shared" si="98"/>
        <v>404.81000000000006</v>
      </c>
      <c r="CG125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BORD'!$B$13:$B$2000,0),9)))*T1254/$P$18)</f>
        <v>406.35042202010396</v>
      </c>
      <c r="CI1254">
        <f>'TABLEAU DE BORD'!B1252</f>
        <v>0</v>
      </c>
      <c r="CJ1254">
        <f>'TABLEAU DE BORD'!E1252-'TABLEAU DE BORD'!C1252</f>
        <v>0</v>
      </c>
      <c r="CL1254">
        <f>'TABLEAU DE BORD'!H1252</f>
        <v>0</v>
      </c>
      <c r="CM1254">
        <f>'TABLEAU DE BORD'!K1252-'TABLEAU DE BORD'!I1252</f>
        <v>0</v>
      </c>
    </row>
    <row r="1255" spans="72:91" x14ac:dyDescent="0.25">
      <c r="BT125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BORD'!$B$13:$B$2000,0),11))*T1255/INDEX('TABLEAU DE BORD'!$B$13:$R$2000,MATCH('Formalisme RTE'!$H$2,'TABLEAU DE BORD'!$B$13:$B$2000,0),12)</f>
        <v>3.102830965870556</v>
      </c>
      <c r="BU1255">
        <f t="shared" si="101"/>
        <v>0.93577891975241945</v>
      </c>
      <c r="BX1255">
        <f t="shared" si="99"/>
        <v>0.60748217536470928</v>
      </c>
      <c r="BZ1255">
        <v>19.600000000000001</v>
      </c>
      <c r="CB1255">
        <v>0.627</v>
      </c>
      <c r="CD1255">
        <f t="shared" si="100"/>
        <v>1.5404220201039038</v>
      </c>
      <c r="CF1255">
        <f t="shared" si="98"/>
        <v>404.81000000000006</v>
      </c>
      <c r="CG125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BORD'!$B$13:$B$2000,0),9)))*T1255/$P$18)</f>
        <v>406.35042202010396</v>
      </c>
      <c r="CI1255">
        <f>'TABLEAU DE BORD'!B1253</f>
        <v>0</v>
      </c>
      <c r="CJ1255">
        <f>'TABLEAU DE BORD'!E1253-'TABLEAU DE BORD'!C1253</f>
        <v>0</v>
      </c>
      <c r="CL1255">
        <f>'TABLEAU DE BORD'!H1253</f>
        <v>0</v>
      </c>
      <c r="CM1255">
        <f>'TABLEAU DE BORD'!K1253-'TABLEAU DE BORD'!I1253</f>
        <v>0</v>
      </c>
    </row>
    <row r="1256" spans="72:91" x14ac:dyDescent="0.25">
      <c r="BT125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BORD'!$B$13:$B$2000,0),11))*T1256/INDEX('TABLEAU DE BORD'!$B$13:$R$2000,MATCH('Formalisme RTE'!$H$2,'TABLEAU DE BORD'!$B$13:$B$2000,0),12)</f>
        <v>3.102830965870556</v>
      </c>
      <c r="BU1256">
        <f t="shared" si="101"/>
        <v>0.93577891975241945</v>
      </c>
      <c r="BX1256">
        <f t="shared" si="99"/>
        <v>0.60748217536470928</v>
      </c>
      <c r="BZ1256">
        <v>19.600000000000001</v>
      </c>
      <c r="CB1256">
        <v>0.627</v>
      </c>
      <c r="CD1256">
        <f t="shared" si="100"/>
        <v>1.5404220201039038</v>
      </c>
      <c r="CF1256">
        <f t="shared" si="98"/>
        <v>404.81000000000006</v>
      </c>
      <c r="CG125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BORD'!$B$13:$B$2000,0),9)))*T1256/$P$18)</f>
        <v>406.35042202010396</v>
      </c>
      <c r="CI1256">
        <f>'TABLEAU DE BORD'!B1254</f>
        <v>0</v>
      </c>
      <c r="CJ1256">
        <f>'TABLEAU DE BORD'!E1254-'TABLEAU DE BORD'!C1254</f>
        <v>0</v>
      </c>
      <c r="CL1256">
        <f>'TABLEAU DE BORD'!H1254</f>
        <v>0</v>
      </c>
      <c r="CM1256">
        <f>'TABLEAU DE BORD'!K1254-'TABLEAU DE BORD'!I1254</f>
        <v>0</v>
      </c>
    </row>
    <row r="1257" spans="72:91" x14ac:dyDescent="0.25">
      <c r="BT125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BORD'!$B$13:$B$2000,0),11))*T1257/INDEX('TABLEAU DE BORD'!$B$13:$R$2000,MATCH('Formalisme RTE'!$H$2,'TABLEAU DE BORD'!$B$13:$B$2000,0),12)</f>
        <v>3.102830965870556</v>
      </c>
      <c r="BU1257">
        <f t="shared" si="101"/>
        <v>0.93577891975241945</v>
      </c>
      <c r="BX1257">
        <f t="shared" si="99"/>
        <v>0.60748217536470928</v>
      </c>
      <c r="BZ1257">
        <v>19.600000000000001</v>
      </c>
      <c r="CB1257">
        <v>0.627</v>
      </c>
      <c r="CD1257">
        <f t="shared" si="100"/>
        <v>1.5404220201039038</v>
      </c>
      <c r="CF1257">
        <f t="shared" si="98"/>
        <v>404.81000000000006</v>
      </c>
      <c r="CG125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BORD'!$B$13:$B$2000,0),9)))*T1257/$P$18)</f>
        <v>406.35042202010396</v>
      </c>
      <c r="CI1257">
        <f>'TABLEAU DE BORD'!B1255</f>
        <v>0</v>
      </c>
      <c r="CJ1257">
        <f>'TABLEAU DE BORD'!E1255-'TABLEAU DE BORD'!C1255</f>
        <v>0</v>
      </c>
      <c r="CL1257">
        <f>'TABLEAU DE BORD'!H1255</f>
        <v>0</v>
      </c>
      <c r="CM1257">
        <f>'TABLEAU DE BORD'!K1255-'TABLEAU DE BORD'!I1255</f>
        <v>0</v>
      </c>
    </row>
    <row r="1258" spans="72:91" x14ac:dyDescent="0.25">
      <c r="BT125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BORD'!$B$13:$B$2000,0),11))*T1258/INDEX('TABLEAU DE BORD'!$B$13:$R$2000,MATCH('Formalisme RTE'!$H$2,'TABLEAU DE BORD'!$B$13:$B$2000,0),12)</f>
        <v>3.102830965870556</v>
      </c>
      <c r="BU1258">
        <f t="shared" si="101"/>
        <v>0.93577891975241945</v>
      </c>
      <c r="BX1258">
        <f t="shared" si="99"/>
        <v>0.60748217536470928</v>
      </c>
      <c r="BZ1258">
        <v>19.600000000000001</v>
      </c>
      <c r="CB1258">
        <v>0.627</v>
      </c>
      <c r="CD1258">
        <f t="shared" si="100"/>
        <v>1.5404220201039038</v>
      </c>
      <c r="CF1258">
        <f t="shared" si="98"/>
        <v>404.81000000000006</v>
      </c>
      <c r="CG125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BORD'!$B$13:$B$2000,0),9)))*T1258/$P$18)</f>
        <v>406.35042202010396</v>
      </c>
      <c r="CI1258">
        <f>'TABLEAU DE BORD'!B1256</f>
        <v>0</v>
      </c>
      <c r="CJ1258">
        <f>'TABLEAU DE BORD'!E1256-'TABLEAU DE BORD'!C1256</f>
        <v>0</v>
      </c>
      <c r="CL1258">
        <f>'TABLEAU DE BORD'!H1256</f>
        <v>0</v>
      </c>
      <c r="CM1258">
        <f>'TABLEAU DE BORD'!K1256-'TABLEAU DE BORD'!I1256</f>
        <v>0</v>
      </c>
    </row>
    <row r="1259" spans="72:91" x14ac:dyDescent="0.25">
      <c r="BT125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BORD'!$B$13:$B$2000,0),11))*T1259/INDEX('TABLEAU DE BORD'!$B$13:$R$2000,MATCH('Formalisme RTE'!$H$2,'TABLEAU DE BORD'!$B$13:$B$2000,0),12)</f>
        <v>3.102830965870556</v>
      </c>
      <c r="BU1259">
        <f t="shared" si="101"/>
        <v>0.93577891975241945</v>
      </c>
      <c r="BX1259">
        <f t="shared" si="99"/>
        <v>0.60748217536470928</v>
      </c>
      <c r="BZ1259">
        <v>19.600000000000001</v>
      </c>
      <c r="CB1259">
        <v>0.627</v>
      </c>
      <c r="CD1259">
        <f t="shared" si="100"/>
        <v>1.5404220201039038</v>
      </c>
      <c r="CF1259">
        <f t="shared" si="98"/>
        <v>404.81000000000006</v>
      </c>
      <c r="CG125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BORD'!$B$13:$B$2000,0),9)))*T1259/$P$18)</f>
        <v>406.35042202010396</v>
      </c>
      <c r="CI1259">
        <f>'TABLEAU DE BORD'!B1257</f>
        <v>0</v>
      </c>
      <c r="CJ1259">
        <f>'TABLEAU DE BORD'!E1257-'TABLEAU DE BORD'!C1257</f>
        <v>0</v>
      </c>
      <c r="CL1259">
        <f>'TABLEAU DE BORD'!H1257</f>
        <v>0</v>
      </c>
      <c r="CM1259">
        <f>'TABLEAU DE BORD'!K1257-'TABLEAU DE BORD'!I1257</f>
        <v>0</v>
      </c>
    </row>
    <row r="1260" spans="72:91" x14ac:dyDescent="0.25">
      <c r="BT126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BORD'!$B$13:$B$2000,0),11))*T1260/INDEX('TABLEAU DE BORD'!$B$13:$R$2000,MATCH('Formalisme RTE'!$H$2,'TABLEAU DE BORD'!$B$13:$B$2000,0),12)</f>
        <v>3.102830965870556</v>
      </c>
      <c r="BU1260">
        <f t="shared" si="101"/>
        <v>0.93577891975241945</v>
      </c>
      <c r="BX1260">
        <f t="shared" si="99"/>
        <v>0.60748217536470928</v>
      </c>
      <c r="BZ1260">
        <v>19.600000000000001</v>
      </c>
      <c r="CB1260">
        <v>0.627</v>
      </c>
      <c r="CD1260">
        <f t="shared" si="100"/>
        <v>1.5404220201039038</v>
      </c>
      <c r="CF1260">
        <f t="shared" si="98"/>
        <v>404.81000000000006</v>
      </c>
      <c r="CG126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BORD'!$B$13:$B$2000,0),9)))*T1260/$P$18)</f>
        <v>406.35042202010396</v>
      </c>
      <c r="CI1260">
        <f>'TABLEAU DE BORD'!B1258</f>
        <v>0</v>
      </c>
      <c r="CJ1260">
        <f>'TABLEAU DE BORD'!E1258-'TABLEAU DE BORD'!C1258</f>
        <v>0</v>
      </c>
      <c r="CL1260">
        <f>'TABLEAU DE BORD'!H1258</f>
        <v>0</v>
      </c>
      <c r="CM1260">
        <f>'TABLEAU DE BORD'!K1258-'TABLEAU DE BORD'!I1258</f>
        <v>0</v>
      </c>
    </row>
    <row r="1261" spans="72:91" x14ac:dyDescent="0.25">
      <c r="BT126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BORD'!$B$13:$B$2000,0),11))*T1261/INDEX('TABLEAU DE BORD'!$B$13:$R$2000,MATCH('Formalisme RTE'!$H$2,'TABLEAU DE BORD'!$B$13:$B$2000,0),12)</f>
        <v>3.102830965870556</v>
      </c>
      <c r="BU1261">
        <f t="shared" si="101"/>
        <v>0.93577891975241945</v>
      </c>
      <c r="BX1261">
        <f t="shared" si="99"/>
        <v>0.60748217536470928</v>
      </c>
      <c r="BZ1261">
        <v>19.600000000000001</v>
      </c>
      <c r="CB1261">
        <v>0.627</v>
      </c>
      <c r="CD1261">
        <f t="shared" si="100"/>
        <v>1.5404220201039038</v>
      </c>
      <c r="CF1261">
        <f t="shared" si="98"/>
        <v>404.81000000000006</v>
      </c>
      <c r="CG126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BORD'!$B$13:$B$2000,0),9)))*T1261/$P$18)</f>
        <v>406.35042202010396</v>
      </c>
      <c r="CI1261">
        <f>'TABLEAU DE BORD'!B1259</f>
        <v>0</v>
      </c>
      <c r="CJ1261">
        <f>'TABLEAU DE BORD'!E1259-'TABLEAU DE BORD'!C1259</f>
        <v>0</v>
      </c>
      <c r="CL1261">
        <f>'TABLEAU DE BORD'!H1259</f>
        <v>0</v>
      </c>
      <c r="CM1261">
        <f>'TABLEAU DE BORD'!K1259-'TABLEAU DE BORD'!I1259</f>
        <v>0</v>
      </c>
    </row>
    <row r="1262" spans="72:91" x14ac:dyDescent="0.25">
      <c r="BT126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BORD'!$B$13:$B$2000,0),11))*T1262/INDEX('TABLEAU DE BORD'!$B$13:$R$2000,MATCH('Formalisme RTE'!$H$2,'TABLEAU DE BORD'!$B$13:$B$2000,0),12)</f>
        <v>3.102830965870556</v>
      </c>
      <c r="BU1262">
        <f t="shared" si="101"/>
        <v>0.93577891975241945</v>
      </c>
      <c r="BX1262">
        <f t="shared" si="99"/>
        <v>0.60748217536470928</v>
      </c>
      <c r="BZ1262">
        <v>19.600000000000001</v>
      </c>
      <c r="CB1262">
        <v>0.627</v>
      </c>
      <c r="CD1262">
        <f t="shared" si="100"/>
        <v>1.5404220201039038</v>
      </c>
      <c r="CF1262">
        <f t="shared" si="98"/>
        <v>404.81000000000006</v>
      </c>
      <c r="CG126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BORD'!$B$13:$B$2000,0),9)))*T1262/$P$18)</f>
        <v>406.35042202010396</v>
      </c>
      <c r="CI1262">
        <f>'TABLEAU DE BORD'!B1260</f>
        <v>0</v>
      </c>
      <c r="CJ1262">
        <f>'TABLEAU DE BORD'!E1260-'TABLEAU DE BORD'!C1260</f>
        <v>0</v>
      </c>
      <c r="CL1262">
        <f>'TABLEAU DE BORD'!H1260</f>
        <v>0</v>
      </c>
      <c r="CM1262">
        <f>'TABLEAU DE BORD'!K1260-'TABLEAU DE BORD'!I1260</f>
        <v>0</v>
      </c>
    </row>
    <row r="1263" spans="72:91" x14ac:dyDescent="0.25">
      <c r="BT126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BORD'!$B$13:$B$2000,0),11))*T1263/INDEX('TABLEAU DE BORD'!$B$13:$R$2000,MATCH('Formalisme RTE'!$H$2,'TABLEAU DE BORD'!$B$13:$B$2000,0),12)</f>
        <v>3.102830965870556</v>
      </c>
      <c r="BU1263">
        <f t="shared" si="101"/>
        <v>0.93577891975241945</v>
      </c>
      <c r="BX1263">
        <f t="shared" si="99"/>
        <v>0.60748217536470928</v>
      </c>
      <c r="BZ1263">
        <v>19.600000000000001</v>
      </c>
      <c r="CB1263">
        <v>0.627</v>
      </c>
      <c r="CD1263">
        <f t="shared" si="100"/>
        <v>1.5404220201039038</v>
      </c>
      <c r="CF1263">
        <f t="shared" si="98"/>
        <v>404.81000000000006</v>
      </c>
      <c r="CG126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BORD'!$B$13:$B$2000,0),9)))*T1263/$P$18)</f>
        <v>406.35042202010396</v>
      </c>
      <c r="CI1263">
        <f>'TABLEAU DE BORD'!B1261</f>
        <v>0</v>
      </c>
      <c r="CJ1263">
        <f>'TABLEAU DE BORD'!E1261-'TABLEAU DE BORD'!C1261</f>
        <v>0</v>
      </c>
      <c r="CL1263">
        <f>'TABLEAU DE BORD'!H1261</f>
        <v>0</v>
      </c>
      <c r="CM1263">
        <f>'TABLEAU DE BORD'!K1261-'TABLEAU DE BORD'!I1261</f>
        <v>0</v>
      </c>
    </row>
    <row r="1264" spans="72:91" x14ac:dyDescent="0.25">
      <c r="BT126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BORD'!$B$13:$B$2000,0),11))*T1264/INDEX('TABLEAU DE BORD'!$B$13:$R$2000,MATCH('Formalisme RTE'!$H$2,'TABLEAU DE BORD'!$B$13:$B$2000,0),12)</f>
        <v>3.102830965870556</v>
      </c>
      <c r="BU1264">
        <f t="shared" si="101"/>
        <v>0.93577891975241945</v>
      </c>
      <c r="BX1264">
        <f t="shared" si="99"/>
        <v>0.60748217536470928</v>
      </c>
      <c r="BZ1264">
        <v>19.600000000000001</v>
      </c>
      <c r="CB1264">
        <v>0.627</v>
      </c>
      <c r="CD1264">
        <f t="shared" si="100"/>
        <v>1.5404220201039038</v>
      </c>
      <c r="CF1264">
        <f t="shared" si="98"/>
        <v>404.81000000000006</v>
      </c>
      <c r="CG126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BORD'!$B$13:$B$2000,0),9)))*T1264/$P$18)</f>
        <v>406.35042202010396</v>
      </c>
      <c r="CI1264">
        <f>'TABLEAU DE BORD'!B1262</f>
        <v>0</v>
      </c>
      <c r="CJ1264">
        <f>'TABLEAU DE BORD'!E1262-'TABLEAU DE BORD'!C1262</f>
        <v>0</v>
      </c>
      <c r="CL1264">
        <f>'TABLEAU DE BORD'!H1262</f>
        <v>0</v>
      </c>
      <c r="CM1264">
        <f>'TABLEAU DE BORD'!K1262-'TABLEAU DE BORD'!I1262</f>
        <v>0</v>
      </c>
    </row>
    <row r="1265" spans="72:91" x14ac:dyDescent="0.25">
      <c r="BT126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BORD'!$B$13:$B$2000,0),11))*T1265/INDEX('TABLEAU DE BORD'!$B$13:$R$2000,MATCH('Formalisme RTE'!$H$2,'TABLEAU DE BORD'!$B$13:$B$2000,0),12)</f>
        <v>3.102830965870556</v>
      </c>
      <c r="BU1265">
        <f t="shared" si="101"/>
        <v>0.93577891975241945</v>
      </c>
      <c r="BX1265">
        <f t="shared" si="99"/>
        <v>0.60748217536470928</v>
      </c>
      <c r="BZ1265">
        <v>19.600000000000001</v>
      </c>
      <c r="CB1265">
        <v>0.627</v>
      </c>
      <c r="CD1265">
        <f t="shared" si="100"/>
        <v>1.5404220201039038</v>
      </c>
      <c r="CF1265">
        <f t="shared" si="98"/>
        <v>404.81000000000006</v>
      </c>
      <c r="CG126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BORD'!$B$13:$B$2000,0),9)))*T1265/$P$18)</f>
        <v>406.35042202010396</v>
      </c>
      <c r="CI1265">
        <f>'TABLEAU DE BORD'!B1263</f>
        <v>0</v>
      </c>
      <c r="CJ1265">
        <f>'TABLEAU DE BORD'!E1263-'TABLEAU DE BORD'!C1263</f>
        <v>0</v>
      </c>
      <c r="CL1265">
        <f>'TABLEAU DE BORD'!H1263</f>
        <v>0</v>
      </c>
      <c r="CM1265">
        <f>'TABLEAU DE BORD'!K1263-'TABLEAU DE BORD'!I1263</f>
        <v>0</v>
      </c>
    </row>
    <row r="1266" spans="72:91" x14ac:dyDescent="0.25">
      <c r="BT126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BORD'!$B$13:$B$2000,0),11))*T1266/INDEX('TABLEAU DE BORD'!$B$13:$R$2000,MATCH('Formalisme RTE'!$H$2,'TABLEAU DE BORD'!$B$13:$B$2000,0),12)</f>
        <v>3.102830965870556</v>
      </c>
      <c r="BU1266">
        <f t="shared" si="101"/>
        <v>0.93577891975241945</v>
      </c>
      <c r="BX1266">
        <f t="shared" si="99"/>
        <v>0.60748217536470928</v>
      </c>
      <c r="BZ1266">
        <v>19.600000000000001</v>
      </c>
      <c r="CB1266">
        <v>0.627</v>
      </c>
      <c r="CD1266">
        <f t="shared" si="100"/>
        <v>1.5404220201039038</v>
      </c>
      <c r="CF1266">
        <f t="shared" si="98"/>
        <v>404.81000000000006</v>
      </c>
      <c r="CG126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BORD'!$B$13:$B$2000,0),9)))*T1266/$P$18)</f>
        <v>406.35042202010396</v>
      </c>
      <c r="CI1266">
        <f>'TABLEAU DE BORD'!B1264</f>
        <v>0</v>
      </c>
      <c r="CJ1266">
        <f>'TABLEAU DE BORD'!E1264-'TABLEAU DE BORD'!C1264</f>
        <v>0</v>
      </c>
      <c r="CL1266">
        <f>'TABLEAU DE BORD'!H1264</f>
        <v>0</v>
      </c>
      <c r="CM1266">
        <f>'TABLEAU DE BORD'!K1264-'TABLEAU DE BORD'!I1264</f>
        <v>0</v>
      </c>
    </row>
    <row r="1267" spans="72:91" x14ac:dyDescent="0.25">
      <c r="BT126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BORD'!$B$13:$B$2000,0),11))*T1267/INDEX('TABLEAU DE BORD'!$B$13:$R$2000,MATCH('Formalisme RTE'!$H$2,'TABLEAU DE BORD'!$B$13:$B$2000,0),12)</f>
        <v>3.102830965870556</v>
      </c>
      <c r="BU1267">
        <f t="shared" si="101"/>
        <v>0.93577891975241945</v>
      </c>
      <c r="BX1267">
        <f t="shared" si="99"/>
        <v>0.60748217536470928</v>
      </c>
      <c r="BZ1267">
        <v>19.600000000000001</v>
      </c>
      <c r="CB1267">
        <v>0.627</v>
      </c>
      <c r="CD1267">
        <f t="shared" si="100"/>
        <v>1.5404220201039038</v>
      </c>
      <c r="CF1267">
        <f t="shared" si="98"/>
        <v>404.81000000000006</v>
      </c>
      <c r="CG126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BORD'!$B$13:$B$2000,0),9)))*T1267/$P$18)</f>
        <v>406.35042202010396</v>
      </c>
      <c r="CI1267">
        <f>'TABLEAU DE BORD'!B1265</f>
        <v>0</v>
      </c>
      <c r="CJ1267">
        <f>'TABLEAU DE BORD'!E1265-'TABLEAU DE BORD'!C1265</f>
        <v>0</v>
      </c>
      <c r="CL1267">
        <f>'TABLEAU DE BORD'!H1265</f>
        <v>0</v>
      </c>
      <c r="CM1267">
        <f>'TABLEAU DE BORD'!K1265-'TABLEAU DE BORD'!I1265</f>
        <v>0</v>
      </c>
    </row>
    <row r="1268" spans="72:91" x14ac:dyDescent="0.25">
      <c r="BT126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BORD'!$B$13:$B$2000,0),11))*T1268/INDEX('TABLEAU DE BORD'!$B$13:$R$2000,MATCH('Formalisme RTE'!$H$2,'TABLEAU DE BORD'!$B$13:$B$2000,0),12)</f>
        <v>3.102830965870556</v>
      </c>
      <c r="BU1268">
        <f t="shared" si="101"/>
        <v>0.93577891975241945</v>
      </c>
      <c r="BX1268">
        <f t="shared" si="99"/>
        <v>0.60748217536470928</v>
      </c>
      <c r="BZ1268">
        <v>19.600000000000001</v>
      </c>
      <c r="CB1268">
        <v>0.627</v>
      </c>
      <c r="CD1268">
        <f t="shared" si="100"/>
        <v>1.5404220201039038</v>
      </c>
      <c r="CF1268">
        <f t="shared" si="98"/>
        <v>404.81000000000006</v>
      </c>
      <c r="CG126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BORD'!$B$13:$B$2000,0),9)))*T1268/$P$18)</f>
        <v>406.35042202010396</v>
      </c>
      <c r="CI1268">
        <f>'TABLEAU DE BORD'!B1266</f>
        <v>0</v>
      </c>
      <c r="CJ1268">
        <f>'TABLEAU DE BORD'!E1266-'TABLEAU DE BORD'!C1266</f>
        <v>0</v>
      </c>
      <c r="CL1268">
        <f>'TABLEAU DE BORD'!H1266</f>
        <v>0</v>
      </c>
      <c r="CM1268">
        <f>'TABLEAU DE BORD'!K1266-'TABLEAU DE BORD'!I1266</f>
        <v>0</v>
      </c>
    </row>
    <row r="1269" spans="72:91" x14ac:dyDescent="0.25">
      <c r="BT126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BORD'!$B$13:$B$2000,0),11))*T1269/INDEX('TABLEAU DE BORD'!$B$13:$R$2000,MATCH('Formalisme RTE'!$H$2,'TABLEAU DE BORD'!$B$13:$B$2000,0),12)</f>
        <v>3.102830965870556</v>
      </c>
      <c r="BU1269">
        <f t="shared" si="101"/>
        <v>0.93577891975241945</v>
      </c>
      <c r="BX1269">
        <f t="shared" si="99"/>
        <v>0.60748217536470928</v>
      </c>
      <c r="BZ1269">
        <v>19.600000000000001</v>
      </c>
      <c r="CB1269">
        <v>0.627</v>
      </c>
      <c r="CD1269">
        <f t="shared" si="100"/>
        <v>1.5404220201039038</v>
      </c>
      <c r="CF1269">
        <f t="shared" si="98"/>
        <v>404.81000000000006</v>
      </c>
      <c r="CG126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BORD'!$B$13:$B$2000,0),9)))*T1269/$P$18)</f>
        <v>406.35042202010396</v>
      </c>
      <c r="CI1269">
        <f>'TABLEAU DE BORD'!B1267</f>
        <v>0</v>
      </c>
      <c r="CJ1269">
        <f>'TABLEAU DE BORD'!E1267-'TABLEAU DE BORD'!C1267</f>
        <v>0</v>
      </c>
      <c r="CL1269">
        <f>'TABLEAU DE BORD'!H1267</f>
        <v>0</v>
      </c>
      <c r="CM1269">
        <f>'TABLEAU DE BORD'!K1267-'TABLEAU DE BORD'!I1267</f>
        <v>0</v>
      </c>
    </row>
    <row r="1270" spans="72:91" x14ac:dyDescent="0.25">
      <c r="BT127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BORD'!$B$13:$B$2000,0),11))*T1270/INDEX('TABLEAU DE BORD'!$B$13:$R$2000,MATCH('Formalisme RTE'!$H$2,'TABLEAU DE BORD'!$B$13:$B$2000,0),12)</f>
        <v>3.102830965870556</v>
      </c>
      <c r="BU1270">
        <f t="shared" si="101"/>
        <v>0.93577891975241945</v>
      </c>
      <c r="BX1270">
        <f t="shared" si="99"/>
        <v>0.60748217536470928</v>
      </c>
      <c r="BZ1270">
        <v>19.600000000000001</v>
      </c>
      <c r="CB1270">
        <v>0.627</v>
      </c>
      <c r="CD1270">
        <f t="shared" si="100"/>
        <v>1.5404220201039038</v>
      </c>
      <c r="CF1270">
        <f t="shared" si="98"/>
        <v>404.81000000000006</v>
      </c>
      <c r="CG127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BORD'!$B$13:$B$2000,0),9)))*T1270/$P$18)</f>
        <v>406.35042202010396</v>
      </c>
      <c r="CI1270">
        <f>'TABLEAU DE BORD'!B1268</f>
        <v>0</v>
      </c>
      <c r="CJ1270">
        <f>'TABLEAU DE BORD'!E1268-'TABLEAU DE BORD'!C1268</f>
        <v>0</v>
      </c>
      <c r="CL1270">
        <f>'TABLEAU DE BORD'!H1268</f>
        <v>0</v>
      </c>
      <c r="CM1270">
        <f>'TABLEAU DE BORD'!K1268-'TABLEAU DE BORD'!I1268</f>
        <v>0</v>
      </c>
    </row>
    <row r="1271" spans="72:91" x14ac:dyDescent="0.25">
      <c r="BT127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BORD'!$B$13:$B$2000,0),11))*T1271/INDEX('TABLEAU DE BORD'!$B$13:$R$2000,MATCH('Formalisme RTE'!$H$2,'TABLEAU DE BORD'!$B$13:$B$2000,0),12)</f>
        <v>3.102830965870556</v>
      </c>
      <c r="BU1271">
        <f t="shared" si="101"/>
        <v>0.93577891975241945</v>
      </c>
      <c r="BX1271">
        <f t="shared" si="99"/>
        <v>0.60748217536470928</v>
      </c>
      <c r="BZ1271">
        <v>19.600000000000001</v>
      </c>
      <c r="CB1271">
        <v>0.627</v>
      </c>
      <c r="CD1271">
        <f t="shared" si="100"/>
        <v>1.5404220201039038</v>
      </c>
      <c r="CF1271">
        <f t="shared" si="98"/>
        <v>404.81000000000006</v>
      </c>
      <c r="CG127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BORD'!$B$13:$B$2000,0),9)))*T1271/$P$18)</f>
        <v>406.35042202010396</v>
      </c>
      <c r="CI1271">
        <f>'TABLEAU DE BORD'!B1269</f>
        <v>0</v>
      </c>
      <c r="CJ1271">
        <f>'TABLEAU DE BORD'!E1269-'TABLEAU DE BORD'!C1269</f>
        <v>0</v>
      </c>
      <c r="CL1271">
        <f>'TABLEAU DE BORD'!H1269</f>
        <v>0</v>
      </c>
      <c r="CM1271">
        <f>'TABLEAU DE BORD'!K1269-'TABLEAU DE BORD'!I1269</f>
        <v>0</v>
      </c>
    </row>
    <row r="1272" spans="72:91" x14ac:dyDescent="0.25">
      <c r="BT127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BORD'!$B$13:$B$2000,0),11))*T1272/INDEX('TABLEAU DE BORD'!$B$13:$R$2000,MATCH('Formalisme RTE'!$H$2,'TABLEAU DE BORD'!$B$13:$B$2000,0),12)</f>
        <v>3.102830965870556</v>
      </c>
      <c r="BU1272">
        <f t="shared" si="101"/>
        <v>0.93577891975241945</v>
      </c>
      <c r="BX1272">
        <f t="shared" si="99"/>
        <v>0.60748217536470928</v>
      </c>
      <c r="BZ1272">
        <v>19.600000000000001</v>
      </c>
      <c r="CB1272">
        <v>0.627</v>
      </c>
      <c r="CD1272">
        <f t="shared" si="100"/>
        <v>1.5404220201039038</v>
      </c>
      <c r="CF1272">
        <f t="shared" si="98"/>
        <v>404.81000000000006</v>
      </c>
      <c r="CG127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BORD'!$B$13:$B$2000,0),9)))*T1272/$P$18)</f>
        <v>406.35042202010396</v>
      </c>
      <c r="CI1272">
        <f>'TABLEAU DE BORD'!B1270</f>
        <v>0</v>
      </c>
      <c r="CJ1272">
        <f>'TABLEAU DE BORD'!E1270-'TABLEAU DE BORD'!C1270</f>
        <v>0</v>
      </c>
      <c r="CL1272">
        <f>'TABLEAU DE BORD'!H1270</f>
        <v>0</v>
      </c>
      <c r="CM1272">
        <f>'TABLEAU DE BORD'!K1270-'TABLEAU DE BORD'!I1270</f>
        <v>0</v>
      </c>
    </row>
    <row r="1273" spans="72:91" x14ac:dyDescent="0.25">
      <c r="BT127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BORD'!$B$13:$B$2000,0),11))*T1273/INDEX('TABLEAU DE BORD'!$B$13:$R$2000,MATCH('Formalisme RTE'!$H$2,'TABLEAU DE BORD'!$B$13:$B$2000,0),12)</f>
        <v>3.102830965870556</v>
      </c>
      <c r="BU1273">
        <f t="shared" si="101"/>
        <v>0.93577891975241945</v>
      </c>
      <c r="BX1273">
        <f t="shared" si="99"/>
        <v>0.60748217536470928</v>
      </c>
      <c r="BZ1273">
        <v>19.600000000000001</v>
      </c>
      <c r="CB1273">
        <v>0.627</v>
      </c>
      <c r="CD1273">
        <f t="shared" si="100"/>
        <v>1.5404220201039038</v>
      </c>
      <c r="CF1273">
        <f t="shared" si="98"/>
        <v>404.81000000000006</v>
      </c>
      <c r="CG127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BORD'!$B$13:$B$2000,0),9)))*T1273/$P$18)</f>
        <v>406.35042202010396</v>
      </c>
      <c r="CI1273">
        <f>'TABLEAU DE BORD'!B1271</f>
        <v>0</v>
      </c>
      <c r="CJ1273">
        <f>'TABLEAU DE BORD'!E1271-'TABLEAU DE BORD'!C1271</f>
        <v>0</v>
      </c>
      <c r="CL1273">
        <f>'TABLEAU DE BORD'!H1271</f>
        <v>0</v>
      </c>
      <c r="CM1273">
        <f>'TABLEAU DE BORD'!K1271-'TABLEAU DE BORD'!I1271</f>
        <v>0</v>
      </c>
    </row>
    <row r="1274" spans="72:91" x14ac:dyDescent="0.25">
      <c r="BT127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BORD'!$B$13:$B$2000,0),11))*T1274/INDEX('TABLEAU DE BORD'!$B$13:$R$2000,MATCH('Formalisme RTE'!$H$2,'TABLEAU DE BORD'!$B$13:$B$2000,0),12)</f>
        <v>3.102830965870556</v>
      </c>
      <c r="BU1274">
        <f t="shared" si="101"/>
        <v>0.93577891975241945</v>
      </c>
      <c r="BX1274">
        <f t="shared" si="99"/>
        <v>0.60748217536470928</v>
      </c>
      <c r="BZ1274">
        <v>19.600000000000001</v>
      </c>
      <c r="CB1274">
        <v>0.627</v>
      </c>
      <c r="CD1274">
        <f t="shared" si="100"/>
        <v>1.5404220201039038</v>
      </c>
      <c r="CF1274">
        <f t="shared" si="98"/>
        <v>404.81000000000006</v>
      </c>
      <c r="CG127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BORD'!$B$13:$B$2000,0),9)))*T1274/$P$18)</f>
        <v>406.35042202010396</v>
      </c>
      <c r="CI1274">
        <f>'TABLEAU DE BORD'!B1272</f>
        <v>0</v>
      </c>
      <c r="CJ1274">
        <f>'TABLEAU DE BORD'!E1272-'TABLEAU DE BORD'!C1272</f>
        <v>0</v>
      </c>
      <c r="CL1274">
        <f>'TABLEAU DE BORD'!H1272</f>
        <v>0</v>
      </c>
      <c r="CM1274">
        <f>'TABLEAU DE BORD'!K1272-'TABLEAU DE BORD'!I1272</f>
        <v>0</v>
      </c>
    </row>
    <row r="1275" spans="72:91" x14ac:dyDescent="0.25">
      <c r="BT127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BORD'!$B$13:$B$2000,0),11))*T1275/INDEX('TABLEAU DE BORD'!$B$13:$R$2000,MATCH('Formalisme RTE'!$H$2,'TABLEAU DE BORD'!$B$13:$B$2000,0),12)</f>
        <v>3.102830965870556</v>
      </c>
      <c r="BU1275">
        <f t="shared" si="101"/>
        <v>0.93577891975241945</v>
      </c>
      <c r="BX1275">
        <f t="shared" si="99"/>
        <v>0.60748217536470928</v>
      </c>
      <c r="BZ1275">
        <v>19.600000000000001</v>
      </c>
      <c r="CB1275">
        <v>0.627</v>
      </c>
      <c r="CD1275">
        <f t="shared" si="100"/>
        <v>1.5404220201039038</v>
      </c>
      <c r="CF1275">
        <f t="shared" si="98"/>
        <v>404.81000000000006</v>
      </c>
      <c r="CG127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BORD'!$B$13:$B$2000,0),9)))*T1275/$P$18)</f>
        <v>406.35042202010396</v>
      </c>
      <c r="CI1275">
        <f>'TABLEAU DE BORD'!B1273</f>
        <v>0</v>
      </c>
      <c r="CJ1275">
        <f>'TABLEAU DE BORD'!E1273-'TABLEAU DE BORD'!C1273</f>
        <v>0</v>
      </c>
      <c r="CL1275">
        <f>'TABLEAU DE BORD'!H1273</f>
        <v>0</v>
      </c>
      <c r="CM1275">
        <f>'TABLEAU DE BORD'!K1273-'TABLEAU DE BORD'!I1273</f>
        <v>0</v>
      </c>
    </row>
    <row r="1276" spans="72:91" x14ac:dyDescent="0.25">
      <c r="BT127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BORD'!$B$13:$B$2000,0),11))*T1276/INDEX('TABLEAU DE BORD'!$B$13:$R$2000,MATCH('Formalisme RTE'!$H$2,'TABLEAU DE BORD'!$B$13:$B$2000,0),12)</f>
        <v>3.102830965870556</v>
      </c>
      <c r="BU1276">
        <f t="shared" si="101"/>
        <v>0.93577891975241945</v>
      </c>
      <c r="BX1276">
        <f t="shared" si="99"/>
        <v>0.60748217536470928</v>
      </c>
      <c r="BZ1276">
        <v>19.600000000000001</v>
      </c>
      <c r="CB1276">
        <v>0.627</v>
      </c>
      <c r="CD1276">
        <f t="shared" si="100"/>
        <v>1.5404220201039038</v>
      </c>
      <c r="CF1276">
        <f t="shared" si="98"/>
        <v>404.81000000000006</v>
      </c>
      <c r="CG127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BORD'!$B$13:$B$2000,0),9)))*T1276/$P$18)</f>
        <v>406.35042202010396</v>
      </c>
      <c r="CI1276">
        <f>'TABLEAU DE BORD'!B1274</f>
        <v>0</v>
      </c>
      <c r="CJ1276">
        <f>'TABLEAU DE BORD'!E1274-'TABLEAU DE BORD'!C1274</f>
        <v>0</v>
      </c>
      <c r="CL1276">
        <f>'TABLEAU DE BORD'!H1274</f>
        <v>0</v>
      </c>
      <c r="CM1276">
        <f>'TABLEAU DE BORD'!K1274-'TABLEAU DE BORD'!I1274</f>
        <v>0</v>
      </c>
    </row>
    <row r="1277" spans="72:91" x14ac:dyDescent="0.25">
      <c r="BT127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BORD'!$B$13:$B$2000,0),11))*T1277/INDEX('TABLEAU DE BORD'!$B$13:$R$2000,MATCH('Formalisme RTE'!$H$2,'TABLEAU DE BORD'!$B$13:$B$2000,0),12)</f>
        <v>3.102830965870556</v>
      </c>
      <c r="BU1277">
        <f t="shared" si="101"/>
        <v>0.93577891975241945</v>
      </c>
      <c r="BX1277">
        <f t="shared" si="99"/>
        <v>0.60748217536470928</v>
      </c>
      <c r="BZ1277">
        <v>19.600000000000001</v>
      </c>
      <c r="CB1277">
        <v>0.627</v>
      </c>
      <c r="CD1277">
        <f t="shared" si="100"/>
        <v>1.5404220201039038</v>
      </c>
      <c r="CF1277">
        <f t="shared" si="98"/>
        <v>404.81000000000006</v>
      </c>
      <c r="CG127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BORD'!$B$13:$B$2000,0),9)))*T1277/$P$18)</f>
        <v>406.35042202010396</v>
      </c>
      <c r="CI1277">
        <f>'TABLEAU DE BORD'!B1275</f>
        <v>0</v>
      </c>
      <c r="CJ1277">
        <f>'TABLEAU DE BORD'!E1275-'TABLEAU DE BORD'!C1275</f>
        <v>0</v>
      </c>
      <c r="CL1277">
        <f>'TABLEAU DE BORD'!H1275</f>
        <v>0</v>
      </c>
      <c r="CM1277">
        <f>'TABLEAU DE BORD'!K1275-'TABLEAU DE BORD'!I1275</f>
        <v>0</v>
      </c>
    </row>
    <row r="1278" spans="72:91" x14ac:dyDescent="0.25">
      <c r="BT127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BORD'!$B$13:$B$2000,0),11))*T1278/INDEX('TABLEAU DE BORD'!$B$13:$R$2000,MATCH('Formalisme RTE'!$H$2,'TABLEAU DE BORD'!$B$13:$B$2000,0),12)</f>
        <v>3.102830965870556</v>
      </c>
      <c r="BU1278">
        <f t="shared" si="101"/>
        <v>0.93577891975241945</v>
      </c>
      <c r="BX1278">
        <f t="shared" si="99"/>
        <v>0.60748217536470928</v>
      </c>
      <c r="BZ1278">
        <v>19.600000000000001</v>
      </c>
      <c r="CB1278">
        <v>0.627</v>
      </c>
      <c r="CD1278">
        <f t="shared" si="100"/>
        <v>1.5404220201039038</v>
      </c>
      <c r="CF1278">
        <f t="shared" si="98"/>
        <v>404.81000000000006</v>
      </c>
      <c r="CG127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BORD'!$B$13:$B$2000,0),9)))*T1278/$P$18)</f>
        <v>406.35042202010396</v>
      </c>
      <c r="CI1278">
        <f>'TABLEAU DE BORD'!B1276</f>
        <v>0</v>
      </c>
      <c r="CJ1278">
        <f>'TABLEAU DE BORD'!E1276-'TABLEAU DE BORD'!C1276</f>
        <v>0</v>
      </c>
      <c r="CL1278">
        <f>'TABLEAU DE BORD'!H1276</f>
        <v>0</v>
      </c>
      <c r="CM1278">
        <f>'TABLEAU DE BORD'!K1276-'TABLEAU DE BORD'!I1276</f>
        <v>0</v>
      </c>
    </row>
    <row r="1279" spans="72:91" x14ac:dyDescent="0.25">
      <c r="BT127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BORD'!$B$13:$B$2000,0),11))*T1279/INDEX('TABLEAU DE BORD'!$B$13:$R$2000,MATCH('Formalisme RTE'!$H$2,'TABLEAU DE BORD'!$B$13:$B$2000,0),12)</f>
        <v>3.102830965870556</v>
      </c>
      <c r="BU1279">
        <f t="shared" si="101"/>
        <v>0.93577891975241945</v>
      </c>
      <c r="BX1279">
        <f t="shared" si="99"/>
        <v>0.60748217536470928</v>
      </c>
      <c r="BZ1279">
        <v>19.600000000000001</v>
      </c>
      <c r="CB1279">
        <v>0.627</v>
      </c>
      <c r="CD1279">
        <f t="shared" si="100"/>
        <v>1.5404220201039038</v>
      </c>
      <c r="CF1279">
        <f t="shared" si="98"/>
        <v>404.81000000000006</v>
      </c>
      <c r="CG127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BORD'!$B$13:$B$2000,0),9)))*T1279/$P$18)</f>
        <v>406.35042202010396</v>
      </c>
      <c r="CI1279">
        <f>'TABLEAU DE BORD'!B1277</f>
        <v>0</v>
      </c>
      <c r="CJ1279">
        <f>'TABLEAU DE BORD'!E1277-'TABLEAU DE BORD'!C1277</f>
        <v>0</v>
      </c>
      <c r="CL1279">
        <f>'TABLEAU DE BORD'!H1277</f>
        <v>0</v>
      </c>
      <c r="CM1279">
        <f>'TABLEAU DE BORD'!K1277-'TABLEAU DE BORD'!I1277</f>
        <v>0</v>
      </c>
    </row>
    <row r="1280" spans="72:91" x14ac:dyDescent="0.25">
      <c r="BT128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BORD'!$B$13:$B$2000,0),11))*T1280/INDEX('TABLEAU DE BORD'!$B$13:$R$2000,MATCH('Formalisme RTE'!$H$2,'TABLEAU DE BORD'!$B$13:$B$2000,0),12)</f>
        <v>3.102830965870556</v>
      </c>
      <c r="BU1280">
        <f t="shared" si="101"/>
        <v>0.93577891975241945</v>
      </c>
      <c r="BX1280">
        <f t="shared" si="99"/>
        <v>0.60748217536470928</v>
      </c>
      <c r="BZ1280">
        <v>19.600000000000001</v>
      </c>
      <c r="CB1280">
        <v>0.627</v>
      </c>
      <c r="CD1280">
        <f t="shared" si="100"/>
        <v>1.5404220201039038</v>
      </c>
      <c r="CF1280">
        <f t="shared" si="98"/>
        <v>404.81000000000006</v>
      </c>
      <c r="CG128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BORD'!$B$13:$B$2000,0),9)))*T1280/$P$18)</f>
        <v>406.35042202010396</v>
      </c>
      <c r="CI1280">
        <f>'TABLEAU DE BORD'!B1278</f>
        <v>0</v>
      </c>
      <c r="CJ1280">
        <f>'TABLEAU DE BORD'!E1278-'TABLEAU DE BORD'!C1278</f>
        <v>0</v>
      </c>
      <c r="CL1280">
        <f>'TABLEAU DE BORD'!H1278</f>
        <v>0</v>
      </c>
      <c r="CM1280">
        <f>'TABLEAU DE BORD'!K1278-'TABLEAU DE BORD'!I1278</f>
        <v>0</v>
      </c>
    </row>
    <row r="1281" spans="72:91" x14ac:dyDescent="0.25">
      <c r="BT128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BORD'!$B$13:$B$2000,0),11))*T1281/INDEX('TABLEAU DE BORD'!$B$13:$R$2000,MATCH('Formalisme RTE'!$H$2,'TABLEAU DE BORD'!$B$13:$B$2000,0),12)</f>
        <v>3.102830965870556</v>
      </c>
      <c r="BU1281">
        <f t="shared" si="101"/>
        <v>0.93577891975241945</v>
      </c>
      <c r="BX1281">
        <f t="shared" si="99"/>
        <v>0.60748217536470928</v>
      </c>
      <c r="BZ1281">
        <v>19.600000000000001</v>
      </c>
      <c r="CB1281">
        <v>0.627</v>
      </c>
      <c r="CD1281">
        <f t="shared" si="100"/>
        <v>1.5404220201039038</v>
      </c>
      <c r="CF1281">
        <f t="shared" si="98"/>
        <v>404.81000000000006</v>
      </c>
      <c r="CG128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BORD'!$B$13:$B$2000,0),9)))*T1281/$P$18)</f>
        <v>406.35042202010396</v>
      </c>
      <c r="CI1281">
        <f>'TABLEAU DE BORD'!B1279</f>
        <v>0</v>
      </c>
      <c r="CJ1281">
        <f>'TABLEAU DE BORD'!E1279-'TABLEAU DE BORD'!C1279</f>
        <v>0</v>
      </c>
      <c r="CL1281">
        <f>'TABLEAU DE BORD'!H1279</f>
        <v>0</v>
      </c>
      <c r="CM1281">
        <f>'TABLEAU DE BORD'!K1279-'TABLEAU DE BORD'!I1279</f>
        <v>0</v>
      </c>
    </row>
    <row r="1282" spans="72:91" x14ac:dyDescent="0.25">
      <c r="BT128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BORD'!$B$13:$B$2000,0),11))*T1282/INDEX('TABLEAU DE BORD'!$B$13:$R$2000,MATCH('Formalisme RTE'!$H$2,'TABLEAU DE BORD'!$B$13:$B$2000,0),12)</f>
        <v>3.102830965870556</v>
      </c>
      <c r="BU1282">
        <f t="shared" si="101"/>
        <v>0.93577891975241945</v>
      </c>
      <c r="BX1282">
        <f t="shared" si="99"/>
        <v>0.60748217536470928</v>
      </c>
      <c r="BZ1282">
        <v>19.600000000000001</v>
      </c>
      <c r="CB1282">
        <v>0.627</v>
      </c>
      <c r="CD1282">
        <f t="shared" si="100"/>
        <v>1.5404220201039038</v>
      </c>
      <c r="CF1282">
        <f t="shared" si="98"/>
        <v>404.81000000000006</v>
      </c>
      <c r="CG128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BORD'!$B$13:$B$2000,0),9)))*T1282/$P$18)</f>
        <v>406.35042202010396</v>
      </c>
      <c r="CI1282">
        <f>'TABLEAU DE BORD'!B1280</f>
        <v>0</v>
      </c>
      <c r="CJ1282">
        <f>'TABLEAU DE BORD'!E1280-'TABLEAU DE BORD'!C1280</f>
        <v>0</v>
      </c>
      <c r="CL1282">
        <f>'TABLEAU DE BORD'!H1280</f>
        <v>0</v>
      </c>
      <c r="CM1282">
        <f>'TABLEAU DE BORD'!K1280-'TABLEAU DE BORD'!I1280</f>
        <v>0</v>
      </c>
    </row>
    <row r="1283" spans="72:91" x14ac:dyDescent="0.25">
      <c r="BT128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BORD'!$B$13:$B$2000,0),11))*T1283/INDEX('TABLEAU DE BORD'!$B$13:$R$2000,MATCH('Formalisme RTE'!$H$2,'TABLEAU DE BORD'!$B$13:$B$2000,0),12)</f>
        <v>3.102830965870556</v>
      </c>
      <c r="BU1283">
        <f t="shared" si="101"/>
        <v>0.93577891975241945</v>
      </c>
      <c r="BX1283">
        <f t="shared" si="99"/>
        <v>0.60748217536470928</v>
      </c>
      <c r="BZ1283">
        <v>19.600000000000001</v>
      </c>
      <c r="CB1283">
        <v>0.627</v>
      </c>
      <c r="CD1283">
        <f t="shared" si="100"/>
        <v>1.5404220201039038</v>
      </c>
      <c r="CF1283">
        <f t="shared" si="98"/>
        <v>404.81000000000006</v>
      </c>
      <c r="CG128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BORD'!$B$13:$B$2000,0),9)))*T1283/$P$18)</f>
        <v>406.35042202010396</v>
      </c>
      <c r="CI1283">
        <f>'TABLEAU DE BORD'!B1281</f>
        <v>0</v>
      </c>
      <c r="CJ1283">
        <f>'TABLEAU DE BORD'!E1281-'TABLEAU DE BORD'!C1281</f>
        <v>0</v>
      </c>
      <c r="CL1283">
        <f>'TABLEAU DE BORD'!H1281</f>
        <v>0</v>
      </c>
      <c r="CM1283">
        <f>'TABLEAU DE BORD'!K1281-'TABLEAU DE BORD'!I1281</f>
        <v>0</v>
      </c>
    </row>
    <row r="1284" spans="72:91" x14ac:dyDescent="0.25">
      <c r="BT128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BORD'!$B$13:$B$2000,0),11))*T1284/INDEX('TABLEAU DE BORD'!$B$13:$R$2000,MATCH('Formalisme RTE'!$H$2,'TABLEAU DE BORD'!$B$13:$B$2000,0),12)</f>
        <v>3.102830965870556</v>
      </c>
      <c r="BU1284">
        <f t="shared" si="101"/>
        <v>0.93577891975241945</v>
      </c>
      <c r="BX1284">
        <f t="shared" si="99"/>
        <v>0.60748217536470928</v>
      </c>
      <c r="BZ1284">
        <v>19.600000000000001</v>
      </c>
      <c r="CB1284">
        <v>0.627</v>
      </c>
      <c r="CD1284">
        <f t="shared" si="100"/>
        <v>1.5404220201039038</v>
      </c>
      <c r="CF1284">
        <f t="shared" si="98"/>
        <v>404.81000000000006</v>
      </c>
      <c r="CG128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BORD'!$B$13:$B$2000,0),9)))*T1284/$P$18)</f>
        <v>406.35042202010396</v>
      </c>
      <c r="CI1284">
        <f>'TABLEAU DE BORD'!B1282</f>
        <v>0</v>
      </c>
      <c r="CJ1284">
        <f>'TABLEAU DE BORD'!E1282-'TABLEAU DE BORD'!C1282</f>
        <v>0</v>
      </c>
      <c r="CL1284">
        <f>'TABLEAU DE BORD'!H1282</f>
        <v>0</v>
      </c>
      <c r="CM1284">
        <f>'TABLEAU DE BORD'!K1282-'TABLEAU DE BORD'!I1282</f>
        <v>0</v>
      </c>
    </row>
    <row r="1285" spans="72:91" x14ac:dyDescent="0.25">
      <c r="BT128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BORD'!$B$13:$B$2000,0),11))*T1285/INDEX('TABLEAU DE BORD'!$B$13:$R$2000,MATCH('Formalisme RTE'!$H$2,'TABLEAU DE BORD'!$B$13:$B$2000,0),12)</f>
        <v>3.102830965870556</v>
      </c>
      <c r="BU1285">
        <f t="shared" si="101"/>
        <v>0.93577891975241945</v>
      </c>
      <c r="BX1285">
        <f t="shared" si="99"/>
        <v>0.60748217536470928</v>
      </c>
      <c r="BZ1285">
        <v>19.600000000000001</v>
      </c>
      <c r="CB1285">
        <v>0.627</v>
      </c>
      <c r="CD1285">
        <f t="shared" si="100"/>
        <v>1.5404220201039038</v>
      </c>
      <c r="CF1285">
        <f t="shared" si="98"/>
        <v>404.81000000000006</v>
      </c>
      <c r="CG128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BORD'!$B$13:$B$2000,0),9)))*T1285/$P$18)</f>
        <v>406.35042202010396</v>
      </c>
      <c r="CI1285">
        <f>'TABLEAU DE BORD'!B1283</f>
        <v>0</v>
      </c>
      <c r="CJ1285">
        <f>'TABLEAU DE BORD'!E1283-'TABLEAU DE BORD'!C1283</f>
        <v>0</v>
      </c>
      <c r="CL1285">
        <f>'TABLEAU DE BORD'!H1283</f>
        <v>0</v>
      </c>
      <c r="CM1285">
        <f>'TABLEAU DE BORD'!K1283-'TABLEAU DE BORD'!I1283</f>
        <v>0</v>
      </c>
    </row>
    <row r="1286" spans="72:91" x14ac:dyDescent="0.25">
      <c r="BT128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BORD'!$B$13:$B$2000,0),11))*T1286/INDEX('TABLEAU DE BORD'!$B$13:$R$2000,MATCH('Formalisme RTE'!$H$2,'TABLEAU DE BORD'!$B$13:$B$2000,0),12)</f>
        <v>3.102830965870556</v>
      </c>
      <c r="BU1286">
        <f t="shared" si="101"/>
        <v>0.93577891975241945</v>
      </c>
      <c r="BX1286">
        <f t="shared" si="99"/>
        <v>0.60748217536470928</v>
      </c>
      <c r="BZ1286">
        <v>19.600000000000001</v>
      </c>
      <c r="CB1286">
        <v>0.627</v>
      </c>
      <c r="CD1286">
        <f t="shared" si="100"/>
        <v>1.5404220201039038</v>
      </c>
      <c r="CF1286">
        <f t="shared" si="98"/>
        <v>404.81000000000006</v>
      </c>
      <c r="CG128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BORD'!$B$13:$B$2000,0),9)))*T1286/$P$18)</f>
        <v>406.35042202010396</v>
      </c>
      <c r="CI1286">
        <f>'TABLEAU DE BORD'!B1284</f>
        <v>0</v>
      </c>
      <c r="CJ1286">
        <f>'TABLEAU DE BORD'!E1284-'TABLEAU DE BORD'!C1284</f>
        <v>0</v>
      </c>
      <c r="CL1286">
        <f>'TABLEAU DE BORD'!H1284</f>
        <v>0</v>
      </c>
      <c r="CM1286">
        <f>'TABLEAU DE BORD'!K1284-'TABLEAU DE BORD'!I1284</f>
        <v>0</v>
      </c>
    </row>
    <row r="1287" spans="72:91" x14ac:dyDescent="0.25">
      <c r="BT128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BORD'!$B$13:$B$2000,0),11))*T1287/INDEX('TABLEAU DE BORD'!$B$13:$R$2000,MATCH('Formalisme RTE'!$H$2,'TABLEAU DE BORD'!$B$13:$B$2000,0),12)</f>
        <v>3.102830965870556</v>
      </c>
      <c r="BU1287">
        <f t="shared" si="101"/>
        <v>0.93577891975241945</v>
      </c>
      <c r="BX1287">
        <f t="shared" si="99"/>
        <v>0.60748217536470928</v>
      </c>
      <c r="BZ1287">
        <v>19.600000000000001</v>
      </c>
      <c r="CB1287">
        <v>0.627</v>
      </c>
      <c r="CD1287">
        <f t="shared" si="100"/>
        <v>1.5404220201039038</v>
      </c>
      <c r="CF1287">
        <f t="shared" si="98"/>
        <v>404.81000000000006</v>
      </c>
      <c r="CG128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BORD'!$B$13:$B$2000,0),9)))*T1287/$P$18)</f>
        <v>406.35042202010396</v>
      </c>
      <c r="CI1287">
        <f>'TABLEAU DE BORD'!B1285</f>
        <v>0</v>
      </c>
      <c r="CJ1287">
        <f>'TABLEAU DE BORD'!E1285-'TABLEAU DE BORD'!C1285</f>
        <v>0</v>
      </c>
      <c r="CL1287">
        <f>'TABLEAU DE BORD'!H1285</f>
        <v>0</v>
      </c>
      <c r="CM1287">
        <f>'TABLEAU DE BORD'!K1285-'TABLEAU DE BORD'!I1285</f>
        <v>0</v>
      </c>
    </row>
    <row r="1288" spans="72:91" x14ac:dyDescent="0.25">
      <c r="BT128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BORD'!$B$13:$B$2000,0),11))*T1288/INDEX('TABLEAU DE BORD'!$B$13:$R$2000,MATCH('Formalisme RTE'!$H$2,'TABLEAU DE BORD'!$B$13:$B$2000,0),12)</f>
        <v>3.102830965870556</v>
      </c>
      <c r="BU1288">
        <f t="shared" si="101"/>
        <v>0.93577891975241945</v>
      </c>
      <c r="BX1288">
        <f t="shared" si="99"/>
        <v>0.60748217536470928</v>
      </c>
      <c r="BZ1288">
        <v>19.600000000000001</v>
      </c>
      <c r="CB1288">
        <v>0.627</v>
      </c>
      <c r="CD1288">
        <f t="shared" si="100"/>
        <v>1.5404220201039038</v>
      </c>
      <c r="CF1288">
        <f t="shared" si="98"/>
        <v>404.81000000000006</v>
      </c>
      <c r="CG128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BORD'!$B$13:$B$2000,0),9)))*T1288/$P$18)</f>
        <v>406.35042202010396</v>
      </c>
      <c r="CI1288">
        <f>'TABLEAU DE BORD'!B1286</f>
        <v>0</v>
      </c>
      <c r="CJ1288">
        <f>'TABLEAU DE BORD'!E1286-'TABLEAU DE BORD'!C1286</f>
        <v>0</v>
      </c>
      <c r="CL1288">
        <f>'TABLEAU DE BORD'!H1286</f>
        <v>0</v>
      </c>
      <c r="CM1288">
        <f>'TABLEAU DE BORD'!K1286-'TABLEAU DE BORD'!I1286</f>
        <v>0</v>
      </c>
    </row>
    <row r="1289" spans="72:91" x14ac:dyDescent="0.25">
      <c r="BT128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BORD'!$B$13:$B$2000,0),11))*T1289/INDEX('TABLEAU DE BORD'!$B$13:$R$2000,MATCH('Formalisme RTE'!$H$2,'TABLEAU DE BORD'!$B$13:$B$2000,0),12)</f>
        <v>3.102830965870556</v>
      </c>
      <c r="BU1289">
        <f t="shared" si="101"/>
        <v>0.93577891975241945</v>
      </c>
      <c r="BX1289">
        <f t="shared" si="99"/>
        <v>0.60748217536470928</v>
      </c>
      <c r="BZ1289">
        <v>19.600000000000001</v>
      </c>
      <c r="CB1289">
        <v>0.627</v>
      </c>
      <c r="CD1289">
        <f t="shared" si="100"/>
        <v>1.5404220201039038</v>
      </c>
      <c r="CF1289">
        <f t="shared" si="98"/>
        <v>404.81000000000006</v>
      </c>
      <c r="CG128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BORD'!$B$13:$B$2000,0),9)))*T1289/$P$18)</f>
        <v>406.35042202010396</v>
      </c>
      <c r="CI1289">
        <f>'TABLEAU DE BORD'!B1287</f>
        <v>0</v>
      </c>
      <c r="CJ1289">
        <f>'TABLEAU DE BORD'!E1287-'TABLEAU DE BORD'!C1287</f>
        <v>0</v>
      </c>
      <c r="CL1289">
        <f>'TABLEAU DE BORD'!H1287</f>
        <v>0</v>
      </c>
      <c r="CM1289">
        <f>'TABLEAU DE BORD'!K1287-'TABLEAU DE BORD'!I1287</f>
        <v>0</v>
      </c>
    </row>
    <row r="1290" spans="72:91" x14ac:dyDescent="0.25">
      <c r="BT129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BORD'!$B$13:$B$2000,0),11))*T1290/INDEX('TABLEAU DE BORD'!$B$13:$R$2000,MATCH('Formalisme RTE'!$H$2,'TABLEAU DE BORD'!$B$13:$B$2000,0),12)</f>
        <v>3.102830965870556</v>
      </c>
      <c r="BU1290">
        <f t="shared" si="101"/>
        <v>0.93577891975241945</v>
      </c>
      <c r="BX1290">
        <f t="shared" si="99"/>
        <v>0.60748217536470928</v>
      </c>
      <c r="BZ1290">
        <v>19.600000000000001</v>
      </c>
      <c r="CB1290">
        <v>0.627</v>
      </c>
      <c r="CD1290">
        <f t="shared" si="100"/>
        <v>1.5404220201039038</v>
      </c>
      <c r="CF1290">
        <f t="shared" si="98"/>
        <v>404.81000000000006</v>
      </c>
      <c r="CG129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BORD'!$B$13:$B$2000,0),9)))*T1290/$P$18)</f>
        <v>406.35042202010396</v>
      </c>
      <c r="CI1290">
        <f>'TABLEAU DE BORD'!B1288</f>
        <v>0</v>
      </c>
      <c r="CJ1290">
        <f>'TABLEAU DE BORD'!E1288-'TABLEAU DE BORD'!C1288</f>
        <v>0</v>
      </c>
      <c r="CL1290">
        <f>'TABLEAU DE BORD'!H1288</f>
        <v>0</v>
      </c>
      <c r="CM1290">
        <f>'TABLEAU DE BORD'!K1288-'TABLEAU DE BORD'!I1288</f>
        <v>0</v>
      </c>
    </row>
    <row r="1291" spans="72:91" x14ac:dyDescent="0.25">
      <c r="BT129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BORD'!$B$13:$B$2000,0),11))*T1291/INDEX('TABLEAU DE BORD'!$B$13:$R$2000,MATCH('Formalisme RTE'!$H$2,'TABLEAU DE BORD'!$B$13:$B$2000,0),12)</f>
        <v>3.102830965870556</v>
      </c>
      <c r="BU1291">
        <f t="shared" si="101"/>
        <v>0.93577891975241945</v>
      </c>
      <c r="BX1291">
        <f t="shared" si="99"/>
        <v>0.60748217536470928</v>
      </c>
      <c r="BZ1291">
        <v>19.600000000000001</v>
      </c>
      <c r="CB1291">
        <v>0.627</v>
      </c>
      <c r="CD1291">
        <f t="shared" si="100"/>
        <v>1.5404220201039038</v>
      </c>
      <c r="CF1291">
        <f t="shared" si="98"/>
        <v>404.81000000000006</v>
      </c>
      <c r="CG129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BORD'!$B$13:$B$2000,0),9)))*T1291/$P$18)</f>
        <v>406.35042202010396</v>
      </c>
      <c r="CI1291">
        <f>'TABLEAU DE BORD'!B1289</f>
        <v>0</v>
      </c>
      <c r="CJ1291">
        <f>'TABLEAU DE BORD'!E1289-'TABLEAU DE BORD'!C1289</f>
        <v>0</v>
      </c>
      <c r="CL1291">
        <f>'TABLEAU DE BORD'!H1289</f>
        <v>0</v>
      </c>
      <c r="CM1291">
        <f>'TABLEAU DE BORD'!K1289-'TABLEAU DE BORD'!I1289</f>
        <v>0</v>
      </c>
    </row>
    <row r="1292" spans="72:91" x14ac:dyDescent="0.25">
      <c r="BT129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BORD'!$B$13:$B$2000,0),11))*T1292/INDEX('TABLEAU DE BORD'!$B$13:$R$2000,MATCH('Formalisme RTE'!$H$2,'TABLEAU DE BORD'!$B$13:$B$2000,0),12)</f>
        <v>3.102830965870556</v>
      </c>
      <c r="BU1292">
        <f t="shared" si="101"/>
        <v>0.93577891975241945</v>
      </c>
      <c r="BX1292">
        <f t="shared" si="99"/>
        <v>0.60748217536470928</v>
      </c>
      <c r="BZ1292">
        <v>19.600000000000001</v>
      </c>
      <c r="CB1292">
        <v>0.627</v>
      </c>
      <c r="CD1292">
        <f t="shared" si="100"/>
        <v>1.5404220201039038</v>
      </c>
      <c r="CF1292">
        <f t="shared" si="98"/>
        <v>404.81000000000006</v>
      </c>
      <c r="CG129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BORD'!$B$13:$B$2000,0),9)))*T1292/$P$18)</f>
        <v>406.35042202010396</v>
      </c>
      <c r="CI1292">
        <f>'TABLEAU DE BORD'!B1290</f>
        <v>0</v>
      </c>
      <c r="CJ1292">
        <f>'TABLEAU DE BORD'!E1290-'TABLEAU DE BORD'!C1290</f>
        <v>0</v>
      </c>
      <c r="CL1292">
        <f>'TABLEAU DE BORD'!H1290</f>
        <v>0</v>
      </c>
      <c r="CM1292">
        <f>'TABLEAU DE BORD'!K1290-'TABLEAU DE BORD'!I1290</f>
        <v>0</v>
      </c>
    </row>
    <row r="1293" spans="72:91" x14ac:dyDescent="0.25">
      <c r="BT129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BORD'!$B$13:$B$2000,0),11))*T1293/INDEX('TABLEAU DE BORD'!$B$13:$R$2000,MATCH('Formalisme RTE'!$H$2,'TABLEAU DE BORD'!$B$13:$B$2000,0),12)</f>
        <v>3.102830965870556</v>
      </c>
      <c r="BU1293">
        <f t="shared" si="101"/>
        <v>0.93577891975241945</v>
      </c>
      <c r="BX1293">
        <f t="shared" si="99"/>
        <v>0.60748217536470928</v>
      </c>
      <c r="BZ1293">
        <v>19.600000000000001</v>
      </c>
      <c r="CB1293">
        <v>0.627</v>
      </c>
      <c r="CD1293">
        <f t="shared" si="100"/>
        <v>1.5404220201039038</v>
      </c>
      <c r="CF1293">
        <f t="shared" si="98"/>
        <v>404.81000000000006</v>
      </c>
      <c r="CG129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BORD'!$B$13:$B$2000,0),9)))*T1293/$P$18)</f>
        <v>406.35042202010396</v>
      </c>
      <c r="CI1293">
        <f>'TABLEAU DE BORD'!B1291</f>
        <v>0</v>
      </c>
      <c r="CJ1293">
        <f>'TABLEAU DE BORD'!E1291-'TABLEAU DE BORD'!C1291</f>
        <v>0</v>
      </c>
      <c r="CL1293">
        <f>'TABLEAU DE BORD'!H1291</f>
        <v>0</v>
      </c>
      <c r="CM1293">
        <f>'TABLEAU DE BORD'!K1291-'TABLEAU DE BORD'!I1291</f>
        <v>0</v>
      </c>
    </row>
    <row r="1294" spans="72:91" x14ac:dyDescent="0.25">
      <c r="BT129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BORD'!$B$13:$B$2000,0),11))*T1294/INDEX('TABLEAU DE BORD'!$B$13:$R$2000,MATCH('Formalisme RTE'!$H$2,'TABLEAU DE BORD'!$B$13:$B$2000,0),12)</f>
        <v>3.102830965870556</v>
      </c>
      <c r="BU1294">
        <f t="shared" si="101"/>
        <v>0.93577891975241945</v>
      </c>
      <c r="BX1294">
        <f t="shared" si="99"/>
        <v>0.60748217536470928</v>
      </c>
      <c r="BZ1294">
        <v>19.600000000000001</v>
      </c>
      <c r="CB1294">
        <v>0.627</v>
      </c>
      <c r="CD1294">
        <f t="shared" si="100"/>
        <v>1.5404220201039038</v>
      </c>
      <c r="CF1294">
        <f t="shared" si="98"/>
        <v>404.81000000000006</v>
      </c>
      <c r="CG129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BORD'!$B$13:$B$2000,0),9)))*T1294/$P$18)</f>
        <v>406.35042202010396</v>
      </c>
      <c r="CI1294">
        <f>'TABLEAU DE BORD'!B1292</f>
        <v>0</v>
      </c>
      <c r="CJ1294">
        <f>'TABLEAU DE BORD'!E1292-'TABLEAU DE BORD'!C1292</f>
        <v>0</v>
      </c>
      <c r="CL1294">
        <f>'TABLEAU DE BORD'!H1292</f>
        <v>0</v>
      </c>
      <c r="CM1294">
        <f>'TABLEAU DE BORD'!K1292-'TABLEAU DE BORD'!I1292</f>
        <v>0</v>
      </c>
    </row>
    <row r="1295" spans="72:91" x14ac:dyDescent="0.25">
      <c r="BT129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BORD'!$B$13:$B$2000,0),11))*T1295/INDEX('TABLEAU DE BORD'!$B$13:$R$2000,MATCH('Formalisme RTE'!$H$2,'TABLEAU DE BORD'!$B$13:$B$2000,0),12)</f>
        <v>3.102830965870556</v>
      </c>
      <c r="BU1295">
        <f t="shared" si="101"/>
        <v>0.93577891975241945</v>
      </c>
      <c r="BX1295">
        <f t="shared" si="99"/>
        <v>0.60748217536470928</v>
      </c>
      <c r="BZ1295">
        <v>19.600000000000001</v>
      </c>
      <c r="CB1295">
        <v>0.627</v>
      </c>
      <c r="CD1295">
        <f t="shared" si="100"/>
        <v>1.5404220201039038</v>
      </c>
      <c r="CF1295">
        <f t="shared" ref="CF1295:CF1358" si="102">$BE$28+$D$10*((EXP(($BE$26-T1295)/$D$10)+EXP(-($BE$26-T1295)/$D$10))/2-1)</f>
        <v>404.81000000000006</v>
      </c>
      <c r="CG129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BORD'!$B$13:$B$2000,0),9)))*T1295/$P$18)</f>
        <v>406.35042202010396</v>
      </c>
      <c r="CI1295">
        <f>'TABLEAU DE BORD'!B1293</f>
        <v>0</v>
      </c>
      <c r="CJ1295">
        <f>'TABLEAU DE BORD'!E1293-'TABLEAU DE BORD'!C1293</f>
        <v>0</v>
      </c>
      <c r="CL1295">
        <f>'TABLEAU DE BORD'!H1293</f>
        <v>0</v>
      </c>
      <c r="CM1295">
        <f>'TABLEAU DE BORD'!K1293-'TABLEAU DE BORD'!I1293</f>
        <v>0</v>
      </c>
    </row>
    <row r="1296" spans="72:91" x14ac:dyDescent="0.25">
      <c r="BT129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BORD'!$B$13:$B$2000,0),11))*T1296/INDEX('TABLEAU DE BORD'!$B$13:$R$2000,MATCH('Formalisme RTE'!$H$2,'TABLEAU DE BORD'!$B$13:$B$2000,0),12)</f>
        <v>3.102830965870556</v>
      </c>
      <c r="BU1296">
        <f t="shared" si="101"/>
        <v>0.93577891975241945</v>
      </c>
      <c r="BX1296">
        <f t="shared" ref="BX1296:BX1359" si="103">SQRT(1-(1/(SQRT((CB1296*0.981)^2+(($B$30/10)*BZ1296*0.001)^2)/(CB1296*0.981))^2))</f>
        <v>0.60748217536470928</v>
      </c>
      <c r="BZ1296">
        <v>19.600000000000001</v>
      </c>
      <c r="CB1296">
        <v>0.627</v>
      </c>
      <c r="CD1296">
        <f t="shared" si="100"/>
        <v>1.5404220201039038</v>
      </c>
      <c r="CF1296">
        <f t="shared" si="102"/>
        <v>404.81000000000006</v>
      </c>
      <c r="CG129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BORD'!$B$13:$B$2000,0),9)))*T1296/$P$18)</f>
        <v>406.35042202010396</v>
      </c>
      <c r="CI1296">
        <f>'TABLEAU DE BORD'!B1294</f>
        <v>0</v>
      </c>
      <c r="CJ1296">
        <f>'TABLEAU DE BORD'!E1294-'TABLEAU DE BORD'!C1294</f>
        <v>0</v>
      </c>
      <c r="CL1296">
        <f>'TABLEAU DE BORD'!H1294</f>
        <v>0</v>
      </c>
      <c r="CM1296">
        <f>'TABLEAU DE BORD'!K1294-'TABLEAU DE BORD'!I1294</f>
        <v>0</v>
      </c>
    </row>
    <row r="1297" spans="72:91" x14ac:dyDescent="0.25">
      <c r="BT129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BORD'!$B$13:$B$2000,0),11))*T1297/INDEX('TABLEAU DE BORD'!$B$13:$R$2000,MATCH('Formalisme RTE'!$H$2,'TABLEAU DE BORD'!$B$13:$B$2000,0),12)</f>
        <v>3.102830965870556</v>
      </c>
      <c r="BU1297">
        <f t="shared" si="101"/>
        <v>0.93577891975241945</v>
      </c>
      <c r="BX1297">
        <f t="shared" si="103"/>
        <v>0.60748217536470928</v>
      </c>
      <c r="BZ1297">
        <v>19.600000000000001</v>
      </c>
      <c r="CB1297">
        <v>0.627</v>
      </c>
      <c r="CD1297">
        <f t="shared" ref="CD1297:CD1360" si="104">CG1297-CF1297</f>
        <v>1.5404220201039038</v>
      </c>
      <c r="CF1297">
        <f t="shared" si="102"/>
        <v>404.81000000000006</v>
      </c>
      <c r="CG129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BORD'!$B$13:$B$2000,0),9)))*T1297/$P$18)</f>
        <v>406.35042202010396</v>
      </c>
      <c r="CI1297">
        <f>'TABLEAU DE BORD'!B1295</f>
        <v>0</v>
      </c>
      <c r="CJ1297">
        <f>'TABLEAU DE BORD'!E1295-'TABLEAU DE BORD'!C1295</f>
        <v>0</v>
      </c>
      <c r="CL1297">
        <f>'TABLEAU DE BORD'!H1295</f>
        <v>0</v>
      </c>
      <c r="CM1297">
        <f>'TABLEAU DE BORD'!K1295-'TABLEAU DE BORD'!I1295</f>
        <v>0</v>
      </c>
    </row>
    <row r="1298" spans="72:91" x14ac:dyDescent="0.25">
      <c r="BT12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BORD'!$B$13:$B$2000,0),11))*T1298/INDEX('TABLEAU DE BORD'!$B$13:$R$2000,MATCH('Formalisme RTE'!$H$2,'TABLEAU DE BORD'!$B$13:$B$2000,0),12)</f>
        <v>3.102830965870556</v>
      </c>
      <c r="BU1298">
        <f t="shared" ref="BU1298:BU1361" si="105">BX1298*CD1298</f>
        <v>0.93577891975241945</v>
      </c>
      <c r="BX1298">
        <f t="shared" si="103"/>
        <v>0.60748217536470928</v>
      </c>
      <c r="BZ1298">
        <v>19.600000000000001</v>
      </c>
      <c r="CB1298">
        <v>0.627</v>
      </c>
      <c r="CD1298">
        <f t="shared" si="104"/>
        <v>1.5404220201039038</v>
      </c>
      <c r="CF1298">
        <f t="shared" si="102"/>
        <v>404.81000000000006</v>
      </c>
      <c r="CG129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BORD'!$B$13:$B$2000,0),9)))*T1298/$P$18)</f>
        <v>406.35042202010396</v>
      </c>
      <c r="CI1298">
        <f>'TABLEAU DE BORD'!B1296</f>
        <v>0</v>
      </c>
      <c r="CJ1298">
        <f>'TABLEAU DE BORD'!E1296-'TABLEAU DE BORD'!C1296</f>
        <v>0</v>
      </c>
      <c r="CL1298">
        <f>'TABLEAU DE BORD'!H1296</f>
        <v>0</v>
      </c>
      <c r="CM1298">
        <f>'TABLEAU DE BORD'!K1296-'TABLEAU DE BORD'!I1296</f>
        <v>0</v>
      </c>
    </row>
    <row r="1299" spans="72:91" x14ac:dyDescent="0.25">
      <c r="BT129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BORD'!$B$13:$B$2000,0),11))*T1299/INDEX('TABLEAU DE BORD'!$B$13:$R$2000,MATCH('Formalisme RTE'!$H$2,'TABLEAU DE BORD'!$B$13:$B$2000,0),12)</f>
        <v>3.102830965870556</v>
      </c>
      <c r="BU1299">
        <f t="shared" si="105"/>
        <v>0.93577891975241945</v>
      </c>
      <c r="BX1299">
        <f t="shared" si="103"/>
        <v>0.60748217536470928</v>
      </c>
      <c r="BZ1299">
        <v>19.600000000000001</v>
      </c>
      <c r="CB1299">
        <v>0.627</v>
      </c>
      <c r="CD1299">
        <f t="shared" si="104"/>
        <v>1.5404220201039038</v>
      </c>
      <c r="CF1299">
        <f t="shared" si="102"/>
        <v>404.81000000000006</v>
      </c>
      <c r="CG129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BORD'!$B$13:$B$2000,0),9)))*T1299/$P$18)</f>
        <v>406.35042202010396</v>
      </c>
      <c r="CI1299">
        <f>'TABLEAU DE BORD'!B1297</f>
        <v>0</v>
      </c>
      <c r="CJ1299">
        <f>'TABLEAU DE BORD'!E1297-'TABLEAU DE BORD'!C1297</f>
        <v>0</v>
      </c>
      <c r="CL1299">
        <f>'TABLEAU DE BORD'!H1297</f>
        <v>0</v>
      </c>
      <c r="CM1299">
        <f>'TABLEAU DE BORD'!K1297-'TABLEAU DE BORD'!I1297</f>
        <v>0</v>
      </c>
    </row>
    <row r="1300" spans="72:91" x14ac:dyDescent="0.25">
      <c r="BT130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BORD'!$B$13:$B$2000,0),11))*T1300/INDEX('TABLEAU DE BORD'!$B$13:$R$2000,MATCH('Formalisme RTE'!$H$2,'TABLEAU DE BORD'!$B$13:$B$2000,0),12)</f>
        <v>3.102830965870556</v>
      </c>
      <c r="BU1300">
        <f t="shared" si="105"/>
        <v>0.93577891975241945</v>
      </c>
      <c r="BX1300">
        <f t="shared" si="103"/>
        <v>0.60748217536470928</v>
      </c>
      <c r="BZ1300">
        <v>19.600000000000001</v>
      </c>
      <c r="CB1300">
        <v>0.627</v>
      </c>
      <c r="CD1300">
        <f t="shared" si="104"/>
        <v>1.5404220201039038</v>
      </c>
      <c r="CF1300">
        <f t="shared" si="102"/>
        <v>404.81000000000006</v>
      </c>
      <c r="CG130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BORD'!$B$13:$B$2000,0),9)))*T1300/$P$18)</f>
        <v>406.35042202010396</v>
      </c>
      <c r="CI1300">
        <f>'TABLEAU DE BORD'!B1298</f>
        <v>0</v>
      </c>
      <c r="CJ1300">
        <f>'TABLEAU DE BORD'!E1298-'TABLEAU DE BORD'!C1298</f>
        <v>0</v>
      </c>
      <c r="CL1300">
        <f>'TABLEAU DE BORD'!H1298</f>
        <v>0</v>
      </c>
      <c r="CM1300">
        <f>'TABLEAU DE BORD'!K1298-'TABLEAU DE BORD'!I1298</f>
        <v>0</v>
      </c>
    </row>
    <row r="1301" spans="72:91" x14ac:dyDescent="0.25">
      <c r="BT130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BORD'!$B$13:$B$2000,0),11))*T1301/INDEX('TABLEAU DE BORD'!$B$13:$R$2000,MATCH('Formalisme RTE'!$H$2,'TABLEAU DE BORD'!$B$13:$B$2000,0),12)</f>
        <v>3.102830965870556</v>
      </c>
      <c r="BU1301">
        <f t="shared" si="105"/>
        <v>0.93577891975241945</v>
      </c>
      <c r="BX1301">
        <f t="shared" si="103"/>
        <v>0.60748217536470928</v>
      </c>
      <c r="BZ1301">
        <v>19.600000000000001</v>
      </c>
      <c r="CB1301">
        <v>0.627</v>
      </c>
      <c r="CD1301">
        <f t="shared" si="104"/>
        <v>1.5404220201039038</v>
      </c>
      <c r="CF1301">
        <f t="shared" si="102"/>
        <v>404.81000000000006</v>
      </c>
      <c r="CG130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BORD'!$B$13:$B$2000,0),9)))*T1301/$P$18)</f>
        <v>406.35042202010396</v>
      </c>
      <c r="CI1301">
        <f>'TABLEAU DE BORD'!B1299</f>
        <v>0</v>
      </c>
      <c r="CJ1301">
        <f>'TABLEAU DE BORD'!E1299-'TABLEAU DE BORD'!C1299</f>
        <v>0</v>
      </c>
      <c r="CL1301">
        <f>'TABLEAU DE BORD'!H1299</f>
        <v>0</v>
      </c>
      <c r="CM1301">
        <f>'TABLEAU DE BORD'!K1299-'TABLEAU DE BORD'!I1299</f>
        <v>0</v>
      </c>
    </row>
    <row r="1302" spans="72:91" x14ac:dyDescent="0.25">
      <c r="BT130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BORD'!$B$13:$B$2000,0),11))*T1302/INDEX('TABLEAU DE BORD'!$B$13:$R$2000,MATCH('Formalisme RTE'!$H$2,'TABLEAU DE BORD'!$B$13:$B$2000,0),12)</f>
        <v>3.102830965870556</v>
      </c>
      <c r="BU1302">
        <f t="shared" si="105"/>
        <v>0.93577891975241945</v>
      </c>
      <c r="BX1302">
        <f t="shared" si="103"/>
        <v>0.60748217536470928</v>
      </c>
      <c r="BZ1302">
        <v>19.600000000000001</v>
      </c>
      <c r="CB1302">
        <v>0.627</v>
      </c>
      <c r="CD1302">
        <f t="shared" si="104"/>
        <v>1.5404220201039038</v>
      </c>
      <c r="CF1302">
        <f t="shared" si="102"/>
        <v>404.81000000000006</v>
      </c>
      <c r="CG130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BORD'!$B$13:$B$2000,0),9)))*T1302/$P$18)</f>
        <v>406.35042202010396</v>
      </c>
      <c r="CI1302">
        <f>'TABLEAU DE BORD'!B1300</f>
        <v>0</v>
      </c>
      <c r="CJ1302">
        <f>'TABLEAU DE BORD'!E1300-'TABLEAU DE BORD'!C1300</f>
        <v>0</v>
      </c>
      <c r="CL1302">
        <f>'TABLEAU DE BORD'!H1300</f>
        <v>0</v>
      </c>
      <c r="CM1302">
        <f>'TABLEAU DE BORD'!K1300-'TABLEAU DE BORD'!I1300</f>
        <v>0</v>
      </c>
    </row>
    <row r="1303" spans="72:91" x14ac:dyDescent="0.25">
      <c r="BT130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BORD'!$B$13:$B$2000,0),11))*T1303/INDEX('TABLEAU DE BORD'!$B$13:$R$2000,MATCH('Formalisme RTE'!$H$2,'TABLEAU DE BORD'!$B$13:$B$2000,0),12)</f>
        <v>3.102830965870556</v>
      </c>
      <c r="BU1303">
        <f t="shared" si="105"/>
        <v>0.93577891975241945</v>
      </c>
      <c r="BX1303">
        <f t="shared" si="103"/>
        <v>0.60748217536470928</v>
      </c>
      <c r="BZ1303">
        <v>19.600000000000001</v>
      </c>
      <c r="CB1303">
        <v>0.627</v>
      </c>
      <c r="CD1303">
        <f t="shared" si="104"/>
        <v>1.5404220201039038</v>
      </c>
      <c r="CF1303">
        <f t="shared" si="102"/>
        <v>404.81000000000006</v>
      </c>
      <c r="CG130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BORD'!$B$13:$B$2000,0),9)))*T1303/$P$18)</f>
        <v>406.35042202010396</v>
      </c>
      <c r="CI1303">
        <f>'TABLEAU DE BORD'!B1301</f>
        <v>0</v>
      </c>
      <c r="CJ1303">
        <f>'TABLEAU DE BORD'!E1301-'TABLEAU DE BORD'!C1301</f>
        <v>0</v>
      </c>
      <c r="CL1303">
        <f>'TABLEAU DE BORD'!H1301</f>
        <v>0</v>
      </c>
      <c r="CM1303">
        <f>'TABLEAU DE BORD'!K1301-'TABLEAU DE BORD'!I1301</f>
        <v>0</v>
      </c>
    </row>
    <row r="1304" spans="72:91" x14ac:dyDescent="0.25">
      <c r="BT130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BORD'!$B$13:$B$2000,0),11))*T1304/INDEX('TABLEAU DE BORD'!$B$13:$R$2000,MATCH('Formalisme RTE'!$H$2,'TABLEAU DE BORD'!$B$13:$B$2000,0),12)</f>
        <v>3.102830965870556</v>
      </c>
      <c r="BU1304">
        <f t="shared" si="105"/>
        <v>0.93577891975241945</v>
      </c>
      <c r="BX1304">
        <f t="shared" si="103"/>
        <v>0.60748217536470928</v>
      </c>
      <c r="BZ1304">
        <v>19.600000000000001</v>
      </c>
      <c r="CB1304">
        <v>0.627</v>
      </c>
      <c r="CD1304">
        <f t="shared" si="104"/>
        <v>1.5404220201039038</v>
      </c>
      <c r="CF1304">
        <f t="shared" si="102"/>
        <v>404.81000000000006</v>
      </c>
      <c r="CG130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BORD'!$B$13:$B$2000,0),9)))*T1304/$P$18)</f>
        <v>406.35042202010396</v>
      </c>
      <c r="CI1304">
        <f>'TABLEAU DE BORD'!B1302</f>
        <v>0</v>
      </c>
      <c r="CJ1304">
        <f>'TABLEAU DE BORD'!E1302-'TABLEAU DE BORD'!C1302</f>
        <v>0</v>
      </c>
      <c r="CL1304">
        <f>'TABLEAU DE BORD'!H1302</f>
        <v>0</v>
      </c>
      <c r="CM1304">
        <f>'TABLEAU DE BORD'!K1302-'TABLEAU DE BORD'!I1302</f>
        <v>0</v>
      </c>
    </row>
    <row r="1305" spans="72:91" x14ac:dyDescent="0.25">
      <c r="BT130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BORD'!$B$13:$B$2000,0),11))*T1305/INDEX('TABLEAU DE BORD'!$B$13:$R$2000,MATCH('Formalisme RTE'!$H$2,'TABLEAU DE BORD'!$B$13:$B$2000,0),12)</f>
        <v>3.102830965870556</v>
      </c>
      <c r="BU1305">
        <f t="shared" si="105"/>
        <v>0.93577891975241945</v>
      </c>
      <c r="BX1305">
        <f t="shared" si="103"/>
        <v>0.60748217536470928</v>
      </c>
      <c r="BZ1305">
        <v>19.600000000000001</v>
      </c>
      <c r="CB1305">
        <v>0.627</v>
      </c>
      <c r="CD1305">
        <f t="shared" si="104"/>
        <v>1.5404220201039038</v>
      </c>
      <c r="CF1305">
        <f t="shared" si="102"/>
        <v>404.81000000000006</v>
      </c>
      <c r="CG130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BORD'!$B$13:$B$2000,0),9)))*T1305/$P$18)</f>
        <v>406.35042202010396</v>
      </c>
      <c r="CI1305">
        <f>'TABLEAU DE BORD'!B1303</f>
        <v>0</v>
      </c>
      <c r="CJ1305">
        <f>'TABLEAU DE BORD'!E1303-'TABLEAU DE BORD'!C1303</f>
        <v>0</v>
      </c>
      <c r="CL1305">
        <f>'TABLEAU DE BORD'!H1303</f>
        <v>0</v>
      </c>
      <c r="CM1305">
        <f>'TABLEAU DE BORD'!K1303-'TABLEAU DE BORD'!I1303</f>
        <v>0</v>
      </c>
    </row>
    <row r="1306" spans="72:91" x14ac:dyDescent="0.25">
      <c r="BT130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BORD'!$B$13:$B$2000,0),11))*T1306/INDEX('TABLEAU DE BORD'!$B$13:$R$2000,MATCH('Formalisme RTE'!$H$2,'TABLEAU DE BORD'!$B$13:$B$2000,0),12)</f>
        <v>3.102830965870556</v>
      </c>
      <c r="BU1306">
        <f t="shared" si="105"/>
        <v>0.93577891975241945</v>
      </c>
      <c r="BX1306">
        <f t="shared" si="103"/>
        <v>0.60748217536470928</v>
      </c>
      <c r="BZ1306">
        <v>19.600000000000001</v>
      </c>
      <c r="CB1306">
        <v>0.627</v>
      </c>
      <c r="CD1306">
        <f t="shared" si="104"/>
        <v>1.5404220201039038</v>
      </c>
      <c r="CF1306">
        <f t="shared" si="102"/>
        <v>404.81000000000006</v>
      </c>
      <c r="CG130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BORD'!$B$13:$B$2000,0),9)))*T1306/$P$18)</f>
        <v>406.35042202010396</v>
      </c>
      <c r="CI1306">
        <f>'TABLEAU DE BORD'!B1304</f>
        <v>0</v>
      </c>
      <c r="CJ1306">
        <f>'TABLEAU DE BORD'!E1304-'TABLEAU DE BORD'!C1304</f>
        <v>0</v>
      </c>
      <c r="CL1306">
        <f>'TABLEAU DE BORD'!H1304</f>
        <v>0</v>
      </c>
      <c r="CM1306">
        <f>'TABLEAU DE BORD'!K1304-'TABLEAU DE BORD'!I1304</f>
        <v>0</v>
      </c>
    </row>
    <row r="1307" spans="72:91" x14ac:dyDescent="0.25">
      <c r="BT130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BORD'!$B$13:$B$2000,0),11))*T1307/INDEX('TABLEAU DE BORD'!$B$13:$R$2000,MATCH('Formalisme RTE'!$H$2,'TABLEAU DE BORD'!$B$13:$B$2000,0),12)</f>
        <v>3.102830965870556</v>
      </c>
      <c r="BU1307">
        <f t="shared" si="105"/>
        <v>0.93577891975241945</v>
      </c>
      <c r="BX1307">
        <f t="shared" si="103"/>
        <v>0.60748217536470928</v>
      </c>
      <c r="BZ1307">
        <v>19.600000000000001</v>
      </c>
      <c r="CB1307">
        <v>0.627</v>
      </c>
      <c r="CD1307">
        <f t="shared" si="104"/>
        <v>1.5404220201039038</v>
      </c>
      <c r="CF1307">
        <f t="shared" si="102"/>
        <v>404.81000000000006</v>
      </c>
      <c r="CG130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BORD'!$B$13:$B$2000,0),9)))*T1307/$P$18)</f>
        <v>406.35042202010396</v>
      </c>
      <c r="CI1307">
        <f>'TABLEAU DE BORD'!B1305</f>
        <v>0</v>
      </c>
      <c r="CJ1307">
        <f>'TABLEAU DE BORD'!E1305-'TABLEAU DE BORD'!C1305</f>
        <v>0</v>
      </c>
      <c r="CL1307">
        <f>'TABLEAU DE BORD'!H1305</f>
        <v>0</v>
      </c>
      <c r="CM1307">
        <f>'TABLEAU DE BORD'!K1305-'TABLEAU DE BORD'!I1305</f>
        <v>0</v>
      </c>
    </row>
    <row r="1308" spans="72:91" x14ac:dyDescent="0.25">
      <c r="BT130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BORD'!$B$13:$B$2000,0),11))*T1308/INDEX('TABLEAU DE BORD'!$B$13:$R$2000,MATCH('Formalisme RTE'!$H$2,'TABLEAU DE BORD'!$B$13:$B$2000,0),12)</f>
        <v>3.102830965870556</v>
      </c>
      <c r="BU1308">
        <f t="shared" si="105"/>
        <v>0.93577891975241945</v>
      </c>
      <c r="BX1308">
        <f t="shared" si="103"/>
        <v>0.60748217536470928</v>
      </c>
      <c r="BZ1308">
        <v>19.600000000000001</v>
      </c>
      <c r="CB1308">
        <v>0.627</v>
      </c>
      <c r="CD1308">
        <f t="shared" si="104"/>
        <v>1.5404220201039038</v>
      </c>
      <c r="CF1308">
        <f t="shared" si="102"/>
        <v>404.81000000000006</v>
      </c>
      <c r="CG130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BORD'!$B$13:$B$2000,0),9)))*T1308/$P$18)</f>
        <v>406.35042202010396</v>
      </c>
      <c r="CI1308">
        <f>'TABLEAU DE BORD'!B1306</f>
        <v>0</v>
      </c>
      <c r="CJ1308">
        <f>'TABLEAU DE BORD'!E1306-'TABLEAU DE BORD'!C1306</f>
        <v>0</v>
      </c>
      <c r="CL1308">
        <f>'TABLEAU DE BORD'!H1306</f>
        <v>0</v>
      </c>
      <c r="CM1308">
        <f>'TABLEAU DE BORD'!K1306-'TABLEAU DE BORD'!I1306</f>
        <v>0</v>
      </c>
    </row>
    <row r="1309" spans="72:91" x14ac:dyDescent="0.25">
      <c r="BT130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BORD'!$B$13:$B$2000,0),11))*T1309/INDEX('TABLEAU DE BORD'!$B$13:$R$2000,MATCH('Formalisme RTE'!$H$2,'TABLEAU DE BORD'!$B$13:$B$2000,0),12)</f>
        <v>3.102830965870556</v>
      </c>
      <c r="BU1309">
        <f t="shared" si="105"/>
        <v>0.93577891975241945</v>
      </c>
      <c r="BX1309">
        <f t="shared" si="103"/>
        <v>0.60748217536470928</v>
      </c>
      <c r="BZ1309">
        <v>19.600000000000001</v>
      </c>
      <c r="CB1309">
        <v>0.627</v>
      </c>
      <c r="CD1309">
        <f t="shared" si="104"/>
        <v>1.5404220201039038</v>
      </c>
      <c r="CF1309">
        <f t="shared" si="102"/>
        <v>404.81000000000006</v>
      </c>
      <c r="CG130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BORD'!$B$13:$B$2000,0),9)))*T1309/$P$18)</f>
        <v>406.35042202010396</v>
      </c>
      <c r="CI1309">
        <f>'TABLEAU DE BORD'!B1307</f>
        <v>0</v>
      </c>
      <c r="CJ1309">
        <f>'TABLEAU DE BORD'!E1307-'TABLEAU DE BORD'!C1307</f>
        <v>0</v>
      </c>
      <c r="CL1309">
        <f>'TABLEAU DE BORD'!H1307</f>
        <v>0</v>
      </c>
      <c r="CM1309">
        <f>'TABLEAU DE BORD'!K1307-'TABLEAU DE BORD'!I1307</f>
        <v>0</v>
      </c>
    </row>
    <row r="1310" spans="72:91" x14ac:dyDescent="0.25">
      <c r="BT131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BORD'!$B$13:$B$2000,0),11))*T1310/INDEX('TABLEAU DE BORD'!$B$13:$R$2000,MATCH('Formalisme RTE'!$H$2,'TABLEAU DE BORD'!$B$13:$B$2000,0),12)</f>
        <v>3.102830965870556</v>
      </c>
      <c r="BU1310">
        <f t="shared" si="105"/>
        <v>0.93577891975241945</v>
      </c>
      <c r="BX1310">
        <f t="shared" si="103"/>
        <v>0.60748217536470928</v>
      </c>
      <c r="BZ1310">
        <v>19.600000000000001</v>
      </c>
      <c r="CB1310">
        <v>0.627</v>
      </c>
      <c r="CD1310">
        <f t="shared" si="104"/>
        <v>1.5404220201039038</v>
      </c>
      <c r="CF1310">
        <f t="shared" si="102"/>
        <v>404.81000000000006</v>
      </c>
      <c r="CG131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BORD'!$B$13:$B$2000,0),9)))*T1310/$P$18)</f>
        <v>406.35042202010396</v>
      </c>
      <c r="CI1310">
        <f>'TABLEAU DE BORD'!B1308</f>
        <v>0</v>
      </c>
      <c r="CJ1310">
        <f>'TABLEAU DE BORD'!E1308-'TABLEAU DE BORD'!C1308</f>
        <v>0</v>
      </c>
      <c r="CL1310">
        <f>'TABLEAU DE BORD'!H1308</f>
        <v>0</v>
      </c>
      <c r="CM1310">
        <f>'TABLEAU DE BORD'!K1308-'TABLEAU DE BORD'!I1308</f>
        <v>0</v>
      </c>
    </row>
    <row r="1311" spans="72:91" x14ac:dyDescent="0.25">
      <c r="BT131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BORD'!$B$13:$B$2000,0),11))*T1311/INDEX('TABLEAU DE BORD'!$B$13:$R$2000,MATCH('Formalisme RTE'!$H$2,'TABLEAU DE BORD'!$B$13:$B$2000,0),12)</f>
        <v>3.102830965870556</v>
      </c>
      <c r="BU1311">
        <f t="shared" si="105"/>
        <v>0.93577891975241945</v>
      </c>
      <c r="BX1311">
        <f t="shared" si="103"/>
        <v>0.60748217536470928</v>
      </c>
      <c r="BZ1311">
        <v>19.600000000000001</v>
      </c>
      <c r="CB1311">
        <v>0.627</v>
      </c>
      <c r="CD1311">
        <f t="shared" si="104"/>
        <v>1.5404220201039038</v>
      </c>
      <c r="CF1311">
        <f t="shared" si="102"/>
        <v>404.81000000000006</v>
      </c>
      <c r="CG131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BORD'!$B$13:$B$2000,0),9)))*T1311/$P$18)</f>
        <v>406.35042202010396</v>
      </c>
      <c r="CI1311">
        <f>'TABLEAU DE BORD'!B1309</f>
        <v>0</v>
      </c>
      <c r="CJ1311">
        <f>'TABLEAU DE BORD'!E1309-'TABLEAU DE BORD'!C1309</f>
        <v>0</v>
      </c>
      <c r="CL1311">
        <f>'TABLEAU DE BORD'!H1309</f>
        <v>0</v>
      </c>
      <c r="CM1311">
        <f>'TABLEAU DE BORD'!K1309-'TABLEAU DE BORD'!I1309</f>
        <v>0</v>
      </c>
    </row>
    <row r="1312" spans="72:91" x14ac:dyDescent="0.25">
      <c r="BT131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BORD'!$B$13:$B$2000,0),11))*T1312/INDEX('TABLEAU DE BORD'!$B$13:$R$2000,MATCH('Formalisme RTE'!$H$2,'TABLEAU DE BORD'!$B$13:$B$2000,0),12)</f>
        <v>3.102830965870556</v>
      </c>
      <c r="BU1312">
        <f t="shared" si="105"/>
        <v>0.93577891975241945</v>
      </c>
      <c r="BX1312">
        <f t="shared" si="103"/>
        <v>0.60748217536470928</v>
      </c>
      <c r="BZ1312">
        <v>19.600000000000001</v>
      </c>
      <c r="CB1312">
        <v>0.627</v>
      </c>
      <c r="CD1312">
        <f t="shared" si="104"/>
        <v>1.5404220201039038</v>
      </c>
      <c r="CF1312">
        <f t="shared" si="102"/>
        <v>404.81000000000006</v>
      </c>
      <c r="CG131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BORD'!$B$13:$B$2000,0),9)))*T1312/$P$18)</f>
        <v>406.35042202010396</v>
      </c>
      <c r="CI1312">
        <f>'TABLEAU DE BORD'!B1310</f>
        <v>0</v>
      </c>
      <c r="CJ1312">
        <f>'TABLEAU DE BORD'!E1310-'TABLEAU DE BORD'!C1310</f>
        <v>0</v>
      </c>
      <c r="CL1312">
        <f>'TABLEAU DE BORD'!H1310</f>
        <v>0</v>
      </c>
      <c r="CM1312">
        <f>'TABLEAU DE BORD'!K1310-'TABLEAU DE BORD'!I1310</f>
        <v>0</v>
      </c>
    </row>
    <row r="1313" spans="72:91" x14ac:dyDescent="0.25">
      <c r="BT131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BORD'!$B$13:$B$2000,0),11))*T1313/INDEX('TABLEAU DE BORD'!$B$13:$R$2000,MATCH('Formalisme RTE'!$H$2,'TABLEAU DE BORD'!$B$13:$B$2000,0),12)</f>
        <v>3.102830965870556</v>
      </c>
      <c r="BU1313">
        <f t="shared" si="105"/>
        <v>0.93577891975241945</v>
      </c>
      <c r="BX1313">
        <f t="shared" si="103"/>
        <v>0.60748217536470928</v>
      </c>
      <c r="BZ1313">
        <v>19.600000000000001</v>
      </c>
      <c r="CB1313">
        <v>0.627</v>
      </c>
      <c r="CD1313">
        <f t="shared" si="104"/>
        <v>1.5404220201039038</v>
      </c>
      <c r="CF1313">
        <f t="shared" si="102"/>
        <v>404.81000000000006</v>
      </c>
      <c r="CG131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BORD'!$B$13:$B$2000,0),9)))*T1313/$P$18)</f>
        <v>406.35042202010396</v>
      </c>
      <c r="CI1313">
        <f>'TABLEAU DE BORD'!B1311</f>
        <v>0</v>
      </c>
      <c r="CJ1313">
        <f>'TABLEAU DE BORD'!E1311-'TABLEAU DE BORD'!C1311</f>
        <v>0</v>
      </c>
      <c r="CL1313">
        <f>'TABLEAU DE BORD'!H1311</f>
        <v>0</v>
      </c>
      <c r="CM1313">
        <f>'TABLEAU DE BORD'!K1311-'TABLEAU DE BORD'!I1311</f>
        <v>0</v>
      </c>
    </row>
    <row r="1314" spans="72:91" x14ac:dyDescent="0.25">
      <c r="BT131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BORD'!$B$13:$B$2000,0),11))*T1314/INDEX('TABLEAU DE BORD'!$B$13:$R$2000,MATCH('Formalisme RTE'!$H$2,'TABLEAU DE BORD'!$B$13:$B$2000,0),12)</f>
        <v>3.102830965870556</v>
      </c>
      <c r="BU1314">
        <f t="shared" si="105"/>
        <v>0.93577891975241945</v>
      </c>
      <c r="BX1314">
        <f t="shared" si="103"/>
        <v>0.60748217536470928</v>
      </c>
      <c r="BZ1314">
        <v>19.600000000000001</v>
      </c>
      <c r="CB1314">
        <v>0.627</v>
      </c>
      <c r="CD1314">
        <f t="shared" si="104"/>
        <v>1.5404220201039038</v>
      </c>
      <c r="CF1314">
        <f t="shared" si="102"/>
        <v>404.81000000000006</v>
      </c>
      <c r="CG131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BORD'!$B$13:$B$2000,0),9)))*T1314/$P$18)</f>
        <v>406.35042202010396</v>
      </c>
      <c r="CI1314">
        <f>'TABLEAU DE BORD'!B1312</f>
        <v>0</v>
      </c>
      <c r="CJ1314">
        <f>'TABLEAU DE BORD'!E1312-'TABLEAU DE BORD'!C1312</f>
        <v>0</v>
      </c>
      <c r="CL1314">
        <f>'TABLEAU DE BORD'!H1312</f>
        <v>0</v>
      </c>
      <c r="CM1314">
        <f>'TABLEAU DE BORD'!K1312-'TABLEAU DE BORD'!I1312</f>
        <v>0</v>
      </c>
    </row>
    <row r="1315" spans="72:91" x14ac:dyDescent="0.25">
      <c r="BT131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BORD'!$B$13:$B$2000,0),11))*T1315/INDEX('TABLEAU DE BORD'!$B$13:$R$2000,MATCH('Formalisme RTE'!$H$2,'TABLEAU DE BORD'!$B$13:$B$2000,0),12)</f>
        <v>3.102830965870556</v>
      </c>
      <c r="BU1315">
        <f t="shared" si="105"/>
        <v>0.93577891975241945</v>
      </c>
      <c r="BX1315">
        <f t="shared" si="103"/>
        <v>0.60748217536470928</v>
      </c>
      <c r="BZ1315">
        <v>19.600000000000001</v>
      </c>
      <c r="CB1315">
        <v>0.627</v>
      </c>
      <c r="CD1315">
        <f t="shared" si="104"/>
        <v>1.5404220201039038</v>
      </c>
      <c r="CF1315">
        <f t="shared" si="102"/>
        <v>404.81000000000006</v>
      </c>
      <c r="CG131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BORD'!$B$13:$B$2000,0),9)))*T1315/$P$18)</f>
        <v>406.35042202010396</v>
      </c>
      <c r="CI1315">
        <f>'TABLEAU DE BORD'!B1313</f>
        <v>0</v>
      </c>
      <c r="CJ1315">
        <f>'TABLEAU DE BORD'!E1313-'TABLEAU DE BORD'!C1313</f>
        <v>0</v>
      </c>
      <c r="CL1315">
        <f>'TABLEAU DE BORD'!H1313</f>
        <v>0</v>
      </c>
      <c r="CM1315">
        <f>'TABLEAU DE BORD'!K1313-'TABLEAU DE BORD'!I1313</f>
        <v>0</v>
      </c>
    </row>
    <row r="1316" spans="72:91" x14ac:dyDescent="0.25">
      <c r="BT131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BORD'!$B$13:$B$2000,0),11))*T1316/INDEX('TABLEAU DE BORD'!$B$13:$R$2000,MATCH('Formalisme RTE'!$H$2,'TABLEAU DE BORD'!$B$13:$B$2000,0),12)</f>
        <v>3.102830965870556</v>
      </c>
      <c r="BU1316">
        <f t="shared" si="105"/>
        <v>0.93577891975241945</v>
      </c>
      <c r="BX1316">
        <f t="shared" si="103"/>
        <v>0.60748217536470928</v>
      </c>
      <c r="BZ1316">
        <v>19.600000000000001</v>
      </c>
      <c r="CB1316">
        <v>0.627</v>
      </c>
      <c r="CD1316">
        <f t="shared" si="104"/>
        <v>1.5404220201039038</v>
      </c>
      <c r="CF1316">
        <f t="shared" si="102"/>
        <v>404.81000000000006</v>
      </c>
      <c r="CG131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BORD'!$B$13:$B$2000,0),9)))*T1316/$P$18)</f>
        <v>406.35042202010396</v>
      </c>
      <c r="CI1316">
        <f>'TABLEAU DE BORD'!B1314</f>
        <v>0</v>
      </c>
      <c r="CJ1316">
        <f>'TABLEAU DE BORD'!E1314-'TABLEAU DE BORD'!C1314</f>
        <v>0</v>
      </c>
      <c r="CL1316">
        <f>'TABLEAU DE BORD'!H1314</f>
        <v>0</v>
      </c>
      <c r="CM1316">
        <f>'TABLEAU DE BORD'!K1314-'TABLEAU DE BORD'!I1314</f>
        <v>0</v>
      </c>
    </row>
    <row r="1317" spans="72:91" x14ac:dyDescent="0.25">
      <c r="BT131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BORD'!$B$13:$B$2000,0),11))*T1317/INDEX('TABLEAU DE BORD'!$B$13:$R$2000,MATCH('Formalisme RTE'!$H$2,'TABLEAU DE BORD'!$B$13:$B$2000,0),12)</f>
        <v>3.102830965870556</v>
      </c>
      <c r="BU1317">
        <f t="shared" si="105"/>
        <v>0.93577891975241945</v>
      </c>
      <c r="BX1317">
        <f t="shared" si="103"/>
        <v>0.60748217536470928</v>
      </c>
      <c r="BZ1317">
        <v>19.600000000000001</v>
      </c>
      <c r="CB1317">
        <v>0.627</v>
      </c>
      <c r="CD1317">
        <f t="shared" si="104"/>
        <v>1.5404220201039038</v>
      </c>
      <c r="CF1317">
        <f t="shared" si="102"/>
        <v>404.81000000000006</v>
      </c>
      <c r="CG131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BORD'!$B$13:$B$2000,0),9)))*T1317/$P$18)</f>
        <v>406.35042202010396</v>
      </c>
      <c r="CI1317">
        <f>'TABLEAU DE BORD'!B1315</f>
        <v>0</v>
      </c>
      <c r="CJ1317">
        <f>'TABLEAU DE BORD'!E1315-'TABLEAU DE BORD'!C1315</f>
        <v>0</v>
      </c>
      <c r="CL1317">
        <f>'TABLEAU DE BORD'!H1315</f>
        <v>0</v>
      </c>
      <c r="CM1317">
        <f>'TABLEAU DE BORD'!K1315-'TABLEAU DE BORD'!I1315</f>
        <v>0</v>
      </c>
    </row>
    <row r="1318" spans="72:91" x14ac:dyDescent="0.25">
      <c r="BT131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BORD'!$B$13:$B$2000,0),11))*T1318/INDEX('TABLEAU DE BORD'!$B$13:$R$2000,MATCH('Formalisme RTE'!$H$2,'TABLEAU DE BORD'!$B$13:$B$2000,0),12)</f>
        <v>3.102830965870556</v>
      </c>
      <c r="BU1318">
        <f t="shared" si="105"/>
        <v>0.93577891975241945</v>
      </c>
      <c r="BX1318">
        <f t="shared" si="103"/>
        <v>0.60748217536470928</v>
      </c>
      <c r="BZ1318">
        <v>19.600000000000001</v>
      </c>
      <c r="CB1318">
        <v>0.627</v>
      </c>
      <c r="CD1318">
        <f t="shared" si="104"/>
        <v>1.5404220201039038</v>
      </c>
      <c r="CF1318">
        <f t="shared" si="102"/>
        <v>404.81000000000006</v>
      </c>
      <c r="CG131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BORD'!$B$13:$B$2000,0),9)))*T1318/$P$18)</f>
        <v>406.35042202010396</v>
      </c>
      <c r="CI1318">
        <f>'TABLEAU DE BORD'!B1316</f>
        <v>0</v>
      </c>
      <c r="CJ1318">
        <f>'TABLEAU DE BORD'!E1316-'TABLEAU DE BORD'!C1316</f>
        <v>0</v>
      </c>
      <c r="CL1318">
        <f>'TABLEAU DE BORD'!H1316</f>
        <v>0</v>
      </c>
      <c r="CM1318">
        <f>'TABLEAU DE BORD'!K1316-'TABLEAU DE BORD'!I1316</f>
        <v>0</v>
      </c>
    </row>
    <row r="1319" spans="72:91" x14ac:dyDescent="0.25">
      <c r="BT131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BORD'!$B$13:$B$2000,0),11))*T1319/INDEX('TABLEAU DE BORD'!$B$13:$R$2000,MATCH('Formalisme RTE'!$H$2,'TABLEAU DE BORD'!$B$13:$B$2000,0),12)</f>
        <v>3.102830965870556</v>
      </c>
      <c r="BU1319">
        <f t="shared" si="105"/>
        <v>0.93577891975241945</v>
      </c>
      <c r="BX1319">
        <f t="shared" si="103"/>
        <v>0.60748217536470928</v>
      </c>
      <c r="BZ1319">
        <v>19.600000000000001</v>
      </c>
      <c r="CB1319">
        <v>0.627</v>
      </c>
      <c r="CD1319">
        <f t="shared" si="104"/>
        <v>1.5404220201039038</v>
      </c>
      <c r="CF1319">
        <f t="shared" si="102"/>
        <v>404.81000000000006</v>
      </c>
      <c r="CG131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BORD'!$B$13:$B$2000,0),9)))*T1319/$P$18)</f>
        <v>406.35042202010396</v>
      </c>
      <c r="CI1319">
        <f>'TABLEAU DE BORD'!B1317</f>
        <v>0</v>
      </c>
      <c r="CJ1319">
        <f>'TABLEAU DE BORD'!E1317-'TABLEAU DE BORD'!C1317</f>
        <v>0</v>
      </c>
      <c r="CL1319">
        <f>'TABLEAU DE BORD'!H1317</f>
        <v>0</v>
      </c>
      <c r="CM1319">
        <f>'TABLEAU DE BORD'!K1317-'TABLEAU DE BORD'!I1317</f>
        <v>0</v>
      </c>
    </row>
    <row r="1320" spans="72:91" x14ac:dyDescent="0.25">
      <c r="BT132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BORD'!$B$13:$B$2000,0),11))*T1320/INDEX('TABLEAU DE BORD'!$B$13:$R$2000,MATCH('Formalisme RTE'!$H$2,'TABLEAU DE BORD'!$B$13:$B$2000,0),12)</f>
        <v>3.102830965870556</v>
      </c>
      <c r="BU1320">
        <f t="shared" si="105"/>
        <v>0.93577891975241945</v>
      </c>
      <c r="BX1320">
        <f t="shared" si="103"/>
        <v>0.60748217536470928</v>
      </c>
      <c r="BZ1320">
        <v>19.600000000000001</v>
      </c>
      <c r="CB1320">
        <v>0.627</v>
      </c>
      <c r="CD1320">
        <f t="shared" si="104"/>
        <v>1.5404220201039038</v>
      </c>
      <c r="CF1320">
        <f t="shared" si="102"/>
        <v>404.81000000000006</v>
      </c>
      <c r="CG132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BORD'!$B$13:$B$2000,0),9)))*T1320/$P$18)</f>
        <v>406.35042202010396</v>
      </c>
      <c r="CI1320">
        <f>'TABLEAU DE BORD'!B1318</f>
        <v>0</v>
      </c>
      <c r="CJ1320">
        <f>'TABLEAU DE BORD'!E1318-'TABLEAU DE BORD'!C1318</f>
        <v>0</v>
      </c>
      <c r="CL1320">
        <f>'TABLEAU DE BORD'!H1318</f>
        <v>0</v>
      </c>
      <c r="CM1320">
        <f>'TABLEAU DE BORD'!K1318-'TABLEAU DE BORD'!I1318</f>
        <v>0</v>
      </c>
    </row>
    <row r="1321" spans="72:91" x14ac:dyDescent="0.25">
      <c r="BT132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BORD'!$B$13:$B$2000,0),11))*T1321/INDEX('TABLEAU DE BORD'!$B$13:$R$2000,MATCH('Formalisme RTE'!$H$2,'TABLEAU DE BORD'!$B$13:$B$2000,0),12)</f>
        <v>3.102830965870556</v>
      </c>
      <c r="BU1321">
        <f t="shared" si="105"/>
        <v>0.93577891975241945</v>
      </c>
      <c r="BX1321">
        <f t="shared" si="103"/>
        <v>0.60748217536470928</v>
      </c>
      <c r="BZ1321">
        <v>19.600000000000001</v>
      </c>
      <c r="CB1321">
        <v>0.627</v>
      </c>
      <c r="CD1321">
        <f t="shared" si="104"/>
        <v>1.5404220201039038</v>
      </c>
      <c r="CF1321">
        <f t="shared" si="102"/>
        <v>404.81000000000006</v>
      </c>
      <c r="CG132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BORD'!$B$13:$B$2000,0),9)))*T1321/$P$18)</f>
        <v>406.35042202010396</v>
      </c>
      <c r="CI1321">
        <f>'TABLEAU DE BORD'!B1319</f>
        <v>0</v>
      </c>
      <c r="CJ1321">
        <f>'TABLEAU DE BORD'!E1319-'TABLEAU DE BORD'!C1319</f>
        <v>0</v>
      </c>
      <c r="CL1321">
        <f>'TABLEAU DE BORD'!H1319</f>
        <v>0</v>
      </c>
      <c r="CM1321">
        <f>'TABLEAU DE BORD'!K1319-'TABLEAU DE BORD'!I1319</f>
        <v>0</v>
      </c>
    </row>
    <row r="1322" spans="72:91" x14ac:dyDescent="0.25">
      <c r="BT132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BORD'!$B$13:$B$2000,0),11))*T1322/INDEX('TABLEAU DE BORD'!$B$13:$R$2000,MATCH('Formalisme RTE'!$H$2,'TABLEAU DE BORD'!$B$13:$B$2000,0),12)</f>
        <v>3.102830965870556</v>
      </c>
      <c r="BU1322">
        <f t="shared" si="105"/>
        <v>0.93577891975241945</v>
      </c>
      <c r="BX1322">
        <f t="shared" si="103"/>
        <v>0.60748217536470928</v>
      </c>
      <c r="BZ1322">
        <v>19.600000000000001</v>
      </c>
      <c r="CB1322">
        <v>0.627</v>
      </c>
      <c r="CD1322">
        <f t="shared" si="104"/>
        <v>1.5404220201039038</v>
      </c>
      <c r="CF1322">
        <f t="shared" si="102"/>
        <v>404.81000000000006</v>
      </c>
      <c r="CG132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BORD'!$B$13:$B$2000,0),9)))*T1322/$P$18)</f>
        <v>406.35042202010396</v>
      </c>
      <c r="CI1322">
        <f>'TABLEAU DE BORD'!B1320</f>
        <v>0</v>
      </c>
      <c r="CJ1322">
        <f>'TABLEAU DE BORD'!E1320-'TABLEAU DE BORD'!C1320</f>
        <v>0</v>
      </c>
      <c r="CL1322">
        <f>'TABLEAU DE BORD'!H1320</f>
        <v>0</v>
      </c>
      <c r="CM1322">
        <f>'TABLEAU DE BORD'!K1320-'TABLEAU DE BORD'!I1320</f>
        <v>0</v>
      </c>
    </row>
    <row r="1323" spans="72:91" x14ac:dyDescent="0.25">
      <c r="BT132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BORD'!$B$13:$B$2000,0),11))*T1323/INDEX('TABLEAU DE BORD'!$B$13:$R$2000,MATCH('Formalisme RTE'!$H$2,'TABLEAU DE BORD'!$B$13:$B$2000,0),12)</f>
        <v>3.102830965870556</v>
      </c>
      <c r="BU1323">
        <f t="shared" si="105"/>
        <v>0.93577891975241945</v>
      </c>
      <c r="BX1323">
        <f t="shared" si="103"/>
        <v>0.60748217536470928</v>
      </c>
      <c r="BZ1323">
        <v>19.600000000000001</v>
      </c>
      <c r="CB1323">
        <v>0.627</v>
      </c>
      <c r="CD1323">
        <f t="shared" si="104"/>
        <v>1.5404220201039038</v>
      </c>
      <c r="CF1323">
        <f t="shared" si="102"/>
        <v>404.81000000000006</v>
      </c>
      <c r="CG132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BORD'!$B$13:$B$2000,0),9)))*T1323/$P$18)</f>
        <v>406.35042202010396</v>
      </c>
      <c r="CI1323">
        <f>'TABLEAU DE BORD'!B1321</f>
        <v>0</v>
      </c>
      <c r="CJ1323">
        <f>'TABLEAU DE BORD'!E1321-'TABLEAU DE BORD'!C1321</f>
        <v>0</v>
      </c>
      <c r="CL1323">
        <f>'TABLEAU DE BORD'!H1321</f>
        <v>0</v>
      </c>
      <c r="CM1323">
        <f>'TABLEAU DE BORD'!K1321-'TABLEAU DE BORD'!I1321</f>
        <v>0</v>
      </c>
    </row>
    <row r="1324" spans="72:91" x14ac:dyDescent="0.25">
      <c r="BT132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BORD'!$B$13:$B$2000,0),11))*T1324/INDEX('TABLEAU DE BORD'!$B$13:$R$2000,MATCH('Formalisme RTE'!$H$2,'TABLEAU DE BORD'!$B$13:$B$2000,0),12)</f>
        <v>3.102830965870556</v>
      </c>
      <c r="BU1324">
        <f t="shared" si="105"/>
        <v>0.93577891975241945</v>
      </c>
      <c r="BX1324">
        <f t="shared" si="103"/>
        <v>0.60748217536470928</v>
      </c>
      <c r="BZ1324">
        <v>19.600000000000001</v>
      </c>
      <c r="CB1324">
        <v>0.627</v>
      </c>
      <c r="CD1324">
        <f t="shared" si="104"/>
        <v>1.5404220201039038</v>
      </c>
      <c r="CF1324">
        <f t="shared" si="102"/>
        <v>404.81000000000006</v>
      </c>
      <c r="CG132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BORD'!$B$13:$B$2000,0),9)))*T1324/$P$18)</f>
        <v>406.35042202010396</v>
      </c>
      <c r="CI1324">
        <f>'TABLEAU DE BORD'!B1322</f>
        <v>0</v>
      </c>
      <c r="CJ1324">
        <f>'TABLEAU DE BORD'!E1322-'TABLEAU DE BORD'!C1322</f>
        <v>0</v>
      </c>
      <c r="CL1324">
        <f>'TABLEAU DE BORD'!H1322</f>
        <v>0</v>
      </c>
      <c r="CM1324">
        <f>'TABLEAU DE BORD'!K1322-'TABLEAU DE BORD'!I1322</f>
        <v>0</v>
      </c>
    </row>
    <row r="1325" spans="72:91" x14ac:dyDescent="0.25">
      <c r="BT132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BORD'!$B$13:$B$2000,0),11))*T1325/INDEX('TABLEAU DE BORD'!$B$13:$R$2000,MATCH('Formalisme RTE'!$H$2,'TABLEAU DE BORD'!$B$13:$B$2000,0),12)</f>
        <v>3.102830965870556</v>
      </c>
      <c r="BU1325">
        <f t="shared" si="105"/>
        <v>0.93577891975241945</v>
      </c>
      <c r="BX1325">
        <f t="shared" si="103"/>
        <v>0.60748217536470928</v>
      </c>
      <c r="BZ1325">
        <v>19.600000000000001</v>
      </c>
      <c r="CB1325">
        <v>0.627</v>
      </c>
      <c r="CD1325">
        <f t="shared" si="104"/>
        <v>1.5404220201039038</v>
      </c>
      <c r="CF1325">
        <f t="shared" si="102"/>
        <v>404.81000000000006</v>
      </c>
      <c r="CG132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BORD'!$B$13:$B$2000,0),9)))*T1325/$P$18)</f>
        <v>406.35042202010396</v>
      </c>
      <c r="CI1325">
        <f>'TABLEAU DE BORD'!B1323</f>
        <v>0</v>
      </c>
      <c r="CJ1325">
        <f>'TABLEAU DE BORD'!E1323-'TABLEAU DE BORD'!C1323</f>
        <v>0</v>
      </c>
      <c r="CL1325">
        <f>'TABLEAU DE BORD'!H1323</f>
        <v>0</v>
      </c>
      <c r="CM1325">
        <f>'TABLEAU DE BORD'!K1323-'TABLEAU DE BORD'!I1323</f>
        <v>0</v>
      </c>
    </row>
    <row r="1326" spans="72:91" x14ac:dyDescent="0.25">
      <c r="BT132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BORD'!$B$13:$B$2000,0),11))*T1326/INDEX('TABLEAU DE BORD'!$B$13:$R$2000,MATCH('Formalisme RTE'!$H$2,'TABLEAU DE BORD'!$B$13:$B$2000,0),12)</f>
        <v>3.102830965870556</v>
      </c>
      <c r="BU1326">
        <f t="shared" si="105"/>
        <v>0.93577891975241945</v>
      </c>
      <c r="BX1326">
        <f t="shared" si="103"/>
        <v>0.60748217536470928</v>
      </c>
      <c r="BZ1326">
        <v>19.600000000000001</v>
      </c>
      <c r="CB1326">
        <v>0.627</v>
      </c>
      <c r="CD1326">
        <f t="shared" si="104"/>
        <v>1.5404220201039038</v>
      </c>
      <c r="CF1326">
        <f t="shared" si="102"/>
        <v>404.81000000000006</v>
      </c>
      <c r="CG132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BORD'!$B$13:$B$2000,0),9)))*T1326/$P$18)</f>
        <v>406.35042202010396</v>
      </c>
      <c r="CI1326">
        <f>'TABLEAU DE BORD'!B1324</f>
        <v>0</v>
      </c>
      <c r="CJ1326">
        <f>'TABLEAU DE BORD'!E1324-'TABLEAU DE BORD'!C1324</f>
        <v>0</v>
      </c>
      <c r="CL1326">
        <f>'TABLEAU DE BORD'!H1324</f>
        <v>0</v>
      </c>
      <c r="CM1326">
        <f>'TABLEAU DE BORD'!K1324-'TABLEAU DE BORD'!I1324</f>
        <v>0</v>
      </c>
    </row>
    <row r="1327" spans="72:91" x14ac:dyDescent="0.25">
      <c r="BT132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BORD'!$B$13:$B$2000,0),11))*T1327/INDEX('TABLEAU DE BORD'!$B$13:$R$2000,MATCH('Formalisme RTE'!$H$2,'TABLEAU DE BORD'!$B$13:$B$2000,0),12)</f>
        <v>3.102830965870556</v>
      </c>
      <c r="BU1327">
        <f t="shared" si="105"/>
        <v>0.93577891975241945</v>
      </c>
      <c r="BX1327">
        <f t="shared" si="103"/>
        <v>0.60748217536470928</v>
      </c>
      <c r="BZ1327">
        <v>19.600000000000001</v>
      </c>
      <c r="CB1327">
        <v>0.627</v>
      </c>
      <c r="CD1327">
        <f t="shared" si="104"/>
        <v>1.5404220201039038</v>
      </c>
      <c r="CF1327">
        <f t="shared" si="102"/>
        <v>404.81000000000006</v>
      </c>
      <c r="CG132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BORD'!$B$13:$B$2000,0),9)))*T1327/$P$18)</f>
        <v>406.35042202010396</v>
      </c>
      <c r="CI1327">
        <f>'TABLEAU DE BORD'!B1325</f>
        <v>0</v>
      </c>
      <c r="CJ1327">
        <f>'TABLEAU DE BORD'!E1325-'TABLEAU DE BORD'!C1325</f>
        <v>0</v>
      </c>
      <c r="CL1327">
        <f>'TABLEAU DE BORD'!H1325</f>
        <v>0</v>
      </c>
      <c r="CM1327">
        <f>'TABLEAU DE BORD'!K1325-'TABLEAU DE BORD'!I1325</f>
        <v>0</v>
      </c>
    </row>
    <row r="1328" spans="72:91" x14ac:dyDescent="0.25">
      <c r="BT132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BORD'!$B$13:$B$2000,0),11))*T1328/INDEX('TABLEAU DE BORD'!$B$13:$R$2000,MATCH('Formalisme RTE'!$H$2,'TABLEAU DE BORD'!$B$13:$B$2000,0),12)</f>
        <v>3.102830965870556</v>
      </c>
      <c r="BU1328">
        <f t="shared" si="105"/>
        <v>0.93577891975241945</v>
      </c>
      <c r="BX1328">
        <f t="shared" si="103"/>
        <v>0.60748217536470928</v>
      </c>
      <c r="BZ1328">
        <v>19.600000000000001</v>
      </c>
      <c r="CB1328">
        <v>0.627</v>
      </c>
      <c r="CD1328">
        <f t="shared" si="104"/>
        <v>1.5404220201039038</v>
      </c>
      <c r="CF1328">
        <f t="shared" si="102"/>
        <v>404.81000000000006</v>
      </c>
      <c r="CG132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BORD'!$B$13:$B$2000,0),9)))*T1328/$P$18)</f>
        <v>406.35042202010396</v>
      </c>
      <c r="CI1328">
        <f>'TABLEAU DE BORD'!B1326</f>
        <v>0</v>
      </c>
      <c r="CJ1328">
        <f>'TABLEAU DE BORD'!E1326-'TABLEAU DE BORD'!C1326</f>
        <v>0</v>
      </c>
      <c r="CL1328">
        <f>'TABLEAU DE BORD'!H1326</f>
        <v>0</v>
      </c>
      <c r="CM1328">
        <f>'TABLEAU DE BORD'!K1326-'TABLEAU DE BORD'!I1326</f>
        <v>0</v>
      </c>
    </row>
    <row r="1329" spans="72:91" x14ac:dyDescent="0.25">
      <c r="BT132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BORD'!$B$13:$B$2000,0),11))*T1329/INDEX('TABLEAU DE BORD'!$B$13:$R$2000,MATCH('Formalisme RTE'!$H$2,'TABLEAU DE BORD'!$B$13:$B$2000,0),12)</f>
        <v>3.102830965870556</v>
      </c>
      <c r="BU1329">
        <f t="shared" si="105"/>
        <v>0.93577891975241945</v>
      </c>
      <c r="BX1329">
        <f t="shared" si="103"/>
        <v>0.60748217536470928</v>
      </c>
      <c r="BZ1329">
        <v>19.600000000000001</v>
      </c>
      <c r="CB1329">
        <v>0.627</v>
      </c>
      <c r="CD1329">
        <f t="shared" si="104"/>
        <v>1.5404220201039038</v>
      </c>
      <c r="CF1329">
        <f t="shared" si="102"/>
        <v>404.81000000000006</v>
      </c>
      <c r="CG132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BORD'!$B$13:$B$2000,0),9)))*T1329/$P$18)</f>
        <v>406.35042202010396</v>
      </c>
      <c r="CI1329">
        <f>'TABLEAU DE BORD'!B1327</f>
        <v>0</v>
      </c>
      <c r="CJ1329">
        <f>'TABLEAU DE BORD'!E1327-'TABLEAU DE BORD'!C1327</f>
        <v>0</v>
      </c>
      <c r="CL1329">
        <f>'TABLEAU DE BORD'!H1327</f>
        <v>0</v>
      </c>
      <c r="CM1329">
        <f>'TABLEAU DE BORD'!K1327-'TABLEAU DE BORD'!I1327</f>
        <v>0</v>
      </c>
    </row>
    <row r="1330" spans="72:91" x14ac:dyDescent="0.25">
      <c r="BT133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BORD'!$B$13:$B$2000,0),11))*T1330/INDEX('TABLEAU DE BORD'!$B$13:$R$2000,MATCH('Formalisme RTE'!$H$2,'TABLEAU DE BORD'!$B$13:$B$2000,0),12)</f>
        <v>3.102830965870556</v>
      </c>
      <c r="BU1330">
        <f t="shared" si="105"/>
        <v>0.93577891975241945</v>
      </c>
      <c r="BX1330">
        <f t="shared" si="103"/>
        <v>0.60748217536470928</v>
      </c>
      <c r="BZ1330">
        <v>19.600000000000001</v>
      </c>
      <c r="CB1330">
        <v>0.627</v>
      </c>
      <c r="CD1330">
        <f t="shared" si="104"/>
        <v>1.5404220201039038</v>
      </c>
      <c r="CF1330">
        <f t="shared" si="102"/>
        <v>404.81000000000006</v>
      </c>
      <c r="CG133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BORD'!$B$13:$B$2000,0),9)))*T1330/$P$18)</f>
        <v>406.35042202010396</v>
      </c>
      <c r="CI1330">
        <f>'TABLEAU DE BORD'!B1328</f>
        <v>0</v>
      </c>
      <c r="CJ1330">
        <f>'TABLEAU DE BORD'!E1328-'TABLEAU DE BORD'!C1328</f>
        <v>0</v>
      </c>
      <c r="CL1330">
        <f>'TABLEAU DE BORD'!H1328</f>
        <v>0</v>
      </c>
      <c r="CM1330">
        <f>'TABLEAU DE BORD'!K1328-'TABLEAU DE BORD'!I1328</f>
        <v>0</v>
      </c>
    </row>
    <row r="1331" spans="72:91" x14ac:dyDescent="0.25">
      <c r="BT133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BORD'!$B$13:$B$2000,0),11))*T1331/INDEX('TABLEAU DE BORD'!$B$13:$R$2000,MATCH('Formalisme RTE'!$H$2,'TABLEAU DE BORD'!$B$13:$B$2000,0),12)</f>
        <v>3.102830965870556</v>
      </c>
      <c r="BU1331">
        <f t="shared" si="105"/>
        <v>0.93577891975241945</v>
      </c>
      <c r="BX1331">
        <f t="shared" si="103"/>
        <v>0.60748217536470928</v>
      </c>
      <c r="BZ1331">
        <v>19.600000000000001</v>
      </c>
      <c r="CB1331">
        <v>0.627</v>
      </c>
      <c r="CD1331">
        <f t="shared" si="104"/>
        <v>1.5404220201039038</v>
      </c>
      <c r="CF1331">
        <f t="shared" si="102"/>
        <v>404.81000000000006</v>
      </c>
      <c r="CG133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BORD'!$B$13:$B$2000,0),9)))*T1331/$P$18)</f>
        <v>406.35042202010396</v>
      </c>
      <c r="CI1331">
        <f>'TABLEAU DE BORD'!B1329</f>
        <v>0</v>
      </c>
      <c r="CJ1331">
        <f>'TABLEAU DE BORD'!E1329-'TABLEAU DE BORD'!C1329</f>
        <v>0</v>
      </c>
      <c r="CL1331">
        <f>'TABLEAU DE BORD'!H1329</f>
        <v>0</v>
      </c>
      <c r="CM1331">
        <f>'TABLEAU DE BORD'!K1329-'TABLEAU DE BORD'!I1329</f>
        <v>0</v>
      </c>
    </row>
    <row r="1332" spans="72:91" x14ac:dyDescent="0.25">
      <c r="BT133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BORD'!$B$13:$B$2000,0),11))*T1332/INDEX('TABLEAU DE BORD'!$B$13:$R$2000,MATCH('Formalisme RTE'!$H$2,'TABLEAU DE BORD'!$B$13:$B$2000,0),12)</f>
        <v>3.102830965870556</v>
      </c>
      <c r="BU1332">
        <f t="shared" si="105"/>
        <v>0.93577891975241945</v>
      </c>
      <c r="BX1332">
        <f t="shared" si="103"/>
        <v>0.60748217536470928</v>
      </c>
      <c r="BZ1332">
        <v>19.600000000000001</v>
      </c>
      <c r="CB1332">
        <v>0.627</v>
      </c>
      <c r="CD1332">
        <f t="shared" si="104"/>
        <v>1.5404220201039038</v>
      </c>
      <c r="CF1332">
        <f t="shared" si="102"/>
        <v>404.81000000000006</v>
      </c>
      <c r="CG133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BORD'!$B$13:$B$2000,0),9)))*T1332/$P$18)</f>
        <v>406.35042202010396</v>
      </c>
      <c r="CI1332">
        <f>'TABLEAU DE BORD'!B1330</f>
        <v>0</v>
      </c>
      <c r="CJ1332">
        <f>'TABLEAU DE BORD'!E1330-'TABLEAU DE BORD'!C1330</f>
        <v>0</v>
      </c>
      <c r="CL1332">
        <f>'TABLEAU DE BORD'!H1330</f>
        <v>0</v>
      </c>
      <c r="CM1332">
        <f>'TABLEAU DE BORD'!K1330-'TABLEAU DE BORD'!I1330</f>
        <v>0</v>
      </c>
    </row>
    <row r="1333" spans="72:91" x14ac:dyDescent="0.25">
      <c r="BT133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BORD'!$B$13:$B$2000,0),11))*T1333/INDEX('TABLEAU DE BORD'!$B$13:$R$2000,MATCH('Formalisme RTE'!$H$2,'TABLEAU DE BORD'!$B$13:$B$2000,0),12)</f>
        <v>3.102830965870556</v>
      </c>
      <c r="BU1333">
        <f t="shared" si="105"/>
        <v>0.93577891975241945</v>
      </c>
      <c r="BX1333">
        <f t="shared" si="103"/>
        <v>0.60748217536470928</v>
      </c>
      <c r="BZ1333">
        <v>19.600000000000001</v>
      </c>
      <c r="CB1333">
        <v>0.627</v>
      </c>
      <c r="CD1333">
        <f t="shared" si="104"/>
        <v>1.5404220201039038</v>
      </c>
      <c r="CF1333">
        <f t="shared" si="102"/>
        <v>404.81000000000006</v>
      </c>
      <c r="CG133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BORD'!$B$13:$B$2000,0),9)))*T1333/$P$18)</f>
        <v>406.35042202010396</v>
      </c>
      <c r="CI1333">
        <f>'TABLEAU DE BORD'!B1331</f>
        <v>0</v>
      </c>
      <c r="CJ1333">
        <f>'TABLEAU DE BORD'!E1331-'TABLEAU DE BORD'!C1331</f>
        <v>0</v>
      </c>
      <c r="CL1333">
        <f>'TABLEAU DE BORD'!H1331</f>
        <v>0</v>
      </c>
      <c r="CM1333">
        <f>'TABLEAU DE BORD'!K1331-'TABLEAU DE BORD'!I1331</f>
        <v>0</v>
      </c>
    </row>
    <row r="1334" spans="72:91" x14ac:dyDescent="0.25">
      <c r="BT133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BORD'!$B$13:$B$2000,0),11))*T1334/INDEX('TABLEAU DE BORD'!$B$13:$R$2000,MATCH('Formalisme RTE'!$H$2,'TABLEAU DE BORD'!$B$13:$B$2000,0),12)</f>
        <v>3.102830965870556</v>
      </c>
      <c r="BU1334">
        <f t="shared" si="105"/>
        <v>0.93577891975241945</v>
      </c>
      <c r="BX1334">
        <f t="shared" si="103"/>
        <v>0.60748217536470928</v>
      </c>
      <c r="BZ1334">
        <v>19.600000000000001</v>
      </c>
      <c r="CB1334">
        <v>0.627</v>
      </c>
      <c r="CD1334">
        <f t="shared" si="104"/>
        <v>1.5404220201039038</v>
      </c>
      <c r="CF1334">
        <f t="shared" si="102"/>
        <v>404.81000000000006</v>
      </c>
      <c r="CG133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BORD'!$B$13:$B$2000,0),9)))*T1334/$P$18)</f>
        <v>406.35042202010396</v>
      </c>
      <c r="CI1334">
        <f>'TABLEAU DE BORD'!B1332</f>
        <v>0</v>
      </c>
      <c r="CJ1334">
        <f>'TABLEAU DE BORD'!E1332-'TABLEAU DE BORD'!C1332</f>
        <v>0</v>
      </c>
      <c r="CL1334">
        <f>'TABLEAU DE BORD'!H1332</f>
        <v>0</v>
      </c>
      <c r="CM1334">
        <f>'TABLEAU DE BORD'!K1332-'TABLEAU DE BORD'!I1332</f>
        <v>0</v>
      </c>
    </row>
    <row r="1335" spans="72:91" x14ac:dyDescent="0.25">
      <c r="BT133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BORD'!$B$13:$B$2000,0),11))*T1335/INDEX('TABLEAU DE BORD'!$B$13:$R$2000,MATCH('Formalisme RTE'!$H$2,'TABLEAU DE BORD'!$B$13:$B$2000,0),12)</f>
        <v>3.102830965870556</v>
      </c>
      <c r="BU1335">
        <f t="shared" si="105"/>
        <v>0.93577891975241945</v>
      </c>
      <c r="BX1335">
        <f t="shared" si="103"/>
        <v>0.60748217536470928</v>
      </c>
      <c r="BZ1335">
        <v>19.600000000000001</v>
      </c>
      <c r="CB1335">
        <v>0.627</v>
      </c>
      <c r="CD1335">
        <f t="shared" si="104"/>
        <v>1.5404220201039038</v>
      </c>
      <c r="CF1335">
        <f t="shared" si="102"/>
        <v>404.81000000000006</v>
      </c>
      <c r="CG133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BORD'!$B$13:$B$2000,0),9)))*T1335/$P$18)</f>
        <v>406.35042202010396</v>
      </c>
      <c r="CI1335">
        <f>'TABLEAU DE BORD'!B1333</f>
        <v>0</v>
      </c>
      <c r="CJ1335">
        <f>'TABLEAU DE BORD'!E1333-'TABLEAU DE BORD'!C1333</f>
        <v>0</v>
      </c>
      <c r="CL1335">
        <f>'TABLEAU DE BORD'!H1333</f>
        <v>0</v>
      </c>
      <c r="CM1335">
        <f>'TABLEAU DE BORD'!K1333-'TABLEAU DE BORD'!I1333</f>
        <v>0</v>
      </c>
    </row>
    <row r="1336" spans="72:91" x14ac:dyDescent="0.25">
      <c r="BT133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BORD'!$B$13:$B$2000,0),11))*T1336/INDEX('TABLEAU DE BORD'!$B$13:$R$2000,MATCH('Formalisme RTE'!$H$2,'TABLEAU DE BORD'!$B$13:$B$2000,0),12)</f>
        <v>3.102830965870556</v>
      </c>
      <c r="BU1336">
        <f t="shared" si="105"/>
        <v>0.93577891975241945</v>
      </c>
      <c r="BX1336">
        <f t="shared" si="103"/>
        <v>0.60748217536470928</v>
      </c>
      <c r="BZ1336">
        <v>19.600000000000001</v>
      </c>
      <c r="CB1336">
        <v>0.627</v>
      </c>
      <c r="CD1336">
        <f t="shared" si="104"/>
        <v>1.5404220201039038</v>
      </c>
      <c r="CF1336">
        <f t="shared" si="102"/>
        <v>404.81000000000006</v>
      </c>
      <c r="CG133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BORD'!$B$13:$B$2000,0),9)))*T1336/$P$18)</f>
        <v>406.35042202010396</v>
      </c>
      <c r="CI1336">
        <f>'TABLEAU DE BORD'!B1334</f>
        <v>0</v>
      </c>
      <c r="CJ1336">
        <f>'TABLEAU DE BORD'!E1334-'TABLEAU DE BORD'!C1334</f>
        <v>0</v>
      </c>
      <c r="CL1336">
        <f>'TABLEAU DE BORD'!H1334</f>
        <v>0</v>
      </c>
      <c r="CM1336">
        <f>'TABLEAU DE BORD'!K1334-'TABLEAU DE BORD'!I1334</f>
        <v>0</v>
      </c>
    </row>
    <row r="1337" spans="72:91" x14ac:dyDescent="0.25">
      <c r="BT133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BORD'!$B$13:$B$2000,0),11))*T1337/INDEX('TABLEAU DE BORD'!$B$13:$R$2000,MATCH('Formalisme RTE'!$H$2,'TABLEAU DE BORD'!$B$13:$B$2000,0),12)</f>
        <v>3.102830965870556</v>
      </c>
      <c r="BU1337">
        <f t="shared" si="105"/>
        <v>0.93577891975241945</v>
      </c>
      <c r="BX1337">
        <f t="shared" si="103"/>
        <v>0.60748217536470928</v>
      </c>
      <c r="BZ1337">
        <v>19.600000000000001</v>
      </c>
      <c r="CB1337">
        <v>0.627</v>
      </c>
      <c r="CD1337">
        <f t="shared" si="104"/>
        <v>1.5404220201039038</v>
      </c>
      <c r="CF1337">
        <f t="shared" si="102"/>
        <v>404.81000000000006</v>
      </c>
      <c r="CG133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BORD'!$B$13:$B$2000,0),9)))*T1337/$P$18)</f>
        <v>406.35042202010396</v>
      </c>
      <c r="CI1337">
        <f>'TABLEAU DE BORD'!B1335</f>
        <v>0</v>
      </c>
      <c r="CJ1337">
        <f>'TABLEAU DE BORD'!E1335-'TABLEAU DE BORD'!C1335</f>
        <v>0</v>
      </c>
      <c r="CL1337">
        <f>'TABLEAU DE BORD'!H1335</f>
        <v>0</v>
      </c>
      <c r="CM1337">
        <f>'TABLEAU DE BORD'!K1335-'TABLEAU DE BORD'!I1335</f>
        <v>0</v>
      </c>
    </row>
    <row r="1338" spans="72:91" x14ac:dyDescent="0.25">
      <c r="BT133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BORD'!$B$13:$B$2000,0),11))*T1338/INDEX('TABLEAU DE BORD'!$B$13:$R$2000,MATCH('Formalisme RTE'!$H$2,'TABLEAU DE BORD'!$B$13:$B$2000,0),12)</f>
        <v>3.102830965870556</v>
      </c>
      <c r="BU1338">
        <f t="shared" si="105"/>
        <v>0.93577891975241945</v>
      </c>
      <c r="BX1338">
        <f t="shared" si="103"/>
        <v>0.60748217536470928</v>
      </c>
      <c r="BZ1338">
        <v>19.600000000000001</v>
      </c>
      <c r="CB1338">
        <v>0.627</v>
      </c>
      <c r="CD1338">
        <f t="shared" si="104"/>
        <v>1.5404220201039038</v>
      </c>
      <c r="CF1338">
        <f t="shared" si="102"/>
        <v>404.81000000000006</v>
      </c>
      <c r="CG133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BORD'!$B$13:$B$2000,0),9)))*T1338/$P$18)</f>
        <v>406.35042202010396</v>
      </c>
      <c r="CI1338">
        <f>'TABLEAU DE BORD'!B1336</f>
        <v>0</v>
      </c>
      <c r="CJ1338">
        <f>'TABLEAU DE BORD'!E1336-'TABLEAU DE BORD'!C1336</f>
        <v>0</v>
      </c>
      <c r="CL1338">
        <f>'TABLEAU DE BORD'!H1336</f>
        <v>0</v>
      </c>
      <c r="CM1338">
        <f>'TABLEAU DE BORD'!K1336-'TABLEAU DE BORD'!I1336</f>
        <v>0</v>
      </c>
    </row>
    <row r="1339" spans="72:91" x14ac:dyDescent="0.25">
      <c r="BT133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BORD'!$B$13:$B$2000,0),11))*T1339/INDEX('TABLEAU DE BORD'!$B$13:$R$2000,MATCH('Formalisme RTE'!$H$2,'TABLEAU DE BORD'!$B$13:$B$2000,0),12)</f>
        <v>3.102830965870556</v>
      </c>
      <c r="BU1339">
        <f t="shared" si="105"/>
        <v>0.93577891975241945</v>
      </c>
      <c r="BX1339">
        <f t="shared" si="103"/>
        <v>0.60748217536470928</v>
      </c>
      <c r="BZ1339">
        <v>19.600000000000001</v>
      </c>
      <c r="CB1339">
        <v>0.627</v>
      </c>
      <c r="CD1339">
        <f t="shared" si="104"/>
        <v>1.5404220201039038</v>
      </c>
      <c r="CF1339">
        <f t="shared" si="102"/>
        <v>404.81000000000006</v>
      </c>
      <c r="CG133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BORD'!$B$13:$B$2000,0),9)))*T1339/$P$18)</f>
        <v>406.35042202010396</v>
      </c>
      <c r="CI1339">
        <f>'TABLEAU DE BORD'!B1337</f>
        <v>0</v>
      </c>
      <c r="CJ1339">
        <f>'TABLEAU DE BORD'!E1337-'TABLEAU DE BORD'!C1337</f>
        <v>0</v>
      </c>
      <c r="CL1339">
        <f>'TABLEAU DE BORD'!H1337</f>
        <v>0</v>
      </c>
      <c r="CM1339">
        <f>'TABLEAU DE BORD'!K1337-'TABLEAU DE BORD'!I1337</f>
        <v>0</v>
      </c>
    </row>
    <row r="1340" spans="72:91" x14ac:dyDescent="0.25">
      <c r="BT134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BORD'!$B$13:$B$2000,0),11))*T1340/INDEX('TABLEAU DE BORD'!$B$13:$R$2000,MATCH('Formalisme RTE'!$H$2,'TABLEAU DE BORD'!$B$13:$B$2000,0),12)</f>
        <v>3.102830965870556</v>
      </c>
      <c r="BU1340">
        <f t="shared" si="105"/>
        <v>0.93577891975241945</v>
      </c>
      <c r="BX1340">
        <f t="shared" si="103"/>
        <v>0.60748217536470928</v>
      </c>
      <c r="BZ1340">
        <v>19.600000000000001</v>
      </c>
      <c r="CB1340">
        <v>0.627</v>
      </c>
      <c r="CD1340">
        <f t="shared" si="104"/>
        <v>1.5404220201039038</v>
      </c>
      <c r="CF1340">
        <f t="shared" si="102"/>
        <v>404.81000000000006</v>
      </c>
      <c r="CG134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BORD'!$B$13:$B$2000,0),9)))*T1340/$P$18)</f>
        <v>406.35042202010396</v>
      </c>
      <c r="CI1340">
        <f>'TABLEAU DE BORD'!B1338</f>
        <v>0</v>
      </c>
      <c r="CJ1340">
        <f>'TABLEAU DE BORD'!E1338-'TABLEAU DE BORD'!C1338</f>
        <v>0</v>
      </c>
      <c r="CL1340">
        <f>'TABLEAU DE BORD'!H1338</f>
        <v>0</v>
      </c>
      <c r="CM1340">
        <f>'TABLEAU DE BORD'!K1338-'TABLEAU DE BORD'!I1338</f>
        <v>0</v>
      </c>
    </row>
    <row r="1341" spans="72:91" x14ac:dyDescent="0.25">
      <c r="BT134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BORD'!$B$13:$B$2000,0),11))*T1341/INDEX('TABLEAU DE BORD'!$B$13:$R$2000,MATCH('Formalisme RTE'!$H$2,'TABLEAU DE BORD'!$B$13:$B$2000,0),12)</f>
        <v>3.102830965870556</v>
      </c>
      <c r="BU1341">
        <f t="shared" si="105"/>
        <v>0.93577891975241945</v>
      </c>
      <c r="BX1341">
        <f t="shared" si="103"/>
        <v>0.60748217536470928</v>
      </c>
      <c r="BZ1341">
        <v>19.600000000000001</v>
      </c>
      <c r="CB1341">
        <v>0.627</v>
      </c>
      <c r="CD1341">
        <f t="shared" si="104"/>
        <v>1.5404220201039038</v>
      </c>
      <c r="CF1341">
        <f t="shared" si="102"/>
        <v>404.81000000000006</v>
      </c>
      <c r="CG134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BORD'!$B$13:$B$2000,0),9)))*T1341/$P$18)</f>
        <v>406.35042202010396</v>
      </c>
      <c r="CI1341">
        <f>'TABLEAU DE BORD'!B1339</f>
        <v>0</v>
      </c>
      <c r="CJ1341">
        <f>'TABLEAU DE BORD'!E1339-'TABLEAU DE BORD'!C1339</f>
        <v>0</v>
      </c>
      <c r="CL1341">
        <f>'TABLEAU DE BORD'!H1339</f>
        <v>0</v>
      </c>
      <c r="CM1341">
        <f>'TABLEAU DE BORD'!K1339-'TABLEAU DE BORD'!I1339</f>
        <v>0</v>
      </c>
    </row>
    <row r="1342" spans="72:91" x14ac:dyDescent="0.25">
      <c r="BT134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BORD'!$B$13:$B$2000,0),11))*T1342/INDEX('TABLEAU DE BORD'!$B$13:$R$2000,MATCH('Formalisme RTE'!$H$2,'TABLEAU DE BORD'!$B$13:$B$2000,0),12)</f>
        <v>3.102830965870556</v>
      </c>
      <c r="BU1342">
        <f t="shared" si="105"/>
        <v>0.93577891975241945</v>
      </c>
      <c r="BX1342">
        <f t="shared" si="103"/>
        <v>0.60748217536470928</v>
      </c>
      <c r="BZ1342">
        <v>19.600000000000001</v>
      </c>
      <c r="CB1342">
        <v>0.627</v>
      </c>
      <c r="CD1342">
        <f t="shared" si="104"/>
        <v>1.5404220201039038</v>
      </c>
      <c r="CF1342">
        <f t="shared" si="102"/>
        <v>404.81000000000006</v>
      </c>
      <c r="CG134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BORD'!$B$13:$B$2000,0),9)))*T1342/$P$18)</f>
        <v>406.35042202010396</v>
      </c>
      <c r="CI1342">
        <f>'TABLEAU DE BORD'!B1340</f>
        <v>0</v>
      </c>
      <c r="CJ1342">
        <f>'TABLEAU DE BORD'!E1340-'TABLEAU DE BORD'!C1340</f>
        <v>0</v>
      </c>
      <c r="CL1342">
        <f>'TABLEAU DE BORD'!H1340</f>
        <v>0</v>
      </c>
      <c r="CM1342">
        <f>'TABLEAU DE BORD'!K1340-'TABLEAU DE BORD'!I1340</f>
        <v>0</v>
      </c>
    </row>
    <row r="1343" spans="72:91" x14ac:dyDescent="0.25">
      <c r="BT134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BORD'!$B$13:$B$2000,0),11))*T1343/INDEX('TABLEAU DE BORD'!$B$13:$R$2000,MATCH('Formalisme RTE'!$H$2,'TABLEAU DE BORD'!$B$13:$B$2000,0),12)</f>
        <v>3.102830965870556</v>
      </c>
      <c r="BU1343">
        <f t="shared" si="105"/>
        <v>0.93577891975241945</v>
      </c>
      <c r="BX1343">
        <f t="shared" si="103"/>
        <v>0.60748217536470928</v>
      </c>
      <c r="BZ1343">
        <v>19.600000000000001</v>
      </c>
      <c r="CB1343">
        <v>0.627</v>
      </c>
      <c r="CD1343">
        <f t="shared" si="104"/>
        <v>1.5404220201039038</v>
      </c>
      <c r="CF1343">
        <f t="shared" si="102"/>
        <v>404.81000000000006</v>
      </c>
      <c r="CG134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BORD'!$B$13:$B$2000,0),9)))*T1343/$P$18)</f>
        <v>406.35042202010396</v>
      </c>
      <c r="CI1343">
        <f>'TABLEAU DE BORD'!B1341</f>
        <v>0</v>
      </c>
      <c r="CJ1343">
        <f>'TABLEAU DE BORD'!E1341-'TABLEAU DE BORD'!C1341</f>
        <v>0</v>
      </c>
      <c r="CL1343">
        <f>'TABLEAU DE BORD'!H1341</f>
        <v>0</v>
      </c>
      <c r="CM1343">
        <f>'TABLEAU DE BORD'!K1341-'TABLEAU DE BORD'!I1341</f>
        <v>0</v>
      </c>
    </row>
    <row r="1344" spans="72:91" x14ac:dyDescent="0.25">
      <c r="BT134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BORD'!$B$13:$B$2000,0),11))*T1344/INDEX('TABLEAU DE BORD'!$B$13:$R$2000,MATCH('Formalisme RTE'!$H$2,'TABLEAU DE BORD'!$B$13:$B$2000,0),12)</f>
        <v>3.102830965870556</v>
      </c>
      <c r="BU1344">
        <f t="shared" si="105"/>
        <v>0.93577891975241945</v>
      </c>
      <c r="BX1344">
        <f t="shared" si="103"/>
        <v>0.60748217536470928</v>
      </c>
      <c r="BZ1344">
        <v>19.600000000000001</v>
      </c>
      <c r="CB1344">
        <v>0.627</v>
      </c>
      <c r="CD1344">
        <f t="shared" si="104"/>
        <v>1.5404220201039038</v>
      </c>
      <c r="CF1344">
        <f t="shared" si="102"/>
        <v>404.81000000000006</v>
      </c>
      <c r="CG134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BORD'!$B$13:$B$2000,0),9)))*T1344/$P$18)</f>
        <v>406.35042202010396</v>
      </c>
      <c r="CI1344">
        <f>'TABLEAU DE BORD'!B1342</f>
        <v>0</v>
      </c>
      <c r="CJ1344">
        <f>'TABLEAU DE BORD'!E1342-'TABLEAU DE BORD'!C1342</f>
        <v>0</v>
      </c>
      <c r="CL1344">
        <f>'TABLEAU DE BORD'!H1342</f>
        <v>0</v>
      </c>
      <c r="CM1344">
        <f>'TABLEAU DE BORD'!K1342-'TABLEAU DE BORD'!I1342</f>
        <v>0</v>
      </c>
    </row>
    <row r="1345" spans="72:91" x14ac:dyDescent="0.25">
      <c r="BT134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BORD'!$B$13:$B$2000,0),11))*T1345/INDEX('TABLEAU DE BORD'!$B$13:$R$2000,MATCH('Formalisme RTE'!$H$2,'TABLEAU DE BORD'!$B$13:$B$2000,0),12)</f>
        <v>3.102830965870556</v>
      </c>
      <c r="BU1345">
        <f t="shared" si="105"/>
        <v>0.93577891975241945</v>
      </c>
      <c r="BX1345">
        <f t="shared" si="103"/>
        <v>0.60748217536470928</v>
      </c>
      <c r="BZ1345">
        <v>19.600000000000001</v>
      </c>
      <c r="CB1345">
        <v>0.627</v>
      </c>
      <c r="CD1345">
        <f t="shared" si="104"/>
        <v>1.5404220201039038</v>
      </c>
      <c r="CF1345">
        <f t="shared" si="102"/>
        <v>404.81000000000006</v>
      </c>
      <c r="CG134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BORD'!$B$13:$B$2000,0),9)))*T1345/$P$18)</f>
        <v>406.35042202010396</v>
      </c>
      <c r="CI1345">
        <f>'TABLEAU DE BORD'!B1343</f>
        <v>0</v>
      </c>
      <c r="CJ1345">
        <f>'TABLEAU DE BORD'!E1343-'TABLEAU DE BORD'!C1343</f>
        <v>0</v>
      </c>
      <c r="CL1345">
        <f>'TABLEAU DE BORD'!H1343</f>
        <v>0</v>
      </c>
      <c r="CM1345">
        <f>'TABLEAU DE BORD'!K1343-'TABLEAU DE BORD'!I1343</f>
        <v>0</v>
      </c>
    </row>
    <row r="1346" spans="72:91" x14ac:dyDescent="0.25">
      <c r="BT134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BORD'!$B$13:$B$2000,0),11))*T1346/INDEX('TABLEAU DE BORD'!$B$13:$R$2000,MATCH('Formalisme RTE'!$H$2,'TABLEAU DE BORD'!$B$13:$B$2000,0),12)</f>
        <v>3.102830965870556</v>
      </c>
      <c r="BU1346">
        <f t="shared" si="105"/>
        <v>0.93577891975241945</v>
      </c>
      <c r="BX1346">
        <f t="shared" si="103"/>
        <v>0.60748217536470928</v>
      </c>
      <c r="BZ1346">
        <v>19.600000000000001</v>
      </c>
      <c r="CB1346">
        <v>0.627</v>
      </c>
      <c r="CD1346">
        <f t="shared" si="104"/>
        <v>1.5404220201039038</v>
      </c>
      <c r="CF1346">
        <f t="shared" si="102"/>
        <v>404.81000000000006</v>
      </c>
      <c r="CG134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BORD'!$B$13:$B$2000,0),9)))*T1346/$P$18)</f>
        <v>406.35042202010396</v>
      </c>
      <c r="CI1346">
        <f>'TABLEAU DE BORD'!B1344</f>
        <v>0</v>
      </c>
      <c r="CJ1346">
        <f>'TABLEAU DE BORD'!E1344-'TABLEAU DE BORD'!C1344</f>
        <v>0</v>
      </c>
      <c r="CL1346">
        <f>'TABLEAU DE BORD'!H1344</f>
        <v>0</v>
      </c>
      <c r="CM1346">
        <f>'TABLEAU DE BORD'!K1344-'TABLEAU DE BORD'!I1344</f>
        <v>0</v>
      </c>
    </row>
    <row r="1347" spans="72:91" x14ac:dyDescent="0.25">
      <c r="BT134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BORD'!$B$13:$B$2000,0),11))*T1347/INDEX('TABLEAU DE BORD'!$B$13:$R$2000,MATCH('Formalisme RTE'!$H$2,'TABLEAU DE BORD'!$B$13:$B$2000,0),12)</f>
        <v>3.102830965870556</v>
      </c>
      <c r="BU1347">
        <f t="shared" si="105"/>
        <v>0.93577891975241945</v>
      </c>
      <c r="BX1347">
        <f t="shared" si="103"/>
        <v>0.60748217536470928</v>
      </c>
      <c r="BZ1347">
        <v>19.600000000000001</v>
      </c>
      <c r="CB1347">
        <v>0.627</v>
      </c>
      <c r="CD1347">
        <f t="shared" si="104"/>
        <v>1.5404220201039038</v>
      </c>
      <c r="CF1347">
        <f t="shared" si="102"/>
        <v>404.81000000000006</v>
      </c>
      <c r="CG134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BORD'!$B$13:$B$2000,0),9)))*T1347/$P$18)</f>
        <v>406.35042202010396</v>
      </c>
      <c r="CI1347">
        <f>'TABLEAU DE BORD'!B1345</f>
        <v>0</v>
      </c>
      <c r="CJ1347">
        <f>'TABLEAU DE BORD'!E1345-'TABLEAU DE BORD'!C1345</f>
        <v>0</v>
      </c>
      <c r="CL1347">
        <f>'TABLEAU DE BORD'!H1345</f>
        <v>0</v>
      </c>
      <c r="CM1347">
        <f>'TABLEAU DE BORD'!K1345-'TABLEAU DE BORD'!I1345</f>
        <v>0</v>
      </c>
    </row>
    <row r="1348" spans="72:91" x14ac:dyDescent="0.25">
      <c r="BT134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BORD'!$B$13:$B$2000,0),11))*T1348/INDEX('TABLEAU DE BORD'!$B$13:$R$2000,MATCH('Formalisme RTE'!$H$2,'TABLEAU DE BORD'!$B$13:$B$2000,0),12)</f>
        <v>3.102830965870556</v>
      </c>
      <c r="BU1348">
        <f t="shared" si="105"/>
        <v>0.93577891975241945</v>
      </c>
      <c r="BX1348">
        <f t="shared" si="103"/>
        <v>0.60748217536470928</v>
      </c>
      <c r="BZ1348">
        <v>19.600000000000001</v>
      </c>
      <c r="CB1348">
        <v>0.627</v>
      </c>
      <c r="CD1348">
        <f t="shared" si="104"/>
        <v>1.5404220201039038</v>
      </c>
      <c r="CF1348">
        <f t="shared" si="102"/>
        <v>404.81000000000006</v>
      </c>
      <c r="CG134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BORD'!$B$13:$B$2000,0),9)))*T1348/$P$18)</f>
        <v>406.35042202010396</v>
      </c>
      <c r="CI1348">
        <f>'TABLEAU DE BORD'!B1346</f>
        <v>0</v>
      </c>
      <c r="CJ1348">
        <f>'TABLEAU DE BORD'!E1346-'TABLEAU DE BORD'!C1346</f>
        <v>0</v>
      </c>
      <c r="CL1348">
        <f>'TABLEAU DE BORD'!H1346</f>
        <v>0</v>
      </c>
      <c r="CM1348">
        <f>'TABLEAU DE BORD'!K1346-'TABLEAU DE BORD'!I1346</f>
        <v>0</v>
      </c>
    </row>
    <row r="1349" spans="72:91" x14ac:dyDescent="0.25">
      <c r="BT134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BORD'!$B$13:$B$2000,0),11))*T1349/INDEX('TABLEAU DE BORD'!$B$13:$R$2000,MATCH('Formalisme RTE'!$H$2,'TABLEAU DE BORD'!$B$13:$B$2000,0),12)</f>
        <v>3.102830965870556</v>
      </c>
      <c r="BU1349">
        <f t="shared" si="105"/>
        <v>0.93577891975241945</v>
      </c>
      <c r="BX1349">
        <f t="shared" si="103"/>
        <v>0.60748217536470928</v>
      </c>
      <c r="BZ1349">
        <v>19.600000000000001</v>
      </c>
      <c r="CB1349">
        <v>0.627</v>
      </c>
      <c r="CD1349">
        <f t="shared" si="104"/>
        <v>1.5404220201039038</v>
      </c>
      <c r="CF1349">
        <f t="shared" si="102"/>
        <v>404.81000000000006</v>
      </c>
      <c r="CG134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BORD'!$B$13:$B$2000,0),9)))*T1349/$P$18)</f>
        <v>406.35042202010396</v>
      </c>
      <c r="CI1349">
        <f>'TABLEAU DE BORD'!B1347</f>
        <v>0</v>
      </c>
      <c r="CJ1349">
        <f>'TABLEAU DE BORD'!E1347-'TABLEAU DE BORD'!C1347</f>
        <v>0</v>
      </c>
      <c r="CL1349">
        <f>'TABLEAU DE BORD'!H1347</f>
        <v>0</v>
      </c>
      <c r="CM1349">
        <f>'TABLEAU DE BORD'!K1347-'TABLEAU DE BORD'!I1347</f>
        <v>0</v>
      </c>
    </row>
    <row r="1350" spans="72:91" x14ac:dyDescent="0.25">
      <c r="BT135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BORD'!$B$13:$B$2000,0),11))*T1350/INDEX('TABLEAU DE BORD'!$B$13:$R$2000,MATCH('Formalisme RTE'!$H$2,'TABLEAU DE BORD'!$B$13:$B$2000,0),12)</f>
        <v>3.102830965870556</v>
      </c>
      <c r="BU1350">
        <f t="shared" si="105"/>
        <v>0.93577891975241945</v>
      </c>
      <c r="BX1350">
        <f t="shared" si="103"/>
        <v>0.60748217536470928</v>
      </c>
      <c r="BZ1350">
        <v>19.600000000000001</v>
      </c>
      <c r="CB1350">
        <v>0.627</v>
      </c>
      <c r="CD1350">
        <f t="shared" si="104"/>
        <v>1.5404220201039038</v>
      </c>
      <c r="CF1350">
        <f t="shared" si="102"/>
        <v>404.81000000000006</v>
      </c>
      <c r="CG135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BORD'!$B$13:$B$2000,0),9)))*T1350/$P$18)</f>
        <v>406.35042202010396</v>
      </c>
      <c r="CI1350">
        <f>'TABLEAU DE BORD'!B1348</f>
        <v>0</v>
      </c>
      <c r="CJ1350">
        <f>'TABLEAU DE BORD'!E1348-'TABLEAU DE BORD'!C1348</f>
        <v>0</v>
      </c>
      <c r="CL1350">
        <f>'TABLEAU DE BORD'!H1348</f>
        <v>0</v>
      </c>
      <c r="CM1350">
        <f>'TABLEAU DE BORD'!K1348-'TABLEAU DE BORD'!I1348</f>
        <v>0</v>
      </c>
    </row>
    <row r="1351" spans="72:91" x14ac:dyDescent="0.25">
      <c r="BT135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BORD'!$B$13:$B$2000,0),11))*T1351/INDEX('TABLEAU DE BORD'!$B$13:$R$2000,MATCH('Formalisme RTE'!$H$2,'TABLEAU DE BORD'!$B$13:$B$2000,0),12)</f>
        <v>3.102830965870556</v>
      </c>
      <c r="BU1351">
        <f t="shared" si="105"/>
        <v>0.93577891975241945</v>
      </c>
      <c r="BX1351">
        <f t="shared" si="103"/>
        <v>0.60748217536470928</v>
      </c>
      <c r="BZ1351">
        <v>19.600000000000001</v>
      </c>
      <c r="CB1351">
        <v>0.627</v>
      </c>
      <c r="CD1351">
        <f t="shared" si="104"/>
        <v>1.5404220201039038</v>
      </c>
      <c r="CF1351">
        <f t="shared" si="102"/>
        <v>404.81000000000006</v>
      </c>
      <c r="CG135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BORD'!$B$13:$B$2000,0),9)))*T1351/$P$18)</f>
        <v>406.35042202010396</v>
      </c>
      <c r="CI1351">
        <f>'TABLEAU DE BORD'!B1349</f>
        <v>0</v>
      </c>
      <c r="CJ1351">
        <f>'TABLEAU DE BORD'!E1349-'TABLEAU DE BORD'!C1349</f>
        <v>0</v>
      </c>
      <c r="CL1351">
        <f>'TABLEAU DE BORD'!H1349</f>
        <v>0</v>
      </c>
      <c r="CM1351">
        <f>'TABLEAU DE BORD'!K1349-'TABLEAU DE BORD'!I1349</f>
        <v>0</v>
      </c>
    </row>
    <row r="1352" spans="72:91" x14ac:dyDescent="0.25">
      <c r="BT135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BORD'!$B$13:$B$2000,0),11))*T1352/INDEX('TABLEAU DE BORD'!$B$13:$R$2000,MATCH('Formalisme RTE'!$H$2,'TABLEAU DE BORD'!$B$13:$B$2000,0),12)</f>
        <v>3.102830965870556</v>
      </c>
      <c r="BU1352">
        <f t="shared" si="105"/>
        <v>0.93577891975241945</v>
      </c>
      <c r="BX1352">
        <f t="shared" si="103"/>
        <v>0.60748217536470928</v>
      </c>
      <c r="BZ1352">
        <v>19.600000000000001</v>
      </c>
      <c r="CB1352">
        <v>0.627</v>
      </c>
      <c r="CD1352">
        <f t="shared" si="104"/>
        <v>1.5404220201039038</v>
      </c>
      <c r="CF1352">
        <f t="shared" si="102"/>
        <v>404.81000000000006</v>
      </c>
      <c r="CG135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BORD'!$B$13:$B$2000,0),9)))*T1352/$P$18)</f>
        <v>406.35042202010396</v>
      </c>
      <c r="CI1352">
        <f>'TABLEAU DE BORD'!B1350</f>
        <v>0</v>
      </c>
      <c r="CJ1352">
        <f>'TABLEAU DE BORD'!E1350-'TABLEAU DE BORD'!C1350</f>
        <v>0</v>
      </c>
      <c r="CL1352">
        <f>'TABLEAU DE BORD'!H1350</f>
        <v>0</v>
      </c>
      <c r="CM1352">
        <f>'TABLEAU DE BORD'!K1350-'TABLEAU DE BORD'!I1350</f>
        <v>0</v>
      </c>
    </row>
    <row r="1353" spans="72:91" x14ac:dyDescent="0.25">
      <c r="BT135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BORD'!$B$13:$B$2000,0),11))*T1353/INDEX('TABLEAU DE BORD'!$B$13:$R$2000,MATCH('Formalisme RTE'!$H$2,'TABLEAU DE BORD'!$B$13:$B$2000,0),12)</f>
        <v>3.102830965870556</v>
      </c>
      <c r="BU1353">
        <f t="shared" si="105"/>
        <v>0.93577891975241945</v>
      </c>
      <c r="BX1353">
        <f t="shared" si="103"/>
        <v>0.60748217536470928</v>
      </c>
      <c r="BZ1353">
        <v>19.600000000000001</v>
      </c>
      <c r="CB1353">
        <v>0.627</v>
      </c>
      <c r="CD1353">
        <f t="shared" si="104"/>
        <v>1.5404220201039038</v>
      </c>
      <c r="CF1353">
        <f t="shared" si="102"/>
        <v>404.81000000000006</v>
      </c>
      <c r="CG135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BORD'!$B$13:$B$2000,0),9)))*T1353/$P$18)</f>
        <v>406.35042202010396</v>
      </c>
      <c r="CI1353">
        <f>'TABLEAU DE BORD'!B1351</f>
        <v>0</v>
      </c>
      <c r="CJ1353">
        <f>'TABLEAU DE BORD'!E1351-'TABLEAU DE BORD'!C1351</f>
        <v>0</v>
      </c>
      <c r="CL1353">
        <f>'TABLEAU DE BORD'!H1351</f>
        <v>0</v>
      </c>
      <c r="CM1353">
        <f>'TABLEAU DE BORD'!K1351-'TABLEAU DE BORD'!I1351</f>
        <v>0</v>
      </c>
    </row>
    <row r="1354" spans="72:91" x14ac:dyDescent="0.25">
      <c r="BT135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BORD'!$B$13:$B$2000,0),11))*T1354/INDEX('TABLEAU DE BORD'!$B$13:$R$2000,MATCH('Formalisme RTE'!$H$2,'TABLEAU DE BORD'!$B$13:$B$2000,0),12)</f>
        <v>3.102830965870556</v>
      </c>
      <c r="BU1354">
        <f t="shared" si="105"/>
        <v>0.93577891975241945</v>
      </c>
      <c r="BX1354">
        <f t="shared" si="103"/>
        <v>0.60748217536470928</v>
      </c>
      <c r="BZ1354">
        <v>19.600000000000001</v>
      </c>
      <c r="CB1354">
        <v>0.627</v>
      </c>
      <c r="CD1354">
        <f t="shared" si="104"/>
        <v>1.5404220201039038</v>
      </c>
      <c r="CF1354">
        <f t="shared" si="102"/>
        <v>404.81000000000006</v>
      </c>
      <c r="CG135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BORD'!$B$13:$B$2000,0),9)))*T1354/$P$18)</f>
        <v>406.35042202010396</v>
      </c>
      <c r="CI1354">
        <f>'TABLEAU DE BORD'!B1352</f>
        <v>0</v>
      </c>
      <c r="CJ1354">
        <f>'TABLEAU DE BORD'!E1352-'TABLEAU DE BORD'!C1352</f>
        <v>0</v>
      </c>
      <c r="CL1354">
        <f>'TABLEAU DE BORD'!H1352</f>
        <v>0</v>
      </c>
      <c r="CM1354">
        <f>'TABLEAU DE BORD'!K1352-'TABLEAU DE BORD'!I1352</f>
        <v>0</v>
      </c>
    </row>
    <row r="1355" spans="72:91" x14ac:dyDescent="0.25">
      <c r="BT135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BORD'!$B$13:$B$2000,0),11))*T1355/INDEX('TABLEAU DE BORD'!$B$13:$R$2000,MATCH('Formalisme RTE'!$H$2,'TABLEAU DE BORD'!$B$13:$B$2000,0),12)</f>
        <v>3.102830965870556</v>
      </c>
      <c r="BU1355">
        <f t="shared" si="105"/>
        <v>0.93577891975241945</v>
      </c>
      <c r="BX1355">
        <f t="shared" si="103"/>
        <v>0.60748217536470928</v>
      </c>
      <c r="BZ1355">
        <v>19.600000000000001</v>
      </c>
      <c r="CB1355">
        <v>0.627</v>
      </c>
      <c r="CD1355">
        <f t="shared" si="104"/>
        <v>1.5404220201039038</v>
      </c>
      <c r="CF1355">
        <f t="shared" si="102"/>
        <v>404.81000000000006</v>
      </c>
      <c r="CG135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BORD'!$B$13:$B$2000,0),9)))*T1355/$P$18)</f>
        <v>406.35042202010396</v>
      </c>
      <c r="CI1355">
        <f>'TABLEAU DE BORD'!B1353</f>
        <v>0</v>
      </c>
      <c r="CJ1355">
        <f>'TABLEAU DE BORD'!E1353-'TABLEAU DE BORD'!C1353</f>
        <v>0</v>
      </c>
      <c r="CL1355">
        <f>'TABLEAU DE BORD'!H1353</f>
        <v>0</v>
      </c>
      <c r="CM1355">
        <f>'TABLEAU DE BORD'!K1353-'TABLEAU DE BORD'!I1353</f>
        <v>0</v>
      </c>
    </row>
    <row r="1356" spans="72:91" x14ac:dyDescent="0.25">
      <c r="BT135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BORD'!$B$13:$B$2000,0),11))*T1356/INDEX('TABLEAU DE BORD'!$B$13:$R$2000,MATCH('Formalisme RTE'!$H$2,'TABLEAU DE BORD'!$B$13:$B$2000,0),12)</f>
        <v>3.102830965870556</v>
      </c>
      <c r="BU1356">
        <f t="shared" si="105"/>
        <v>0.93577891975241945</v>
      </c>
      <c r="BX1356">
        <f t="shared" si="103"/>
        <v>0.60748217536470928</v>
      </c>
      <c r="BZ1356">
        <v>19.600000000000001</v>
      </c>
      <c r="CB1356">
        <v>0.627</v>
      </c>
      <c r="CD1356">
        <f t="shared" si="104"/>
        <v>1.5404220201039038</v>
      </c>
      <c r="CF1356">
        <f t="shared" si="102"/>
        <v>404.81000000000006</v>
      </c>
      <c r="CG135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BORD'!$B$13:$B$2000,0),9)))*T1356/$P$18)</f>
        <v>406.35042202010396</v>
      </c>
      <c r="CI1356">
        <f>'TABLEAU DE BORD'!B1354</f>
        <v>0</v>
      </c>
      <c r="CJ1356">
        <f>'TABLEAU DE BORD'!E1354-'TABLEAU DE BORD'!C1354</f>
        <v>0</v>
      </c>
      <c r="CL1356">
        <f>'TABLEAU DE BORD'!H1354</f>
        <v>0</v>
      </c>
      <c r="CM1356">
        <f>'TABLEAU DE BORD'!K1354-'TABLEAU DE BORD'!I1354</f>
        <v>0</v>
      </c>
    </row>
    <row r="1357" spans="72:91" x14ac:dyDescent="0.25">
      <c r="BT135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BORD'!$B$13:$B$2000,0),11))*T1357/INDEX('TABLEAU DE BORD'!$B$13:$R$2000,MATCH('Formalisme RTE'!$H$2,'TABLEAU DE BORD'!$B$13:$B$2000,0),12)</f>
        <v>3.102830965870556</v>
      </c>
      <c r="BU1357">
        <f t="shared" si="105"/>
        <v>0.93577891975241945</v>
      </c>
      <c r="BX1357">
        <f t="shared" si="103"/>
        <v>0.60748217536470928</v>
      </c>
      <c r="BZ1357">
        <v>19.600000000000001</v>
      </c>
      <c r="CB1357">
        <v>0.627</v>
      </c>
      <c r="CD1357">
        <f t="shared" si="104"/>
        <v>1.5404220201039038</v>
      </c>
      <c r="CF1357">
        <f t="shared" si="102"/>
        <v>404.81000000000006</v>
      </c>
      <c r="CG135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BORD'!$B$13:$B$2000,0),9)))*T1357/$P$18)</f>
        <v>406.35042202010396</v>
      </c>
      <c r="CI1357">
        <f>'TABLEAU DE BORD'!B1355</f>
        <v>0</v>
      </c>
      <c r="CJ1357">
        <f>'TABLEAU DE BORD'!E1355-'TABLEAU DE BORD'!C1355</f>
        <v>0</v>
      </c>
      <c r="CL1357">
        <f>'TABLEAU DE BORD'!H1355</f>
        <v>0</v>
      </c>
      <c r="CM1357">
        <f>'TABLEAU DE BORD'!K1355-'TABLEAU DE BORD'!I1355</f>
        <v>0</v>
      </c>
    </row>
    <row r="1358" spans="72:91" x14ac:dyDescent="0.25">
      <c r="BT135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BORD'!$B$13:$B$2000,0),11))*T1358/INDEX('TABLEAU DE BORD'!$B$13:$R$2000,MATCH('Formalisme RTE'!$H$2,'TABLEAU DE BORD'!$B$13:$B$2000,0),12)</f>
        <v>3.102830965870556</v>
      </c>
      <c r="BU1358">
        <f t="shared" si="105"/>
        <v>0.93577891975241945</v>
      </c>
      <c r="BX1358">
        <f t="shared" si="103"/>
        <v>0.60748217536470928</v>
      </c>
      <c r="BZ1358">
        <v>19.600000000000001</v>
      </c>
      <c r="CB1358">
        <v>0.627</v>
      </c>
      <c r="CD1358">
        <f t="shared" si="104"/>
        <v>1.5404220201039038</v>
      </c>
      <c r="CF1358">
        <f t="shared" si="102"/>
        <v>404.81000000000006</v>
      </c>
      <c r="CG135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BORD'!$B$13:$B$2000,0),9)))*T1358/$P$18)</f>
        <v>406.35042202010396</v>
      </c>
      <c r="CI1358">
        <f>'TABLEAU DE BORD'!B1356</f>
        <v>0</v>
      </c>
      <c r="CJ1358">
        <f>'TABLEAU DE BORD'!E1356-'TABLEAU DE BORD'!C1356</f>
        <v>0</v>
      </c>
      <c r="CL1358">
        <f>'TABLEAU DE BORD'!H1356</f>
        <v>0</v>
      </c>
      <c r="CM1358">
        <f>'TABLEAU DE BORD'!K1356-'TABLEAU DE BORD'!I1356</f>
        <v>0</v>
      </c>
    </row>
    <row r="1359" spans="72:91" x14ac:dyDescent="0.25">
      <c r="BT135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BORD'!$B$13:$B$2000,0),11))*T1359/INDEX('TABLEAU DE BORD'!$B$13:$R$2000,MATCH('Formalisme RTE'!$H$2,'TABLEAU DE BORD'!$B$13:$B$2000,0),12)</f>
        <v>3.102830965870556</v>
      </c>
      <c r="BU1359">
        <f t="shared" si="105"/>
        <v>0.93577891975241945</v>
      </c>
      <c r="BX1359">
        <f t="shared" si="103"/>
        <v>0.60748217536470928</v>
      </c>
      <c r="BZ1359">
        <v>19.600000000000001</v>
      </c>
      <c r="CB1359">
        <v>0.627</v>
      </c>
      <c r="CD1359">
        <f t="shared" si="104"/>
        <v>1.5404220201039038</v>
      </c>
      <c r="CF1359">
        <f t="shared" ref="CF1359:CF1422" si="106">$BE$28+$D$10*((EXP(($BE$26-T1359)/$D$10)+EXP(-($BE$26-T1359)/$D$10))/2-1)</f>
        <v>404.81000000000006</v>
      </c>
      <c r="CG135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BORD'!$B$13:$B$2000,0),9)))*T1359/$P$18)</f>
        <v>406.35042202010396</v>
      </c>
      <c r="CI1359">
        <f>'TABLEAU DE BORD'!B1357</f>
        <v>0</v>
      </c>
      <c r="CJ1359">
        <f>'TABLEAU DE BORD'!E1357-'TABLEAU DE BORD'!C1357</f>
        <v>0</v>
      </c>
      <c r="CL1359">
        <f>'TABLEAU DE BORD'!H1357</f>
        <v>0</v>
      </c>
      <c r="CM1359">
        <f>'TABLEAU DE BORD'!K1357-'TABLEAU DE BORD'!I1357</f>
        <v>0</v>
      </c>
    </row>
    <row r="1360" spans="72:91" x14ac:dyDescent="0.25">
      <c r="BT136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BORD'!$B$13:$B$2000,0),11))*T1360/INDEX('TABLEAU DE BORD'!$B$13:$R$2000,MATCH('Formalisme RTE'!$H$2,'TABLEAU DE BORD'!$B$13:$B$2000,0),12)</f>
        <v>3.102830965870556</v>
      </c>
      <c r="BU1360">
        <f t="shared" si="105"/>
        <v>0.93577891975241945</v>
      </c>
      <c r="BX1360">
        <f t="shared" ref="BX1360:BX1423" si="107">SQRT(1-(1/(SQRT((CB1360*0.981)^2+(($B$30/10)*BZ1360*0.001)^2)/(CB1360*0.981))^2))</f>
        <v>0.60748217536470928</v>
      </c>
      <c r="BZ1360">
        <v>19.600000000000001</v>
      </c>
      <c r="CB1360">
        <v>0.627</v>
      </c>
      <c r="CD1360">
        <f t="shared" si="104"/>
        <v>1.5404220201039038</v>
      </c>
      <c r="CF1360">
        <f t="shared" si="106"/>
        <v>404.81000000000006</v>
      </c>
      <c r="CG136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BORD'!$B$13:$B$2000,0),9)))*T1360/$P$18)</f>
        <v>406.35042202010396</v>
      </c>
      <c r="CI1360">
        <f>'TABLEAU DE BORD'!B1358</f>
        <v>0</v>
      </c>
      <c r="CJ1360">
        <f>'TABLEAU DE BORD'!E1358-'TABLEAU DE BORD'!C1358</f>
        <v>0</v>
      </c>
      <c r="CL1360">
        <f>'TABLEAU DE BORD'!H1358</f>
        <v>0</v>
      </c>
      <c r="CM1360">
        <f>'TABLEAU DE BORD'!K1358-'TABLEAU DE BORD'!I1358</f>
        <v>0</v>
      </c>
    </row>
    <row r="1361" spans="72:91" x14ac:dyDescent="0.25">
      <c r="BT136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BORD'!$B$13:$B$2000,0),11))*T1361/INDEX('TABLEAU DE BORD'!$B$13:$R$2000,MATCH('Formalisme RTE'!$H$2,'TABLEAU DE BORD'!$B$13:$B$2000,0),12)</f>
        <v>3.102830965870556</v>
      </c>
      <c r="BU1361">
        <f t="shared" si="105"/>
        <v>0.93577891975241945</v>
      </c>
      <c r="BX1361">
        <f t="shared" si="107"/>
        <v>0.60748217536470928</v>
      </c>
      <c r="BZ1361">
        <v>19.600000000000001</v>
      </c>
      <c r="CB1361">
        <v>0.627</v>
      </c>
      <c r="CD1361">
        <f t="shared" ref="CD1361:CD1424" si="108">CG1361-CF1361</f>
        <v>1.5404220201039038</v>
      </c>
      <c r="CF1361">
        <f t="shared" si="106"/>
        <v>404.81000000000006</v>
      </c>
      <c r="CG136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BORD'!$B$13:$B$2000,0),9)))*T1361/$P$18)</f>
        <v>406.35042202010396</v>
      </c>
      <c r="CI1361">
        <f>'TABLEAU DE BORD'!B1359</f>
        <v>0</v>
      </c>
      <c r="CJ1361">
        <f>'TABLEAU DE BORD'!E1359-'TABLEAU DE BORD'!C1359</f>
        <v>0</v>
      </c>
      <c r="CL1361">
        <f>'TABLEAU DE BORD'!H1359</f>
        <v>0</v>
      </c>
      <c r="CM1361">
        <f>'TABLEAU DE BORD'!K1359-'TABLEAU DE BORD'!I1359</f>
        <v>0</v>
      </c>
    </row>
    <row r="1362" spans="72:91" x14ac:dyDescent="0.25">
      <c r="BT136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BORD'!$B$13:$B$2000,0),11))*T1362/INDEX('TABLEAU DE BORD'!$B$13:$R$2000,MATCH('Formalisme RTE'!$H$2,'TABLEAU DE BORD'!$B$13:$B$2000,0),12)</f>
        <v>3.102830965870556</v>
      </c>
      <c r="BU1362">
        <f t="shared" ref="BU1362:BU1425" si="109">BX1362*CD1362</f>
        <v>0.93577891975241945</v>
      </c>
      <c r="BX1362">
        <f t="shared" si="107"/>
        <v>0.60748217536470928</v>
      </c>
      <c r="BZ1362">
        <v>19.600000000000001</v>
      </c>
      <c r="CB1362">
        <v>0.627</v>
      </c>
      <c r="CD1362">
        <f t="shared" si="108"/>
        <v>1.5404220201039038</v>
      </c>
      <c r="CF1362">
        <f t="shared" si="106"/>
        <v>404.81000000000006</v>
      </c>
      <c r="CG136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BORD'!$B$13:$B$2000,0),9)))*T1362/$P$18)</f>
        <v>406.35042202010396</v>
      </c>
      <c r="CI1362">
        <f>'TABLEAU DE BORD'!B1360</f>
        <v>0</v>
      </c>
      <c r="CJ1362">
        <f>'TABLEAU DE BORD'!E1360-'TABLEAU DE BORD'!C1360</f>
        <v>0</v>
      </c>
      <c r="CL1362">
        <f>'TABLEAU DE BORD'!H1360</f>
        <v>0</v>
      </c>
      <c r="CM1362">
        <f>'TABLEAU DE BORD'!K1360-'TABLEAU DE BORD'!I1360</f>
        <v>0</v>
      </c>
    </row>
    <row r="1363" spans="72:91" x14ac:dyDescent="0.25">
      <c r="BT136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BORD'!$B$13:$B$2000,0),11))*T1363/INDEX('TABLEAU DE BORD'!$B$13:$R$2000,MATCH('Formalisme RTE'!$H$2,'TABLEAU DE BORD'!$B$13:$B$2000,0),12)</f>
        <v>3.102830965870556</v>
      </c>
      <c r="BU1363">
        <f t="shared" si="109"/>
        <v>0.93577891975241945</v>
      </c>
      <c r="BX1363">
        <f t="shared" si="107"/>
        <v>0.60748217536470928</v>
      </c>
      <c r="BZ1363">
        <v>19.600000000000001</v>
      </c>
      <c r="CB1363">
        <v>0.627</v>
      </c>
      <c r="CD1363">
        <f t="shared" si="108"/>
        <v>1.5404220201039038</v>
      </c>
      <c r="CF1363">
        <f t="shared" si="106"/>
        <v>404.81000000000006</v>
      </c>
      <c r="CG136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BORD'!$B$13:$B$2000,0),9)))*T1363/$P$18)</f>
        <v>406.35042202010396</v>
      </c>
      <c r="CI1363">
        <f>'TABLEAU DE BORD'!B1361</f>
        <v>0</v>
      </c>
      <c r="CJ1363">
        <f>'TABLEAU DE BORD'!E1361-'TABLEAU DE BORD'!C1361</f>
        <v>0</v>
      </c>
      <c r="CL1363">
        <f>'TABLEAU DE BORD'!H1361</f>
        <v>0</v>
      </c>
      <c r="CM1363">
        <f>'TABLEAU DE BORD'!K1361-'TABLEAU DE BORD'!I1361</f>
        <v>0</v>
      </c>
    </row>
    <row r="1364" spans="72:91" x14ac:dyDescent="0.25">
      <c r="BT136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BORD'!$B$13:$B$2000,0),11))*T1364/INDEX('TABLEAU DE BORD'!$B$13:$R$2000,MATCH('Formalisme RTE'!$H$2,'TABLEAU DE BORD'!$B$13:$B$2000,0),12)</f>
        <v>3.102830965870556</v>
      </c>
      <c r="BU1364">
        <f t="shared" si="109"/>
        <v>0.93577891975241945</v>
      </c>
      <c r="BX1364">
        <f t="shared" si="107"/>
        <v>0.60748217536470928</v>
      </c>
      <c r="BZ1364">
        <v>19.600000000000001</v>
      </c>
      <c r="CB1364">
        <v>0.627</v>
      </c>
      <c r="CD1364">
        <f t="shared" si="108"/>
        <v>1.5404220201039038</v>
      </c>
      <c r="CF1364">
        <f t="shared" si="106"/>
        <v>404.81000000000006</v>
      </c>
      <c r="CG136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BORD'!$B$13:$B$2000,0),9)))*T1364/$P$18)</f>
        <v>406.35042202010396</v>
      </c>
      <c r="CI1364">
        <f>'TABLEAU DE BORD'!B1362</f>
        <v>0</v>
      </c>
      <c r="CJ1364">
        <f>'TABLEAU DE BORD'!E1362-'TABLEAU DE BORD'!C1362</f>
        <v>0</v>
      </c>
      <c r="CL1364">
        <f>'TABLEAU DE BORD'!H1362</f>
        <v>0</v>
      </c>
      <c r="CM1364">
        <f>'TABLEAU DE BORD'!K1362-'TABLEAU DE BORD'!I1362</f>
        <v>0</v>
      </c>
    </row>
    <row r="1365" spans="72:91" x14ac:dyDescent="0.25">
      <c r="BT136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BORD'!$B$13:$B$2000,0),11))*T1365/INDEX('TABLEAU DE BORD'!$B$13:$R$2000,MATCH('Formalisme RTE'!$H$2,'TABLEAU DE BORD'!$B$13:$B$2000,0),12)</f>
        <v>3.102830965870556</v>
      </c>
      <c r="BU1365">
        <f t="shared" si="109"/>
        <v>0.93577891975241945</v>
      </c>
      <c r="BX1365">
        <f t="shared" si="107"/>
        <v>0.60748217536470928</v>
      </c>
      <c r="BZ1365">
        <v>19.600000000000001</v>
      </c>
      <c r="CB1365">
        <v>0.627</v>
      </c>
      <c r="CD1365">
        <f t="shared" si="108"/>
        <v>1.5404220201039038</v>
      </c>
      <c r="CF1365">
        <f t="shared" si="106"/>
        <v>404.81000000000006</v>
      </c>
      <c r="CG136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BORD'!$B$13:$B$2000,0),9)))*T1365/$P$18)</f>
        <v>406.35042202010396</v>
      </c>
      <c r="CI1365">
        <f>'TABLEAU DE BORD'!B1363</f>
        <v>0</v>
      </c>
      <c r="CJ1365">
        <f>'TABLEAU DE BORD'!E1363-'TABLEAU DE BORD'!C1363</f>
        <v>0</v>
      </c>
      <c r="CL1365">
        <f>'TABLEAU DE BORD'!H1363</f>
        <v>0</v>
      </c>
      <c r="CM1365">
        <f>'TABLEAU DE BORD'!K1363-'TABLEAU DE BORD'!I1363</f>
        <v>0</v>
      </c>
    </row>
    <row r="1366" spans="72:91" x14ac:dyDescent="0.25">
      <c r="BT136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BORD'!$B$13:$B$2000,0),11))*T1366/INDEX('TABLEAU DE BORD'!$B$13:$R$2000,MATCH('Formalisme RTE'!$H$2,'TABLEAU DE BORD'!$B$13:$B$2000,0),12)</f>
        <v>3.102830965870556</v>
      </c>
      <c r="BU1366">
        <f t="shared" si="109"/>
        <v>0.93577891975241945</v>
      </c>
      <c r="BX1366">
        <f t="shared" si="107"/>
        <v>0.60748217536470928</v>
      </c>
      <c r="BZ1366">
        <v>19.600000000000001</v>
      </c>
      <c r="CB1366">
        <v>0.627</v>
      </c>
      <c r="CD1366">
        <f t="shared" si="108"/>
        <v>1.5404220201039038</v>
      </c>
      <c r="CF1366">
        <f t="shared" si="106"/>
        <v>404.81000000000006</v>
      </c>
      <c r="CG136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BORD'!$B$13:$B$2000,0),9)))*T1366/$P$18)</f>
        <v>406.35042202010396</v>
      </c>
      <c r="CI1366">
        <f>'TABLEAU DE BORD'!B1364</f>
        <v>0</v>
      </c>
      <c r="CJ1366">
        <f>'TABLEAU DE BORD'!E1364-'TABLEAU DE BORD'!C1364</f>
        <v>0</v>
      </c>
      <c r="CL1366">
        <f>'TABLEAU DE BORD'!H1364</f>
        <v>0</v>
      </c>
      <c r="CM1366">
        <f>'TABLEAU DE BORD'!K1364-'TABLEAU DE BORD'!I1364</f>
        <v>0</v>
      </c>
    </row>
    <row r="1367" spans="72:91" x14ac:dyDescent="0.25">
      <c r="BT136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BORD'!$B$13:$B$2000,0),11))*T1367/INDEX('TABLEAU DE BORD'!$B$13:$R$2000,MATCH('Formalisme RTE'!$H$2,'TABLEAU DE BORD'!$B$13:$B$2000,0),12)</f>
        <v>3.102830965870556</v>
      </c>
      <c r="BU1367">
        <f t="shared" si="109"/>
        <v>0.93577891975241945</v>
      </c>
      <c r="BX1367">
        <f t="shared" si="107"/>
        <v>0.60748217536470928</v>
      </c>
      <c r="BZ1367">
        <v>19.600000000000001</v>
      </c>
      <c r="CB1367">
        <v>0.627</v>
      </c>
      <c r="CD1367">
        <f t="shared" si="108"/>
        <v>1.5404220201039038</v>
      </c>
      <c r="CF1367">
        <f t="shared" si="106"/>
        <v>404.81000000000006</v>
      </c>
      <c r="CG136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BORD'!$B$13:$B$2000,0),9)))*T1367/$P$18)</f>
        <v>406.35042202010396</v>
      </c>
      <c r="CI1367">
        <f>'TABLEAU DE BORD'!B1365</f>
        <v>0</v>
      </c>
      <c r="CJ1367">
        <f>'TABLEAU DE BORD'!E1365-'TABLEAU DE BORD'!C1365</f>
        <v>0</v>
      </c>
      <c r="CL1367">
        <f>'TABLEAU DE BORD'!H1365</f>
        <v>0</v>
      </c>
      <c r="CM1367">
        <f>'TABLEAU DE BORD'!K1365-'TABLEAU DE BORD'!I1365</f>
        <v>0</v>
      </c>
    </row>
    <row r="1368" spans="72:91" x14ac:dyDescent="0.25">
      <c r="BT136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BORD'!$B$13:$B$2000,0),11))*T1368/INDEX('TABLEAU DE BORD'!$B$13:$R$2000,MATCH('Formalisme RTE'!$H$2,'TABLEAU DE BORD'!$B$13:$B$2000,0),12)</f>
        <v>3.102830965870556</v>
      </c>
      <c r="BU1368">
        <f t="shared" si="109"/>
        <v>0.93577891975241945</v>
      </c>
      <c r="BX1368">
        <f t="shared" si="107"/>
        <v>0.60748217536470928</v>
      </c>
      <c r="BZ1368">
        <v>19.600000000000001</v>
      </c>
      <c r="CB1368">
        <v>0.627</v>
      </c>
      <c r="CD1368">
        <f t="shared" si="108"/>
        <v>1.5404220201039038</v>
      </c>
      <c r="CF1368">
        <f t="shared" si="106"/>
        <v>404.81000000000006</v>
      </c>
      <c r="CG136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BORD'!$B$13:$B$2000,0),9)))*T1368/$P$18)</f>
        <v>406.35042202010396</v>
      </c>
      <c r="CI1368">
        <f>'TABLEAU DE BORD'!B1366</f>
        <v>0</v>
      </c>
      <c r="CJ1368">
        <f>'TABLEAU DE BORD'!E1366-'TABLEAU DE BORD'!C1366</f>
        <v>0</v>
      </c>
      <c r="CL1368">
        <f>'TABLEAU DE BORD'!H1366</f>
        <v>0</v>
      </c>
      <c r="CM1368">
        <f>'TABLEAU DE BORD'!K1366-'TABLEAU DE BORD'!I1366</f>
        <v>0</v>
      </c>
    </row>
    <row r="1369" spans="72:91" x14ac:dyDescent="0.25">
      <c r="BT136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BORD'!$B$13:$B$2000,0),11))*T1369/INDEX('TABLEAU DE BORD'!$B$13:$R$2000,MATCH('Formalisme RTE'!$H$2,'TABLEAU DE BORD'!$B$13:$B$2000,0),12)</f>
        <v>3.102830965870556</v>
      </c>
      <c r="BU1369">
        <f t="shared" si="109"/>
        <v>0.93577891975241945</v>
      </c>
      <c r="BX1369">
        <f t="shared" si="107"/>
        <v>0.60748217536470928</v>
      </c>
      <c r="BZ1369">
        <v>19.600000000000001</v>
      </c>
      <c r="CB1369">
        <v>0.627</v>
      </c>
      <c r="CD1369">
        <f t="shared" si="108"/>
        <v>1.5404220201039038</v>
      </c>
      <c r="CF1369">
        <f t="shared" si="106"/>
        <v>404.81000000000006</v>
      </c>
      <c r="CG136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BORD'!$B$13:$B$2000,0),9)))*T1369/$P$18)</f>
        <v>406.35042202010396</v>
      </c>
      <c r="CI1369">
        <f>'TABLEAU DE BORD'!B1367</f>
        <v>0</v>
      </c>
      <c r="CJ1369">
        <f>'TABLEAU DE BORD'!E1367-'TABLEAU DE BORD'!C1367</f>
        <v>0</v>
      </c>
      <c r="CL1369">
        <f>'TABLEAU DE BORD'!H1367</f>
        <v>0</v>
      </c>
      <c r="CM1369">
        <f>'TABLEAU DE BORD'!K1367-'TABLEAU DE BORD'!I1367</f>
        <v>0</v>
      </c>
    </row>
    <row r="1370" spans="72:91" x14ac:dyDescent="0.25">
      <c r="BT137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BORD'!$B$13:$B$2000,0),11))*T1370/INDEX('TABLEAU DE BORD'!$B$13:$R$2000,MATCH('Formalisme RTE'!$H$2,'TABLEAU DE BORD'!$B$13:$B$2000,0),12)</f>
        <v>3.102830965870556</v>
      </c>
      <c r="BU1370">
        <f t="shared" si="109"/>
        <v>0.93577891975241945</v>
      </c>
      <c r="BX1370">
        <f t="shared" si="107"/>
        <v>0.60748217536470928</v>
      </c>
      <c r="BZ1370">
        <v>19.600000000000001</v>
      </c>
      <c r="CB1370">
        <v>0.627</v>
      </c>
      <c r="CD1370">
        <f t="shared" si="108"/>
        <v>1.5404220201039038</v>
      </c>
      <c r="CF1370">
        <f t="shared" si="106"/>
        <v>404.81000000000006</v>
      </c>
      <c r="CG137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BORD'!$B$13:$B$2000,0),9)))*T1370/$P$18)</f>
        <v>406.35042202010396</v>
      </c>
      <c r="CI1370">
        <f>'TABLEAU DE BORD'!B1368</f>
        <v>0</v>
      </c>
      <c r="CJ1370">
        <f>'TABLEAU DE BORD'!E1368-'TABLEAU DE BORD'!C1368</f>
        <v>0</v>
      </c>
      <c r="CL1370">
        <f>'TABLEAU DE BORD'!H1368</f>
        <v>0</v>
      </c>
      <c r="CM1370">
        <f>'TABLEAU DE BORD'!K1368-'TABLEAU DE BORD'!I1368</f>
        <v>0</v>
      </c>
    </row>
    <row r="1371" spans="72:91" x14ac:dyDescent="0.25">
      <c r="BT137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BORD'!$B$13:$B$2000,0),11))*T1371/INDEX('TABLEAU DE BORD'!$B$13:$R$2000,MATCH('Formalisme RTE'!$H$2,'TABLEAU DE BORD'!$B$13:$B$2000,0),12)</f>
        <v>3.102830965870556</v>
      </c>
      <c r="BU1371">
        <f t="shared" si="109"/>
        <v>0.93577891975241945</v>
      </c>
      <c r="BX1371">
        <f t="shared" si="107"/>
        <v>0.60748217536470928</v>
      </c>
      <c r="BZ1371">
        <v>19.600000000000001</v>
      </c>
      <c r="CB1371">
        <v>0.627</v>
      </c>
      <c r="CD1371">
        <f t="shared" si="108"/>
        <v>1.5404220201039038</v>
      </c>
      <c r="CF1371">
        <f t="shared" si="106"/>
        <v>404.81000000000006</v>
      </c>
      <c r="CG137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BORD'!$B$13:$B$2000,0),9)))*T1371/$P$18)</f>
        <v>406.35042202010396</v>
      </c>
      <c r="CI1371">
        <f>'TABLEAU DE BORD'!B1369</f>
        <v>0</v>
      </c>
      <c r="CJ1371">
        <f>'TABLEAU DE BORD'!E1369-'TABLEAU DE BORD'!C1369</f>
        <v>0</v>
      </c>
      <c r="CL1371">
        <f>'TABLEAU DE BORD'!H1369</f>
        <v>0</v>
      </c>
      <c r="CM1371">
        <f>'TABLEAU DE BORD'!K1369-'TABLEAU DE BORD'!I1369</f>
        <v>0</v>
      </c>
    </row>
    <row r="1372" spans="72:91" x14ac:dyDescent="0.25">
      <c r="BT137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BORD'!$B$13:$B$2000,0),11))*T1372/INDEX('TABLEAU DE BORD'!$B$13:$R$2000,MATCH('Formalisme RTE'!$H$2,'TABLEAU DE BORD'!$B$13:$B$2000,0),12)</f>
        <v>3.102830965870556</v>
      </c>
      <c r="BU1372">
        <f t="shared" si="109"/>
        <v>0.93577891975241945</v>
      </c>
      <c r="BX1372">
        <f t="shared" si="107"/>
        <v>0.60748217536470928</v>
      </c>
      <c r="BZ1372">
        <v>19.600000000000001</v>
      </c>
      <c r="CB1372">
        <v>0.627</v>
      </c>
      <c r="CD1372">
        <f t="shared" si="108"/>
        <v>1.5404220201039038</v>
      </c>
      <c r="CF1372">
        <f t="shared" si="106"/>
        <v>404.81000000000006</v>
      </c>
      <c r="CG137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BORD'!$B$13:$B$2000,0),9)))*T1372/$P$18)</f>
        <v>406.35042202010396</v>
      </c>
      <c r="CI1372">
        <f>'TABLEAU DE BORD'!B1370</f>
        <v>0</v>
      </c>
      <c r="CJ1372">
        <f>'TABLEAU DE BORD'!E1370-'TABLEAU DE BORD'!C1370</f>
        <v>0</v>
      </c>
      <c r="CL1372">
        <f>'TABLEAU DE BORD'!H1370</f>
        <v>0</v>
      </c>
      <c r="CM1372">
        <f>'TABLEAU DE BORD'!K1370-'TABLEAU DE BORD'!I1370</f>
        <v>0</v>
      </c>
    </row>
    <row r="1373" spans="72:91" x14ac:dyDescent="0.25">
      <c r="BT137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BORD'!$B$13:$B$2000,0),11))*T1373/INDEX('TABLEAU DE BORD'!$B$13:$R$2000,MATCH('Formalisme RTE'!$H$2,'TABLEAU DE BORD'!$B$13:$B$2000,0),12)</f>
        <v>3.102830965870556</v>
      </c>
      <c r="BU1373">
        <f t="shared" si="109"/>
        <v>0.93577891975241945</v>
      </c>
      <c r="BX1373">
        <f t="shared" si="107"/>
        <v>0.60748217536470928</v>
      </c>
      <c r="BZ1373">
        <v>19.600000000000001</v>
      </c>
      <c r="CB1373">
        <v>0.627</v>
      </c>
      <c r="CD1373">
        <f t="shared" si="108"/>
        <v>1.5404220201039038</v>
      </c>
      <c r="CF1373">
        <f t="shared" si="106"/>
        <v>404.81000000000006</v>
      </c>
      <c r="CG137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BORD'!$B$13:$B$2000,0),9)))*T1373/$P$18)</f>
        <v>406.35042202010396</v>
      </c>
      <c r="CI1373">
        <f>'TABLEAU DE BORD'!B1371</f>
        <v>0</v>
      </c>
      <c r="CJ1373">
        <f>'TABLEAU DE BORD'!E1371-'TABLEAU DE BORD'!C1371</f>
        <v>0</v>
      </c>
      <c r="CL1373">
        <f>'TABLEAU DE BORD'!H1371</f>
        <v>0</v>
      </c>
      <c r="CM1373">
        <f>'TABLEAU DE BORD'!K1371-'TABLEAU DE BORD'!I1371</f>
        <v>0</v>
      </c>
    </row>
    <row r="1374" spans="72:91" x14ac:dyDescent="0.25">
      <c r="BT137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BORD'!$B$13:$B$2000,0),11))*T1374/INDEX('TABLEAU DE BORD'!$B$13:$R$2000,MATCH('Formalisme RTE'!$H$2,'TABLEAU DE BORD'!$B$13:$B$2000,0),12)</f>
        <v>3.102830965870556</v>
      </c>
      <c r="BU1374">
        <f t="shared" si="109"/>
        <v>0.93577891975241945</v>
      </c>
      <c r="BX1374">
        <f t="shared" si="107"/>
        <v>0.60748217536470928</v>
      </c>
      <c r="BZ1374">
        <v>19.600000000000001</v>
      </c>
      <c r="CB1374">
        <v>0.627</v>
      </c>
      <c r="CD1374">
        <f t="shared" si="108"/>
        <v>1.5404220201039038</v>
      </c>
      <c r="CF1374">
        <f t="shared" si="106"/>
        <v>404.81000000000006</v>
      </c>
      <c r="CG137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BORD'!$B$13:$B$2000,0),9)))*T1374/$P$18)</f>
        <v>406.35042202010396</v>
      </c>
      <c r="CI1374">
        <f>'TABLEAU DE BORD'!B1372</f>
        <v>0</v>
      </c>
      <c r="CJ1374">
        <f>'TABLEAU DE BORD'!E1372-'TABLEAU DE BORD'!C1372</f>
        <v>0</v>
      </c>
      <c r="CL1374">
        <f>'TABLEAU DE BORD'!H1372</f>
        <v>0</v>
      </c>
      <c r="CM1374">
        <f>'TABLEAU DE BORD'!K1372-'TABLEAU DE BORD'!I1372</f>
        <v>0</v>
      </c>
    </row>
    <row r="1375" spans="72:91" x14ac:dyDescent="0.25">
      <c r="BT137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BORD'!$B$13:$B$2000,0),11))*T1375/INDEX('TABLEAU DE BORD'!$B$13:$R$2000,MATCH('Formalisme RTE'!$H$2,'TABLEAU DE BORD'!$B$13:$B$2000,0),12)</f>
        <v>3.102830965870556</v>
      </c>
      <c r="BU1375">
        <f t="shared" si="109"/>
        <v>0.93577891975241945</v>
      </c>
      <c r="BX1375">
        <f t="shared" si="107"/>
        <v>0.60748217536470928</v>
      </c>
      <c r="BZ1375">
        <v>19.600000000000001</v>
      </c>
      <c r="CB1375">
        <v>0.627</v>
      </c>
      <c r="CD1375">
        <f t="shared" si="108"/>
        <v>1.5404220201039038</v>
      </c>
      <c r="CF1375">
        <f t="shared" si="106"/>
        <v>404.81000000000006</v>
      </c>
      <c r="CG137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BORD'!$B$13:$B$2000,0),9)))*T1375/$P$18)</f>
        <v>406.35042202010396</v>
      </c>
      <c r="CI1375">
        <f>'TABLEAU DE BORD'!B1373</f>
        <v>0</v>
      </c>
      <c r="CJ1375">
        <f>'TABLEAU DE BORD'!E1373-'TABLEAU DE BORD'!C1373</f>
        <v>0</v>
      </c>
      <c r="CL1375">
        <f>'TABLEAU DE BORD'!H1373</f>
        <v>0</v>
      </c>
      <c r="CM1375">
        <f>'TABLEAU DE BORD'!K1373-'TABLEAU DE BORD'!I1373</f>
        <v>0</v>
      </c>
    </row>
    <row r="1376" spans="72:91" x14ac:dyDescent="0.25">
      <c r="BT137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BORD'!$B$13:$B$2000,0),11))*T1376/INDEX('TABLEAU DE BORD'!$B$13:$R$2000,MATCH('Formalisme RTE'!$H$2,'TABLEAU DE BORD'!$B$13:$B$2000,0),12)</f>
        <v>3.102830965870556</v>
      </c>
      <c r="BU1376">
        <f t="shared" si="109"/>
        <v>0.93577891975241945</v>
      </c>
      <c r="BX1376">
        <f t="shared" si="107"/>
        <v>0.60748217536470928</v>
      </c>
      <c r="BZ1376">
        <v>19.600000000000001</v>
      </c>
      <c r="CB1376">
        <v>0.627</v>
      </c>
      <c r="CD1376">
        <f t="shared" si="108"/>
        <v>1.5404220201039038</v>
      </c>
      <c r="CF1376">
        <f t="shared" si="106"/>
        <v>404.81000000000006</v>
      </c>
      <c r="CG137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BORD'!$B$13:$B$2000,0),9)))*T1376/$P$18)</f>
        <v>406.35042202010396</v>
      </c>
      <c r="CI1376">
        <f>'TABLEAU DE BORD'!B1374</f>
        <v>0</v>
      </c>
      <c r="CJ1376">
        <f>'TABLEAU DE BORD'!E1374-'TABLEAU DE BORD'!C1374</f>
        <v>0</v>
      </c>
      <c r="CL1376">
        <f>'TABLEAU DE BORD'!H1374</f>
        <v>0</v>
      </c>
      <c r="CM1376">
        <f>'TABLEAU DE BORD'!K1374-'TABLEAU DE BORD'!I1374</f>
        <v>0</v>
      </c>
    </row>
    <row r="1377" spans="72:91" x14ac:dyDescent="0.25">
      <c r="BT137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BORD'!$B$13:$B$2000,0),11))*T1377/INDEX('TABLEAU DE BORD'!$B$13:$R$2000,MATCH('Formalisme RTE'!$H$2,'TABLEAU DE BORD'!$B$13:$B$2000,0),12)</f>
        <v>3.102830965870556</v>
      </c>
      <c r="BU1377">
        <f t="shared" si="109"/>
        <v>0.93577891975241945</v>
      </c>
      <c r="BX1377">
        <f t="shared" si="107"/>
        <v>0.60748217536470928</v>
      </c>
      <c r="BZ1377">
        <v>19.600000000000001</v>
      </c>
      <c r="CB1377">
        <v>0.627</v>
      </c>
      <c r="CD1377">
        <f t="shared" si="108"/>
        <v>1.5404220201039038</v>
      </c>
      <c r="CF1377">
        <f t="shared" si="106"/>
        <v>404.81000000000006</v>
      </c>
      <c r="CG137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BORD'!$B$13:$B$2000,0),9)))*T1377/$P$18)</f>
        <v>406.35042202010396</v>
      </c>
      <c r="CI1377">
        <f>'TABLEAU DE BORD'!B1375</f>
        <v>0</v>
      </c>
      <c r="CJ1377">
        <f>'TABLEAU DE BORD'!E1375-'TABLEAU DE BORD'!C1375</f>
        <v>0</v>
      </c>
      <c r="CL1377">
        <f>'TABLEAU DE BORD'!H1375</f>
        <v>0</v>
      </c>
      <c r="CM1377">
        <f>'TABLEAU DE BORD'!K1375-'TABLEAU DE BORD'!I1375</f>
        <v>0</v>
      </c>
    </row>
    <row r="1378" spans="72:91" x14ac:dyDescent="0.25">
      <c r="BT137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BORD'!$B$13:$B$2000,0),11))*T1378/INDEX('TABLEAU DE BORD'!$B$13:$R$2000,MATCH('Formalisme RTE'!$H$2,'TABLEAU DE BORD'!$B$13:$B$2000,0),12)</f>
        <v>3.102830965870556</v>
      </c>
      <c r="BU1378">
        <f t="shared" si="109"/>
        <v>0.93577891975241945</v>
      </c>
      <c r="BX1378">
        <f t="shared" si="107"/>
        <v>0.60748217536470928</v>
      </c>
      <c r="BZ1378">
        <v>19.600000000000001</v>
      </c>
      <c r="CB1378">
        <v>0.627</v>
      </c>
      <c r="CD1378">
        <f t="shared" si="108"/>
        <v>1.5404220201039038</v>
      </c>
      <c r="CF1378">
        <f t="shared" si="106"/>
        <v>404.81000000000006</v>
      </c>
      <c r="CG137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BORD'!$B$13:$B$2000,0),9)))*T1378/$P$18)</f>
        <v>406.35042202010396</v>
      </c>
      <c r="CI1378">
        <f>'TABLEAU DE BORD'!B1376</f>
        <v>0</v>
      </c>
      <c r="CJ1378">
        <f>'TABLEAU DE BORD'!E1376-'TABLEAU DE BORD'!C1376</f>
        <v>0</v>
      </c>
      <c r="CL1378">
        <f>'TABLEAU DE BORD'!H1376</f>
        <v>0</v>
      </c>
      <c r="CM1378">
        <f>'TABLEAU DE BORD'!K1376-'TABLEAU DE BORD'!I1376</f>
        <v>0</v>
      </c>
    </row>
    <row r="1379" spans="72:91" x14ac:dyDescent="0.25">
      <c r="BT137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BORD'!$B$13:$B$2000,0),11))*T1379/INDEX('TABLEAU DE BORD'!$B$13:$R$2000,MATCH('Formalisme RTE'!$H$2,'TABLEAU DE BORD'!$B$13:$B$2000,0),12)</f>
        <v>3.102830965870556</v>
      </c>
      <c r="BU1379">
        <f t="shared" si="109"/>
        <v>0.93577891975241945</v>
      </c>
      <c r="BX1379">
        <f t="shared" si="107"/>
        <v>0.60748217536470928</v>
      </c>
      <c r="BZ1379">
        <v>19.600000000000001</v>
      </c>
      <c r="CB1379">
        <v>0.627</v>
      </c>
      <c r="CD1379">
        <f t="shared" si="108"/>
        <v>1.5404220201039038</v>
      </c>
      <c r="CF1379">
        <f t="shared" si="106"/>
        <v>404.81000000000006</v>
      </c>
      <c r="CG137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BORD'!$B$13:$B$2000,0),9)))*T1379/$P$18)</f>
        <v>406.35042202010396</v>
      </c>
      <c r="CI1379">
        <f>'TABLEAU DE BORD'!B1377</f>
        <v>0</v>
      </c>
      <c r="CJ1379">
        <f>'TABLEAU DE BORD'!E1377-'TABLEAU DE BORD'!C1377</f>
        <v>0</v>
      </c>
      <c r="CL1379">
        <f>'TABLEAU DE BORD'!H1377</f>
        <v>0</v>
      </c>
      <c r="CM1379">
        <f>'TABLEAU DE BORD'!K1377-'TABLEAU DE BORD'!I1377</f>
        <v>0</v>
      </c>
    </row>
    <row r="1380" spans="72:91" x14ac:dyDescent="0.25">
      <c r="BT138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BORD'!$B$13:$B$2000,0),11))*T1380/INDEX('TABLEAU DE BORD'!$B$13:$R$2000,MATCH('Formalisme RTE'!$H$2,'TABLEAU DE BORD'!$B$13:$B$2000,0),12)</f>
        <v>3.102830965870556</v>
      </c>
      <c r="BU1380">
        <f t="shared" si="109"/>
        <v>0.93577891975241945</v>
      </c>
      <c r="BX1380">
        <f t="shared" si="107"/>
        <v>0.60748217536470928</v>
      </c>
      <c r="BZ1380">
        <v>19.600000000000001</v>
      </c>
      <c r="CB1380">
        <v>0.627</v>
      </c>
      <c r="CD1380">
        <f t="shared" si="108"/>
        <v>1.5404220201039038</v>
      </c>
      <c r="CF1380">
        <f t="shared" si="106"/>
        <v>404.81000000000006</v>
      </c>
      <c r="CG138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BORD'!$B$13:$B$2000,0),9)))*T1380/$P$18)</f>
        <v>406.35042202010396</v>
      </c>
      <c r="CI1380">
        <f>'TABLEAU DE BORD'!B1378</f>
        <v>0</v>
      </c>
      <c r="CJ1380">
        <f>'TABLEAU DE BORD'!E1378-'TABLEAU DE BORD'!C1378</f>
        <v>0</v>
      </c>
      <c r="CL1380">
        <f>'TABLEAU DE BORD'!H1378</f>
        <v>0</v>
      </c>
      <c r="CM1380">
        <f>'TABLEAU DE BORD'!K1378-'TABLEAU DE BORD'!I1378</f>
        <v>0</v>
      </c>
    </row>
    <row r="1381" spans="72:91" x14ac:dyDescent="0.25">
      <c r="BT138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BORD'!$B$13:$B$2000,0),11))*T1381/INDEX('TABLEAU DE BORD'!$B$13:$R$2000,MATCH('Formalisme RTE'!$H$2,'TABLEAU DE BORD'!$B$13:$B$2000,0),12)</f>
        <v>3.102830965870556</v>
      </c>
      <c r="BU1381">
        <f t="shared" si="109"/>
        <v>0.93577891975241945</v>
      </c>
      <c r="BX1381">
        <f t="shared" si="107"/>
        <v>0.60748217536470928</v>
      </c>
      <c r="BZ1381">
        <v>19.600000000000001</v>
      </c>
      <c r="CB1381">
        <v>0.627</v>
      </c>
      <c r="CD1381">
        <f t="shared" si="108"/>
        <v>1.5404220201039038</v>
      </c>
      <c r="CF1381">
        <f t="shared" si="106"/>
        <v>404.81000000000006</v>
      </c>
      <c r="CG138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BORD'!$B$13:$B$2000,0),9)))*T1381/$P$18)</f>
        <v>406.35042202010396</v>
      </c>
      <c r="CI1381">
        <f>'TABLEAU DE BORD'!B1379</f>
        <v>0</v>
      </c>
      <c r="CJ1381">
        <f>'TABLEAU DE BORD'!E1379-'TABLEAU DE BORD'!C1379</f>
        <v>0</v>
      </c>
      <c r="CL1381">
        <f>'TABLEAU DE BORD'!H1379</f>
        <v>0</v>
      </c>
      <c r="CM1381">
        <f>'TABLEAU DE BORD'!K1379-'TABLEAU DE BORD'!I1379</f>
        <v>0</v>
      </c>
    </row>
    <row r="1382" spans="72:91" x14ac:dyDescent="0.25">
      <c r="BT138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BORD'!$B$13:$B$2000,0),11))*T1382/INDEX('TABLEAU DE BORD'!$B$13:$R$2000,MATCH('Formalisme RTE'!$H$2,'TABLEAU DE BORD'!$B$13:$B$2000,0),12)</f>
        <v>3.102830965870556</v>
      </c>
      <c r="BU1382">
        <f t="shared" si="109"/>
        <v>0.93577891975241945</v>
      </c>
      <c r="BX1382">
        <f t="shared" si="107"/>
        <v>0.60748217536470928</v>
      </c>
      <c r="BZ1382">
        <v>19.600000000000001</v>
      </c>
      <c r="CB1382">
        <v>0.627</v>
      </c>
      <c r="CD1382">
        <f t="shared" si="108"/>
        <v>1.5404220201039038</v>
      </c>
      <c r="CF1382">
        <f t="shared" si="106"/>
        <v>404.81000000000006</v>
      </c>
      <c r="CG138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BORD'!$B$13:$B$2000,0),9)))*T1382/$P$18)</f>
        <v>406.35042202010396</v>
      </c>
      <c r="CI1382">
        <f>'TABLEAU DE BORD'!B1380</f>
        <v>0</v>
      </c>
      <c r="CJ1382">
        <f>'TABLEAU DE BORD'!E1380-'TABLEAU DE BORD'!C1380</f>
        <v>0</v>
      </c>
      <c r="CL1382">
        <f>'TABLEAU DE BORD'!H1380</f>
        <v>0</v>
      </c>
      <c r="CM1382">
        <f>'TABLEAU DE BORD'!K1380-'TABLEAU DE BORD'!I1380</f>
        <v>0</v>
      </c>
    </row>
    <row r="1383" spans="72:91" x14ac:dyDescent="0.25">
      <c r="BT138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BORD'!$B$13:$B$2000,0),11))*T1383/INDEX('TABLEAU DE BORD'!$B$13:$R$2000,MATCH('Formalisme RTE'!$H$2,'TABLEAU DE BORD'!$B$13:$B$2000,0),12)</f>
        <v>3.102830965870556</v>
      </c>
      <c r="BU1383">
        <f t="shared" si="109"/>
        <v>0.93577891975241945</v>
      </c>
      <c r="BX1383">
        <f t="shared" si="107"/>
        <v>0.60748217536470928</v>
      </c>
      <c r="BZ1383">
        <v>19.600000000000001</v>
      </c>
      <c r="CB1383">
        <v>0.627</v>
      </c>
      <c r="CD1383">
        <f t="shared" si="108"/>
        <v>1.5404220201039038</v>
      </c>
      <c r="CF1383">
        <f t="shared" si="106"/>
        <v>404.81000000000006</v>
      </c>
      <c r="CG138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BORD'!$B$13:$B$2000,0),9)))*T1383/$P$18)</f>
        <v>406.35042202010396</v>
      </c>
      <c r="CI1383">
        <f>'TABLEAU DE BORD'!B1381</f>
        <v>0</v>
      </c>
      <c r="CJ1383">
        <f>'TABLEAU DE BORD'!E1381-'TABLEAU DE BORD'!C1381</f>
        <v>0</v>
      </c>
      <c r="CL1383">
        <f>'TABLEAU DE BORD'!H1381</f>
        <v>0</v>
      </c>
      <c r="CM1383">
        <f>'TABLEAU DE BORD'!K1381-'TABLEAU DE BORD'!I1381</f>
        <v>0</v>
      </c>
    </row>
    <row r="1384" spans="72:91" x14ac:dyDescent="0.25">
      <c r="BT138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BORD'!$B$13:$B$2000,0),11))*T1384/INDEX('TABLEAU DE BORD'!$B$13:$R$2000,MATCH('Formalisme RTE'!$H$2,'TABLEAU DE BORD'!$B$13:$B$2000,0),12)</f>
        <v>3.102830965870556</v>
      </c>
      <c r="BU1384">
        <f t="shared" si="109"/>
        <v>0.93577891975241945</v>
      </c>
      <c r="BX1384">
        <f t="shared" si="107"/>
        <v>0.60748217536470928</v>
      </c>
      <c r="BZ1384">
        <v>19.600000000000001</v>
      </c>
      <c r="CB1384">
        <v>0.627</v>
      </c>
      <c r="CD1384">
        <f t="shared" si="108"/>
        <v>1.5404220201039038</v>
      </c>
      <c r="CF1384">
        <f t="shared" si="106"/>
        <v>404.81000000000006</v>
      </c>
      <c r="CG138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BORD'!$B$13:$B$2000,0),9)))*T1384/$P$18)</f>
        <v>406.35042202010396</v>
      </c>
      <c r="CI1384">
        <f>'TABLEAU DE BORD'!B1382</f>
        <v>0</v>
      </c>
      <c r="CJ1384">
        <f>'TABLEAU DE BORD'!E1382-'TABLEAU DE BORD'!C1382</f>
        <v>0</v>
      </c>
      <c r="CL1384">
        <f>'TABLEAU DE BORD'!H1382</f>
        <v>0</v>
      </c>
      <c r="CM1384">
        <f>'TABLEAU DE BORD'!K1382-'TABLEAU DE BORD'!I1382</f>
        <v>0</v>
      </c>
    </row>
    <row r="1385" spans="72:91" x14ac:dyDescent="0.25">
      <c r="BT138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BORD'!$B$13:$B$2000,0),11))*T1385/INDEX('TABLEAU DE BORD'!$B$13:$R$2000,MATCH('Formalisme RTE'!$H$2,'TABLEAU DE BORD'!$B$13:$B$2000,0),12)</f>
        <v>3.102830965870556</v>
      </c>
      <c r="BU1385">
        <f t="shared" si="109"/>
        <v>0.93577891975241945</v>
      </c>
      <c r="BX1385">
        <f t="shared" si="107"/>
        <v>0.60748217536470928</v>
      </c>
      <c r="BZ1385">
        <v>19.600000000000001</v>
      </c>
      <c r="CB1385">
        <v>0.627</v>
      </c>
      <c r="CD1385">
        <f t="shared" si="108"/>
        <v>1.5404220201039038</v>
      </c>
      <c r="CF1385">
        <f t="shared" si="106"/>
        <v>404.81000000000006</v>
      </c>
      <c r="CG138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BORD'!$B$13:$B$2000,0),9)))*T1385/$P$18)</f>
        <v>406.35042202010396</v>
      </c>
      <c r="CI1385">
        <f>'TABLEAU DE BORD'!B1383</f>
        <v>0</v>
      </c>
      <c r="CJ1385">
        <f>'TABLEAU DE BORD'!E1383-'TABLEAU DE BORD'!C1383</f>
        <v>0</v>
      </c>
      <c r="CL1385">
        <f>'TABLEAU DE BORD'!H1383</f>
        <v>0</v>
      </c>
      <c r="CM1385">
        <f>'TABLEAU DE BORD'!K1383-'TABLEAU DE BORD'!I1383</f>
        <v>0</v>
      </c>
    </row>
    <row r="1386" spans="72:91" x14ac:dyDescent="0.25">
      <c r="BT138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BORD'!$B$13:$B$2000,0),11))*T1386/INDEX('TABLEAU DE BORD'!$B$13:$R$2000,MATCH('Formalisme RTE'!$H$2,'TABLEAU DE BORD'!$B$13:$B$2000,0),12)</f>
        <v>3.102830965870556</v>
      </c>
      <c r="BU1386">
        <f t="shared" si="109"/>
        <v>0.93577891975241945</v>
      </c>
      <c r="BX1386">
        <f t="shared" si="107"/>
        <v>0.60748217536470928</v>
      </c>
      <c r="BZ1386">
        <v>19.600000000000001</v>
      </c>
      <c r="CB1386">
        <v>0.627</v>
      </c>
      <c r="CD1386">
        <f t="shared" si="108"/>
        <v>1.5404220201039038</v>
      </c>
      <c r="CF1386">
        <f t="shared" si="106"/>
        <v>404.81000000000006</v>
      </c>
      <c r="CG138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BORD'!$B$13:$B$2000,0),9)))*T1386/$P$18)</f>
        <v>406.35042202010396</v>
      </c>
      <c r="CI1386">
        <f>'TABLEAU DE BORD'!B1384</f>
        <v>0</v>
      </c>
      <c r="CJ1386">
        <f>'TABLEAU DE BORD'!E1384-'TABLEAU DE BORD'!C1384</f>
        <v>0</v>
      </c>
      <c r="CL1386">
        <f>'TABLEAU DE BORD'!H1384</f>
        <v>0</v>
      </c>
      <c r="CM1386">
        <f>'TABLEAU DE BORD'!K1384-'TABLEAU DE BORD'!I1384</f>
        <v>0</v>
      </c>
    </row>
    <row r="1387" spans="72:91" x14ac:dyDescent="0.25">
      <c r="BT138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BORD'!$B$13:$B$2000,0),11))*T1387/INDEX('TABLEAU DE BORD'!$B$13:$R$2000,MATCH('Formalisme RTE'!$H$2,'TABLEAU DE BORD'!$B$13:$B$2000,0),12)</f>
        <v>3.102830965870556</v>
      </c>
      <c r="BU1387">
        <f t="shared" si="109"/>
        <v>0.93577891975241945</v>
      </c>
      <c r="BX1387">
        <f t="shared" si="107"/>
        <v>0.60748217536470928</v>
      </c>
      <c r="BZ1387">
        <v>19.600000000000001</v>
      </c>
      <c r="CB1387">
        <v>0.627</v>
      </c>
      <c r="CD1387">
        <f t="shared" si="108"/>
        <v>1.5404220201039038</v>
      </c>
      <c r="CF1387">
        <f t="shared" si="106"/>
        <v>404.81000000000006</v>
      </c>
      <c r="CG138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BORD'!$B$13:$B$2000,0),9)))*T1387/$P$18)</f>
        <v>406.35042202010396</v>
      </c>
      <c r="CI1387">
        <f>'TABLEAU DE BORD'!B1385</f>
        <v>0</v>
      </c>
      <c r="CJ1387">
        <f>'TABLEAU DE BORD'!E1385-'TABLEAU DE BORD'!C1385</f>
        <v>0</v>
      </c>
      <c r="CL1387">
        <f>'TABLEAU DE BORD'!H1385</f>
        <v>0</v>
      </c>
      <c r="CM1387">
        <f>'TABLEAU DE BORD'!K1385-'TABLEAU DE BORD'!I1385</f>
        <v>0</v>
      </c>
    </row>
    <row r="1388" spans="72:91" x14ac:dyDescent="0.25">
      <c r="BT138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BORD'!$B$13:$B$2000,0),11))*T1388/INDEX('TABLEAU DE BORD'!$B$13:$R$2000,MATCH('Formalisme RTE'!$H$2,'TABLEAU DE BORD'!$B$13:$B$2000,0),12)</f>
        <v>3.102830965870556</v>
      </c>
      <c r="BU1388">
        <f t="shared" si="109"/>
        <v>0.93577891975241945</v>
      </c>
      <c r="BX1388">
        <f t="shared" si="107"/>
        <v>0.60748217536470928</v>
      </c>
      <c r="BZ1388">
        <v>19.600000000000001</v>
      </c>
      <c r="CB1388">
        <v>0.627</v>
      </c>
      <c r="CD1388">
        <f t="shared" si="108"/>
        <v>1.5404220201039038</v>
      </c>
      <c r="CF1388">
        <f t="shared" si="106"/>
        <v>404.81000000000006</v>
      </c>
      <c r="CG138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BORD'!$B$13:$B$2000,0),9)))*T1388/$P$18)</f>
        <v>406.35042202010396</v>
      </c>
      <c r="CI1388">
        <f>'TABLEAU DE BORD'!B1386</f>
        <v>0</v>
      </c>
      <c r="CJ1388">
        <f>'TABLEAU DE BORD'!E1386-'TABLEAU DE BORD'!C1386</f>
        <v>0</v>
      </c>
      <c r="CL1388">
        <f>'TABLEAU DE BORD'!H1386</f>
        <v>0</v>
      </c>
      <c r="CM1388">
        <f>'TABLEAU DE BORD'!K1386-'TABLEAU DE BORD'!I1386</f>
        <v>0</v>
      </c>
    </row>
    <row r="1389" spans="72:91" x14ac:dyDescent="0.25">
      <c r="BT138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BORD'!$B$13:$B$2000,0),11))*T1389/INDEX('TABLEAU DE BORD'!$B$13:$R$2000,MATCH('Formalisme RTE'!$H$2,'TABLEAU DE BORD'!$B$13:$B$2000,0),12)</f>
        <v>3.102830965870556</v>
      </c>
      <c r="BU1389">
        <f t="shared" si="109"/>
        <v>0.93577891975241945</v>
      </c>
      <c r="BX1389">
        <f t="shared" si="107"/>
        <v>0.60748217536470928</v>
      </c>
      <c r="BZ1389">
        <v>19.600000000000001</v>
      </c>
      <c r="CB1389">
        <v>0.627</v>
      </c>
      <c r="CD1389">
        <f t="shared" si="108"/>
        <v>1.5404220201039038</v>
      </c>
      <c r="CF1389">
        <f t="shared" si="106"/>
        <v>404.81000000000006</v>
      </c>
      <c r="CG138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BORD'!$B$13:$B$2000,0),9)))*T1389/$P$18)</f>
        <v>406.35042202010396</v>
      </c>
      <c r="CI1389">
        <f>'TABLEAU DE BORD'!B1387</f>
        <v>0</v>
      </c>
      <c r="CJ1389">
        <f>'TABLEAU DE BORD'!E1387-'TABLEAU DE BORD'!C1387</f>
        <v>0</v>
      </c>
      <c r="CL1389">
        <f>'TABLEAU DE BORD'!H1387</f>
        <v>0</v>
      </c>
      <c r="CM1389">
        <f>'TABLEAU DE BORD'!K1387-'TABLEAU DE BORD'!I1387</f>
        <v>0</v>
      </c>
    </row>
    <row r="1390" spans="72:91" x14ac:dyDescent="0.25">
      <c r="BT139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BORD'!$B$13:$B$2000,0),11))*T1390/INDEX('TABLEAU DE BORD'!$B$13:$R$2000,MATCH('Formalisme RTE'!$H$2,'TABLEAU DE BORD'!$B$13:$B$2000,0),12)</f>
        <v>3.102830965870556</v>
      </c>
      <c r="BU1390">
        <f t="shared" si="109"/>
        <v>0.93577891975241945</v>
      </c>
      <c r="BX1390">
        <f t="shared" si="107"/>
        <v>0.60748217536470928</v>
      </c>
      <c r="BZ1390">
        <v>19.600000000000001</v>
      </c>
      <c r="CB1390">
        <v>0.627</v>
      </c>
      <c r="CD1390">
        <f t="shared" si="108"/>
        <v>1.5404220201039038</v>
      </c>
      <c r="CF1390">
        <f t="shared" si="106"/>
        <v>404.81000000000006</v>
      </c>
      <c r="CG139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BORD'!$B$13:$B$2000,0),9)))*T1390/$P$18)</f>
        <v>406.35042202010396</v>
      </c>
      <c r="CI1390">
        <f>'TABLEAU DE BORD'!B1388</f>
        <v>0</v>
      </c>
      <c r="CJ1390">
        <f>'TABLEAU DE BORD'!E1388-'TABLEAU DE BORD'!C1388</f>
        <v>0</v>
      </c>
      <c r="CL1390">
        <f>'TABLEAU DE BORD'!H1388</f>
        <v>0</v>
      </c>
      <c r="CM1390">
        <f>'TABLEAU DE BORD'!K1388-'TABLEAU DE BORD'!I1388</f>
        <v>0</v>
      </c>
    </row>
    <row r="1391" spans="72:91" x14ac:dyDescent="0.25">
      <c r="BT139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BORD'!$B$13:$B$2000,0),11))*T1391/INDEX('TABLEAU DE BORD'!$B$13:$R$2000,MATCH('Formalisme RTE'!$H$2,'TABLEAU DE BORD'!$B$13:$B$2000,0),12)</f>
        <v>3.102830965870556</v>
      </c>
      <c r="BU1391">
        <f t="shared" si="109"/>
        <v>0.93577891975241945</v>
      </c>
      <c r="BX1391">
        <f t="shared" si="107"/>
        <v>0.60748217536470928</v>
      </c>
      <c r="BZ1391">
        <v>19.600000000000001</v>
      </c>
      <c r="CB1391">
        <v>0.627</v>
      </c>
      <c r="CD1391">
        <f t="shared" si="108"/>
        <v>1.5404220201039038</v>
      </c>
      <c r="CF1391">
        <f t="shared" si="106"/>
        <v>404.81000000000006</v>
      </c>
      <c r="CG139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BORD'!$B$13:$B$2000,0),9)))*T1391/$P$18)</f>
        <v>406.35042202010396</v>
      </c>
      <c r="CI1391">
        <f>'TABLEAU DE BORD'!B1389</f>
        <v>0</v>
      </c>
      <c r="CJ1391">
        <f>'TABLEAU DE BORD'!E1389-'TABLEAU DE BORD'!C1389</f>
        <v>0</v>
      </c>
      <c r="CL1391">
        <f>'TABLEAU DE BORD'!H1389</f>
        <v>0</v>
      </c>
      <c r="CM1391">
        <f>'TABLEAU DE BORD'!K1389-'TABLEAU DE BORD'!I1389</f>
        <v>0</v>
      </c>
    </row>
    <row r="1392" spans="72:91" x14ac:dyDescent="0.25">
      <c r="BT139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BORD'!$B$13:$B$2000,0),11))*T1392/INDEX('TABLEAU DE BORD'!$B$13:$R$2000,MATCH('Formalisme RTE'!$H$2,'TABLEAU DE BORD'!$B$13:$B$2000,0),12)</f>
        <v>3.102830965870556</v>
      </c>
      <c r="BU1392">
        <f t="shared" si="109"/>
        <v>0.93577891975241945</v>
      </c>
      <c r="BX1392">
        <f t="shared" si="107"/>
        <v>0.60748217536470928</v>
      </c>
      <c r="BZ1392">
        <v>19.600000000000001</v>
      </c>
      <c r="CB1392">
        <v>0.627</v>
      </c>
      <c r="CD1392">
        <f t="shared" si="108"/>
        <v>1.5404220201039038</v>
      </c>
      <c r="CF1392">
        <f t="shared" si="106"/>
        <v>404.81000000000006</v>
      </c>
      <c r="CG139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BORD'!$B$13:$B$2000,0),9)))*T1392/$P$18)</f>
        <v>406.35042202010396</v>
      </c>
      <c r="CI1392">
        <f>'TABLEAU DE BORD'!B1390</f>
        <v>0</v>
      </c>
      <c r="CJ1392">
        <f>'TABLEAU DE BORD'!E1390-'TABLEAU DE BORD'!C1390</f>
        <v>0</v>
      </c>
      <c r="CL1392">
        <f>'TABLEAU DE BORD'!H1390</f>
        <v>0</v>
      </c>
      <c r="CM1392">
        <f>'TABLEAU DE BORD'!K1390-'TABLEAU DE BORD'!I1390</f>
        <v>0</v>
      </c>
    </row>
    <row r="1393" spans="72:91" x14ac:dyDescent="0.25">
      <c r="BT139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BORD'!$B$13:$B$2000,0),11))*T1393/INDEX('TABLEAU DE BORD'!$B$13:$R$2000,MATCH('Formalisme RTE'!$H$2,'TABLEAU DE BORD'!$B$13:$B$2000,0),12)</f>
        <v>3.102830965870556</v>
      </c>
      <c r="BU1393">
        <f t="shared" si="109"/>
        <v>0.93577891975241945</v>
      </c>
      <c r="BX1393">
        <f t="shared" si="107"/>
        <v>0.60748217536470928</v>
      </c>
      <c r="BZ1393">
        <v>19.600000000000001</v>
      </c>
      <c r="CB1393">
        <v>0.627</v>
      </c>
      <c r="CD1393">
        <f t="shared" si="108"/>
        <v>1.5404220201039038</v>
      </c>
      <c r="CF1393">
        <f t="shared" si="106"/>
        <v>404.81000000000006</v>
      </c>
      <c r="CG139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BORD'!$B$13:$B$2000,0),9)))*T1393/$P$18)</f>
        <v>406.35042202010396</v>
      </c>
      <c r="CI1393">
        <f>'TABLEAU DE BORD'!B1391</f>
        <v>0</v>
      </c>
      <c r="CJ1393">
        <f>'TABLEAU DE BORD'!E1391-'TABLEAU DE BORD'!C1391</f>
        <v>0</v>
      </c>
      <c r="CL1393">
        <f>'TABLEAU DE BORD'!H1391</f>
        <v>0</v>
      </c>
      <c r="CM1393">
        <f>'TABLEAU DE BORD'!K1391-'TABLEAU DE BORD'!I1391</f>
        <v>0</v>
      </c>
    </row>
    <row r="1394" spans="72:91" x14ac:dyDescent="0.25">
      <c r="BT139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BORD'!$B$13:$B$2000,0),11))*T1394/INDEX('TABLEAU DE BORD'!$B$13:$R$2000,MATCH('Formalisme RTE'!$H$2,'TABLEAU DE BORD'!$B$13:$B$2000,0),12)</f>
        <v>3.102830965870556</v>
      </c>
      <c r="BU1394">
        <f t="shared" si="109"/>
        <v>0.93577891975241945</v>
      </c>
      <c r="BX1394">
        <f t="shared" si="107"/>
        <v>0.60748217536470928</v>
      </c>
      <c r="BZ1394">
        <v>19.600000000000001</v>
      </c>
      <c r="CB1394">
        <v>0.627</v>
      </c>
      <c r="CD1394">
        <f t="shared" si="108"/>
        <v>1.5404220201039038</v>
      </c>
      <c r="CF1394">
        <f t="shared" si="106"/>
        <v>404.81000000000006</v>
      </c>
      <c r="CG139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BORD'!$B$13:$B$2000,0),9)))*T1394/$P$18)</f>
        <v>406.35042202010396</v>
      </c>
      <c r="CI1394">
        <f>'TABLEAU DE BORD'!B1392</f>
        <v>0</v>
      </c>
      <c r="CJ1394">
        <f>'TABLEAU DE BORD'!E1392-'TABLEAU DE BORD'!C1392</f>
        <v>0</v>
      </c>
      <c r="CL1394">
        <f>'TABLEAU DE BORD'!H1392</f>
        <v>0</v>
      </c>
      <c r="CM1394">
        <f>'TABLEAU DE BORD'!K1392-'TABLEAU DE BORD'!I1392</f>
        <v>0</v>
      </c>
    </row>
    <row r="1395" spans="72:91" x14ac:dyDescent="0.25">
      <c r="BT139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BORD'!$B$13:$B$2000,0),11))*T1395/INDEX('TABLEAU DE BORD'!$B$13:$R$2000,MATCH('Formalisme RTE'!$H$2,'TABLEAU DE BORD'!$B$13:$B$2000,0),12)</f>
        <v>3.102830965870556</v>
      </c>
      <c r="BU1395">
        <f t="shared" si="109"/>
        <v>0.93577891975241945</v>
      </c>
      <c r="BX1395">
        <f t="shared" si="107"/>
        <v>0.60748217536470928</v>
      </c>
      <c r="BZ1395">
        <v>19.600000000000001</v>
      </c>
      <c r="CB1395">
        <v>0.627</v>
      </c>
      <c r="CD1395">
        <f t="shared" si="108"/>
        <v>1.5404220201039038</v>
      </c>
      <c r="CF1395">
        <f t="shared" si="106"/>
        <v>404.81000000000006</v>
      </c>
      <c r="CG139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BORD'!$B$13:$B$2000,0),9)))*T1395/$P$18)</f>
        <v>406.35042202010396</v>
      </c>
      <c r="CI1395">
        <f>'TABLEAU DE BORD'!B1393</f>
        <v>0</v>
      </c>
      <c r="CJ1395">
        <f>'TABLEAU DE BORD'!E1393-'TABLEAU DE BORD'!C1393</f>
        <v>0</v>
      </c>
      <c r="CL1395">
        <f>'TABLEAU DE BORD'!H1393</f>
        <v>0</v>
      </c>
      <c r="CM1395">
        <f>'TABLEAU DE BORD'!K1393-'TABLEAU DE BORD'!I1393</f>
        <v>0</v>
      </c>
    </row>
    <row r="1396" spans="72:91" x14ac:dyDescent="0.25">
      <c r="BT139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BORD'!$B$13:$B$2000,0),11))*T1396/INDEX('TABLEAU DE BORD'!$B$13:$R$2000,MATCH('Formalisme RTE'!$H$2,'TABLEAU DE BORD'!$B$13:$B$2000,0),12)</f>
        <v>3.102830965870556</v>
      </c>
      <c r="BU1396">
        <f t="shared" si="109"/>
        <v>0.93577891975241945</v>
      </c>
      <c r="BX1396">
        <f t="shared" si="107"/>
        <v>0.60748217536470928</v>
      </c>
      <c r="BZ1396">
        <v>19.600000000000001</v>
      </c>
      <c r="CB1396">
        <v>0.627</v>
      </c>
      <c r="CD1396">
        <f t="shared" si="108"/>
        <v>1.5404220201039038</v>
      </c>
      <c r="CF1396">
        <f t="shared" si="106"/>
        <v>404.81000000000006</v>
      </c>
      <c r="CG139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BORD'!$B$13:$B$2000,0),9)))*T1396/$P$18)</f>
        <v>406.35042202010396</v>
      </c>
      <c r="CI1396">
        <f>'TABLEAU DE BORD'!B1394</f>
        <v>0</v>
      </c>
      <c r="CJ1396">
        <f>'TABLEAU DE BORD'!E1394-'TABLEAU DE BORD'!C1394</f>
        <v>0</v>
      </c>
      <c r="CL1396">
        <f>'TABLEAU DE BORD'!H1394</f>
        <v>0</v>
      </c>
      <c r="CM1396">
        <f>'TABLEAU DE BORD'!K1394-'TABLEAU DE BORD'!I1394</f>
        <v>0</v>
      </c>
    </row>
    <row r="1397" spans="72:91" x14ac:dyDescent="0.25">
      <c r="BT139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BORD'!$B$13:$B$2000,0),11))*T1397/INDEX('TABLEAU DE BORD'!$B$13:$R$2000,MATCH('Formalisme RTE'!$H$2,'TABLEAU DE BORD'!$B$13:$B$2000,0),12)</f>
        <v>3.102830965870556</v>
      </c>
      <c r="BU1397">
        <f t="shared" si="109"/>
        <v>0.93577891975241945</v>
      </c>
      <c r="BX1397">
        <f t="shared" si="107"/>
        <v>0.60748217536470928</v>
      </c>
      <c r="BZ1397">
        <v>19.600000000000001</v>
      </c>
      <c r="CB1397">
        <v>0.627</v>
      </c>
      <c r="CD1397">
        <f t="shared" si="108"/>
        <v>1.5404220201039038</v>
      </c>
      <c r="CF1397">
        <f t="shared" si="106"/>
        <v>404.81000000000006</v>
      </c>
      <c r="CG139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BORD'!$B$13:$B$2000,0),9)))*T1397/$P$18)</f>
        <v>406.35042202010396</v>
      </c>
      <c r="CI1397">
        <f>'TABLEAU DE BORD'!B1395</f>
        <v>0</v>
      </c>
      <c r="CJ1397">
        <f>'TABLEAU DE BORD'!E1395-'TABLEAU DE BORD'!C1395</f>
        <v>0</v>
      </c>
      <c r="CL1397">
        <f>'TABLEAU DE BORD'!H1395</f>
        <v>0</v>
      </c>
      <c r="CM1397">
        <f>'TABLEAU DE BORD'!K1395-'TABLEAU DE BORD'!I1395</f>
        <v>0</v>
      </c>
    </row>
    <row r="1398" spans="72:91" x14ac:dyDescent="0.25">
      <c r="BT13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BORD'!$B$13:$B$2000,0),11))*T1398/INDEX('TABLEAU DE BORD'!$B$13:$R$2000,MATCH('Formalisme RTE'!$H$2,'TABLEAU DE BORD'!$B$13:$B$2000,0),12)</f>
        <v>3.102830965870556</v>
      </c>
      <c r="BU1398">
        <f t="shared" si="109"/>
        <v>0.93577891975241945</v>
      </c>
      <c r="BX1398">
        <f t="shared" si="107"/>
        <v>0.60748217536470928</v>
      </c>
      <c r="BZ1398">
        <v>19.600000000000001</v>
      </c>
      <c r="CB1398">
        <v>0.627</v>
      </c>
      <c r="CD1398">
        <f t="shared" si="108"/>
        <v>1.5404220201039038</v>
      </c>
      <c r="CF1398">
        <f t="shared" si="106"/>
        <v>404.81000000000006</v>
      </c>
      <c r="CG139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BORD'!$B$13:$B$2000,0),9)))*T1398/$P$18)</f>
        <v>406.35042202010396</v>
      </c>
      <c r="CI1398">
        <f>'TABLEAU DE BORD'!B1396</f>
        <v>0</v>
      </c>
      <c r="CJ1398">
        <f>'TABLEAU DE BORD'!E1396-'TABLEAU DE BORD'!C1396</f>
        <v>0</v>
      </c>
      <c r="CL1398">
        <f>'TABLEAU DE BORD'!H1396</f>
        <v>0</v>
      </c>
      <c r="CM1398">
        <f>'TABLEAU DE BORD'!K1396-'TABLEAU DE BORD'!I1396</f>
        <v>0</v>
      </c>
    </row>
    <row r="1399" spans="72:91" x14ac:dyDescent="0.25">
      <c r="BT139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BORD'!$B$13:$B$2000,0),11))*T1399/INDEX('TABLEAU DE BORD'!$B$13:$R$2000,MATCH('Formalisme RTE'!$H$2,'TABLEAU DE BORD'!$B$13:$B$2000,0),12)</f>
        <v>3.102830965870556</v>
      </c>
      <c r="BU1399">
        <f t="shared" si="109"/>
        <v>0.93577891975241945</v>
      </c>
      <c r="BX1399">
        <f t="shared" si="107"/>
        <v>0.60748217536470928</v>
      </c>
      <c r="BZ1399">
        <v>19.600000000000001</v>
      </c>
      <c r="CB1399">
        <v>0.627</v>
      </c>
      <c r="CD1399">
        <f t="shared" si="108"/>
        <v>1.5404220201039038</v>
      </c>
      <c r="CF1399">
        <f t="shared" si="106"/>
        <v>404.81000000000006</v>
      </c>
      <c r="CG139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BORD'!$B$13:$B$2000,0),9)))*T1399/$P$18)</f>
        <v>406.35042202010396</v>
      </c>
      <c r="CI1399">
        <f>'TABLEAU DE BORD'!B1397</f>
        <v>0</v>
      </c>
      <c r="CJ1399">
        <f>'TABLEAU DE BORD'!E1397-'TABLEAU DE BORD'!C1397</f>
        <v>0</v>
      </c>
      <c r="CL1399">
        <f>'TABLEAU DE BORD'!H1397</f>
        <v>0</v>
      </c>
      <c r="CM1399">
        <f>'TABLEAU DE BORD'!K1397-'TABLEAU DE BORD'!I1397</f>
        <v>0</v>
      </c>
    </row>
    <row r="1400" spans="72:91" x14ac:dyDescent="0.25">
      <c r="BT140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BORD'!$B$13:$B$2000,0),11))*T1400/INDEX('TABLEAU DE BORD'!$B$13:$R$2000,MATCH('Formalisme RTE'!$H$2,'TABLEAU DE BORD'!$B$13:$B$2000,0),12)</f>
        <v>3.102830965870556</v>
      </c>
      <c r="BU1400">
        <f t="shared" si="109"/>
        <v>0.93577891975241945</v>
      </c>
      <c r="BX1400">
        <f t="shared" si="107"/>
        <v>0.60748217536470928</v>
      </c>
      <c r="BZ1400">
        <v>19.600000000000001</v>
      </c>
      <c r="CB1400">
        <v>0.627</v>
      </c>
      <c r="CD1400">
        <f t="shared" si="108"/>
        <v>1.5404220201039038</v>
      </c>
      <c r="CF1400">
        <f t="shared" si="106"/>
        <v>404.81000000000006</v>
      </c>
      <c r="CG140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BORD'!$B$13:$B$2000,0),9)))*T1400/$P$18)</f>
        <v>406.35042202010396</v>
      </c>
      <c r="CI1400">
        <f>'TABLEAU DE BORD'!B1398</f>
        <v>0</v>
      </c>
      <c r="CJ1400">
        <f>'TABLEAU DE BORD'!E1398-'TABLEAU DE BORD'!C1398</f>
        <v>0</v>
      </c>
      <c r="CL1400">
        <f>'TABLEAU DE BORD'!H1398</f>
        <v>0</v>
      </c>
      <c r="CM1400">
        <f>'TABLEAU DE BORD'!K1398-'TABLEAU DE BORD'!I1398</f>
        <v>0</v>
      </c>
    </row>
    <row r="1401" spans="72:91" x14ac:dyDescent="0.25">
      <c r="BT140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BORD'!$B$13:$B$2000,0),11))*T1401/INDEX('TABLEAU DE BORD'!$B$13:$R$2000,MATCH('Formalisme RTE'!$H$2,'TABLEAU DE BORD'!$B$13:$B$2000,0),12)</f>
        <v>3.102830965870556</v>
      </c>
      <c r="BU1401">
        <f t="shared" si="109"/>
        <v>0.93577891975241945</v>
      </c>
      <c r="BX1401">
        <f t="shared" si="107"/>
        <v>0.60748217536470928</v>
      </c>
      <c r="BZ1401">
        <v>19.600000000000001</v>
      </c>
      <c r="CB1401">
        <v>0.627</v>
      </c>
      <c r="CD1401">
        <f t="shared" si="108"/>
        <v>1.5404220201039038</v>
      </c>
      <c r="CF1401">
        <f t="shared" si="106"/>
        <v>404.81000000000006</v>
      </c>
      <c r="CG140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BORD'!$B$13:$B$2000,0),9)))*T1401/$P$18)</f>
        <v>406.35042202010396</v>
      </c>
      <c r="CI1401">
        <f>'TABLEAU DE BORD'!B1399</f>
        <v>0</v>
      </c>
      <c r="CJ1401">
        <f>'TABLEAU DE BORD'!E1399-'TABLEAU DE BORD'!C1399</f>
        <v>0</v>
      </c>
      <c r="CL1401">
        <f>'TABLEAU DE BORD'!H1399</f>
        <v>0</v>
      </c>
      <c r="CM1401">
        <f>'TABLEAU DE BORD'!K1399-'TABLEAU DE BORD'!I1399</f>
        <v>0</v>
      </c>
    </row>
    <row r="1402" spans="72:91" x14ac:dyDescent="0.25">
      <c r="BT140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BORD'!$B$13:$B$2000,0),11))*T1402/INDEX('TABLEAU DE BORD'!$B$13:$R$2000,MATCH('Formalisme RTE'!$H$2,'TABLEAU DE BORD'!$B$13:$B$2000,0),12)</f>
        <v>3.102830965870556</v>
      </c>
      <c r="BU1402">
        <f t="shared" si="109"/>
        <v>0.93577891975241945</v>
      </c>
      <c r="BX1402">
        <f t="shared" si="107"/>
        <v>0.60748217536470928</v>
      </c>
      <c r="BZ1402">
        <v>19.600000000000001</v>
      </c>
      <c r="CB1402">
        <v>0.627</v>
      </c>
      <c r="CD1402">
        <f t="shared" si="108"/>
        <v>1.5404220201039038</v>
      </c>
      <c r="CF1402">
        <f t="shared" si="106"/>
        <v>404.81000000000006</v>
      </c>
      <c r="CG140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BORD'!$B$13:$B$2000,0),9)))*T1402/$P$18)</f>
        <v>406.35042202010396</v>
      </c>
      <c r="CI1402">
        <f>'TABLEAU DE BORD'!B1400</f>
        <v>0</v>
      </c>
      <c r="CJ1402">
        <f>'TABLEAU DE BORD'!E1400-'TABLEAU DE BORD'!C1400</f>
        <v>0</v>
      </c>
      <c r="CL1402">
        <f>'TABLEAU DE BORD'!H1400</f>
        <v>0</v>
      </c>
      <c r="CM1402">
        <f>'TABLEAU DE BORD'!K1400-'TABLEAU DE BORD'!I1400</f>
        <v>0</v>
      </c>
    </row>
    <row r="1403" spans="72:91" x14ac:dyDescent="0.25">
      <c r="BT140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BORD'!$B$13:$B$2000,0),11))*T1403/INDEX('TABLEAU DE BORD'!$B$13:$R$2000,MATCH('Formalisme RTE'!$H$2,'TABLEAU DE BORD'!$B$13:$B$2000,0),12)</f>
        <v>3.102830965870556</v>
      </c>
      <c r="BU1403">
        <f t="shared" si="109"/>
        <v>0.93577891975241945</v>
      </c>
      <c r="BX1403">
        <f t="shared" si="107"/>
        <v>0.60748217536470928</v>
      </c>
      <c r="BZ1403">
        <v>19.600000000000001</v>
      </c>
      <c r="CB1403">
        <v>0.627</v>
      </c>
      <c r="CD1403">
        <f t="shared" si="108"/>
        <v>1.5404220201039038</v>
      </c>
      <c r="CF1403">
        <f t="shared" si="106"/>
        <v>404.81000000000006</v>
      </c>
      <c r="CG140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BORD'!$B$13:$B$2000,0),9)))*T1403/$P$18)</f>
        <v>406.35042202010396</v>
      </c>
      <c r="CI1403">
        <f>'TABLEAU DE BORD'!B1401</f>
        <v>0</v>
      </c>
      <c r="CJ1403">
        <f>'TABLEAU DE BORD'!E1401-'TABLEAU DE BORD'!C1401</f>
        <v>0</v>
      </c>
      <c r="CL1403">
        <f>'TABLEAU DE BORD'!H1401</f>
        <v>0</v>
      </c>
      <c r="CM1403">
        <f>'TABLEAU DE BORD'!K1401-'TABLEAU DE BORD'!I1401</f>
        <v>0</v>
      </c>
    </row>
    <row r="1404" spans="72:91" x14ac:dyDescent="0.25">
      <c r="BT140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BORD'!$B$13:$B$2000,0),11))*T1404/INDEX('TABLEAU DE BORD'!$B$13:$R$2000,MATCH('Formalisme RTE'!$H$2,'TABLEAU DE BORD'!$B$13:$B$2000,0),12)</f>
        <v>3.102830965870556</v>
      </c>
      <c r="BU1404">
        <f t="shared" si="109"/>
        <v>0.93577891975241945</v>
      </c>
      <c r="BX1404">
        <f t="shared" si="107"/>
        <v>0.60748217536470928</v>
      </c>
      <c r="BZ1404">
        <v>19.600000000000001</v>
      </c>
      <c r="CB1404">
        <v>0.627</v>
      </c>
      <c r="CD1404">
        <f t="shared" si="108"/>
        <v>1.5404220201039038</v>
      </c>
      <c r="CF1404">
        <f t="shared" si="106"/>
        <v>404.81000000000006</v>
      </c>
      <c r="CG140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BORD'!$B$13:$B$2000,0),9)))*T1404/$P$18)</f>
        <v>406.35042202010396</v>
      </c>
      <c r="CI1404">
        <f>'TABLEAU DE BORD'!B1402</f>
        <v>0</v>
      </c>
      <c r="CJ1404">
        <f>'TABLEAU DE BORD'!E1402-'TABLEAU DE BORD'!C1402</f>
        <v>0</v>
      </c>
      <c r="CL1404">
        <f>'TABLEAU DE BORD'!H1402</f>
        <v>0</v>
      </c>
      <c r="CM1404">
        <f>'TABLEAU DE BORD'!K1402-'TABLEAU DE BORD'!I1402</f>
        <v>0</v>
      </c>
    </row>
    <row r="1405" spans="72:91" x14ac:dyDescent="0.25">
      <c r="BT140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BORD'!$B$13:$B$2000,0),11))*T1405/INDEX('TABLEAU DE BORD'!$B$13:$R$2000,MATCH('Formalisme RTE'!$H$2,'TABLEAU DE BORD'!$B$13:$B$2000,0),12)</f>
        <v>3.102830965870556</v>
      </c>
      <c r="BU1405">
        <f t="shared" si="109"/>
        <v>0.93577891975241945</v>
      </c>
      <c r="BX1405">
        <f t="shared" si="107"/>
        <v>0.60748217536470928</v>
      </c>
      <c r="BZ1405">
        <v>19.600000000000001</v>
      </c>
      <c r="CB1405">
        <v>0.627</v>
      </c>
      <c r="CD1405">
        <f t="shared" si="108"/>
        <v>1.5404220201039038</v>
      </c>
      <c r="CF1405">
        <f t="shared" si="106"/>
        <v>404.81000000000006</v>
      </c>
      <c r="CG140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BORD'!$B$13:$B$2000,0),9)))*T1405/$P$18)</f>
        <v>406.35042202010396</v>
      </c>
      <c r="CI1405">
        <f>'TABLEAU DE BORD'!B1403</f>
        <v>0</v>
      </c>
      <c r="CJ1405">
        <f>'TABLEAU DE BORD'!E1403-'TABLEAU DE BORD'!C1403</f>
        <v>0</v>
      </c>
      <c r="CL1405">
        <f>'TABLEAU DE BORD'!H1403</f>
        <v>0</v>
      </c>
      <c r="CM1405">
        <f>'TABLEAU DE BORD'!K1403-'TABLEAU DE BORD'!I1403</f>
        <v>0</v>
      </c>
    </row>
    <row r="1406" spans="72:91" x14ac:dyDescent="0.25">
      <c r="BT140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BORD'!$B$13:$B$2000,0),11))*T1406/INDEX('TABLEAU DE BORD'!$B$13:$R$2000,MATCH('Formalisme RTE'!$H$2,'TABLEAU DE BORD'!$B$13:$B$2000,0),12)</f>
        <v>3.102830965870556</v>
      </c>
      <c r="BU1406">
        <f t="shared" si="109"/>
        <v>0.93577891975241945</v>
      </c>
      <c r="BX1406">
        <f t="shared" si="107"/>
        <v>0.60748217536470928</v>
      </c>
      <c r="BZ1406">
        <v>19.600000000000001</v>
      </c>
      <c r="CB1406">
        <v>0.627</v>
      </c>
      <c r="CD1406">
        <f t="shared" si="108"/>
        <v>1.5404220201039038</v>
      </c>
      <c r="CF1406">
        <f t="shared" si="106"/>
        <v>404.81000000000006</v>
      </c>
      <c r="CG140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BORD'!$B$13:$B$2000,0),9)))*T1406/$P$18)</f>
        <v>406.35042202010396</v>
      </c>
      <c r="CI1406">
        <f>'TABLEAU DE BORD'!B1404</f>
        <v>0</v>
      </c>
      <c r="CJ1406">
        <f>'TABLEAU DE BORD'!E1404-'TABLEAU DE BORD'!C1404</f>
        <v>0</v>
      </c>
      <c r="CL1406">
        <f>'TABLEAU DE BORD'!H1404</f>
        <v>0</v>
      </c>
      <c r="CM1406">
        <f>'TABLEAU DE BORD'!K1404-'TABLEAU DE BORD'!I1404</f>
        <v>0</v>
      </c>
    </row>
    <row r="1407" spans="72:91" x14ac:dyDescent="0.25">
      <c r="BT140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BORD'!$B$13:$B$2000,0),11))*T1407/INDEX('TABLEAU DE BORD'!$B$13:$R$2000,MATCH('Formalisme RTE'!$H$2,'TABLEAU DE BORD'!$B$13:$B$2000,0),12)</f>
        <v>3.102830965870556</v>
      </c>
      <c r="BU1407">
        <f t="shared" si="109"/>
        <v>0.93577891975241945</v>
      </c>
      <c r="BX1407">
        <f t="shared" si="107"/>
        <v>0.60748217536470928</v>
      </c>
      <c r="BZ1407">
        <v>19.600000000000001</v>
      </c>
      <c r="CB1407">
        <v>0.627</v>
      </c>
      <c r="CD1407">
        <f t="shared" si="108"/>
        <v>1.5404220201039038</v>
      </c>
      <c r="CF1407">
        <f t="shared" si="106"/>
        <v>404.81000000000006</v>
      </c>
      <c r="CG140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BORD'!$B$13:$B$2000,0),9)))*T1407/$P$18)</f>
        <v>406.35042202010396</v>
      </c>
      <c r="CI1407">
        <f>'TABLEAU DE BORD'!B1405</f>
        <v>0</v>
      </c>
      <c r="CJ1407">
        <f>'TABLEAU DE BORD'!E1405-'TABLEAU DE BORD'!C1405</f>
        <v>0</v>
      </c>
      <c r="CL1407">
        <f>'TABLEAU DE BORD'!H1405</f>
        <v>0</v>
      </c>
      <c r="CM1407">
        <f>'TABLEAU DE BORD'!K1405-'TABLEAU DE BORD'!I1405</f>
        <v>0</v>
      </c>
    </row>
    <row r="1408" spans="72:91" x14ac:dyDescent="0.25">
      <c r="BT140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BORD'!$B$13:$B$2000,0),11))*T1408/INDEX('TABLEAU DE BORD'!$B$13:$R$2000,MATCH('Formalisme RTE'!$H$2,'TABLEAU DE BORD'!$B$13:$B$2000,0),12)</f>
        <v>3.102830965870556</v>
      </c>
      <c r="BU1408">
        <f t="shared" si="109"/>
        <v>0.93577891975241945</v>
      </c>
      <c r="BX1408">
        <f t="shared" si="107"/>
        <v>0.60748217536470928</v>
      </c>
      <c r="BZ1408">
        <v>19.600000000000001</v>
      </c>
      <c r="CB1408">
        <v>0.627</v>
      </c>
      <c r="CD1408">
        <f t="shared" si="108"/>
        <v>1.5404220201039038</v>
      </c>
      <c r="CF1408">
        <f t="shared" si="106"/>
        <v>404.81000000000006</v>
      </c>
      <c r="CG140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BORD'!$B$13:$B$2000,0),9)))*T1408/$P$18)</f>
        <v>406.35042202010396</v>
      </c>
      <c r="CI1408">
        <f>'TABLEAU DE BORD'!B1406</f>
        <v>0</v>
      </c>
      <c r="CJ1408">
        <f>'TABLEAU DE BORD'!E1406-'TABLEAU DE BORD'!C1406</f>
        <v>0</v>
      </c>
      <c r="CL1408">
        <f>'TABLEAU DE BORD'!H1406</f>
        <v>0</v>
      </c>
      <c r="CM1408">
        <f>'TABLEAU DE BORD'!K1406-'TABLEAU DE BORD'!I1406</f>
        <v>0</v>
      </c>
    </row>
    <row r="1409" spans="72:91" x14ac:dyDescent="0.25">
      <c r="BT140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BORD'!$B$13:$B$2000,0),11))*T1409/INDEX('TABLEAU DE BORD'!$B$13:$R$2000,MATCH('Formalisme RTE'!$H$2,'TABLEAU DE BORD'!$B$13:$B$2000,0),12)</f>
        <v>3.102830965870556</v>
      </c>
      <c r="BU1409">
        <f t="shared" si="109"/>
        <v>0.93577891975241945</v>
      </c>
      <c r="BX1409">
        <f t="shared" si="107"/>
        <v>0.60748217536470928</v>
      </c>
      <c r="BZ1409">
        <v>19.600000000000001</v>
      </c>
      <c r="CB1409">
        <v>0.627</v>
      </c>
      <c r="CD1409">
        <f t="shared" si="108"/>
        <v>1.5404220201039038</v>
      </c>
      <c r="CF1409">
        <f t="shared" si="106"/>
        <v>404.81000000000006</v>
      </c>
      <c r="CG140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BORD'!$B$13:$B$2000,0),9)))*T1409/$P$18)</f>
        <v>406.35042202010396</v>
      </c>
      <c r="CI1409">
        <f>'TABLEAU DE BORD'!B1407</f>
        <v>0</v>
      </c>
      <c r="CJ1409">
        <f>'TABLEAU DE BORD'!E1407-'TABLEAU DE BORD'!C1407</f>
        <v>0</v>
      </c>
      <c r="CL1409">
        <f>'TABLEAU DE BORD'!H1407</f>
        <v>0</v>
      </c>
      <c r="CM1409">
        <f>'TABLEAU DE BORD'!K1407-'TABLEAU DE BORD'!I1407</f>
        <v>0</v>
      </c>
    </row>
    <row r="1410" spans="72:91" x14ac:dyDescent="0.25">
      <c r="BT141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BORD'!$B$13:$B$2000,0),11))*T1410/INDEX('TABLEAU DE BORD'!$B$13:$R$2000,MATCH('Formalisme RTE'!$H$2,'TABLEAU DE BORD'!$B$13:$B$2000,0),12)</f>
        <v>3.102830965870556</v>
      </c>
      <c r="BU1410">
        <f t="shared" si="109"/>
        <v>0.93577891975241945</v>
      </c>
      <c r="BX1410">
        <f t="shared" si="107"/>
        <v>0.60748217536470928</v>
      </c>
      <c r="BZ1410">
        <v>19.600000000000001</v>
      </c>
      <c r="CB1410">
        <v>0.627</v>
      </c>
      <c r="CD1410">
        <f t="shared" si="108"/>
        <v>1.5404220201039038</v>
      </c>
      <c r="CF1410">
        <f t="shared" si="106"/>
        <v>404.81000000000006</v>
      </c>
      <c r="CG141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BORD'!$B$13:$B$2000,0),9)))*T1410/$P$18)</f>
        <v>406.35042202010396</v>
      </c>
      <c r="CI1410">
        <f>'TABLEAU DE BORD'!B1408</f>
        <v>0</v>
      </c>
      <c r="CJ1410">
        <f>'TABLEAU DE BORD'!E1408-'TABLEAU DE BORD'!C1408</f>
        <v>0</v>
      </c>
      <c r="CL1410">
        <f>'TABLEAU DE BORD'!H1408</f>
        <v>0</v>
      </c>
      <c r="CM1410">
        <f>'TABLEAU DE BORD'!K1408-'TABLEAU DE BORD'!I1408</f>
        <v>0</v>
      </c>
    </row>
    <row r="1411" spans="72:91" x14ac:dyDescent="0.25">
      <c r="BT141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BORD'!$B$13:$B$2000,0),11))*T1411/INDEX('TABLEAU DE BORD'!$B$13:$R$2000,MATCH('Formalisme RTE'!$H$2,'TABLEAU DE BORD'!$B$13:$B$2000,0),12)</f>
        <v>3.102830965870556</v>
      </c>
      <c r="BU1411">
        <f t="shared" si="109"/>
        <v>0.93577891975241945</v>
      </c>
      <c r="BX1411">
        <f t="shared" si="107"/>
        <v>0.60748217536470928</v>
      </c>
      <c r="BZ1411">
        <v>19.600000000000001</v>
      </c>
      <c r="CB1411">
        <v>0.627</v>
      </c>
      <c r="CD1411">
        <f t="shared" si="108"/>
        <v>1.5404220201039038</v>
      </c>
      <c r="CF1411">
        <f t="shared" si="106"/>
        <v>404.81000000000006</v>
      </c>
      <c r="CG141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BORD'!$B$13:$B$2000,0),9)))*T1411/$P$18)</f>
        <v>406.35042202010396</v>
      </c>
      <c r="CI1411">
        <f>'TABLEAU DE BORD'!B1409</f>
        <v>0</v>
      </c>
      <c r="CJ1411">
        <f>'TABLEAU DE BORD'!E1409-'TABLEAU DE BORD'!C1409</f>
        <v>0</v>
      </c>
      <c r="CL1411">
        <f>'TABLEAU DE BORD'!H1409</f>
        <v>0</v>
      </c>
      <c r="CM1411">
        <f>'TABLEAU DE BORD'!K1409-'TABLEAU DE BORD'!I1409</f>
        <v>0</v>
      </c>
    </row>
    <row r="1412" spans="72:91" x14ac:dyDescent="0.25">
      <c r="BT141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BORD'!$B$13:$B$2000,0),11))*T1412/INDEX('TABLEAU DE BORD'!$B$13:$R$2000,MATCH('Formalisme RTE'!$H$2,'TABLEAU DE BORD'!$B$13:$B$2000,0),12)</f>
        <v>3.102830965870556</v>
      </c>
      <c r="BU1412">
        <f t="shared" si="109"/>
        <v>0.93577891975241945</v>
      </c>
      <c r="BX1412">
        <f t="shared" si="107"/>
        <v>0.60748217536470928</v>
      </c>
      <c r="BZ1412">
        <v>19.600000000000001</v>
      </c>
      <c r="CB1412">
        <v>0.627</v>
      </c>
      <c r="CD1412">
        <f t="shared" si="108"/>
        <v>1.5404220201039038</v>
      </c>
      <c r="CF1412">
        <f t="shared" si="106"/>
        <v>404.81000000000006</v>
      </c>
      <c r="CG141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BORD'!$B$13:$B$2000,0),9)))*T1412/$P$18)</f>
        <v>406.35042202010396</v>
      </c>
      <c r="CI1412">
        <f>'TABLEAU DE BORD'!B1410</f>
        <v>0</v>
      </c>
      <c r="CJ1412">
        <f>'TABLEAU DE BORD'!E1410-'TABLEAU DE BORD'!C1410</f>
        <v>0</v>
      </c>
      <c r="CL1412">
        <f>'TABLEAU DE BORD'!H1410</f>
        <v>0</v>
      </c>
      <c r="CM1412">
        <f>'TABLEAU DE BORD'!K1410-'TABLEAU DE BORD'!I1410</f>
        <v>0</v>
      </c>
    </row>
    <row r="1413" spans="72:91" x14ac:dyDescent="0.25">
      <c r="BT141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BORD'!$B$13:$B$2000,0),11))*T1413/INDEX('TABLEAU DE BORD'!$B$13:$R$2000,MATCH('Formalisme RTE'!$H$2,'TABLEAU DE BORD'!$B$13:$B$2000,0),12)</f>
        <v>3.102830965870556</v>
      </c>
      <c r="BU1413">
        <f t="shared" si="109"/>
        <v>0.93577891975241945</v>
      </c>
      <c r="BX1413">
        <f t="shared" si="107"/>
        <v>0.60748217536470928</v>
      </c>
      <c r="BZ1413">
        <v>19.600000000000001</v>
      </c>
      <c r="CB1413">
        <v>0.627</v>
      </c>
      <c r="CD1413">
        <f t="shared" si="108"/>
        <v>1.5404220201039038</v>
      </c>
      <c r="CF1413">
        <f t="shared" si="106"/>
        <v>404.81000000000006</v>
      </c>
      <c r="CG141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BORD'!$B$13:$B$2000,0),9)))*T1413/$P$18)</f>
        <v>406.35042202010396</v>
      </c>
      <c r="CI1413">
        <f>'TABLEAU DE BORD'!B1411</f>
        <v>0</v>
      </c>
      <c r="CJ1413">
        <f>'TABLEAU DE BORD'!E1411-'TABLEAU DE BORD'!C1411</f>
        <v>0</v>
      </c>
      <c r="CL1413">
        <f>'TABLEAU DE BORD'!H1411</f>
        <v>0</v>
      </c>
      <c r="CM1413">
        <f>'TABLEAU DE BORD'!K1411-'TABLEAU DE BORD'!I1411</f>
        <v>0</v>
      </c>
    </row>
    <row r="1414" spans="72:91" x14ac:dyDescent="0.25">
      <c r="BT141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BORD'!$B$13:$B$2000,0),11))*T1414/INDEX('TABLEAU DE BORD'!$B$13:$R$2000,MATCH('Formalisme RTE'!$H$2,'TABLEAU DE BORD'!$B$13:$B$2000,0),12)</f>
        <v>3.102830965870556</v>
      </c>
      <c r="BU1414">
        <f t="shared" si="109"/>
        <v>0.93577891975241945</v>
      </c>
      <c r="BX1414">
        <f t="shared" si="107"/>
        <v>0.60748217536470928</v>
      </c>
      <c r="BZ1414">
        <v>19.600000000000001</v>
      </c>
      <c r="CB1414">
        <v>0.627</v>
      </c>
      <c r="CD1414">
        <f t="shared" si="108"/>
        <v>1.5404220201039038</v>
      </c>
      <c r="CF1414">
        <f t="shared" si="106"/>
        <v>404.81000000000006</v>
      </c>
      <c r="CG141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BORD'!$B$13:$B$2000,0),9)))*T1414/$P$18)</f>
        <v>406.35042202010396</v>
      </c>
      <c r="CI1414">
        <f>'TABLEAU DE BORD'!B1412</f>
        <v>0</v>
      </c>
      <c r="CJ1414">
        <f>'TABLEAU DE BORD'!E1412-'TABLEAU DE BORD'!C1412</f>
        <v>0</v>
      </c>
      <c r="CL1414">
        <f>'TABLEAU DE BORD'!H1412</f>
        <v>0</v>
      </c>
      <c r="CM1414">
        <f>'TABLEAU DE BORD'!K1412-'TABLEAU DE BORD'!I1412</f>
        <v>0</v>
      </c>
    </row>
    <row r="1415" spans="72:91" x14ac:dyDescent="0.25">
      <c r="BT141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BORD'!$B$13:$B$2000,0),11))*T1415/INDEX('TABLEAU DE BORD'!$B$13:$R$2000,MATCH('Formalisme RTE'!$H$2,'TABLEAU DE BORD'!$B$13:$B$2000,0),12)</f>
        <v>3.102830965870556</v>
      </c>
      <c r="BU1415">
        <f t="shared" si="109"/>
        <v>0.93577891975241945</v>
      </c>
      <c r="BX1415">
        <f t="shared" si="107"/>
        <v>0.60748217536470928</v>
      </c>
      <c r="BZ1415">
        <v>19.600000000000001</v>
      </c>
      <c r="CB1415">
        <v>0.627</v>
      </c>
      <c r="CD1415">
        <f t="shared" si="108"/>
        <v>1.5404220201039038</v>
      </c>
      <c r="CF1415">
        <f t="shared" si="106"/>
        <v>404.81000000000006</v>
      </c>
      <c r="CG141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BORD'!$B$13:$B$2000,0),9)))*T1415/$P$18)</f>
        <v>406.35042202010396</v>
      </c>
      <c r="CI1415">
        <f>'TABLEAU DE BORD'!B1413</f>
        <v>0</v>
      </c>
      <c r="CJ1415">
        <f>'TABLEAU DE BORD'!E1413-'TABLEAU DE BORD'!C1413</f>
        <v>0</v>
      </c>
      <c r="CL1415">
        <f>'TABLEAU DE BORD'!H1413</f>
        <v>0</v>
      </c>
      <c r="CM1415">
        <f>'TABLEAU DE BORD'!K1413-'TABLEAU DE BORD'!I1413</f>
        <v>0</v>
      </c>
    </row>
    <row r="1416" spans="72:91" x14ac:dyDescent="0.25">
      <c r="BT141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BORD'!$B$13:$B$2000,0),11))*T1416/INDEX('TABLEAU DE BORD'!$B$13:$R$2000,MATCH('Formalisme RTE'!$H$2,'TABLEAU DE BORD'!$B$13:$B$2000,0),12)</f>
        <v>3.102830965870556</v>
      </c>
      <c r="BU1416">
        <f t="shared" si="109"/>
        <v>0.93577891975241945</v>
      </c>
      <c r="BX1416">
        <f t="shared" si="107"/>
        <v>0.60748217536470928</v>
      </c>
      <c r="BZ1416">
        <v>19.600000000000001</v>
      </c>
      <c r="CB1416">
        <v>0.627</v>
      </c>
      <c r="CD1416">
        <f t="shared" si="108"/>
        <v>1.5404220201039038</v>
      </c>
      <c r="CF1416">
        <f t="shared" si="106"/>
        <v>404.81000000000006</v>
      </c>
      <c r="CG141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BORD'!$B$13:$B$2000,0),9)))*T1416/$P$18)</f>
        <v>406.35042202010396</v>
      </c>
      <c r="CI1416">
        <f>'TABLEAU DE BORD'!B1414</f>
        <v>0</v>
      </c>
      <c r="CJ1416">
        <f>'TABLEAU DE BORD'!E1414-'TABLEAU DE BORD'!C1414</f>
        <v>0</v>
      </c>
      <c r="CL1416">
        <f>'TABLEAU DE BORD'!H1414</f>
        <v>0</v>
      </c>
      <c r="CM1416">
        <f>'TABLEAU DE BORD'!K1414-'TABLEAU DE BORD'!I1414</f>
        <v>0</v>
      </c>
    </row>
    <row r="1417" spans="72:91" x14ac:dyDescent="0.25">
      <c r="BT141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BORD'!$B$13:$B$2000,0),11))*T1417/INDEX('TABLEAU DE BORD'!$B$13:$R$2000,MATCH('Formalisme RTE'!$H$2,'TABLEAU DE BORD'!$B$13:$B$2000,0),12)</f>
        <v>3.102830965870556</v>
      </c>
      <c r="BU1417">
        <f t="shared" si="109"/>
        <v>0.93577891975241945</v>
      </c>
      <c r="BX1417">
        <f t="shared" si="107"/>
        <v>0.60748217536470928</v>
      </c>
      <c r="BZ1417">
        <v>19.600000000000001</v>
      </c>
      <c r="CB1417">
        <v>0.627</v>
      </c>
      <c r="CD1417">
        <f t="shared" si="108"/>
        <v>1.5404220201039038</v>
      </c>
      <c r="CF1417">
        <f t="shared" si="106"/>
        <v>404.81000000000006</v>
      </c>
      <c r="CG141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BORD'!$B$13:$B$2000,0),9)))*T1417/$P$18)</f>
        <v>406.35042202010396</v>
      </c>
      <c r="CI1417">
        <f>'TABLEAU DE BORD'!B1415</f>
        <v>0</v>
      </c>
      <c r="CJ1417">
        <f>'TABLEAU DE BORD'!E1415-'TABLEAU DE BORD'!C1415</f>
        <v>0</v>
      </c>
      <c r="CL1417">
        <f>'TABLEAU DE BORD'!H1415</f>
        <v>0</v>
      </c>
      <c r="CM1417">
        <f>'TABLEAU DE BORD'!K1415-'TABLEAU DE BORD'!I1415</f>
        <v>0</v>
      </c>
    </row>
    <row r="1418" spans="72:91" x14ac:dyDescent="0.25">
      <c r="BT141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BORD'!$B$13:$B$2000,0),11))*T1418/INDEX('TABLEAU DE BORD'!$B$13:$R$2000,MATCH('Formalisme RTE'!$H$2,'TABLEAU DE BORD'!$B$13:$B$2000,0),12)</f>
        <v>3.102830965870556</v>
      </c>
      <c r="BU1418">
        <f t="shared" si="109"/>
        <v>0.93577891975241945</v>
      </c>
      <c r="BX1418">
        <f t="shared" si="107"/>
        <v>0.60748217536470928</v>
      </c>
      <c r="BZ1418">
        <v>19.600000000000001</v>
      </c>
      <c r="CB1418">
        <v>0.627</v>
      </c>
      <c r="CD1418">
        <f t="shared" si="108"/>
        <v>1.5404220201039038</v>
      </c>
      <c r="CF1418">
        <f t="shared" si="106"/>
        <v>404.81000000000006</v>
      </c>
      <c r="CG141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BORD'!$B$13:$B$2000,0),9)))*T1418/$P$18)</f>
        <v>406.35042202010396</v>
      </c>
      <c r="CI1418">
        <f>'TABLEAU DE BORD'!B1416</f>
        <v>0</v>
      </c>
      <c r="CJ1418">
        <f>'TABLEAU DE BORD'!E1416-'TABLEAU DE BORD'!C1416</f>
        <v>0</v>
      </c>
      <c r="CL1418">
        <f>'TABLEAU DE BORD'!H1416</f>
        <v>0</v>
      </c>
      <c r="CM1418">
        <f>'TABLEAU DE BORD'!K1416-'TABLEAU DE BORD'!I1416</f>
        <v>0</v>
      </c>
    </row>
    <row r="1419" spans="72:91" x14ac:dyDescent="0.25">
      <c r="BT141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BORD'!$B$13:$B$2000,0),11))*T1419/INDEX('TABLEAU DE BORD'!$B$13:$R$2000,MATCH('Formalisme RTE'!$H$2,'TABLEAU DE BORD'!$B$13:$B$2000,0),12)</f>
        <v>3.102830965870556</v>
      </c>
      <c r="BU1419">
        <f t="shared" si="109"/>
        <v>0.93577891975241945</v>
      </c>
      <c r="BX1419">
        <f t="shared" si="107"/>
        <v>0.60748217536470928</v>
      </c>
      <c r="BZ1419">
        <v>19.600000000000001</v>
      </c>
      <c r="CB1419">
        <v>0.627</v>
      </c>
      <c r="CD1419">
        <f t="shared" si="108"/>
        <v>1.5404220201039038</v>
      </c>
      <c r="CF1419">
        <f t="shared" si="106"/>
        <v>404.81000000000006</v>
      </c>
      <c r="CG141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BORD'!$B$13:$B$2000,0),9)))*T1419/$P$18)</f>
        <v>406.35042202010396</v>
      </c>
      <c r="CI1419">
        <f>'TABLEAU DE BORD'!B1417</f>
        <v>0</v>
      </c>
      <c r="CJ1419">
        <f>'TABLEAU DE BORD'!E1417-'TABLEAU DE BORD'!C1417</f>
        <v>0</v>
      </c>
      <c r="CL1419">
        <f>'TABLEAU DE BORD'!H1417</f>
        <v>0</v>
      </c>
      <c r="CM1419">
        <f>'TABLEAU DE BORD'!K1417-'TABLEAU DE BORD'!I1417</f>
        <v>0</v>
      </c>
    </row>
    <row r="1420" spans="72:91" x14ac:dyDescent="0.25">
      <c r="BT142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BORD'!$B$13:$B$2000,0),11))*T1420/INDEX('TABLEAU DE BORD'!$B$13:$R$2000,MATCH('Formalisme RTE'!$H$2,'TABLEAU DE BORD'!$B$13:$B$2000,0),12)</f>
        <v>3.102830965870556</v>
      </c>
      <c r="BU1420">
        <f t="shared" si="109"/>
        <v>0.93577891975241945</v>
      </c>
      <c r="BX1420">
        <f t="shared" si="107"/>
        <v>0.60748217536470928</v>
      </c>
      <c r="BZ1420">
        <v>19.600000000000001</v>
      </c>
      <c r="CB1420">
        <v>0.627</v>
      </c>
      <c r="CD1420">
        <f t="shared" si="108"/>
        <v>1.5404220201039038</v>
      </c>
      <c r="CF1420">
        <f t="shared" si="106"/>
        <v>404.81000000000006</v>
      </c>
      <c r="CG142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BORD'!$B$13:$B$2000,0),9)))*T1420/$P$18)</f>
        <v>406.35042202010396</v>
      </c>
      <c r="CI1420">
        <f>'TABLEAU DE BORD'!B1418</f>
        <v>0</v>
      </c>
      <c r="CJ1420">
        <f>'TABLEAU DE BORD'!E1418-'TABLEAU DE BORD'!C1418</f>
        <v>0</v>
      </c>
      <c r="CL1420">
        <f>'TABLEAU DE BORD'!H1418</f>
        <v>0</v>
      </c>
      <c r="CM1420">
        <f>'TABLEAU DE BORD'!K1418-'TABLEAU DE BORD'!I1418</f>
        <v>0</v>
      </c>
    </row>
    <row r="1421" spans="72:91" x14ac:dyDescent="0.25">
      <c r="BT142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BORD'!$B$13:$B$2000,0),11))*T1421/INDEX('TABLEAU DE BORD'!$B$13:$R$2000,MATCH('Formalisme RTE'!$H$2,'TABLEAU DE BORD'!$B$13:$B$2000,0),12)</f>
        <v>3.102830965870556</v>
      </c>
      <c r="BU1421">
        <f t="shared" si="109"/>
        <v>0.93577891975241945</v>
      </c>
      <c r="BX1421">
        <f t="shared" si="107"/>
        <v>0.60748217536470928</v>
      </c>
      <c r="BZ1421">
        <v>19.600000000000001</v>
      </c>
      <c r="CB1421">
        <v>0.627</v>
      </c>
      <c r="CD1421">
        <f t="shared" si="108"/>
        <v>1.5404220201039038</v>
      </c>
      <c r="CF1421">
        <f t="shared" si="106"/>
        <v>404.81000000000006</v>
      </c>
      <c r="CG142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BORD'!$B$13:$B$2000,0),9)))*T1421/$P$18)</f>
        <v>406.35042202010396</v>
      </c>
      <c r="CI1421">
        <f>'TABLEAU DE BORD'!B1419</f>
        <v>0</v>
      </c>
      <c r="CJ1421">
        <f>'TABLEAU DE BORD'!E1419-'TABLEAU DE BORD'!C1419</f>
        <v>0</v>
      </c>
      <c r="CL1421">
        <f>'TABLEAU DE BORD'!H1419</f>
        <v>0</v>
      </c>
      <c r="CM1421">
        <f>'TABLEAU DE BORD'!K1419-'TABLEAU DE BORD'!I1419</f>
        <v>0</v>
      </c>
    </row>
    <row r="1422" spans="72:91" x14ac:dyDescent="0.25">
      <c r="BT142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BORD'!$B$13:$B$2000,0),11))*T1422/INDEX('TABLEAU DE BORD'!$B$13:$R$2000,MATCH('Formalisme RTE'!$H$2,'TABLEAU DE BORD'!$B$13:$B$2000,0),12)</f>
        <v>3.102830965870556</v>
      </c>
      <c r="BU1422">
        <f t="shared" si="109"/>
        <v>0.93577891975241945</v>
      </c>
      <c r="BX1422">
        <f t="shared" si="107"/>
        <v>0.60748217536470928</v>
      </c>
      <c r="BZ1422">
        <v>19.600000000000001</v>
      </c>
      <c r="CB1422">
        <v>0.627</v>
      </c>
      <c r="CD1422">
        <f t="shared" si="108"/>
        <v>1.5404220201039038</v>
      </c>
      <c r="CF1422">
        <f t="shared" si="106"/>
        <v>404.81000000000006</v>
      </c>
      <c r="CG142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BORD'!$B$13:$B$2000,0),9)))*T1422/$P$18)</f>
        <v>406.35042202010396</v>
      </c>
      <c r="CI1422">
        <f>'TABLEAU DE BORD'!B1420</f>
        <v>0</v>
      </c>
      <c r="CJ1422">
        <f>'TABLEAU DE BORD'!E1420-'TABLEAU DE BORD'!C1420</f>
        <v>0</v>
      </c>
      <c r="CL1422">
        <f>'TABLEAU DE BORD'!H1420</f>
        <v>0</v>
      </c>
      <c r="CM1422">
        <f>'TABLEAU DE BORD'!K1420-'TABLEAU DE BORD'!I1420</f>
        <v>0</v>
      </c>
    </row>
    <row r="1423" spans="72:91" x14ac:dyDescent="0.25">
      <c r="BT142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BORD'!$B$13:$B$2000,0),11))*T1423/INDEX('TABLEAU DE BORD'!$B$13:$R$2000,MATCH('Formalisme RTE'!$H$2,'TABLEAU DE BORD'!$B$13:$B$2000,0),12)</f>
        <v>3.102830965870556</v>
      </c>
      <c r="BU1423">
        <f t="shared" si="109"/>
        <v>0.93577891975241945</v>
      </c>
      <c r="BX1423">
        <f t="shared" si="107"/>
        <v>0.60748217536470928</v>
      </c>
      <c r="BZ1423">
        <v>19.600000000000001</v>
      </c>
      <c r="CB1423">
        <v>0.627</v>
      </c>
      <c r="CD1423">
        <f t="shared" si="108"/>
        <v>1.5404220201039038</v>
      </c>
      <c r="CF1423">
        <f t="shared" ref="CF1423:CF1486" si="110">$BE$28+$D$10*((EXP(($BE$26-T1423)/$D$10)+EXP(-($BE$26-T1423)/$D$10))/2-1)</f>
        <v>404.81000000000006</v>
      </c>
      <c r="CG142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BORD'!$B$13:$B$2000,0),9)))*T1423/$P$18)</f>
        <v>406.35042202010396</v>
      </c>
      <c r="CI1423">
        <f>'TABLEAU DE BORD'!B1421</f>
        <v>0</v>
      </c>
      <c r="CJ1423">
        <f>'TABLEAU DE BORD'!E1421-'TABLEAU DE BORD'!C1421</f>
        <v>0</v>
      </c>
      <c r="CL1423">
        <f>'TABLEAU DE BORD'!H1421</f>
        <v>0</v>
      </c>
      <c r="CM1423">
        <f>'TABLEAU DE BORD'!K1421-'TABLEAU DE BORD'!I1421</f>
        <v>0</v>
      </c>
    </row>
    <row r="1424" spans="72:91" x14ac:dyDescent="0.25">
      <c r="BT142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BORD'!$B$13:$B$2000,0),11))*T1424/INDEX('TABLEAU DE BORD'!$B$13:$R$2000,MATCH('Formalisme RTE'!$H$2,'TABLEAU DE BORD'!$B$13:$B$2000,0),12)</f>
        <v>3.102830965870556</v>
      </c>
      <c r="BU1424">
        <f t="shared" si="109"/>
        <v>0.93577891975241945</v>
      </c>
      <c r="BX1424">
        <f t="shared" ref="BX1424:BX1487" si="111">SQRT(1-(1/(SQRT((CB1424*0.981)^2+(($B$30/10)*BZ1424*0.001)^2)/(CB1424*0.981))^2))</f>
        <v>0.60748217536470928</v>
      </c>
      <c r="BZ1424">
        <v>19.600000000000001</v>
      </c>
      <c r="CB1424">
        <v>0.627</v>
      </c>
      <c r="CD1424">
        <f t="shared" si="108"/>
        <v>1.5404220201039038</v>
      </c>
      <c r="CF1424">
        <f t="shared" si="110"/>
        <v>404.81000000000006</v>
      </c>
      <c r="CG142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BORD'!$B$13:$B$2000,0),9)))*T1424/$P$18)</f>
        <v>406.35042202010396</v>
      </c>
      <c r="CI1424">
        <f>'TABLEAU DE BORD'!B1422</f>
        <v>0</v>
      </c>
      <c r="CJ1424">
        <f>'TABLEAU DE BORD'!E1422-'TABLEAU DE BORD'!C1422</f>
        <v>0</v>
      </c>
      <c r="CL1424">
        <f>'TABLEAU DE BORD'!H1422</f>
        <v>0</v>
      </c>
      <c r="CM1424">
        <f>'TABLEAU DE BORD'!K1422-'TABLEAU DE BORD'!I1422</f>
        <v>0</v>
      </c>
    </row>
    <row r="1425" spans="72:91" x14ac:dyDescent="0.25">
      <c r="BT142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BORD'!$B$13:$B$2000,0),11))*T1425/INDEX('TABLEAU DE BORD'!$B$13:$R$2000,MATCH('Formalisme RTE'!$H$2,'TABLEAU DE BORD'!$B$13:$B$2000,0),12)</f>
        <v>3.102830965870556</v>
      </c>
      <c r="BU1425">
        <f t="shared" si="109"/>
        <v>0.93577891975241945</v>
      </c>
      <c r="BX1425">
        <f t="shared" si="111"/>
        <v>0.60748217536470928</v>
      </c>
      <c r="BZ1425">
        <v>19.600000000000001</v>
      </c>
      <c r="CB1425">
        <v>0.627</v>
      </c>
      <c r="CD1425">
        <f t="shared" ref="CD1425:CD1488" si="112">CG1425-CF1425</f>
        <v>1.5404220201039038</v>
      </c>
      <c r="CF1425">
        <f t="shared" si="110"/>
        <v>404.81000000000006</v>
      </c>
      <c r="CG142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BORD'!$B$13:$B$2000,0),9)))*T1425/$P$18)</f>
        <v>406.35042202010396</v>
      </c>
      <c r="CI1425">
        <f>'TABLEAU DE BORD'!B1423</f>
        <v>0</v>
      </c>
      <c r="CJ1425">
        <f>'TABLEAU DE BORD'!E1423-'TABLEAU DE BORD'!C1423</f>
        <v>0</v>
      </c>
      <c r="CL1425">
        <f>'TABLEAU DE BORD'!H1423</f>
        <v>0</v>
      </c>
      <c r="CM1425">
        <f>'TABLEAU DE BORD'!K1423-'TABLEAU DE BORD'!I1423</f>
        <v>0</v>
      </c>
    </row>
    <row r="1426" spans="72:91" x14ac:dyDescent="0.25">
      <c r="BT142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BORD'!$B$13:$B$2000,0),11))*T1426/INDEX('TABLEAU DE BORD'!$B$13:$R$2000,MATCH('Formalisme RTE'!$H$2,'TABLEAU DE BORD'!$B$13:$B$2000,0),12)</f>
        <v>3.102830965870556</v>
      </c>
      <c r="BU1426">
        <f t="shared" ref="BU1426:BU1489" si="113">BX1426*CD1426</f>
        <v>0.93577891975241945</v>
      </c>
      <c r="BX1426">
        <f t="shared" si="111"/>
        <v>0.60748217536470928</v>
      </c>
      <c r="BZ1426">
        <v>19.600000000000001</v>
      </c>
      <c r="CB1426">
        <v>0.627</v>
      </c>
      <c r="CD1426">
        <f t="shared" si="112"/>
        <v>1.5404220201039038</v>
      </c>
      <c r="CF1426">
        <f t="shared" si="110"/>
        <v>404.81000000000006</v>
      </c>
      <c r="CG142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BORD'!$B$13:$B$2000,0),9)))*T1426/$P$18)</f>
        <v>406.35042202010396</v>
      </c>
      <c r="CI1426">
        <f>'TABLEAU DE BORD'!B1424</f>
        <v>0</v>
      </c>
      <c r="CJ1426">
        <f>'TABLEAU DE BORD'!E1424-'TABLEAU DE BORD'!C1424</f>
        <v>0</v>
      </c>
      <c r="CL1426">
        <f>'TABLEAU DE BORD'!H1424</f>
        <v>0</v>
      </c>
      <c r="CM1426">
        <f>'TABLEAU DE BORD'!K1424-'TABLEAU DE BORD'!I1424</f>
        <v>0</v>
      </c>
    </row>
    <row r="1427" spans="72:91" x14ac:dyDescent="0.25">
      <c r="BT142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BORD'!$B$13:$B$2000,0),11))*T1427/INDEX('TABLEAU DE BORD'!$B$13:$R$2000,MATCH('Formalisme RTE'!$H$2,'TABLEAU DE BORD'!$B$13:$B$2000,0),12)</f>
        <v>3.102830965870556</v>
      </c>
      <c r="BU1427">
        <f t="shared" si="113"/>
        <v>0.93577891975241945</v>
      </c>
      <c r="BX1427">
        <f t="shared" si="111"/>
        <v>0.60748217536470928</v>
      </c>
      <c r="BZ1427">
        <v>19.600000000000001</v>
      </c>
      <c r="CB1427">
        <v>0.627</v>
      </c>
      <c r="CD1427">
        <f t="shared" si="112"/>
        <v>1.5404220201039038</v>
      </c>
      <c r="CF1427">
        <f t="shared" si="110"/>
        <v>404.81000000000006</v>
      </c>
      <c r="CG142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BORD'!$B$13:$B$2000,0),9)))*T1427/$P$18)</f>
        <v>406.35042202010396</v>
      </c>
      <c r="CI1427">
        <f>'TABLEAU DE BORD'!B1425</f>
        <v>0</v>
      </c>
      <c r="CJ1427">
        <f>'TABLEAU DE BORD'!E1425-'TABLEAU DE BORD'!C1425</f>
        <v>0</v>
      </c>
      <c r="CL1427">
        <f>'TABLEAU DE BORD'!H1425</f>
        <v>0</v>
      </c>
      <c r="CM1427">
        <f>'TABLEAU DE BORD'!K1425-'TABLEAU DE BORD'!I1425</f>
        <v>0</v>
      </c>
    </row>
    <row r="1428" spans="72:91" x14ac:dyDescent="0.25">
      <c r="BT142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BORD'!$B$13:$B$2000,0),11))*T1428/INDEX('TABLEAU DE BORD'!$B$13:$R$2000,MATCH('Formalisme RTE'!$H$2,'TABLEAU DE BORD'!$B$13:$B$2000,0),12)</f>
        <v>3.102830965870556</v>
      </c>
      <c r="BU1428">
        <f t="shared" si="113"/>
        <v>0.93577891975241945</v>
      </c>
      <c r="BX1428">
        <f t="shared" si="111"/>
        <v>0.60748217536470928</v>
      </c>
      <c r="BZ1428">
        <v>19.600000000000001</v>
      </c>
      <c r="CB1428">
        <v>0.627</v>
      </c>
      <c r="CD1428">
        <f t="shared" si="112"/>
        <v>1.5404220201039038</v>
      </c>
      <c r="CF1428">
        <f t="shared" si="110"/>
        <v>404.81000000000006</v>
      </c>
      <c r="CG142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BORD'!$B$13:$B$2000,0),9)))*T1428/$P$18)</f>
        <v>406.35042202010396</v>
      </c>
      <c r="CI1428">
        <f>'TABLEAU DE BORD'!B1426</f>
        <v>0</v>
      </c>
      <c r="CJ1428">
        <f>'TABLEAU DE BORD'!E1426-'TABLEAU DE BORD'!C1426</f>
        <v>0</v>
      </c>
      <c r="CL1428">
        <f>'TABLEAU DE BORD'!H1426</f>
        <v>0</v>
      </c>
      <c r="CM1428">
        <f>'TABLEAU DE BORD'!K1426-'TABLEAU DE BORD'!I1426</f>
        <v>0</v>
      </c>
    </row>
    <row r="1429" spans="72:91" x14ac:dyDescent="0.25">
      <c r="BT142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BORD'!$B$13:$B$2000,0),11))*T1429/INDEX('TABLEAU DE BORD'!$B$13:$R$2000,MATCH('Formalisme RTE'!$H$2,'TABLEAU DE BORD'!$B$13:$B$2000,0),12)</f>
        <v>3.102830965870556</v>
      </c>
      <c r="BU1429">
        <f t="shared" si="113"/>
        <v>0.93577891975241945</v>
      </c>
      <c r="BX1429">
        <f t="shared" si="111"/>
        <v>0.60748217536470928</v>
      </c>
      <c r="BZ1429">
        <v>19.600000000000001</v>
      </c>
      <c r="CB1429">
        <v>0.627</v>
      </c>
      <c r="CD1429">
        <f t="shared" si="112"/>
        <v>1.5404220201039038</v>
      </c>
      <c r="CF1429">
        <f t="shared" si="110"/>
        <v>404.81000000000006</v>
      </c>
      <c r="CG142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BORD'!$B$13:$B$2000,0),9)))*T1429/$P$18)</f>
        <v>406.35042202010396</v>
      </c>
      <c r="CI1429">
        <f>'TABLEAU DE BORD'!B1427</f>
        <v>0</v>
      </c>
      <c r="CJ1429">
        <f>'TABLEAU DE BORD'!E1427-'TABLEAU DE BORD'!C1427</f>
        <v>0</v>
      </c>
      <c r="CL1429">
        <f>'TABLEAU DE BORD'!H1427</f>
        <v>0</v>
      </c>
      <c r="CM1429">
        <f>'TABLEAU DE BORD'!K1427-'TABLEAU DE BORD'!I1427</f>
        <v>0</v>
      </c>
    </row>
    <row r="1430" spans="72:91" x14ac:dyDescent="0.25">
      <c r="BT143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BORD'!$B$13:$B$2000,0),11))*T1430/INDEX('TABLEAU DE BORD'!$B$13:$R$2000,MATCH('Formalisme RTE'!$H$2,'TABLEAU DE BORD'!$B$13:$B$2000,0),12)</f>
        <v>3.102830965870556</v>
      </c>
      <c r="BU1430">
        <f t="shared" si="113"/>
        <v>0.93577891975241945</v>
      </c>
      <c r="BX1430">
        <f t="shared" si="111"/>
        <v>0.60748217536470928</v>
      </c>
      <c r="BZ1430">
        <v>19.600000000000001</v>
      </c>
      <c r="CB1430">
        <v>0.627</v>
      </c>
      <c r="CD1430">
        <f t="shared" si="112"/>
        <v>1.5404220201039038</v>
      </c>
      <c r="CF1430">
        <f t="shared" si="110"/>
        <v>404.81000000000006</v>
      </c>
      <c r="CG143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BORD'!$B$13:$B$2000,0),9)))*T1430/$P$18)</f>
        <v>406.35042202010396</v>
      </c>
      <c r="CI1430">
        <f>'TABLEAU DE BORD'!B1428</f>
        <v>0</v>
      </c>
      <c r="CJ1430">
        <f>'TABLEAU DE BORD'!E1428-'TABLEAU DE BORD'!C1428</f>
        <v>0</v>
      </c>
      <c r="CL1430">
        <f>'TABLEAU DE BORD'!H1428</f>
        <v>0</v>
      </c>
      <c r="CM1430">
        <f>'TABLEAU DE BORD'!K1428-'TABLEAU DE BORD'!I1428</f>
        <v>0</v>
      </c>
    </row>
    <row r="1431" spans="72:91" x14ac:dyDescent="0.25">
      <c r="BT143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BORD'!$B$13:$B$2000,0),11))*T1431/INDEX('TABLEAU DE BORD'!$B$13:$R$2000,MATCH('Formalisme RTE'!$H$2,'TABLEAU DE BORD'!$B$13:$B$2000,0),12)</f>
        <v>3.102830965870556</v>
      </c>
      <c r="BU1431">
        <f t="shared" si="113"/>
        <v>0.93577891975241945</v>
      </c>
      <c r="BX1431">
        <f t="shared" si="111"/>
        <v>0.60748217536470928</v>
      </c>
      <c r="BZ1431">
        <v>19.600000000000001</v>
      </c>
      <c r="CB1431">
        <v>0.627</v>
      </c>
      <c r="CD1431">
        <f t="shared" si="112"/>
        <v>1.5404220201039038</v>
      </c>
      <c r="CF1431">
        <f t="shared" si="110"/>
        <v>404.81000000000006</v>
      </c>
      <c r="CG143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BORD'!$B$13:$B$2000,0),9)))*T1431/$P$18)</f>
        <v>406.35042202010396</v>
      </c>
      <c r="CI1431">
        <f>'TABLEAU DE BORD'!B1429</f>
        <v>0</v>
      </c>
      <c r="CJ1431">
        <f>'TABLEAU DE BORD'!E1429-'TABLEAU DE BORD'!C1429</f>
        <v>0</v>
      </c>
      <c r="CL1431">
        <f>'TABLEAU DE BORD'!H1429</f>
        <v>0</v>
      </c>
      <c r="CM1431">
        <f>'TABLEAU DE BORD'!K1429-'TABLEAU DE BORD'!I1429</f>
        <v>0</v>
      </c>
    </row>
    <row r="1432" spans="72:91" x14ac:dyDescent="0.25">
      <c r="BT143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BORD'!$B$13:$B$2000,0),11))*T1432/INDEX('TABLEAU DE BORD'!$B$13:$R$2000,MATCH('Formalisme RTE'!$H$2,'TABLEAU DE BORD'!$B$13:$B$2000,0),12)</f>
        <v>3.102830965870556</v>
      </c>
      <c r="BU1432">
        <f t="shared" si="113"/>
        <v>0.93577891975241945</v>
      </c>
      <c r="BX1432">
        <f t="shared" si="111"/>
        <v>0.60748217536470928</v>
      </c>
      <c r="BZ1432">
        <v>19.600000000000001</v>
      </c>
      <c r="CB1432">
        <v>0.627</v>
      </c>
      <c r="CD1432">
        <f t="shared" si="112"/>
        <v>1.5404220201039038</v>
      </c>
      <c r="CF1432">
        <f t="shared" si="110"/>
        <v>404.81000000000006</v>
      </c>
      <c r="CG143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BORD'!$B$13:$B$2000,0),9)))*T1432/$P$18)</f>
        <v>406.35042202010396</v>
      </c>
      <c r="CI1432">
        <f>'TABLEAU DE BORD'!B1430</f>
        <v>0</v>
      </c>
      <c r="CJ1432">
        <f>'TABLEAU DE BORD'!E1430-'TABLEAU DE BORD'!C1430</f>
        <v>0</v>
      </c>
      <c r="CL1432">
        <f>'TABLEAU DE BORD'!H1430</f>
        <v>0</v>
      </c>
      <c r="CM1432">
        <f>'TABLEAU DE BORD'!K1430-'TABLEAU DE BORD'!I1430</f>
        <v>0</v>
      </c>
    </row>
    <row r="1433" spans="72:91" x14ac:dyDescent="0.25">
      <c r="BT143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BORD'!$B$13:$B$2000,0),11))*T1433/INDEX('TABLEAU DE BORD'!$B$13:$R$2000,MATCH('Formalisme RTE'!$H$2,'TABLEAU DE BORD'!$B$13:$B$2000,0),12)</f>
        <v>3.102830965870556</v>
      </c>
      <c r="BU1433">
        <f t="shared" si="113"/>
        <v>0.93577891975241945</v>
      </c>
      <c r="BX1433">
        <f t="shared" si="111"/>
        <v>0.60748217536470928</v>
      </c>
      <c r="BZ1433">
        <v>19.600000000000001</v>
      </c>
      <c r="CB1433">
        <v>0.627</v>
      </c>
      <c r="CD1433">
        <f t="shared" si="112"/>
        <v>1.5404220201039038</v>
      </c>
      <c r="CF1433">
        <f t="shared" si="110"/>
        <v>404.81000000000006</v>
      </c>
      <c r="CG143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BORD'!$B$13:$B$2000,0),9)))*T1433/$P$18)</f>
        <v>406.35042202010396</v>
      </c>
      <c r="CI1433">
        <f>'TABLEAU DE BORD'!B1431</f>
        <v>0</v>
      </c>
      <c r="CJ1433">
        <f>'TABLEAU DE BORD'!E1431-'TABLEAU DE BORD'!C1431</f>
        <v>0</v>
      </c>
      <c r="CL1433">
        <f>'TABLEAU DE BORD'!H1431</f>
        <v>0</v>
      </c>
      <c r="CM1433">
        <f>'TABLEAU DE BORD'!K1431-'TABLEAU DE BORD'!I1431</f>
        <v>0</v>
      </c>
    </row>
    <row r="1434" spans="72:91" x14ac:dyDescent="0.25">
      <c r="BT143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BORD'!$B$13:$B$2000,0),11))*T1434/INDEX('TABLEAU DE BORD'!$B$13:$R$2000,MATCH('Formalisme RTE'!$H$2,'TABLEAU DE BORD'!$B$13:$B$2000,0),12)</f>
        <v>3.102830965870556</v>
      </c>
      <c r="BU1434">
        <f t="shared" si="113"/>
        <v>0.93577891975241945</v>
      </c>
      <c r="BX1434">
        <f t="shared" si="111"/>
        <v>0.60748217536470928</v>
      </c>
      <c r="BZ1434">
        <v>19.600000000000001</v>
      </c>
      <c r="CB1434">
        <v>0.627</v>
      </c>
      <c r="CD1434">
        <f t="shared" si="112"/>
        <v>1.5404220201039038</v>
      </c>
      <c r="CF1434">
        <f t="shared" si="110"/>
        <v>404.81000000000006</v>
      </c>
      <c r="CG143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BORD'!$B$13:$B$2000,0),9)))*T1434/$P$18)</f>
        <v>406.35042202010396</v>
      </c>
      <c r="CI1434">
        <f>'TABLEAU DE BORD'!B1432</f>
        <v>0</v>
      </c>
      <c r="CJ1434">
        <f>'TABLEAU DE BORD'!E1432-'TABLEAU DE BORD'!C1432</f>
        <v>0</v>
      </c>
      <c r="CL1434">
        <f>'TABLEAU DE BORD'!H1432</f>
        <v>0</v>
      </c>
      <c r="CM1434">
        <f>'TABLEAU DE BORD'!K1432-'TABLEAU DE BORD'!I1432</f>
        <v>0</v>
      </c>
    </row>
    <row r="1435" spans="72:91" x14ac:dyDescent="0.25">
      <c r="BT143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BORD'!$B$13:$B$2000,0),11))*T1435/INDEX('TABLEAU DE BORD'!$B$13:$R$2000,MATCH('Formalisme RTE'!$H$2,'TABLEAU DE BORD'!$B$13:$B$2000,0),12)</f>
        <v>3.102830965870556</v>
      </c>
      <c r="BU1435">
        <f t="shared" si="113"/>
        <v>0.93577891975241945</v>
      </c>
      <c r="BX1435">
        <f t="shared" si="111"/>
        <v>0.60748217536470928</v>
      </c>
      <c r="BZ1435">
        <v>19.600000000000001</v>
      </c>
      <c r="CB1435">
        <v>0.627</v>
      </c>
      <c r="CD1435">
        <f t="shared" si="112"/>
        <v>1.5404220201039038</v>
      </c>
      <c r="CF1435">
        <f t="shared" si="110"/>
        <v>404.81000000000006</v>
      </c>
      <c r="CG143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BORD'!$B$13:$B$2000,0),9)))*T1435/$P$18)</f>
        <v>406.35042202010396</v>
      </c>
      <c r="CI1435">
        <f>'TABLEAU DE BORD'!B1433</f>
        <v>0</v>
      </c>
      <c r="CJ1435">
        <f>'TABLEAU DE BORD'!E1433-'TABLEAU DE BORD'!C1433</f>
        <v>0</v>
      </c>
      <c r="CL1435">
        <f>'TABLEAU DE BORD'!H1433</f>
        <v>0</v>
      </c>
      <c r="CM1435">
        <f>'TABLEAU DE BORD'!K1433-'TABLEAU DE BORD'!I1433</f>
        <v>0</v>
      </c>
    </row>
    <row r="1436" spans="72:91" x14ac:dyDescent="0.25">
      <c r="BT143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BORD'!$B$13:$B$2000,0),11))*T1436/INDEX('TABLEAU DE BORD'!$B$13:$R$2000,MATCH('Formalisme RTE'!$H$2,'TABLEAU DE BORD'!$B$13:$B$2000,0),12)</f>
        <v>3.102830965870556</v>
      </c>
      <c r="BU1436">
        <f t="shared" si="113"/>
        <v>0.93577891975241945</v>
      </c>
      <c r="BX1436">
        <f t="shared" si="111"/>
        <v>0.60748217536470928</v>
      </c>
      <c r="BZ1436">
        <v>19.600000000000001</v>
      </c>
      <c r="CB1436">
        <v>0.627</v>
      </c>
      <c r="CD1436">
        <f t="shared" si="112"/>
        <v>1.5404220201039038</v>
      </c>
      <c r="CF1436">
        <f t="shared" si="110"/>
        <v>404.81000000000006</v>
      </c>
      <c r="CG143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BORD'!$B$13:$B$2000,0),9)))*T1436/$P$18)</f>
        <v>406.35042202010396</v>
      </c>
      <c r="CI1436">
        <f>'TABLEAU DE BORD'!B1434</f>
        <v>0</v>
      </c>
      <c r="CJ1436">
        <f>'TABLEAU DE BORD'!E1434-'TABLEAU DE BORD'!C1434</f>
        <v>0</v>
      </c>
      <c r="CL1436">
        <f>'TABLEAU DE BORD'!H1434</f>
        <v>0</v>
      </c>
      <c r="CM1436">
        <f>'TABLEAU DE BORD'!K1434-'TABLEAU DE BORD'!I1434</f>
        <v>0</v>
      </c>
    </row>
    <row r="1437" spans="72:91" x14ac:dyDescent="0.25">
      <c r="BT143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BORD'!$B$13:$B$2000,0),11))*T1437/INDEX('TABLEAU DE BORD'!$B$13:$R$2000,MATCH('Formalisme RTE'!$H$2,'TABLEAU DE BORD'!$B$13:$B$2000,0),12)</f>
        <v>3.102830965870556</v>
      </c>
      <c r="BU1437">
        <f t="shared" si="113"/>
        <v>0.93577891975241945</v>
      </c>
      <c r="BX1437">
        <f t="shared" si="111"/>
        <v>0.60748217536470928</v>
      </c>
      <c r="BZ1437">
        <v>19.600000000000001</v>
      </c>
      <c r="CB1437">
        <v>0.627</v>
      </c>
      <c r="CD1437">
        <f t="shared" si="112"/>
        <v>1.5404220201039038</v>
      </c>
      <c r="CF1437">
        <f t="shared" si="110"/>
        <v>404.81000000000006</v>
      </c>
      <c r="CG143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BORD'!$B$13:$B$2000,0),9)))*T1437/$P$18)</f>
        <v>406.35042202010396</v>
      </c>
      <c r="CI1437">
        <f>'TABLEAU DE BORD'!B1435</f>
        <v>0</v>
      </c>
      <c r="CJ1437">
        <f>'TABLEAU DE BORD'!E1435-'TABLEAU DE BORD'!C1435</f>
        <v>0</v>
      </c>
      <c r="CL1437">
        <f>'TABLEAU DE BORD'!H1435</f>
        <v>0</v>
      </c>
      <c r="CM1437">
        <f>'TABLEAU DE BORD'!K1435-'TABLEAU DE BORD'!I1435</f>
        <v>0</v>
      </c>
    </row>
    <row r="1438" spans="72:91" x14ac:dyDescent="0.25">
      <c r="BT143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BORD'!$B$13:$B$2000,0),11))*T1438/INDEX('TABLEAU DE BORD'!$B$13:$R$2000,MATCH('Formalisme RTE'!$H$2,'TABLEAU DE BORD'!$B$13:$B$2000,0),12)</f>
        <v>3.102830965870556</v>
      </c>
      <c r="BU1438">
        <f t="shared" si="113"/>
        <v>0.93577891975241945</v>
      </c>
      <c r="BX1438">
        <f t="shared" si="111"/>
        <v>0.60748217536470928</v>
      </c>
      <c r="BZ1438">
        <v>19.600000000000001</v>
      </c>
      <c r="CB1438">
        <v>0.627</v>
      </c>
      <c r="CD1438">
        <f t="shared" si="112"/>
        <v>1.5404220201039038</v>
      </c>
      <c r="CF1438">
        <f t="shared" si="110"/>
        <v>404.81000000000006</v>
      </c>
      <c r="CG143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BORD'!$B$13:$B$2000,0),9)))*T1438/$P$18)</f>
        <v>406.35042202010396</v>
      </c>
      <c r="CI1438">
        <f>'TABLEAU DE BORD'!B1436</f>
        <v>0</v>
      </c>
      <c r="CJ1438">
        <f>'TABLEAU DE BORD'!E1436-'TABLEAU DE BORD'!C1436</f>
        <v>0</v>
      </c>
      <c r="CL1438">
        <f>'TABLEAU DE BORD'!H1436</f>
        <v>0</v>
      </c>
      <c r="CM1438">
        <f>'TABLEAU DE BORD'!K1436-'TABLEAU DE BORD'!I1436</f>
        <v>0</v>
      </c>
    </row>
    <row r="1439" spans="72:91" x14ac:dyDescent="0.25">
      <c r="BT143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BORD'!$B$13:$B$2000,0),11))*T1439/INDEX('TABLEAU DE BORD'!$B$13:$R$2000,MATCH('Formalisme RTE'!$H$2,'TABLEAU DE BORD'!$B$13:$B$2000,0),12)</f>
        <v>3.102830965870556</v>
      </c>
      <c r="BU1439">
        <f t="shared" si="113"/>
        <v>0.93577891975241945</v>
      </c>
      <c r="BX1439">
        <f t="shared" si="111"/>
        <v>0.60748217536470928</v>
      </c>
      <c r="BZ1439">
        <v>19.600000000000001</v>
      </c>
      <c r="CB1439">
        <v>0.627</v>
      </c>
      <c r="CD1439">
        <f t="shared" si="112"/>
        <v>1.5404220201039038</v>
      </c>
      <c r="CF1439">
        <f t="shared" si="110"/>
        <v>404.81000000000006</v>
      </c>
      <c r="CG143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BORD'!$B$13:$B$2000,0),9)))*T1439/$P$18)</f>
        <v>406.35042202010396</v>
      </c>
      <c r="CI1439">
        <f>'TABLEAU DE BORD'!B1437</f>
        <v>0</v>
      </c>
      <c r="CJ1439">
        <f>'TABLEAU DE BORD'!E1437-'TABLEAU DE BORD'!C1437</f>
        <v>0</v>
      </c>
      <c r="CL1439">
        <f>'TABLEAU DE BORD'!H1437</f>
        <v>0</v>
      </c>
      <c r="CM1439">
        <f>'TABLEAU DE BORD'!K1437-'TABLEAU DE BORD'!I1437</f>
        <v>0</v>
      </c>
    </row>
    <row r="1440" spans="72:91" x14ac:dyDescent="0.25">
      <c r="BT144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BORD'!$B$13:$B$2000,0),11))*T1440/INDEX('TABLEAU DE BORD'!$B$13:$R$2000,MATCH('Formalisme RTE'!$H$2,'TABLEAU DE BORD'!$B$13:$B$2000,0),12)</f>
        <v>3.102830965870556</v>
      </c>
      <c r="BU1440">
        <f t="shared" si="113"/>
        <v>0.93577891975241945</v>
      </c>
      <c r="BX1440">
        <f t="shared" si="111"/>
        <v>0.60748217536470928</v>
      </c>
      <c r="BZ1440">
        <v>19.600000000000001</v>
      </c>
      <c r="CB1440">
        <v>0.627</v>
      </c>
      <c r="CD1440">
        <f t="shared" si="112"/>
        <v>1.5404220201039038</v>
      </c>
      <c r="CF1440">
        <f t="shared" si="110"/>
        <v>404.81000000000006</v>
      </c>
      <c r="CG144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BORD'!$B$13:$B$2000,0),9)))*T1440/$P$18)</f>
        <v>406.35042202010396</v>
      </c>
      <c r="CI1440">
        <f>'TABLEAU DE BORD'!B1438</f>
        <v>0</v>
      </c>
      <c r="CJ1440">
        <f>'TABLEAU DE BORD'!E1438-'TABLEAU DE BORD'!C1438</f>
        <v>0</v>
      </c>
      <c r="CL1440">
        <f>'TABLEAU DE BORD'!H1438</f>
        <v>0</v>
      </c>
      <c r="CM1440">
        <f>'TABLEAU DE BORD'!K1438-'TABLEAU DE BORD'!I1438</f>
        <v>0</v>
      </c>
    </row>
    <row r="1441" spans="72:91" x14ac:dyDescent="0.25">
      <c r="BT144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BORD'!$B$13:$B$2000,0),11))*T1441/INDEX('TABLEAU DE BORD'!$B$13:$R$2000,MATCH('Formalisme RTE'!$H$2,'TABLEAU DE BORD'!$B$13:$B$2000,0),12)</f>
        <v>3.102830965870556</v>
      </c>
      <c r="BU1441">
        <f t="shared" si="113"/>
        <v>0.93577891975241945</v>
      </c>
      <c r="BX1441">
        <f t="shared" si="111"/>
        <v>0.60748217536470928</v>
      </c>
      <c r="BZ1441">
        <v>19.600000000000001</v>
      </c>
      <c r="CB1441">
        <v>0.627</v>
      </c>
      <c r="CD1441">
        <f t="shared" si="112"/>
        <v>1.5404220201039038</v>
      </c>
      <c r="CF1441">
        <f t="shared" si="110"/>
        <v>404.81000000000006</v>
      </c>
      <c r="CG144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BORD'!$B$13:$B$2000,0),9)))*T1441/$P$18)</f>
        <v>406.35042202010396</v>
      </c>
      <c r="CI1441">
        <f>'TABLEAU DE BORD'!B1439</f>
        <v>0</v>
      </c>
      <c r="CJ1441">
        <f>'TABLEAU DE BORD'!E1439-'TABLEAU DE BORD'!C1439</f>
        <v>0</v>
      </c>
      <c r="CL1441">
        <f>'TABLEAU DE BORD'!H1439</f>
        <v>0</v>
      </c>
      <c r="CM1441">
        <f>'TABLEAU DE BORD'!K1439-'TABLEAU DE BORD'!I1439</f>
        <v>0</v>
      </c>
    </row>
    <row r="1442" spans="72:91" x14ac:dyDescent="0.25">
      <c r="BT144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BORD'!$B$13:$B$2000,0),11))*T1442/INDEX('TABLEAU DE BORD'!$B$13:$R$2000,MATCH('Formalisme RTE'!$H$2,'TABLEAU DE BORD'!$B$13:$B$2000,0),12)</f>
        <v>3.102830965870556</v>
      </c>
      <c r="BU1442">
        <f t="shared" si="113"/>
        <v>0.93577891975241945</v>
      </c>
      <c r="BX1442">
        <f t="shared" si="111"/>
        <v>0.60748217536470928</v>
      </c>
      <c r="BZ1442">
        <v>19.600000000000001</v>
      </c>
      <c r="CB1442">
        <v>0.627</v>
      </c>
      <c r="CD1442">
        <f t="shared" si="112"/>
        <v>1.5404220201039038</v>
      </c>
      <c r="CF1442">
        <f t="shared" si="110"/>
        <v>404.81000000000006</v>
      </c>
      <c r="CG144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BORD'!$B$13:$B$2000,0),9)))*T1442/$P$18)</f>
        <v>406.35042202010396</v>
      </c>
      <c r="CI1442">
        <f>'TABLEAU DE BORD'!B1440</f>
        <v>0</v>
      </c>
      <c r="CJ1442">
        <f>'TABLEAU DE BORD'!E1440-'TABLEAU DE BORD'!C1440</f>
        <v>0</v>
      </c>
      <c r="CL1442">
        <f>'TABLEAU DE BORD'!H1440</f>
        <v>0</v>
      </c>
      <c r="CM1442">
        <f>'TABLEAU DE BORD'!K1440-'TABLEAU DE BORD'!I1440</f>
        <v>0</v>
      </c>
    </row>
    <row r="1443" spans="72:91" x14ac:dyDescent="0.25">
      <c r="BT144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BORD'!$B$13:$B$2000,0),11))*T1443/INDEX('TABLEAU DE BORD'!$B$13:$R$2000,MATCH('Formalisme RTE'!$H$2,'TABLEAU DE BORD'!$B$13:$B$2000,0),12)</f>
        <v>3.102830965870556</v>
      </c>
      <c r="BU1443">
        <f t="shared" si="113"/>
        <v>0.93577891975241945</v>
      </c>
      <c r="BX1443">
        <f t="shared" si="111"/>
        <v>0.60748217536470928</v>
      </c>
      <c r="BZ1443">
        <v>19.600000000000001</v>
      </c>
      <c r="CB1443">
        <v>0.627</v>
      </c>
      <c r="CD1443">
        <f t="shared" si="112"/>
        <v>1.5404220201039038</v>
      </c>
      <c r="CF1443">
        <f t="shared" si="110"/>
        <v>404.81000000000006</v>
      </c>
      <c r="CG144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BORD'!$B$13:$B$2000,0),9)))*T1443/$P$18)</f>
        <v>406.35042202010396</v>
      </c>
      <c r="CI1443">
        <f>'TABLEAU DE BORD'!B1441</f>
        <v>0</v>
      </c>
      <c r="CJ1443">
        <f>'TABLEAU DE BORD'!E1441-'TABLEAU DE BORD'!C1441</f>
        <v>0</v>
      </c>
      <c r="CL1443">
        <f>'TABLEAU DE BORD'!H1441</f>
        <v>0</v>
      </c>
      <c r="CM1443">
        <f>'TABLEAU DE BORD'!K1441-'TABLEAU DE BORD'!I1441</f>
        <v>0</v>
      </c>
    </row>
    <row r="1444" spans="72:91" x14ac:dyDescent="0.25">
      <c r="BT144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BORD'!$B$13:$B$2000,0),11))*T1444/INDEX('TABLEAU DE BORD'!$B$13:$R$2000,MATCH('Formalisme RTE'!$H$2,'TABLEAU DE BORD'!$B$13:$B$2000,0),12)</f>
        <v>3.102830965870556</v>
      </c>
      <c r="BU1444">
        <f t="shared" si="113"/>
        <v>0.93577891975241945</v>
      </c>
      <c r="BX1444">
        <f t="shared" si="111"/>
        <v>0.60748217536470928</v>
      </c>
      <c r="BZ1444">
        <v>19.600000000000001</v>
      </c>
      <c r="CB1444">
        <v>0.627</v>
      </c>
      <c r="CD1444">
        <f t="shared" si="112"/>
        <v>1.5404220201039038</v>
      </c>
      <c r="CF1444">
        <f t="shared" si="110"/>
        <v>404.81000000000006</v>
      </c>
      <c r="CG144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BORD'!$B$13:$B$2000,0),9)))*T1444/$P$18)</f>
        <v>406.35042202010396</v>
      </c>
      <c r="CI1444">
        <f>'TABLEAU DE BORD'!B1442</f>
        <v>0</v>
      </c>
      <c r="CJ1444">
        <f>'TABLEAU DE BORD'!E1442-'TABLEAU DE BORD'!C1442</f>
        <v>0</v>
      </c>
      <c r="CL1444">
        <f>'TABLEAU DE BORD'!H1442</f>
        <v>0</v>
      </c>
      <c r="CM1444">
        <f>'TABLEAU DE BORD'!K1442-'TABLEAU DE BORD'!I1442</f>
        <v>0</v>
      </c>
    </row>
    <row r="1445" spans="72:91" x14ac:dyDescent="0.25">
      <c r="BT144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BORD'!$B$13:$B$2000,0),11))*T1445/INDEX('TABLEAU DE BORD'!$B$13:$R$2000,MATCH('Formalisme RTE'!$H$2,'TABLEAU DE BORD'!$B$13:$B$2000,0),12)</f>
        <v>3.102830965870556</v>
      </c>
      <c r="BU1445">
        <f t="shared" si="113"/>
        <v>0.93577891975241945</v>
      </c>
      <c r="BX1445">
        <f t="shared" si="111"/>
        <v>0.60748217536470928</v>
      </c>
      <c r="BZ1445">
        <v>19.600000000000001</v>
      </c>
      <c r="CB1445">
        <v>0.627</v>
      </c>
      <c r="CD1445">
        <f t="shared" si="112"/>
        <v>1.5404220201039038</v>
      </c>
      <c r="CF1445">
        <f t="shared" si="110"/>
        <v>404.81000000000006</v>
      </c>
      <c r="CG144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BORD'!$B$13:$B$2000,0),9)))*T1445/$P$18)</f>
        <v>406.35042202010396</v>
      </c>
      <c r="CI1445">
        <f>'TABLEAU DE BORD'!B1443</f>
        <v>0</v>
      </c>
      <c r="CJ1445">
        <f>'TABLEAU DE BORD'!E1443-'TABLEAU DE BORD'!C1443</f>
        <v>0</v>
      </c>
      <c r="CL1445">
        <f>'TABLEAU DE BORD'!H1443</f>
        <v>0</v>
      </c>
      <c r="CM1445">
        <f>'TABLEAU DE BORD'!K1443-'TABLEAU DE BORD'!I1443</f>
        <v>0</v>
      </c>
    </row>
    <row r="1446" spans="72:91" x14ac:dyDescent="0.25">
      <c r="BT144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BORD'!$B$13:$B$2000,0),11))*T1446/INDEX('TABLEAU DE BORD'!$B$13:$R$2000,MATCH('Formalisme RTE'!$H$2,'TABLEAU DE BORD'!$B$13:$B$2000,0),12)</f>
        <v>3.102830965870556</v>
      </c>
      <c r="BU1446">
        <f t="shared" si="113"/>
        <v>0.93577891975241945</v>
      </c>
      <c r="BX1446">
        <f t="shared" si="111"/>
        <v>0.60748217536470928</v>
      </c>
      <c r="BZ1446">
        <v>19.600000000000001</v>
      </c>
      <c r="CB1446">
        <v>0.627</v>
      </c>
      <c r="CD1446">
        <f t="shared" si="112"/>
        <v>1.5404220201039038</v>
      </c>
      <c r="CF1446">
        <f t="shared" si="110"/>
        <v>404.81000000000006</v>
      </c>
      <c r="CG144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BORD'!$B$13:$B$2000,0),9)))*T1446/$P$18)</f>
        <v>406.35042202010396</v>
      </c>
      <c r="CI1446">
        <f>'TABLEAU DE BORD'!B1444</f>
        <v>0</v>
      </c>
      <c r="CJ1446">
        <f>'TABLEAU DE BORD'!E1444-'TABLEAU DE BORD'!C1444</f>
        <v>0</v>
      </c>
      <c r="CL1446">
        <f>'TABLEAU DE BORD'!H1444</f>
        <v>0</v>
      </c>
      <c r="CM1446">
        <f>'TABLEAU DE BORD'!K1444-'TABLEAU DE BORD'!I1444</f>
        <v>0</v>
      </c>
    </row>
    <row r="1447" spans="72:91" x14ac:dyDescent="0.25">
      <c r="BT144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BORD'!$B$13:$B$2000,0),11))*T1447/INDEX('TABLEAU DE BORD'!$B$13:$R$2000,MATCH('Formalisme RTE'!$H$2,'TABLEAU DE BORD'!$B$13:$B$2000,0),12)</f>
        <v>3.102830965870556</v>
      </c>
      <c r="BU1447">
        <f t="shared" si="113"/>
        <v>0.93577891975241945</v>
      </c>
      <c r="BX1447">
        <f t="shared" si="111"/>
        <v>0.60748217536470928</v>
      </c>
      <c r="BZ1447">
        <v>19.600000000000001</v>
      </c>
      <c r="CB1447">
        <v>0.627</v>
      </c>
      <c r="CD1447">
        <f t="shared" si="112"/>
        <v>1.5404220201039038</v>
      </c>
      <c r="CF1447">
        <f t="shared" si="110"/>
        <v>404.81000000000006</v>
      </c>
      <c r="CG144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BORD'!$B$13:$B$2000,0),9)))*T1447/$P$18)</f>
        <v>406.35042202010396</v>
      </c>
      <c r="CI1447">
        <f>'TABLEAU DE BORD'!B1445</f>
        <v>0</v>
      </c>
      <c r="CJ1447">
        <f>'TABLEAU DE BORD'!E1445-'TABLEAU DE BORD'!C1445</f>
        <v>0</v>
      </c>
      <c r="CL1447">
        <f>'TABLEAU DE BORD'!H1445</f>
        <v>0</v>
      </c>
      <c r="CM1447">
        <f>'TABLEAU DE BORD'!K1445-'TABLEAU DE BORD'!I1445</f>
        <v>0</v>
      </c>
    </row>
    <row r="1448" spans="72:91" x14ac:dyDescent="0.25">
      <c r="BT144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BORD'!$B$13:$B$2000,0),11))*T1448/INDEX('TABLEAU DE BORD'!$B$13:$R$2000,MATCH('Formalisme RTE'!$H$2,'TABLEAU DE BORD'!$B$13:$B$2000,0),12)</f>
        <v>3.102830965870556</v>
      </c>
      <c r="BU1448">
        <f t="shared" si="113"/>
        <v>0.93577891975241945</v>
      </c>
      <c r="BX1448">
        <f t="shared" si="111"/>
        <v>0.60748217536470928</v>
      </c>
      <c r="BZ1448">
        <v>19.600000000000001</v>
      </c>
      <c r="CB1448">
        <v>0.627</v>
      </c>
      <c r="CD1448">
        <f t="shared" si="112"/>
        <v>1.5404220201039038</v>
      </c>
      <c r="CF1448">
        <f t="shared" si="110"/>
        <v>404.81000000000006</v>
      </c>
      <c r="CG144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BORD'!$B$13:$B$2000,0),9)))*T1448/$P$18)</f>
        <v>406.35042202010396</v>
      </c>
      <c r="CI1448">
        <f>'TABLEAU DE BORD'!B1446</f>
        <v>0</v>
      </c>
      <c r="CJ1448">
        <f>'TABLEAU DE BORD'!E1446-'TABLEAU DE BORD'!C1446</f>
        <v>0</v>
      </c>
      <c r="CL1448">
        <f>'TABLEAU DE BORD'!H1446</f>
        <v>0</v>
      </c>
      <c r="CM1448">
        <f>'TABLEAU DE BORD'!K1446-'TABLEAU DE BORD'!I1446</f>
        <v>0</v>
      </c>
    </row>
    <row r="1449" spans="72:91" x14ac:dyDescent="0.25">
      <c r="BT144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BORD'!$B$13:$B$2000,0),11))*T1449/INDEX('TABLEAU DE BORD'!$B$13:$R$2000,MATCH('Formalisme RTE'!$H$2,'TABLEAU DE BORD'!$B$13:$B$2000,0),12)</f>
        <v>3.102830965870556</v>
      </c>
      <c r="BU1449">
        <f t="shared" si="113"/>
        <v>0.93577891975241945</v>
      </c>
      <c r="BX1449">
        <f t="shared" si="111"/>
        <v>0.60748217536470928</v>
      </c>
      <c r="BZ1449">
        <v>19.600000000000001</v>
      </c>
      <c r="CB1449">
        <v>0.627</v>
      </c>
      <c r="CD1449">
        <f t="shared" si="112"/>
        <v>1.5404220201039038</v>
      </c>
      <c r="CF1449">
        <f t="shared" si="110"/>
        <v>404.81000000000006</v>
      </c>
      <c r="CG144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BORD'!$B$13:$B$2000,0),9)))*T1449/$P$18)</f>
        <v>406.35042202010396</v>
      </c>
      <c r="CI1449">
        <f>'TABLEAU DE BORD'!B1447</f>
        <v>0</v>
      </c>
      <c r="CJ1449">
        <f>'TABLEAU DE BORD'!E1447-'TABLEAU DE BORD'!C1447</f>
        <v>0</v>
      </c>
      <c r="CL1449">
        <f>'TABLEAU DE BORD'!H1447</f>
        <v>0</v>
      </c>
      <c r="CM1449">
        <f>'TABLEAU DE BORD'!K1447-'TABLEAU DE BORD'!I1447</f>
        <v>0</v>
      </c>
    </row>
    <row r="1450" spans="72:91" x14ac:dyDescent="0.25">
      <c r="BT145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BORD'!$B$13:$B$2000,0),11))*T1450/INDEX('TABLEAU DE BORD'!$B$13:$R$2000,MATCH('Formalisme RTE'!$H$2,'TABLEAU DE BORD'!$B$13:$B$2000,0),12)</f>
        <v>3.102830965870556</v>
      </c>
      <c r="BU1450">
        <f t="shared" si="113"/>
        <v>0.93577891975241945</v>
      </c>
      <c r="BX1450">
        <f t="shared" si="111"/>
        <v>0.60748217536470928</v>
      </c>
      <c r="BZ1450">
        <v>19.600000000000001</v>
      </c>
      <c r="CB1450">
        <v>0.627</v>
      </c>
      <c r="CD1450">
        <f t="shared" si="112"/>
        <v>1.5404220201039038</v>
      </c>
      <c r="CF1450">
        <f t="shared" si="110"/>
        <v>404.81000000000006</v>
      </c>
      <c r="CG145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BORD'!$B$13:$B$2000,0),9)))*T1450/$P$18)</f>
        <v>406.35042202010396</v>
      </c>
      <c r="CI1450">
        <f>'TABLEAU DE BORD'!B1448</f>
        <v>0</v>
      </c>
      <c r="CJ1450">
        <f>'TABLEAU DE BORD'!E1448-'TABLEAU DE BORD'!C1448</f>
        <v>0</v>
      </c>
      <c r="CL1450">
        <f>'TABLEAU DE BORD'!H1448</f>
        <v>0</v>
      </c>
      <c r="CM1450">
        <f>'TABLEAU DE BORD'!K1448-'TABLEAU DE BORD'!I1448</f>
        <v>0</v>
      </c>
    </row>
    <row r="1451" spans="72:91" x14ac:dyDescent="0.25">
      <c r="BT145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BORD'!$B$13:$B$2000,0),11))*T1451/INDEX('TABLEAU DE BORD'!$B$13:$R$2000,MATCH('Formalisme RTE'!$H$2,'TABLEAU DE BORD'!$B$13:$B$2000,0),12)</f>
        <v>3.102830965870556</v>
      </c>
      <c r="BU1451">
        <f t="shared" si="113"/>
        <v>0.93577891975241945</v>
      </c>
      <c r="BX1451">
        <f t="shared" si="111"/>
        <v>0.60748217536470928</v>
      </c>
      <c r="BZ1451">
        <v>19.600000000000001</v>
      </c>
      <c r="CB1451">
        <v>0.627</v>
      </c>
      <c r="CD1451">
        <f t="shared" si="112"/>
        <v>1.5404220201039038</v>
      </c>
      <c r="CF1451">
        <f t="shared" si="110"/>
        <v>404.81000000000006</v>
      </c>
      <c r="CG145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BORD'!$B$13:$B$2000,0),9)))*T1451/$P$18)</f>
        <v>406.35042202010396</v>
      </c>
      <c r="CI1451">
        <f>'TABLEAU DE BORD'!B1449</f>
        <v>0</v>
      </c>
      <c r="CJ1451">
        <f>'TABLEAU DE BORD'!E1449-'TABLEAU DE BORD'!C1449</f>
        <v>0</v>
      </c>
      <c r="CL1451">
        <f>'TABLEAU DE BORD'!H1449</f>
        <v>0</v>
      </c>
      <c r="CM1451">
        <f>'TABLEAU DE BORD'!K1449-'TABLEAU DE BORD'!I1449</f>
        <v>0</v>
      </c>
    </row>
    <row r="1452" spans="72:91" x14ac:dyDescent="0.25">
      <c r="BT145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BORD'!$B$13:$B$2000,0),11))*T1452/INDEX('TABLEAU DE BORD'!$B$13:$R$2000,MATCH('Formalisme RTE'!$H$2,'TABLEAU DE BORD'!$B$13:$B$2000,0),12)</f>
        <v>3.102830965870556</v>
      </c>
      <c r="BU1452">
        <f t="shared" si="113"/>
        <v>0.93577891975241945</v>
      </c>
      <c r="BX1452">
        <f t="shared" si="111"/>
        <v>0.60748217536470928</v>
      </c>
      <c r="BZ1452">
        <v>19.600000000000001</v>
      </c>
      <c r="CB1452">
        <v>0.627</v>
      </c>
      <c r="CD1452">
        <f t="shared" si="112"/>
        <v>1.5404220201039038</v>
      </c>
      <c r="CF1452">
        <f t="shared" si="110"/>
        <v>404.81000000000006</v>
      </c>
      <c r="CG145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BORD'!$B$13:$B$2000,0),9)))*T1452/$P$18)</f>
        <v>406.35042202010396</v>
      </c>
      <c r="CI1452">
        <f>'TABLEAU DE BORD'!B1450</f>
        <v>0</v>
      </c>
      <c r="CJ1452">
        <f>'TABLEAU DE BORD'!E1450-'TABLEAU DE BORD'!C1450</f>
        <v>0</v>
      </c>
      <c r="CL1452">
        <f>'TABLEAU DE BORD'!H1450</f>
        <v>0</v>
      </c>
      <c r="CM1452">
        <f>'TABLEAU DE BORD'!K1450-'TABLEAU DE BORD'!I1450</f>
        <v>0</v>
      </c>
    </row>
    <row r="1453" spans="72:91" x14ac:dyDescent="0.25">
      <c r="BT145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BORD'!$B$13:$B$2000,0),11))*T1453/INDEX('TABLEAU DE BORD'!$B$13:$R$2000,MATCH('Formalisme RTE'!$H$2,'TABLEAU DE BORD'!$B$13:$B$2000,0),12)</f>
        <v>3.102830965870556</v>
      </c>
      <c r="BU1453">
        <f t="shared" si="113"/>
        <v>0.93577891975241945</v>
      </c>
      <c r="BX1453">
        <f t="shared" si="111"/>
        <v>0.60748217536470928</v>
      </c>
      <c r="BZ1453">
        <v>19.600000000000001</v>
      </c>
      <c r="CB1453">
        <v>0.627</v>
      </c>
      <c r="CD1453">
        <f t="shared" si="112"/>
        <v>1.5404220201039038</v>
      </c>
      <c r="CF1453">
        <f t="shared" si="110"/>
        <v>404.81000000000006</v>
      </c>
      <c r="CG145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BORD'!$B$13:$B$2000,0),9)))*T1453/$P$18)</f>
        <v>406.35042202010396</v>
      </c>
      <c r="CI1453">
        <f>'TABLEAU DE BORD'!B1451</f>
        <v>0</v>
      </c>
      <c r="CJ1453">
        <f>'TABLEAU DE BORD'!E1451-'TABLEAU DE BORD'!C1451</f>
        <v>0</v>
      </c>
      <c r="CL1453">
        <f>'TABLEAU DE BORD'!H1451</f>
        <v>0</v>
      </c>
      <c r="CM1453">
        <f>'TABLEAU DE BORD'!K1451-'TABLEAU DE BORD'!I1451</f>
        <v>0</v>
      </c>
    </row>
    <row r="1454" spans="72:91" x14ac:dyDescent="0.25">
      <c r="BT145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BORD'!$B$13:$B$2000,0),11))*T1454/INDEX('TABLEAU DE BORD'!$B$13:$R$2000,MATCH('Formalisme RTE'!$H$2,'TABLEAU DE BORD'!$B$13:$B$2000,0),12)</f>
        <v>3.102830965870556</v>
      </c>
      <c r="BU1454">
        <f t="shared" si="113"/>
        <v>0.93577891975241945</v>
      </c>
      <c r="BX1454">
        <f t="shared" si="111"/>
        <v>0.60748217536470928</v>
      </c>
      <c r="BZ1454">
        <v>19.600000000000001</v>
      </c>
      <c r="CB1454">
        <v>0.627</v>
      </c>
      <c r="CD1454">
        <f t="shared" si="112"/>
        <v>1.5404220201039038</v>
      </c>
      <c r="CF1454">
        <f t="shared" si="110"/>
        <v>404.81000000000006</v>
      </c>
      <c r="CG145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BORD'!$B$13:$B$2000,0),9)))*T1454/$P$18)</f>
        <v>406.35042202010396</v>
      </c>
      <c r="CI1454">
        <f>'TABLEAU DE BORD'!B1452</f>
        <v>0</v>
      </c>
      <c r="CJ1454">
        <f>'TABLEAU DE BORD'!E1452-'TABLEAU DE BORD'!C1452</f>
        <v>0</v>
      </c>
      <c r="CL1454">
        <f>'TABLEAU DE BORD'!H1452</f>
        <v>0</v>
      </c>
      <c r="CM1454">
        <f>'TABLEAU DE BORD'!K1452-'TABLEAU DE BORD'!I1452</f>
        <v>0</v>
      </c>
    </row>
    <row r="1455" spans="72:91" x14ac:dyDescent="0.25">
      <c r="BT145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BORD'!$B$13:$B$2000,0),11))*T1455/INDEX('TABLEAU DE BORD'!$B$13:$R$2000,MATCH('Formalisme RTE'!$H$2,'TABLEAU DE BORD'!$B$13:$B$2000,0),12)</f>
        <v>3.102830965870556</v>
      </c>
      <c r="BU1455">
        <f t="shared" si="113"/>
        <v>0.93577891975241945</v>
      </c>
      <c r="BX1455">
        <f t="shared" si="111"/>
        <v>0.60748217536470928</v>
      </c>
      <c r="BZ1455">
        <v>19.600000000000001</v>
      </c>
      <c r="CB1455">
        <v>0.627</v>
      </c>
      <c r="CD1455">
        <f t="shared" si="112"/>
        <v>1.5404220201039038</v>
      </c>
      <c r="CF1455">
        <f t="shared" si="110"/>
        <v>404.81000000000006</v>
      </c>
      <c r="CG145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BORD'!$B$13:$B$2000,0),9)))*T1455/$P$18)</f>
        <v>406.35042202010396</v>
      </c>
      <c r="CI1455">
        <f>'TABLEAU DE BORD'!B1453</f>
        <v>0</v>
      </c>
      <c r="CJ1455">
        <f>'TABLEAU DE BORD'!E1453-'TABLEAU DE BORD'!C1453</f>
        <v>0</v>
      </c>
      <c r="CL1455">
        <f>'TABLEAU DE BORD'!H1453</f>
        <v>0</v>
      </c>
      <c r="CM1455">
        <f>'TABLEAU DE BORD'!K1453-'TABLEAU DE BORD'!I1453</f>
        <v>0</v>
      </c>
    </row>
    <row r="1456" spans="72:91" x14ac:dyDescent="0.25">
      <c r="BT145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BORD'!$B$13:$B$2000,0),11))*T1456/INDEX('TABLEAU DE BORD'!$B$13:$R$2000,MATCH('Formalisme RTE'!$H$2,'TABLEAU DE BORD'!$B$13:$B$2000,0),12)</f>
        <v>3.102830965870556</v>
      </c>
      <c r="BU1456">
        <f t="shared" si="113"/>
        <v>0.93577891975241945</v>
      </c>
      <c r="BX1456">
        <f t="shared" si="111"/>
        <v>0.60748217536470928</v>
      </c>
      <c r="BZ1456">
        <v>19.600000000000001</v>
      </c>
      <c r="CB1456">
        <v>0.627</v>
      </c>
      <c r="CD1456">
        <f t="shared" si="112"/>
        <v>1.5404220201039038</v>
      </c>
      <c r="CF1456">
        <f t="shared" si="110"/>
        <v>404.81000000000006</v>
      </c>
      <c r="CG145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BORD'!$B$13:$B$2000,0),9)))*T1456/$P$18)</f>
        <v>406.35042202010396</v>
      </c>
      <c r="CI1456">
        <f>'TABLEAU DE BORD'!B1454</f>
        <v>0</v>
      </c>
      <c r="CJ1456">
        <f>'TABLEAU DE BORD'!E1454-'TABLEAU DE BORD'!C1454</f>
        <v>0</v>
      </c>
      <c r="CL1456">
        <f>'TABLEAU DE BORD'!H1454</f>
        <v>0</v>
      </c>
      <c r="CM1456">
        <f>'TABLEAU DE BORD'!K1454-'TABLEAU DE BORD'!I1454</f>
        <v>0</v>
      </c>
    </row>
    <row r="1457" spans="72:91" x14ac:dyDescent="0.25">
      <c r="BT145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BORD'!$B$13:$B$2000,0),11))*T1457/INDEX('TABLEAU DE BORD'!$B$13:$R$2000,MATCH('Formalisme RTE'!$H$2,'TABLEAU DE BORD'!$B$13:$B$2000,0),12)</f>
        <v>3.102830965870556</v>
      </c>
      <c r="BU1457">
        <f t="shared" si="113"/>
        <v>0.93577891975241945</v>
      </c>
      <c r="BX1457">
        <f t="shared" si="111"/>
        <v>0.60748217536470928</v>
      </c>
      <c r="BZ1457">
        <v>19.600000000000001</v>
      </c>
      <c r="CB1457">
        <v>0.627</v>
      </c>
      <c r="CD1457">
        <f t="shared" si="112"/>
        <v>1.5404220201039038</v>
      </c>
      <c r="CF1457">
        <f t="shared" si="110"/>
        <v>404.81000000000006</v>
      </c>
      <c r="CG145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BORD'!$B$13:$B$2000,0),9)))*T1457/$P$18)</f>
        <v>406.35042202010396</v>
      </c>
      <c r="CI1457">
        <f>'TABLEAU DE BORD'!B1455</f>
        <v>0</v>
      </c>
      <c r="CJ1457">
        <f>'TABLEAU DE BORD'!E1455-'TABLEAU DE BORD'!C1455</f>
        <v>0</v>
      </c>
      <c r="CL1457">
        <f>'TABLEAU DE BORD'!H1455</f>
        <v>0</v>
      </c>
      <c r="CM1457">
        <f>'TABLEAU DE BORD'!K1455-'TABLEAU DE BORD'!I1455</f>
        <v>0</v>
      </c>
    </row>
    <row r="1458" spans="72:91" x14ac:dyDescent="0.25">
      <c r="BT145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BORD'!$B$13:$B$2000,0),11))*T1458/INDEX('TABLEAU DE BORD'!$B$13:$R$2000,MATCH('Formalisme RTE'!$H$2,'TABLEAU DE BORD'!$B$13:$B$2000,0),12)</f>
        <v>3.102830965870556</v>
      </c>
      <c r="BU1458">
        <f t="shared" si="113"/>
        <v>0.93577891975241945</v>
      </c>
      <c r="BX1458">
        <f t="shared" si="111"/>
        <v>0.60748217536470928</v>
      </c>
      <c r="BZ1458">
        <v>19.600000000000001</v>
      </c>
      <c r="CB1458">
        <v>0.627</v>
      </c>
      <c r="CD1458">
        <f t="shared" si="112"/>
        <v>1.5404220201039038</v>
      </c>
      <c r="CF1458">
        <f t="shared" si="110"/>
        <v>404.81000000000006</v>
      </c>
      <c r="CG145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BORD'!$B$13:$B$2000,0),9)))*T1458/$P$18)</f>
        <v>406.35042202010396</v>
      </c>
      <c r="CI1458">
        <f>'TABLEAU DE BORD'!B1456</f>
        <v>0</v>
      </c>
      <c r="CJ1458">
        <f>'TABLEAU DE BORD'!E1456-'TABLEAU DE BORD'!C1456</f>
        <v>0</v>
      </c>
      <c r="CL1458">
        <f>'TABLEAU DE BORD'!H1456</f>
        <v>0</v>
      </c>
      <c r="CM1458">
        <f>'TABLEAU DE BORD'!K1456-'TABLEAU DE BORD'!I1456</f>
        <v>0</v>
      </c>
    </row>
    <row r="1459" spans="72:91" x14ac:dyDescent="0.25">
      <c r="BT145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BORD'!$B$13:$B$2000,0),11))*T1459/INDEX('TABLEAU DE BORD'!$B$13:$R$2000,MATCH('Formalisme RTE'!$H$2,'TABLEAU DE BORD'!$B$13:$B$2000,0),12)</f>
        <v>3.102830965870556</v>
      </c>
      <c r="BU1459">
        <f t="shared" si="113"/>
        <v>0.93577891975241945</v>
      </c>
      <c r="BX1459">
        <f t="shared" si="111"/>
        <v>0.60748217536470928</v>
      </c>
      <c r="BZ1459">
        <v>19.600000000000001</v>
      </c>
      <c r="CB1459">
        <v>0.627</v>
      </c>
      <c r="CD1459">
        <f t="shared" si="112"/>
        <v>1.5404220201039038</v>
      </c>
      <c r="CF1459">
        <f t="shared" si="110"/>
        <v>404.81000000000006</v>
      </c>
      <c r="CG145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BORD'!$B$13:$B$2000,0),9)))*T1459/$P$18)</f>
        <v>406.35042202010396</v>
      </c>
      <c r="CI1459">
        <f>'TABLEAU DE BORD'!B1457</f>
        <v>0</v>
      </c>
      <c r="CJ1459">
        <f>'TABLEAU DE BORD'!E1457-'TABLEAU DE BORD'!C1457</f>
        <v>0</v>
      </c>
      <c r="CL1459">
        <f>'TABLEAU DE BORD'!H1457</f>
        <v>0</v>
      </c>
      <c r="CM1459">
        <f>'TABLEAU DE BORD'!K1457-'TABLEAU DE BORD'!I1457</f>
        <v>0</v>
      </c>
    </row>
    <row r="1460" spans="72:91" x14ac:dyDescent="0.25">
      <c r="BT146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BORD'!$B$13:$B$2000,0),11))*T1460/INDEX('TABLEAU DE BORD'!$B$13:$R$2000,MATCH('Formalisme RTE'!$H$2,'TABLEAU DE BORD'!$B$13:$B$2000,0),12)</f>
        <v>3.102830965870556</v>
      </c>
      <c r="BU1460">
        <f t="shared" si="113"/>
        <v>0.93577891975241945</v>
      </c>
      <c r="BX1460">
        <f t="shared" si="111"/>
        <v>0.60748217536470928</v>
      </c>
      <c r="BZ1460">
        <v>19.600000000000001</v>
      </c>
      <c r="CB1460">
        <v>0.627</v>
      </c>
      <c r="CD1460">
        <f t="shared" si="112"/>
        <v>1.5404220201039038</v>
      </c>
      <c r="CF1460">
        <f t="shared" si="110"/>
        <v>404.81000000000006</v>
      </c>
      <c r="CG146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BORD'!$B$13:$B$2000,0),9)))*T1460/$P$18)</f>
        <v>406.35042202010396</v>
      </c>
      <c r="CI1460">
        <f>'TABLEAU DE BORD'!B1458</f>
        <v>0</v>
      </c>
      <c r="CJ1460">
        <f>'TABLEAU DE BORD'!E1458-'TABLEAU DE BORD'!C1458</f>
        <v>0</v>
      </c>
      <c r="CL1460">
        <f>'TABLEAU DE BORD'!H1458</f>
        <v>0</v>
      </c>
      <c r="CM1460">
        <f>'TABLEAU DE BORD'!K1458-'TABLEAU DE BORD'!I1458</f>
        <v>0</v>
      </c>
    </row>
    <row r="1461" spans="72:91" x14ac:dyDescent="0.25">
      <c r="BT146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BORD'!$B$13:$B$2000,0),11))*T1461/INDEX('TABLEAU DE BORD'!$B$13:$R$2000,MATCH('Formalisme RTE'!$H$2,'TABLEAU DE BORD'!$B$13:$B$2000,0),12)</f>
        <v>3.102830965870556</v>
      </c>
      <c r="BU1461">
        <f t="shared" si="113"/>
        <v>0.93577891975241945</v>
      </c>
      <c r="BX1461">
        <f t="shared" si="111"/>
        <v>0.60748217536470928</v>
      </c>
      <c r="BZ1461">
        <v>19.600000000000001</v>
      </c>
      <c r="CB1461">
        <v>0.627</v>
      </c>
      <c r="CD1461">
        <f t="shared" si="112"/>
        <v>1.5404220201039038</v>
      </c>
      <c r="CF1461">
        <f t="shared" si="110"/>
        <v>404.81000000000006</v>
      </c>
      <c r="CG146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BORD'!$B$13:$B$2000,0),9)))*T1461/$P$18)</f>
        <v>406.35042202010396</v>
      </c>
      <c r="CI1461">
        <f>'TABLEAU DE BORD'!B1459</f>
        <v>0</v>
      </c>
      <c r="CJ1461">
        <f>'TABLEAU DE BORD'!E1459-'TABLEAU DE BORD'!C1459</f>
        <v>0</v>
      </c>
      <c r="CL1461">
        <f>'TABLEAU DE BORD'!H1459</f>
        <v>0</v>
      </c>
      <c r="CM1461">
        <f>'TABLEAU DE BORD'!K1459-'TABLEAU DE BORD'!I1459</f>
        <v>0</v>
      </c>
    </row>
    <row r="1462" spans="72:91" x14ac:dyDescent="0.25">
      <c r="BT146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BORD'!$B$13:$B$2000,0),11))*T1462/INDEX('TABLEAU DE BORD'!$B$13:$R$2000,MATCH('Formalisme RTE'!$H$2,'TABLEAU DE BORD'!$B$13:$B$2000,0),12)</f>
        <v>3.102830965870556</v>
      </c>
      <c r="BU1462">
        <f t="shared" si="113"/>
        <v>0.93577891975241945</v>
      </c>
      <c r="BX1462">
        <f t="shared" si="111"/>
        <v>0.60748217536470928</v>
      </c>
      <c r="BZ1462">
        <v>19.600000000000001</v>
      </c>
      <c r="CB1462">
        <v>0.627</v>
      </c>
      <c r="CD1462">
        <f t="shared" si="112"/>
        <v>1.5404220201039038</v>
      </c>
      <c r="CF1462">
        <f t="shared" si="110"/>
        <v>404.81000000000006</v>
      </c>
      <c r="CG146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BORD'!$B$13:$B$2000,0),9)))*T1462/$P$18)</f>
        <v>406.35042202010396</v>
      </c>
      <c r="CI1462">
        <f>'TABLEAU DE BORD'!B1460</f>
        <v>0</v>
      </c>
      <c r="CJ1462">
        <f>'TABLEAU DE BORD'!E1460-'TABLEAU DE BORD'!C1460</f>
        <v>0</v>
      </c>
      <c r="CL1462">
        <f>'TABLEAU DE BORD'!H1460</f>
        <v>0</v>
      </c>
      <c r="CM1462">
        <f>'TABLEAU DE BORD'!K1460-'TABLEAU DE BORD'!I1460</f>
        <v>0</v>
      </c>
    </row>
    <row r="1463" spans="72:91" x14ac:dyDescent="0.25">
      <c r="BT146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BORD'!$B$13:$B$2000,0),11))*T1463/INDEX('TABLEAU DE BORD'!$B$13:$R$2000,MATCH('Formalisme RTE'!$H$2,'TABLEAU DE BORD'!$B$13:$B$2000,0),12)</f>
        <v>3.102830965870556</v>
      </c>
      <c r="BU1463">
        <f t="shared" si="113"/>
        <v>0.93577891975241945</v>
      </c>
      <c r="BX1463">
        <f t="shared" si="111"/>
        <v>0.60748217536470928</v>
      </c>
      <c r="BZ1463">
        <v>19.600000000000001</v>
      </c>
      <c r="CB1463">
        <v>0.627</v>
      </c>
      <c r="CD1463">
        <f t="shared" si="112"/>
        <v>1.5404220201039038</v>
      </c>
      <c r="CF1463">
        <f t="shared" si="110"/>
        <v>404.81000000000006</v>
      </c>
      <c r="CG146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BORD'!$B$13:$B$2000,0),9)))*T1463/$P$18)</f>
        <v>406.35042202010396</v>
      </c>
      <c r="CI1463">
        <f>'TABLEAU DE BORD'!B1461</f>
        <v>0</v>
      </c>
      <c r="CJ1463">
        <f>'TABLEAU DE BORD'!E1461-'TABLEAU DE BORD'!C1461</f>
        <v>0</v>
      </c>
      <c r="CL1463">
        <f>'TABLEAU DE BORD'!H1461</f>
        <v>0</v>
      </c>
      <c r="CM1463">
        <f>'TABLEAU DE BORD'!K1461-'TABLEAU DE BORD'!I1461</f>
        <v>0</v>
      </c>
    </row>
    <row r="1464" spans="72:91" x14ac:dyDescent="0.25">
      <c r="BT146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BORD'!$B$13:$B$2000,0),11))*T1464/INDEX('TABLEAU DE BORD'!$B$13:$R$2000,MATCH('Formalisme RTE'!$H$2,'TABLEAU DE BORD'!$B$13:$B$2000,0),12)</f>
        <v>3.102830965870556</v>
      </c>
      <c r="BU1464">
        <f t="shared" si="113"/>
        <v>0.93577891975241945</v>
      </c>
      <c r="BX1464">
        <f t="shared" si="111"/>
        <v>0.60748217536470928</v>
      </c>
      <c r="BZ1464">
        <v>19.600000000000001</v>
      </c>
      <c r="CB1464">
        <v>0.627</v>
      </c>
      <c r="CD1464">
        <f t="shared" si="112"/>
        <v>1.5404220201039038</v>
      </c>
      <c r="CF1464">
        <f t="shared" si="110"/>
        <v>404.81000000000006</v>
      </c>
      <c r="CG146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BORD'!$B$13:$B$2000,0),9)))*T1464/$P$18)</f>
        <v>406.35042202010396</v>
      </c>
      <c r="CI1464">
        <f>'TABLEAU DE BORD'!B1462</f>
        <v>0</v>
      </c>
      <c r="CJ1464">
        <f>'TABLEAU DE BORD'!E1462-'TABLEAU DE BORD'!C1462</f>
        <v>0</v>
      </c>
      <c r="CL1464">
        <f>'TABLEAU DE BORD'!H1462</f>
        <v>0</v>
      </c>
      <c r="CM1464">
        <f>'TABLEAU DE BORD'!K1462-'TABLEAU DE BORD'!I1462</f>
        <v>0</v>
      </c>
    </row>
    <row r="1465" spans="72:91" x14ac:dyDescent="0.25">
      <c r="BT146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BORD'!$B$13:$B$2000,0),11))*T1465/INDEX('TABLEAU DE BORD'!$B$13:$R$2000,MATCH('Formalisme RTE'!$H$2,'TABLEAU DE BORD'!$B$13:$B$2000,0),12)</f>
        <v>3.102830965870556</v>
      </c>
      <c r="BU1465">
        <f t="shared" si="113"/>
        <v>0.93577891975241945</v>
      </c>
      <c r="BX1465">
        <f t="shared" si="111"/>
        <v>0.60748217536470928</v>
      </c>
      <c r="BZ1465">
        <v>19.600000000000001</v>
      </c>
      <c r="CB1465">
        <v>0.627</v>
      </c>
      <c r="CD1465">
        <f t="shared" si="112"/>
        <v>1.5404220201039038</v>
      </c>
      <c r="CF1465">
        <f t="shared" si="110"/>
        <v>404.81000000000006</v>
      </c>
      <c r="CG146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BORD'!$B$13:$B$2000,0),9)))*T1465/$P$18)</f>
        <v>406.35042202010396</v>
      </c>
      <c r="CI1465">
        <f>'TABLEAU DE BORD'!B1463</f>
        <v>0</v>
      </c>
      <c r="CJ1465">
        <f>'TABLEAU DE BORD'!E1463-'TABLEAU DE BORD'!C1463</f>
        <v>0</v>
      </c>
      <c r="CL1465">
        <f>'TABLEAU DE BORD'!H1463</f>
        <v>0</v>
      </c>
      <c r="CM1465">
        <f>'TABLEAU DE BORD'!K1463-'TABLEAU DE BORD'!I1463</f>
        <v>0</v>
      </c>
    </row>
    <row r="1466" spans="72:91" x14ac:dyDescent="0.25">
      <c r="BT146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BORD'!$B$13:$B$2000,0),11))*T1466/INDEX('TABLEAU DE BORD'!$B$13:$R$2000,MATCH('Formalisme RTE'!$H$2,'TABLEAU DE BORD'!$B$13:$B$2000,0),12)</f>
        <v>3.102830965870556</v>
      </c>
      <c r="BU1466">
        <f t="shared" si="113"/>
        <v>0.93577891975241945</v>
      </c>
      <c r="BX1466">
        <f t="shared" si="111"/>
        <v>0.60748217536470928</v>
      </c>
      <c r="BZ1466">
        <v>19.600000000000001</v>
      </c>
      <c r="CB1466">
        <v>0.627</v>
      </c>
      <c r="CD1466">
        <f t="shared" si="112"/>
        <v>1.5404220201039038</v>
      </c>
      <c r="CF1466">
        <f t="shared" si="110"/>
        <v>404.81000000000006</v>
      </c>
      <c r="CG146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BORD'!$B$13:$B$2000,0),9)))*T1466/$P$18)</f>
        <v>406.35042202010396</v>
      </c>
      <c r="CI1466">
        <f>'TABLEAU DE BORD'!B1464</f>
        <v>0</v>
      </c>
      <c r="CJ1466">
        <f>'TABLEAU DE BORD'!E1464-'TABLEAU DE BORD'!C1464</f>
        <v>0</v>
      </c>
      <c r="CL1466">
        <f>'TABLEAU DE BORD'!H1464</f>
        <v>0</v>
      </c>
      <c r="CM1466">
        <f>'TABLEAU DE BORD'!K1464-'TABLEAU DE BORD'!I1464</f>
        <v>0</v>
      </c>
    </row>
    <row r="1467" spans="72:91" x14ac:dyDescent="0.25">
      <c r="BT146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BORD'!$B$13:$B$2000,0),11))*T1467/INDEX('TABLEAU DE BORD'!$B$13:$R$2000,MATCH('Formalisme RTE'!$H$2,'TABLEAU DE BORD'!$B$13:$B$2000,0),12)</f>
        <v>3.102830965870556</v>
      </c>
      <c r="BU1467">
        <f t="shared" si="113"/>
        <v>0.93577891975241945</v>
      </c>
      <c r="BX1467">
        <f t="shared" si="111"/>
        <v>0.60748217536470928</v>
      </c>
      <c r="BZ1467">
        <v>19.600000000000001</v>
      </c>
      <c r="CB1467">
        <v>0.627</v>
      </c>
      <c r="CD1467">
        <f t="shared" si="112"/>
        <v>1.5404220201039038</v>
      </c>
      <c r="CF1467">
        <f t="shared" si="110"/>
        <v>404.81000000000006</v>
      </c>
      <c r="CG146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BORD'!$B$13:$B$2000,0),9)))*T1467/$P$18)</f>
        <v>406.35042202010396</v>
      </c>
      <c r="CI1467">
        <f>'TABLEAU DE BORD'!B1465</f>
        <v>0</v>
      </c>
      <c r="CJ1467">
        <f>'TABLEAU DE BORD'!E1465-'TABLEAU DE BORD'!C1465</f>
        <v>0</v>
      </c>
      <c r="CL1467">
        <f>'TABLEAU DE BORD'!H1465</f>
        <v>0</v>
      </c>
      <c r="CM1467">
        <f>'TABLEAU DE BORD'!K1465-'TABLEAU DE BORD'!I1465</f>
        <v>0</v>
      </c>
    </row>
    <row r="1468" spans="72:91" x14ac:dyDescent="0.25">
      <c r="BT146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BORD'!$B$13:$B$2000,0),11))*T1468/INDEX('TABLEAU DE BORD'!$B$13:$R$2000,MATCH('Formalisme RTE'!$H$2,'TABLEAU DE BORD'!$B$13:$B$2000,0),12)</f>
        <v>3.102830965870556</v>
      </c>
      <c r="BU1468">
        <f t="shared" si="113"/>
        <v>0.93577891975241945</v>
      </c>
      <c r="BX1468">
        <f t="shared" si="111"/>
        <v>0.60748217536470928</v>
      </c>
      <c r="BZ1468">
        <v>19.600000000000001</v>
      </c>
      <c r="CB1468">
        <v>0.627</v>
      </c>
      <c r="CD1468">
        <f t="shared" si="112"/>
        <v>1.5404220201039038</v>
      </c>
      <c r="CF1468">
        <f t="shared" si="110"/>
        <v>404.81000000000006</v>
      </c>
      <c r="CG146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BORD'!$B$13:$B$2000,0),9)))*T1468/$P$18)</f>
        <v>406.35042202010396</v>
      </c>
      <c r="CI1468">
        <f>'TABLEAU DE BORD'!B1466</f>
        <v>0</v>
      </c>
      <c r="CJ1468">
        <f>'TABLEAU DE BORD'!E1466-'TABLEAU DE BORD'!C1466</f>
        <v>0</v>
      </c>
      <c r="CL1468">
        <f>'TABLEAU DE BORD'!H1466</f>
        <v>0</v>
      </c>
      <c r="CM1468">
        <f>'TABLEAU DE BORD'!K1466-'TABLEAU DE BORD'!I1466</f>
        <v>0</v>
      </c>
    </row>
    <row r="1469" spans="72:91" x14ac:dyDescent="0.25">
      <c r="BT146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BORD'!$B$13:$B$2000,0),11))*T1469/INDEX('TABLEAU DE BORD'!$B$13:$R$2000,MATCH('Formalisme RTE'!$H$2,'TABLEAU DE BORD'!$B$13:$B$2000,0),12)</f>
        <v>3.102830965870556</v>
      </c>
      <c r="BU1469">
        <f t="shared" si="113"/>
        <v>0.93577891975241945</v>
      </c>
      <c r="BX1469">
        <f t="shared" si="111"/>
        <v>0.60748217536470928</v>
      </c>
      <c r="BZ1469">
        <v>19.600000000000001</v>
      </c>
      <c r="CB1469">
        <v>0.627</v>
      </c>
      <c r="CD1469">
        <f t="shared" si="112"/>
        <v>1.5404220201039038</v>
      </c>
      <c r="CF1469">
        <f t="shared" si="110"/>
        <v>404.81000000000006</v>
      </c>
      <c r="CG146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BORD'!$B$13:$B$2000,0),9)))*T1469/$P$18)</f>
        <v>406.35042202010396</v>
      </c>
      <c r="CI1469">
        <f>'TABLEAU DE BORD'!B1467</f>
        <v>0</v>
      </c>
      <c r="CJ1469">
        <f>'TABLEAU DE BORD'!E1467-'TABLEAU DE BORD'!C1467</f>
        <v>0</v>
      </c>
      <c r="CL1469">
        <f>'TABLEAU DE BORD'!H1467</f>
        <v>0</v>
      </c>
      <c r="CM1469">
        <f>'TABLEAU DE BORD'!K1467-'TABLEAU DE BORD'!I1467</f>
        <v>0</v>
      </c>
    </row>
    <row r="1470" spans="72:91" x14ac:dyDescent="0.25">
      <c r="BT147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BORD'!$B$13:$B$2000,0),11))*T1470/INDEX('TABLEAU DE BORD'!$B$13:$R$2000,MATCH('Formalisme RTE'!$H$2,'TABLEAU DE BORD'!$B$13:$B$2000,0),12)</f>
        <v>3.102830965870556</v>
      </c>
      <c r="BU1470">
        <f t="shared" si="113"/>
        <v>0.93577891975241945</v>
      </c>
      <c r="BX1470">
        <f t="shared" si="111"/>
        <v>0.60748217536470928</v>
      </c>
      <c r="BZ1470">
        <v>19.600000000000001</v>
      </c>
      <c r="CB1470">
        <v>0.627</v>
      </c>
      <c r="CD1470">
        <f t="shared" si="112"/>
        <v>1.5404220201039038</v>
      </c>
      <c r="CF1470">
        <f t="shared" si="110"/>
        <v>404.81000000000006</v>
      </c>
      <c r="CG147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BORD'!$B$13:$B$2000,0),9)))*T1470/$P$18)</f>
        <v>406.35042202010396</v>
      </c>
      <c r="CI1470">
        <f>'TABLEAU DE BORD'!B1468</f>
        <v>0</v>
      </c>
      <c r="CJ1470">
        <f>'TABLEAU DE BORD'!E1468-'TABLEAU DE BORD'!C1468</f>
        <v>0</v>
      </c>
      <c r="CL1470">
        <f>'TABLEAU DE BORD'!H1468</f>
        <v>0</v>
      </c>
      <c r="CM1470">
        <f>'TABLEAU DE BORD'!K1468-'TABLEAU DE BORD'!I1468</f>
        <v>0</v>
      </c>
    </row>
    <row r="1471" spans="72:91" x14ac:dyDescent="0.25">
      <c r="BT147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BORD'!$B$13:$B$2000,0),11))*T1471/INDEX('TABLEAU DE BORD'!$B$13:$R$2000,MATCH('Formalisme RTE'!$H$2,'TABLEAU DE BORD'!$B$13:$B$2000,0),12)</f>
        <v>3.102830965870556</v>
      </c>
      <c r="BU1471">
        <f t="shared" si="113"/>
        <v>0.93577891975241945</v>
      </c>
      <c r="BX1471">
        <f t="shared" si="111"/>
        <v>0.60748217536470928</v>
      </c>
      <c r="BZ1471">
        <v>19.600000000000001</v>
      </c>
      <c r="CB1471">
        <v>0.627</v>
      </c>
      <c r="CD1471">
        <f t="shared" si="112"/>
        <v>1.5404220201039038</v>
      </c>
      <c r="CF1471">
        <f t="shared" si="110"/>
        <v>404.81000000000006</v>
      </c>
      <c r="CG147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BORD'!$B$13:$B$2000,0),9)))*T1471/$P$18)</f>
        <v>406.35042202010396</v>
      </c>
      <c r="CI1471">
        <f>'TABLEAU DE BORD'!B1469</f>
        <v>0</v>
      </c>
      <c r="CJ1471">
        <f>'TABLEAU DE BORD'!E1469-'TABLEAU DE BORD'!C1469</f>
        <v>0</v>
      </c>
      <c r="CL1471">
        <f>'TABLEAU DE BORD'!H1469</f>
        <v>0</v>
      </c>
      <c r="CM1471">
        <f>'TABLEAU DE BORD'!K1469-'TABLEAU DE BORD'!I1469</f>
        <v>0</v>
      </c>
    </row>
    <row r="1472" spans="72:91" x14ac:dyDescent="0.25">
      <c r="BT147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BORD'!$B$13:$B$2000,0),11))*T1472/INDEX('TABLEAU DE BORD'!$B$13:$R$2000,MATCH('Formalisme RTE'!$H$2,'TABLEAU DE BORD'!$B$13:$B$2000,0),12)</f>
        <v>3.102830965870556</v>
      </c>
      <c r="BU1472">
        <f t="shared" si="113"/>
        <v>0.93577891975241945</v>
      </c>
      <c r="BX1472">
        <f t="shared" si="111"/>
        <v>0.60748217536470928</v>
      </c>
      <c r="BZ1472">
        <v>19.600000000000001</v>
      </c>
      <c r="CB1472">
        <v>0.627</v>
      </c>
      <c r="CD1472">
        <f t="shared" si="112"/>
        <v>1.5404220201039038</v>
      </c>
      <c r="CF1472">
        <f t="shared" si="110"/>
        <v>404.81000000000006</v>
      </c>
      <c r="CG147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BORD'!$B$13:$B$2000,0),9)))*T1472/$P$18)</f>
        <v>406.35042202010396</v>
      </c>
      <c r="CI1472">
        <f>'TABLEAU DE BORD'!B1470</f>
        <v>0</v>
      </c>
      <c r="CJ1472">
        <f>'TABLEAU DE BORD'!E1470-'TABLEAU DE BORD'!C1470</f>
        <v>0</v>
      </c>
      <c r="CL1472">
        <f>'TABLEAU DE BORD'!H1470</f>
        <v>0</v>
      </c>
      <c r="CM1472">
        <f>'TABLEAU DE BORD'!K1470-'TABLEAU DE BORD'!I1470</f>
        <v>0</v>
      </c>
    </row>
    <row r="1473" spans="72:91" x14ac:dyDescent="0.25">
      <c r="BT147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BORD'!$B$13:$B$2000,0),11))*T1473/INDEX('TABLEAU DE BORD'!$B$13:$R$2000,MATCH('Formalisme RTE'!$H$2,'TABLEAU DE BORD'!$B$13:$B$2000,0),12)</f>
        <v>3.102830965870556</v>
      </c>
      <c r="BU1473">
        <f t="shared" si="113"/>
        <v>0.93577891975241945</v>
      </c>
      <c r="BX1473">
        <f t="shared" si="111"/>
        <v>0.60748217536470928</v>
      </c>
      <c r="BZ1473">
        <v>19.600000000000001</v>
      </c>
      <c r="CB1473">
        <v>0.627</v>
      </c>
      <c r="CD1473">
        <f t="shared" si="112"/>
        <v>1.5404220201039038</v>
      </c>
      <c r="CF1473">
        <f t="shared" si="110"/>
        <v>404.81000000000006</v>
      </c>
      <c r="CG147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BORD'!$B$13:$B$2000,0),9)))*T1473/$P$18)</f>
        <v>406.35042202010396</v>
      </c>
      <c r="CI1473">
        <f>'TABLEAU DE BORD'!B1471</f>
        <v>0</v>
      </c>
      <c r="CJ1473">
        <f>'TABLEAU DE BORD'!E1471-'TABLEAU DE BORD'!C1471</f>
        <v>0</v>
      </c>
      <c r="CL1473">
        <f>'TABLEAU DE BORD'!H1471</f>
        <v>0</v>
      </c>
      <c r="CM1473">
        <f>'TABLEAU DE BORD'!K1471-'TABLEAU DE BORD'!I1471</f>
        <v>0</v>
      </c>
    </row>
    <row r="1474" spans="72:91" x14ac:dyDescent="0.25">
      <c r="BT147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BORD'!$B$13:$B$2000,0),11))*T1474/INDEX('TABLEAU DE BORD'!$B$13:$R$2000,MATCH('Formalisme RTE'!$H$2,'TABLEAU DE BORD'!$B$13:$B$2000,0),12)</f>
        <v>3.102830965870556</v>
      </c>
      <c r="BU1474">
        <f t="shared" si="113"/>
        <v>0.93577891975241945</v>
      </c>
      <c r="BX1474">
        <f t="shared" si="111"/>
        <v>0.60748217536470928</v>
      </c>
      <c r="BZ1474">
        <v>19.600000000000001</v>
      </c>
      <c r="CB1474">
        <v>0.627</v>
      </c>
      <c r="CD1474">
        <f t="shared" si="112"/>
        <v>1.5404220201039038</v>
      </c>
      <c r="CF1474">
        <f t="shared" si="110"/>
        <v>404.81000000000006</v>
      </c>
      <c r="CG147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BORD'!$B$13:$B$2000,0),9)))*T1474/$P$18)</f>
        <v>406.35042202010396</v>
      </c>
      <c r="CI1474">
        <f>'TABLEAU DE BORD'!B1472</f>
        <v>0</v>
      </c>
      <c r="CJ1474">
        <f>'TABLEAU DE BORD'!E1472-'TABLEAU DE BORD'!C1472</f>
        <v>0</v>
      </c>
      <c r="CL1474">
        <f>'TABLEAU DE BORD'!H1472</f>
        <v>0</v>
      </c>
      <c r="CM1474">
        <f>'TABLEAU DE BORD'!K1472-'TABLEAU DE BORD'!I1472</f>
        <v>0</v>
      </c>
    </row>
    <row r="1475" spans="72:91" x14ac:dyDescent="0.25">
      <c r="BT147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BORD'!$B$13:$B$2000,0),11))*T1475/INDEX('TABLEAU DE BORD'!$B$13:$R$2000,MATCH('Formalisme RTE'!$H$2,'TABLEAU DE BORD'!$B$13:$B$2000,0),12)</f>
        <v>3.102830965870556</v>
      </c>
      <c r="BU1475">
        <f t="shared" si="113"/>
        <v>0.93577891975241945</v>
      </c>
      <c r="BX1475">
        <f t="shared" si="111"/>
        <v>0.60748217536470928</v>
      </c>
      <c r="BZ1475">
        <v>19.600000000000001</v>
      </c>
      <c r="CB1475">
        <v>0.627</v>
      </c>
      <c r="CD1475">
        <f t="shared" si="112"/>
        <v>1.5404220201039038</v>
      </c>
      <c r="CF1475">
        <f t="shared" si="110"/>
        <v>404.81000000000006</v>
      </c>
      <c r="CG147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BORD'!$B$13:$B$2000,0),9)))*T1475/$P$18)</f>
        <v>406.35042202010396</v>
      </c>
      <c r="CI1475">
        <f>'TABLEAU DE BORD'!B1473</f>
        <v>0</v>
      </c>
      <c r="CJ1475">
        <f>'TABLEAU DE BORD'!E1473-'TABLEAU DE BORD'!C1473</f>
        <v>0</v>
      </c>
      <c r="CL1475">
        <f>'TABLEAU DE BORD'!H1473</f>
        <v>0</v>
      </c>
      <c r="CM1475">
        <f>'TABLEAU DE BORD'!K1473-'TABLEAU DE BORD'!I1473</f>
        <v>0</v>
      </c>
    </row>
    <row r="1476" spans="72:91" x14ac:dyDescent="0.25">
      <c r="BT147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BORD'!$B$13:$B$2000,0),11))*T1476/INDEX('TABLEAU DE BORD'!$B$13:$R$2000,MATCH('Formalisme RTE'!$H$2,'TABLEAU DE BORD'!$B$13:$B$2000,0),12)</f>
        <v>3.102830965870556</v>
      </c>
      <c r="BU1476">
        <f t="shared" si="113"/>
        <v>0.93577891975241945</v>
      </c>
      <c r="BX1476">
        <f t="shared" si="111"/>
        <v>0.60748217536470928</v>
      </c>
      <c r="BZ1476">
        <v>19.600000000000001</v>
      </c>
      <c r="CB1476">
        <v>0.627</v>
      </c>
      <c r="CD1476">
        <f t="shared" si="112"/>
        <v>1.5404220201039038</v>
      </c>
      <c r="CF1476">
        <f t="shared" si="110"/>
        <v>404.81000000000006</v>
      </c>
      <c r="CG147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BORD'!$B$13:$B$2000,0),9)))*T1476/$P$18)</f>
        <v>406.35042202010396</v>
      </c>
      <c r="CI1476">
        <f>'TABLEAU DE BORD'!B1474</f>
        <v>0</v>
      </c>
      <c r="CJ1476">
        <f>'TABLEAU DE BORD'!E1474-'TABLEAU DE BORD'!C1474</f>
        <v>0</v>
      </c>
      <c r="CL1476">
        <f>'TABLEAU DE BORD'!H1474</f>
        <v>0</v>
      </c>
      <c r="CM1476">
        <f>'TABLEAU DE BORD'!K1474-'TABLEAU DE BORD'!I1474</f>
        <v>0</v>
      </c>
    </row>
    <row r="1477" spans="72:91" x14ac:dyDescent="0.25">
      <c r="BT147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BORD'!$B$13:$B$2000,0),11))*T1477/INDEX('TABLEAU DE BORD'!$B$13:$R$2000,MATCH('Formalisme RTE'!$H$2,'TABLEAU DE BORD'!$B$13:$B$2000,0),12)</f>
        <v>3.102830965870556</v>
      </c>
      <c r="BU1477">
        <f t="shared" si="113"/>
        <v>0.93577891975241945</v>
      </c>
      <c r="BX1477">
        <f t="shared" si="111"/>
        <v>0.60748217536470928</v>
      </c>
      <c r="BZ1477">
        <v>19.600000000000001</v>
      </c>
      <c r="CB1477">
        <v>0.627</v>
      </c>
      <c r="CD1477">
        <f t="shared" si="112"/>
        <v>1.5404220201039038</v>
      </c>
      <c r="CF1477">
        <f t="shared" si="110"/>
        <v>404.81000000000006</v>
      </c>
      <c r="CG147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BORD'!$B$13:$B$2000,0),9)))*T1477/$P$18)</f>
        <v>406.35042202010396</v>
      </c>
      <c r="CI1477">
        <f>'TABLEAU DE BORD'!B1475</f>
        <v>0</v>
      </c>
      <c r="CJ1477">
        <f>'TABLEAU DE BORD'!E1475-'TABLEAU DE BORD'!C1475</f>
        <v>0</v>
      </c>
      <c r="CL1477">
        <f>'TABLEAU DE BORD'!H1475</f>
        <v>0</v>
      </c>
      <c r="CM1477">
        <f>'TABLEAU DE BORD'!K1475-'TABLEAU DE BORD'!I1475</f>
        <v>0</v>
      </c>
    </row>
    <row r="1478" spans="72:91" x14ac:dyDescent="0.25">
      <c r="BT147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BORD'!$B$13:$B$2000,0),11))*T1478/INDEX('TABLEAU DE BORD'!$B$13:$R$2000,MATCH('Formalisme RTE'!$H$2,'TABLEAU DE BORD'!$B$13:$B$2000,0),12)</f>
        <v>3.102830965870556</v>
      </c>
      <c r="BU1478">
        <f t="shared" si="113"/>
        <v>0.93577891975241945</v>
      </c>
      <c r="BX1478">
        <f t="shared" si="111"/>
        <v>0.60748217536470928</v>
      </c>
      <c r="BZ1478">
        <v>19.600000000000001</v>
      </c>
      <c r="CB1478">
        <v>0.627</v>
      </c>
      <c r="CD1478">
        <f t="shared" si="112"/>
        <v>1.5404220201039038</v>
      </c>
      <c r="CF1478">
        <f t="shared" si="110"/>
        <v>404.81000000000006</v>
      </c>
      <c r="CG147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BORD'!$B$13:$B$2000,0),9)))*T1478/$P$18)</f>
        <v>406.35042202010396</v>
      </c>
      <c r="CI1478">
        <f>'TABLEAU DE BORD'!B1476</f>
        <v>0</v>
      </c>
      <c r="CJ1478">
        <f>'TABLEAU DE BORD'!E1476-'TABLEAU DE BORD'!C1476</f>
        <v>0</v>
      </c>
      <c r="CL1478">
        <f>'TABLEAU DE BORD'!H1476</f>
        <v>0</v>
      </c>
      <c r="CM1478">
        <f>'TABLEAU DE BORD'!K1476-'TABLEAU DE BORD'!I1476</f>
        <v>0</v>
      </c>
    </row>
    <row r="1479" spans="72:91" x14ac:dyDescent="0.25">
      <c r="BT147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BORD'!$B$13:$B$2000,0),11))*T1479/INDEX('TABLEAU DE BORD'!$B$13:$R$2000,MATCH('Formalisme RTE'!$H$2,'TABLEAU DE BORD'!$B$13:$B$2000,0),12)</f>
        <v>3.102830965870556</v>
      </c>
      <c r="BU1479">
        <f t="shared" si="113"/>
        <v>0.93577891975241945</v>
      </c>
      <c r="BX1479">
        <f t="shared" si="111"/>
        <v>0.60748217536470928</v>
      </c>
      <c r="BZ1479">
        <v>19.600000000000001</v>
      </c>
      <c r="CB1479">
        <v>0.627</v>
      </c>
      <c r="CD1479">
        <f t="shared" si="112"/>
        <v>1.5404220201039038</v>
      </c>
      <c r="CF1479">
        <f t="shared" si="110"/>
        <v>404.81000000000006</v>
      </c>
      <c r="CG147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BORD'!$B$13:$B$2000,0),9)))*T1479/$P$18)</f>
        <v>406.35042202010396</v>
      </c>
      <c r="CI1479">
        <f>'TABLEAU DE BORD'!B1477</f>
        <v>0</v>
      </c>
      <c r="CJ1479">
        <f>'TABLEAU DE BORD'!E1477-'TABLEAU DE BORD'!C1477</f>
        <v>0</v>
      </c>
      <c r="CL1479">
        <f>'TABLEAU DE BORD'!H1477</f>
        <v>0</v>
      </c>
      <c r="CM1479">
        <f>'TABLEAU DE BORD'!K1477-'TABLEAU DE BORD'!I1477</f>
        <v>0</v>
      </c>
    </row>
    <row r="1480" spans="72:91" x14ac:dyDescent="0.25">
      <c r="BT148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BORD'!$B$13:$B$2000,0),11))*T1480/INDEX('TABLEAU DE BORD'!$B$13:$R$2000,MATCH('Formalisme RTE'!$H$2,'TABLEAU DE BORD'!$B$13:$B$2000,0),12)</f>
        <v>3.102830965870556</v>
      </c>
      <c r="BU1480">
        <f t="shared" si="113"/>
        <v>0.93577891975241945</v>
      </c>
      <c r="BX1480">
        <f t="shared" si="111"/>
        <v>0.60748217536470928</v>
      </c>
      <c r="BZ1480">
        <v>19.600000000000001</v>
      </c>
      <c r="CB1480">
        <v>0.627</v>
      </c>
      <c r="CD1480">
        <f t="shared" si="112"/>
        <v>1.5404220201039038</v>
      </c>
      <c r="CF1480">
        <f t="shared" si="110"/>
        <v>404.81000000000006</v>
      </c>
      <c r="CG148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BORD'!$B$13:$B$2000,0),9)))*T1480/$P$18)</f>
        <v>406.35042202010396</v>
      </c>
      <c r="CI1480">
        <f>'TABLEAU DE BORD'!B1478</f>
        <v>0</v>
      </c>
      <c r="CJ1480">
        <f>'TABLEAU DE BORD'!E1478-'TABLEAU DE BORD'!C1478</f>
        <v>0</v>
      </c>
      <c r="CL1480">
        <f>'TABLEAU DE BORD'!H1478</f>
        <v>0</v>
      </c>
      <c r="CM1480">
        <f>'TABLEAU DE BORD'!K1478-'TABLEAU DE BORD'!I1478</f>
        <v>0</v>
      </c>
    </row>
    <row r="1481" spans="72:91" x14ac:dyDescent="0.25">
      <c r="BT148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BORD'!$B$13:$B$2000,0),11))*T1481/INDEX('TABLEAU DE BORD'!$B$13:$R$2000,MATCH('Formalisme RTE'!$H$2,'TABLEAU DE BORD'!$B$13:$B$2000,0),12)</f>
        <v>3.102830965870556</v>
      </c>
      <c r="BU1481">
        <f t="shared" si="113"/>
        <v>0.93577891975241945</v>
      </c>
      <c r="BX1481">
        <f t="shared" si="111"/>
        <v>0.60748217536470928</v>
      </c>
      <c r="BZ1481">
        <v>19.600000000000001</v>
      </c>
      <c r="CB1481">
        <v>0.627</v>
      </c>
      <c r="CD1481">
        <f t="shared" si="112"/>
        <v>1.5404220201039038</v>
      </c>
      <c r="CF1481">
        <f t="shared" si="110"/>
        <v>404.81000000000006</v>
      </c>
      <c r="CG148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BORD'!$B$13:$B$2000,0),9)))*T1481/$P$18)</f>
        <v>406.35042202010396</v>
      </c>
      <c r="CI1481">
        <f>'TABLEAU DE BORD'!B1479</f>
        <v>0</v>
      </c>
      <c r="CJ1481">
        <f>'TABLEAU DE BORD'!E1479-'TABLEAU DE BORD'!C1479</f>
        <v>0</v>
      </c>
      <c r="CL1481">
        <f>'TABLEAU DE BORD'!H1479</f>
        <v>0</v>
      </c>
      <c r="CM1481">
        <f>'TABLEAU DE BORD'!K1479-'TABLEAU DE BORD'!I1479</f>
        <v>0</v>
      </c>
    </row>
    <row r="1482" spans="72:91" x14ac:dyDescent="0.25">
      <c r="BT148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BORD'!$B$13:$B$2000,0),11))*T1482/INDEX('TABLEAU DE BORD'!$B$13:$R$2000,MATCH('Formalisme RTE'!$H$2,'TABLEAU DE BORD'!$B$13:$B$2000,0),12)</f>
        <v>3.102830965870556</v>
      </c>
      <c r="BU1482">
        <f t="shared" si="113"/>
        <v>0.93577891975241945</v>
      </c>
      <c r="BX1482">
        <f t="shared" si="111"/>
        <v>0.60748217536470928</v>
      </c>
      <c r="BZ1482">
        <v>19.600000000000001</v>
      </c>
      <c r="CB1482">
        <v>0.627</v>
      </c>
      <c r="CD1482">
        <f t="shared" si="112"/>
        <v>1.5404220201039038</v>
      </c>
      <c r="CF1482">
        <f t="shared" si="110"/>
        <v>404.81000000000006</v>
      </c>
      <c r="CG148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BORD'!$B$13:$B$2000,0),9)))*T1482/$P$18)</f>
        <v>406.35042202010396</v>
      </c>
      <c r="CI1482">
        <f>'TABLEAU DE BORD'!B1480</f>
        <v>0</v>
      </c>
      <c r="CJ1482">
        <f>'TABLEAU DE BORD'!E1480-'TABLEAU DE BORD'!C1480</f>
        <v>0</v>
      </c>
      <c r="CL1482">
        <f>'TABLEAU DE BORD'!H1480</f>
        <v>0</v>
      </c>
      <c r="CM1482">
        <f>'TABLEAU DE BORD'!K1480-'TABLEAU DE BORD'!I1480</f>
        <v>0</v>
      </c>
    </row>
    <row r="1483" spans="72:91" x14ac:dyDescent="0.25">
      <c r="BT148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BORD'!$B$13:$B$2000,0),11))*T1483/INDEX('TABLEAU DE BORD'!$B$13:$R$2000,MATCH('Formalisme RTE'!$H$2,'TABLEAU DE BORD'!$B$13:$B$2000,0),12)</f>
        <v>3.102830965870556</v>
      </c>
      <c r="BU1483">
        <f t="shared" si="113"/>
        <v>0.93577891975241945</v>
      </c>
      <c r="BX1483">
        <f t="shared" si="111"/>
        <v>0.60748217536470928</v>
      </c>
      <c r="BZ1483">
        <v>19.600000000000001</v>
      </c>
      <c r="CB1483">
        <v>0.627</v>
      </c>
      <c r="CD1483">
        <f t="shared" si="112"/>
        <v>1.5404220201039038</v>
      </c>
      <c r="CF1483">
        <f t="shared" si="110"/>
        <v>404.81000000000006</v>
      </c>
      <c r="CG148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BORD'!$B$13:$B$2000,0),9)))*T1483/$P$18)</f>
        <v>406.35042202010396</v>
      </c>
      <c r="CI1483">
        <f>'TABLEAU DE BORD'!B1481</f>
        <v>0</v>
      </c>
      <c r="CJ1483">
        <f>'TABLEAU DE BORD'!E1481-'TABLEAU DE BORD'!C1481</f>
        <v>0</v>
      </c>
      <c r="CL1483">
        <f>'TABLEAU DE BORD'!H1481</f>
        <v>0</v>
      </c>
      <c r="CM1483">
        <f>'TABLEAU DE BORD'!K1481-'TABLEAU DE BORD'!I1481</f>
        <v>0</v>
      </c>
    </row>
    <row r="1484" spans="72:91" x14ac:dyDescent="0.25">
      <c r="BT148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BORD'!$B$13:$B$2000,0),11))*T1484/INDEX('TABLEAU DE BORD'!$B$13:$R$2000,MATCH('Formalisme RTE'!$H$2,'TABLEAU DE BORD'!$B$13:$B$2000,0),12)</f>
        <v>3.102830965870556</v>
      </c>
      <c r="BU1484">
        <f t="shared" si="113"/>
        <v>0.93577891975241945</v>
      </c>
      <c r="BX1484">
        <f t="shared" si="111"/>
        <v>0.60748217536470928</v>
      </c>
      <c r="BZ1484">
        <v>19.600000000000001</v>
      </c>
      <c r="CB1484">
        <v>0.627</v>
      </c>
      <c r="CD1484">
        <f t="shared" si="112"/>
        <v>1.5404220201039038</v>
      </c>
      <c r="CF1484">
        <f t="shared" si="110"/>
        <v>404.81000000000006</v>
      </c>
      <c r="CG148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BORD'!$B$13:$B$2000,0),9)))*T1484/$P$18)</f>
        <v>406.35042202010396</v>
      </c>
      <c r="CI1484">
        <f>'TABLEAU DE BORD'!B1482</f>
        <v>0</v>
      </c>
      <c r="CJ1484">
        <f>'TABLEAU DE BORD'!E1482-'TABLEAU DE BORD'!C1482</f>
        <v>0</v>
      </c>
      <c r="CL1484">
        <f>'TABLEAU DE BORD'!H1482</f>
        <v>0</v>
      </c>
      <c r="CM1484">
        <f>'TABLEAU DE BORD'!K1482-'TABLEAU DE BORD'!I1482</f>
        <v>0</v>
      </c>
    </row>
    <row r="1485" spans="72:91" x14ac:dyDescent="0.25">
      <c r="BT148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BORD'!$B$13:$B$2000,0),11))*T1485/INDEX('TABLEAU DE BORD'!$B$13:$R$2000,MATCH('Formalisme RTE'!$H$2,'TABLEAU DE BORD'!$B$13:$B$2000,0),12)</f>
        <v>3.102830965870556</v>
      </c>
      <c r="BU1485">
        <f t="shared" si="113"/>
        <v>0.93577891975241945</v>
      </c>
      <c r="BX1485">
        <f t="shared" si="111"/>
        <v>0.60748217536470928</v>
      </c>
      <c r="BZ1485">
        <v>19.600000000000001</v>
      </c>
      <c r="CB1485">
        <v>0.627</v>
      </c>
      <c r="CD1485">
        <f t="shared" si="112"/>
        <v>1.5404220201039038</v>
      </c>
      <c r="CF1485">
        <f t="shared" si="110"/>
        <v>404.81000000000006</v>
      </c>
      <c r="CG148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BORD'!$B$13:$B$2000,0),9)))*T1485/$P$18)</f>
        <v>406.35042202010396</v>
      </c>
      <c r="CI1485">
        <f>'TABLEAU DE BORD'!B1483</f>
        <v>0</v>
      </c>
      <c r="CJ1485">
        <f>'TABLEAU DE BORD'!E1483-'TABLEAU DE BORD'!C1483</f>
        <v>0</v>
      </c>
      <c r="CL1485">
        <f>'TABLEAU DE BORD'!H1483</f>
        <v>0</v>
      </c>
      <c r="CM1485">
        <f>'TABLEAU DE BORD'!K1483-'TABLEAU DE BORD'!I1483</f>
        <v>0</v>
      </c>
    </row>
    <row r="1486" spans="72:91" x14ac:dyDescent="0.25">
      <c r="BT148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BORD'!$B$13:$B$2000,0),11))*T1486/INDEX('TABLEAU DE BORD'!$B$13:$R$2000,MATCH('Formalisme RTE'!$H$2,'TABLEAU DE BORD'!$B$13:$B$2000,0),12)</f>
        <v>3.102830965870556</v>
      </c>
      <c r="BU1486">
        <f t="shared" si="113"/>
        <v>0.93577891975241945</v>
      </c>
      <c r="BX1486">
        <f t="shared" si="111"/>
        <v>0.60748217536470928</v>
      </c>
      <c r="BZ1486">
        <v>19.600000000000001</v>
      </c>
      <c r="CB1486">
        <v>0.627</v>
      </c>
      <c r="CD1486">
        <f t="shared" si="112"/>
        <v>1.5404220201039038</v>
      </c>
      <c r="CF1486">
        <f t="shared" si="110"/>
        <v>404.81000000000006</v>
      </c>
      <c r="CG148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BORD'!$B$13:$B$2000,0),9)))*T1486/$P$18)</f>
        <v>406.35042202010396</v>
      </c>
      <c r="CI1486">
        <f>'TABLEAU DE BORD'!B1484</f>
        <v>0</v>
      </c>
      <c r="CJ1486">
        <f>'TABLEAU DE BORD'!E1484-'TABLEAU DE BORD'!C1484</f>
        <v>0</v>
      </c>
      <c r="CL1486">
        <f>'TABLEAU DE BORD'!H1484</f>
        <v>0</v>
      </c>
      <c r="CM1486">
        <f>'TABLEAU DE BORD'!K1484-'TABLEAU DE BORD'!I1484</f>
        <v>0</v>
      </c>
    </row>
    <row r="1487" spans="72:91" x14ac:dyDescent="0.25">
      <c r="BT148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BORD'!$B$13:$B$2000,0),11))*T1487/INDEX('TABLEAU DE BORD'!$B$13:$R$2000,MATCH('Formalisme RTE'!$H$2,'TABLEAU DE BORD'!$B$13:$B$2000,0),12)</f>
        <v>3.102830965870556</v>
      </c>
      <c r="BU1487">
        <f t="shared" si="113"/>
        <v>0.93577891975241945</v>
      </c>
      <c r="BX1487">
        <f t="shared" si="111"/>
        <v>0.60748217536470928</v>
      </c>
      <c r="BZ1487">
        <v>19.600000000000001</v>
      </c>
      <c r="CB1487">
        <v>0.627</v>
      </c>
      <c r="CD1487">
        <f t="shared" si="112"/>
        <v>1.5404220201039038</v>
      </c>
      <c r="CF1487">
        <f t="shared" ref="CF1487:CF1550" si="114">$BE$28+$D$10*((EXP(($BE$26-T1487)/$D$10)+EXP(-($BE$26-T1487)/$D$10))/2-1)</f>
        <v>404.81000000000006</v>
      </c>
      <c r="CG148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BORD'!$B$13:$B$2000,0),9)))*T1487/$P$18)</f>
        <v>406.35042202010396</v>
      </c>
      <c r="CI1487">
        <f>'TABLEAU DE BORD'!B1485</f>
        <v>0</v>
      </c>
      <c r="CJ1487">
        <f>'TABLEAU DE BORD'!E1485-'TABLEAU DE BORD'!C1485</f>
        <v>0</v>
      </c>
      <c r="CL1487">
        <f>'TABLEAU DE BORD'!H1485</f>
        <v>0</v>
      </c>
      <c r="CM1487">
        <f>'TABLEAU DE BORD'!K1485-'TABLEAU DE BORD'!I1485</f>
        <v>0</v>
      </c>
    </row>
    <row r="1488" spans="72:91" x14ac:dyDescent="0.25">
      <c r="BT148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BORD'!$B$13:$B$2000,0),11))*T1488/INDEX('TABLEAU DE BORD'!$B$13:$R$2000,MATCH('Formalisme RTE'!$H$2,'TABLEAU DE BORD'!$B$13:$B$2000,0),12)</f>
        <v>3.102830965870556</v>
      </c>
      <c r="BU1488">
        <f t="shared" si="113"/>
        <v>0.93577891975241945</v>
      </c>
      <c r="BX1488">
        <f t="shared" ref="BX1488:BX1551" si="115">SQRT(1-(1/(SQRT((CB1488*0.981)^2+(($B$30/10)*BZ1488*0.001)^2)/(CB1488*0.981))^2))</f>
        <v>0.60748217536470928</v>
      </c>
      <c r="BZ1488">
        <v>19.600000000000001</v>
      </c>
      <c r="CB1488">
        <v>0.627</v>
      </c>
      <c r="CD1488">
        <f t="shared" si="112"/>
        <v>1.5404220201039038</v>
      </c>
      <c r="CF1488">
        <f t="shared" si="114"/>
        <v>404.81000000000006</v>
      </c>
      <c r="CG148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BORD'!$B$13:$B$2000,0),9)))*T1488/$P$18)</f>
        <v>406.35042202010396</v>
      </c>
      <c r="CI1488">
        <f>'TABLEAU DE BORD'!B1486</f>
        <v>0</v>
      </c>
      <c r="CJ1488">
        <f>'TABLEAU DE BORD'!E1486-'TABLEAU DE BORD'!C1486</f>
        <v>0</v>
      </c>
      <c r="CL1488">
        <f>'TABLEAU DE BORD'!H1486</f>
        <v>0</v>
      </c>
      <c r="CM1488">
        <f>'TABLEAU DE BORD'!K1486-'TABLEAU DE BORD'!I1486</f>
        <v>0</v>
      </c>
    </row>
    <row r="1489" spans="72:91" x14ac:dyDescent="0.25">
      <c r="BT148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BORD'!$B$13:$B$2000,0),11))*T1489/INDEX('TABLEAU DE BORD'!$B$13:$R$2000,MATCH('Formalisme RTE'!$H$2,'TABLEAU DE BORD'!$B$13:$B$2000,0),12)</f>
        <v>3.102830965870556</v>
      </c>
      <c r="BU1489">
        <f t="shared" si="113"/>
        <v>0.93577891975241945</v>
      </c>
      <c r="BX1489">
        <f t="shared" si="115"/>
        <v>0.60748217536470928</v>
      </c>
      <c r="BZ1489">
        <v>19.600000000000001</v>
      </c>
      <c r="CB1489">
        <v>0.627</v>
      </c>
      <c r="CD1489">
        <f t="shared" ref="CD1489:CD1552" si="116">CG1489-CF1489</f>
        <v>1.5404220201039038</v>
      </c>
      <c r="CF1489">
        <f t="shared" si="114"/>
        <v>404.81000000000006</v>
      </c>
      <c r="CG148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BORD'!$B$13:$B$2000,0),9)))*T1489/$P$18)</f>
        <v>406.35042202010396</v>
      </c>
      <c r="CI1489">
        <f>'TABLEAU DE BORD'!B1487</f>
        <v>0</v>
      </c>
      <c r="CJ1489">
        <f>'TABLEAU DE BORD'!E1487-'TABLEAU DE BORD'!C1487</f>
        <v>0</v>
      </c>
      <c r="CL1489">
        <f>'TABLEAU DE BORD'!H1487</f>
        <v>0</v>
      </c>
      <c r="CM1489">
        <f>'TABLEAU DE BORD'!K1487-'TABLEAU DE BORD'!I1487</f>
        <v>0</v>
      </c>
    </row>
    <row r="1490" spans="72:91" x14ac:dyDescent="0.25">
      <c r="BT149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BORD'!$B$13:$B$2000,0),11))*T1490/INDEX('TABLEAU DE BORD'!$B$13:$R$2000,MATCH('Formalisme RTE'!$H$2,'TABLEAU DE BORD'!$B$13:$B$2000,0),12)</f>
        <v>3.102830965870556</v>
      </c>
      <c r="BU1490">
        <f t="shared" ref="BU1490:BU1553" si="117">BX1490*CD1490</f>
        <v>0.93577891975241945</v>
      </c>
      <c r="BX1490">
        <f t="shared" si="115"/>
        <v>0.60748217536470928</v>
      </c>
      <c r="BZ1490">
        <v>19.600000000000001</v>
      </c>
      <c r="CB1490">
        <v>0.627</v>
      </c>
      <c r="CD1490">
        <f t="shared" si="116"/>
        <v>1.5404220201039038</v>
      </c>
      <c r="CF1490">
        <f t="shared" si="114"/>
        <v>404.81000000000006</v>
      </c>
      <c r="CG149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BORD'!$B$13:$B$2000,0),9)))*T1490/$P$18)</f>
        <v>406.35042202010396</v>
      </c>
      <c r="CI1490">
        <f>'TABLEAU DE BORD'!B1488</f>
        <v>0</v>
      </c>
      <c r="CJ1490">
        <f>'TABLEAU DE BORD'!E1488-'TABLEAU DE BORD'!C1488</f>
        <v>0</v>
      </c>
      <c r="CL1490">
        <f>'TABLEAU DE BORD'!H1488</f>
        <v>0</v>
      </c>
      <c r="CM1490">
        <f>'TABLEAU DE BORD'!K1488-'TABLEAU DE BORD'!I1488</f>
        <v>0</v>
      </c>
    </row>
    <row r="1491" spans="72:91" x14ac:dyDescent="0.25">
      <c r="BT149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BORD'!$B$13:$B$2000,0),11))*T1491/INDEX('TABLEAU DE BORD'!$B$13:$R$2000,MATCH('Formalisme RTE'!$H$2,'TABLEAU DE BORD'!$B$13:$B$2000,0),12)</f>
        <v>3.102830965870556</v>
      </c>
      <c r="BU1491">
        <f t="shared" si="117"/>
        <v>0.93577891975241945</v>
      </c>
      <c r="BX1491">
        <f t="shared" si="115"/>
        <v>0.60748217536470928</v>
      </c>
      <c r="BZ1491">
        <v>19.600000000000001</v>
      </c>
      <c r="CB1491">
        <v>0.627</v>
      </c>
      <c r="CD1491">
        <f t="shared" si="116"/>
        <v>1.5404220201039038</v>
      </c>
      <c r="CF1491">
        <f t="shared" si="114"/>
        <v>404.81000000000006</v>
      </c>
      <c r="CG149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BORD'!$B$13:$B$2000,0),9)))*T1491/$P$18)</f>
        <v>406.35042202010396</v>
      </c>
      <c r="CI1491">
        <f>'TABLEAU DE BORD'!B1489</f>
        <v>0</v>
      </c>
      <c r="CJ1491">
        <f>'TABLEAU DE BORD'!E1489-'TABLEAU DE BORD'!C1489</f>
        <v>0</v>
      </c>
      <c r="CL1491">
        <f>'TABLEAU DE BORD'!H1489</f>
        <v>0</v>
      </c>
      <c r="CM1491">
        <f>'TABLEAU DE BORD'!K1489-'TABLEAU DE BORD'!I1489</f>
        <v>0</v>
      </c>
    </row>
    <row r="1492" spans="72:91" x14ac:dyDescent="0.25">
      <c r="BT149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BORD'!$B$13:$B$2000,0),11))*T1492/INDEX('TABLEAU DE BORD'!$B$13:$R$2000,MATCH('Formalisme RTE'!$H$2,'TABLEAU DE BORD'!$B$13:$B$2000,0),12)</f>
        <v>3.102830965870556</v>
      </c>
      <c r="BU1492">
        <f t="shared" si="117"/>
        <v>0.93577891975241945</v>
      </c>
      <c r="BX1492">
        <f t="shared" si="115"/>
        <v>0.60748217536470928</v>
      </c>
      <c r="BZ1492">
        <v>19.600000000000001</v>
      </c>
      <c r="CB1492">
        <v>0.627</v>
      </c>
      <c r="CD1492">
        <f t="shared" si="116"/>
        <v>1.5404220201039038</v>
      </c>
      <c r="CF1492">
        <f t="shared" si="114"/>
        <v>404.81000000000006</v>
      </c>
      <c r="CG149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BORD'!$B$13:$B$2000,0),9)))*T1492/$P$18)</f>
        <v>406.35042202010396</v>
      </c>
      <c r="CI1492">
        <f>'TABLEAU DE BORD'!B1490</f>
        <v>0</v>
      </c>
      <c r="CJ1492">
        <f>'TABLEAU DE BORD'!E1490-'TABLEAU DE BORD'!C1490</f>
        <v>0</v>
      </c>
      <c r="CL1492">
        <f>'TABLEAU DE BORD'!H1490</f>
        <v>0</v>
      </c>
      <c r="CM1492">
        <f>'TABLEAU DE BORD'!K1490-'TABLEAU DE BORD'!I1490</f>
        <v>0</v>
      </c>
    </row>
    <row r="1493" spans="72:91" x14ac:dyDescent="0.25">
      <c r="BT149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BORD'!$B$13:$B$2000,0),11))*T1493/INDEX('TABLEAU DE BORD'!$B$13:$R$2000,MATCH('Formalisme RTE'!$H$2,'TABLEAU DE BORD'!$B$13:$B$2000,0),12)</f>
        <v>3.102830965870556</v>
      </c>
      <c r="BU1493">
        <f t="shared" si="117"/>
        <v>0.93577891975241945</v>
      </c>
      <c r="BX1493">
        <f t="shared" si="115"/>
        <v>0.60748217536470928</v>
      </c>
      <c r="BZ1493">
        <v>19.600000000000001</v>
      </c>
      <c r="CB1493">
        <v>0.627</v>
      </c>
      <c r="CD1493">
        <f t="shared" si="116"/>
        <v>1.5404220201039038</v>
      </c>
      <c r="CF1493">
        <f t="shared" si="114"/>
        <v>404.81000000000006</v>
      </c>
      <c r="CG149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BORD'!$B$13:$B$2000,0),9)))*T1493/$P$18)</f>
        <v>406.35042202010396</v>
      </c>
      <c r="CI1493">
        <f>'TABLEAU DE BORD'!B1491</f>
        <v>0</v>
      </c>
      <c r="CJ1493">
        <f>'TABLEAU DE BORD'!E1491-'TABLEAU DE BORD'!C1491</f>
        <v>0</v>
      </c>
      <c r="CL1493">
        <f>'TABLEAU DE BORD'!H1491</f>
        <v>0</v>
      </c>
      <c r="CM1493">
        <f>'TABLEAU DE BORD'!K1491-'TABLEAU DE BORD'!I1491</f>
        <v>0</v>
      </c>
    </row>
    <row r="1494" spans="72:91" x14ac:dyDescent="0.25">
      <c r="BT149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BORD'!$B$13:$B$2000,0),11))*T1494/INDEX('TABLEAU DE BORD'!$B$13:$R$2000,MATCH('Formalisme RTE'!$H$2,'TABLEAU DE BORD'!$B$13:$B$2000,0),12)</f>
        <v>3.102830965870556</v>
      </c>
      <c r="BU1494">
        <f t="shared" si="117"/>
        <v>0.93577891975241945</v>
      </c>
      <c r="BX1494">
        <f t="shared" si="115"/>
        <v>0.60748217536470928</v>
      </c>
      <c r="BZ1494">
        <v>19.600000000000001</v>
      </c>
      <c r="CB1494">
        <v>0.627</v>
      </c>
      <c r="CD1494">
        <f t="shared" si="116"/>
        <v>1.5404220201039038</v>
      </c>
      <c r="CF1494">
        <f t="shared" si="114"/>
        <v>404.81000000000006</v>
      </c>
      <c r="CG149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BORD'!$B$13:$B$2000,0),9)))*T1494/$P$18)</f>
        <v>406.35042202010396</v>
      </c>
      <c r="CI1494">
        <f>'TABLEAU DE BORD'!B1492</f>
        <v>0</v>
      </c>
      <c r="CJ1494">
        <f>'TABLEAU DE BORD'!E1492-'TABLEAU DE BORD'!C1492</f>
        <v>0</v>
      </c>
      <c r="CL1494">
        <f>'TABLEAU DE BORD'!H1492</f>
        <v>0</v>
      </c>
      <c r="CM1494">
        <f>'TABLEAU DE BORD'!K1492-'TABLEAU DE BORD'!I1492</f>
        <v>0</v>
      </c>
    </row>
    <row r="1495" spans="72:91" x14ac:dyDescent="0.25">
      <c r="BT149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BORD'!$B$13:$B$2000,0),11))*T1495/INDEX('TABLEAU DE BORD'!$B$13:$R$2000,MATCH('Formalisme RTE'!$H$2,'TABLEAU DE BORD'!$B$13:$B$2000,0),12)</f>
        <v>3.102830965870556</v>
      </c>
      <c r="BU1495">
        <f t="shared" si="117"/>
        <v>0.93577891975241945</v>
      </c>
      <c r="BX1495">
        <f t="shared" si="115"/>
        <v>0.60748217536470928</v>
      </c>
      <c r="BZ1495">
        <v>19.600000000000001</v>
      </c>
      <c r="CB1495">
        <v>0.627</v>
      </c>
      <c r="CD1495">
        <f t="shared" si="116"/>
        <v>1.5404220201039038</v>
      </c>
      <c r="CF1495">
        <f t="shared" si="114"/>
        <v>404.81000000000006</v>
      </c>
      <c r="CG149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BORD'!$B$13:$B$2000,0),9)))*T1495/$P$18)</f>
        <v>406.35042202010396</v>
      </c>
      <c r="CI1495">
        <f>'TABLEAU DE BORD'!B1493</f>
        <v>0</v>
      </c>
      <c r="CJ1495">
        <f>'TABLEAU DE BORD'!E1493-'TABLEAU DE BORD'!C1493</f>
        <v>0</v>
      </c>
      <c r="CL1495">
        <f>'TABLEAU DE BORD'!H1493</f>
        <v>0</v>
      </c>
      <c r="CM1495">
        <f>'TABLEAU DE BORD'!K1493-'TABLEAU DE BORD'!I1493</f>
        <v>0</v>
      </c>
    </row>
    <row r="1496" spans="72:91" x14ac:dyDescent="0.25">
      <c r="BT149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BORD'!$B$13:$B$2000,0),11))*T1496/INDEX('TABLEAU DE BORD'!$B$13:$R$2000,MATCH('Formalisme RTE'!$H$2,'TABLEAU DE BORD'!$B$13:$B$2000,0),12)</f>
        <v>3.102830965870556</v>
      </c>
      <c r="BU1496">
        <f t="shared" si="117"/>
        <v>0.93577891975241945</v>
      </c>
      <c r="BX1496">
        <f t="shared" si="115"/>
        <v>0.60748217536470928</v>
      </c>
      <c r="BZ1496">
        <v>19.600000000000001</v>
      </c>
      <c r="CB1496">
        <v>0.627</v>
      </c>
      <c r="CD1496">
        <f t="shared" si="116"/>
        <v>1.5404220201039038</v>
      </c>
      <c r="CF1496">
        <f t="shared" si="114"/>
        <v>404.81000000000006</v>
      </c>
      <c r="CG149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BORD'!$B$13:$B$2000,0),9)))*T1496/$P$18)</f>
        <v>406.35042202010396</v>
      </c>
      <c r="CI1496">
        <f>'TABLEAU DE BORD'!B1494</f>
        <v>0</v>
      </c>
      <c r="CJ1496">
        <f>'TABLEAU DE BORD'!E1494-'TABLEAU DE BORD'!C1494</f>
        <v>0</v>
      </c>
      <c r="CL1496">
        <f>'TABLEAU DE BORD'!H1494</f>
        <v>0</v>
      </c>
      <c r="CM1496">
        <f>'TABLEAU DE BORD'!K1494-'TABLEAU DE BORD'!I1494</f>
        <v>0</v>
      </c>
    </row>
    <row r="1497" spans="72:91" x14ac:dyDescent="0.25">
      <c r="BT149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BORD'!$B$13:$B$2000,0),11))*T1497/INDEX('TABLEAU DE BORD'!$B$13:$R$2000,MATCH('Formalisme RTE'!$H$2,'TABLEAU DE BORD'!$B$13:$B$2000,0),12)</f>
        <v>3.102830965870556</v>
      </c>
      <c r="BU1497">
        <f t="shared" si="117"/>
        <v>0.93577891975241945</v>
      </c>
      <c r="BX1497">
        <f t="shared" si="115"/>
        <v>0.60748217536470928</v>
      </c>
      <c r="BZ1497">
        <v>19.600000000000001</v>
      </c>
      <c r="CB1497">
        <v>0.627</v>
      </c>
      <c r="CD1497">
        <f t="shared" si="116"/>
        <v>1.5404220201039038</v>
      </c>
      <c r="CF1497">
        <f t="shared" si="114"/>
        <v>404.81000000000006</v>
      </c>
      <c r="CG149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BORD'!$B$13:$B$2000,0),9)))*T1497/$P$18)</f>
        <v>406.35042202010396</v>
      </c>
      <c r="CI1497">
        <f>'TABLEAU DE BORD'!B1495</f>
        <v>0</v>
      </c>
      <c r="CJ1497">
        <f>'TABLEAU DE BORD'!E1495-'TABLEAU DE BORD'!C1495</f>
        <v>0</v>
      </c>
      <c r="CL1497">
        <f>'TABLEAU DE BORD'!H1495</f>
        <v>0</v>
      </c>
      <c r="CM1497">
        <f>'TABLEAU DE BORD'!K1495-'TABLEAU DE BORD'!I1495</f>
        <v>0</v>
      </c>
    </row>
    <row r="1498" spans="72:91" x14ac:dyDescent="0.25">
      <c r="BT14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BORD'!$B$13:$B$2000,0),11))*T1498/INDEX('TABLEAU DE BORD'!$B$13:$R$2000,MATCH('Formalisme RTE'!$H$2,'TABLEAU DE BORD'!$B$13:$B$2000,0),12)</f>
        <v>3.102830965870556</v>
      </c>
      <c r="BU1498">
        <f t="shared" si="117"/>
        <v>0.93577891975241945</v>
      </c>
      <c r="BX1498">
        <f t="shared" si="115"/>
        <v>0.60748217536470928</v>
      </c>
      <c r="BZ1498">
        <v>19.600000000000001</v>
      </c>
      <c r="CB1498">
        <v>0.627</v>
      </c>
      <c r="CD1498">
        <f t="shared" si="116"/>
        <v>1.5404220201039038</v>
      </c>
      <c r="CF1498">
        <f t="shared" si="114"/>
        <v>404.81000000000006</v>
      </c>
      <c r="CG149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BORD'!$B$13:$B$2000,0),9)))*T1498/$P$18)</f>
        <v>406.35042202010396</v>
      </c>
      <c r="CI1498">
        <f>'TABLEAU DE BORD'!B1496</f>
        <v>0</v>
      </c>
      <c r="CJ1498">
        <f>'TABLEAU DE BORD'!E1496-'TABLEAU DE BORD'!C1496</f>
        <v>0</v>
      </c>
      <c r="CL1498">
        <f>'TABLEAU DE BORD'!H1496</f>
        <v>0</v>
      </c>
      <c r="CM1498">
        <f>'TABLEAU DE BORD'!K1496-'TABLEAU DE BORD'!I1496</f>
        <v>0</v>
      </c>
    </row>
    <row r="1499" spans="72:91" x14ac:dyDescent="0.25">
      <c r="BT149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BORD'!$B$13:$B$2000,0),11))*T1499/INDEX('TABLEAU DE BORD'!$B$13:$R$2000,MATCH('Formalisme RTE'!$H$2,'TABLEAU DE BORD'!$B$13:$B$2000,0),12)</f>
        <v>3.102830965870556</v>
      </c>
      <c r="BU1499">
        <f t="shared" si="117"/>
        <v>0.93577891975241945</v>
      </c>
      <c r="BX1499">
        <f t="shared" si="115"/>
        <v>0.60748217536470928</v>
      </c>
      <c r="BZ1499">
        <v>19.600000000000001</v>
      </c>
      <c r="CB1499">
        <v>0.627</v>
      </c>
      <c r="CD1499">
        <f t="shared" si="116"/>
        <v>1.5404220201039038</v>
      </c>
      <c r="CF1499">
        <f t="shared" si="114"/>
        <v>404.81000000000006</v>
      </c>
      <c r="CG149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BORD'!$B$13:$B$2000,0),9)))*T1499/$P$18)</f>
        <v>406.35042202010396</v>
      </c>
      <c r="CI1499">
        <f>'TABLEAU DE BORD'!B1497</f>
        <v>0</v>
      </c>
      <c r="CJ1499">
        <f>'TABLEAU DE BORD'!E1497-'TABLEAU DE BORD'!C1497</f>
        <v>0</v>
      </c>
      <c r="CL1499">
        <f>'TABLEAU DE BORD'!H1497</f>
        <v>0</v>
      </c>
      <c r="CM1499">
        <f>'TABLEAU DE BORD'!K1497-'TABLEAU DE BORD'!I1497</f>
        <v>0</v>
      </c>
    </row>
    <row r="1500" spans="72:91" x14ac:dyDescent="0.25">
      <c r="BT150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BORD'!$B$13:$B$2000,0),11))*T1500/INDEX('TABLEAU DE BORD'!$B$13:$R$2000,MATCH('Formalisme RTE'!$H$2,'TABLEAU DE BORD'!$B$13:$B$2000,0),12)</f>
        <v>3.102830965870556</v>
      </c>
      <c r="BU1500">
        <f t="shared" si="117"/>
        <v>0.93577891975241945</v>
      </c>
      <c r="BX1500">
        <f t="shared" si="115"/>
        <v>0.60748217536470928</v>
      </c>
      <c r="BZ1500">
        <v>19.600000000000001</v>
      </c>
      <c r="CB1500">
        <v>0.627</v>
      </c>
      <c r="CD1500">
        <f t="shared" si="116"/>
        <v>1.5404220201039038</v>
      </c>
      <c r="CF1500">
        <f t="shared" si="114"/>
        <v>404.81000000000006</v>
      </c>
      <c r="CG150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BORD'!$B$13:$B$2000,0),9)))*T1500/$P$18)</f>
        <v>406.35042202010396</v>
      </c>
      <c r="CI1500">
        <f>'TABLEAU DE BORD'!B1498</f>
        <v>0</v>
      </c>
      <c r="CJ1500">
        <f>'TABLEAU DE BORD'!E1498-'TABLEAU DE BORD'!C1498</f>
        <v>0</v>
      </c>
      <c r="CL1500">
        <f>'TABLEAU DE BORD'!H1498</f>
        <v>0</v>
      </c>
      <c r="CM1500">
        <f>'TABLEAU DE BORD'!K1498-'TABLEAU DE BORD'!I1498</f>
        <v>0</v>
      </c>
    </row>
    <row r="1501" spans="72:91" x14ac:dyDescent="0.25">
      <c r="BT150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BORD'!$B$13:$B$2000,0),11))*T1501/INDEX('TABLEAU DE BORD'!$B$13:$R$2000,MATCH('Formalisme RTE'!$H$2,'TABLEAU DE BORD'!$B$13:$B$2000,0),12)</f>
        <v>3.102830965870556</v>
      </c>
      <c r="BU1501">
        <f t="shared" si="117"/>
        <v>0.93577891975241945</v>
      </c>
      <c r="BX1501">
        <f t="shared" si="115"/>
        <v>0.60748217536470928</v>
      </c>
      <c r="BZ1501">
        <v>19.600000000000001</v>
      </c>
      <c r="CB1501">
        <v>0.627</v>
      </c>
      <c r="CD1501">
        <f t="shared" si="116"/>
        <v>1.5404220201039038</v>
      </c>
      <c r="CF1501">
        <f t="shared" si="114"/>
        <v>404.81000000000006</v>
      </c>
      <c r="CG150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BORD'!$B$13:$B$2000,0),9)))*T1501/$P$18)</f>
        <v>406.35042202010396</v>
      </c>
      <c r="CI1501">
        <f>'TABLEAU DE BORD'!B1499</f>
        <v>0</v>
      </c>
      <c r="CJ1501">
        <f>'TABLEAU DE BORD'!E1499-'TABLEAU DE BORD'!C1499</f>
        <v>0</v>
      </c>
      <c r="CL1501">
        <f>'TABLEAU DE BORD'!H1499</f>
        <v>0</v>
      </c>
      <c r="CM1501">
        <f>'TABLEAU DE BORD'!K1499-'TABLEAU DE BORD'!I1499</f>
        <v>0</v>
      </c>
    </row>
    <row r="1502" spans="72:91" x14ac:dyDescent="0.25">
      <c r="BT150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BORD'!$B$13:$B$2000,0),11))*T1502/INDEX('TABLEAU DE BORD'!$B$13:$R$2000,MATCH('Formalisme RTE'!$H$2,'TABLEAU DE BORD'!$B$13:$B$2000,0),12)</f>
        <v>3.102830965870556</v>
      </c>
      <c r="BU1502">
        <f t="shared" si="117"/>
        <v>0.93577891975241945</v>
      </c>
      <c r="BX1502">
        <f t="shared" si="115"/>
        <v>0.60748217536470928</v>
      </c>
      <c r="BZ1502">
        <v>19.600000000000001</v>
      </c>
      <c r="CB1502">
        <v>0.627</v>
      </c>
      <c r="CD1502">
        <f t="shared" si="116"/>
        <v>1.5404220201039038</v>
      </c>
      <c r="CF1502">
        <f t="shared" si="114"/>
        <v>404.81000000000006</v>
      </c>
      <c r="CG150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BORD'!$B$13:$B$2000,0),9)))*T1502/$P$18)</f>
        <v>406.35042202010396</v>
      </c>
      <c r="CI1502">
        <f>'TABLEAU DE BORD'!B1500</f>
        <v>0</v>
      </c>
      <c r="CJ1502">
        <f>'TABLEAU DE BORD'!E1500-'TABLEAU DE BORD'!C1500</f>
        <v>0</v>
      </c>
      <c r="CL1502">
        <f>'TABLEAU DE BORD'!H1500</f>
        <v>0</v>
      </c>
      <c r="CM1502">
        <f>'TABLEAU DE BORD'!K1500-'TABLEAU DE BORD'!I1500</f>
        <v>0</v>
      </c>
    </row>
    <row r="1503" spans="72:91" x14ac:dyDescent="0.25">
      <c r="BT150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BORD'!$B$13:$B$2000,0),11))*T1503/INDEX('TABLEAU DE BORD'!$B$13:$R$2000,MATCH('Formalisme RTE'!$H$2,'TABLEAU DE BORD'!$B$13:$B$2000,0),12)</f>
        <v>3.102830965870556</v>
      </c>
      <c r="BU1503">
        <f t="shared" si="117"/>
        <v>0.93577891975241945</v>
      </c>
      <c r="BX1503">
        <f t="shared" si="115"/>
        <v>0.60748217536470928</v>
      </c>
      <c r="BZ1503">
        <v>19.600000000000001</v>
      </c>
      <c r="CB1503">
        <v>0.627</v>
      </c>
      <c r="CD1503">
        <f t="shared" si="116"/>
        <v>1.5404220201039038</v>
      </c>
      <c r="CF1503">
        <f t="shared" si="114"/>
        <v>404.81000000000006</v>
      </c>
      <c r="CG150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BORD'!$B$13:$B$2000,0),9)))*T1503/$P$18)</f>
        <v>406.35042202010396</v>
      </c>
      <c r="CI1503">
        <f>'TABLEAU DE BORD'!B1501</f>
        <v>0</v>
      </c>
      <c r="CJ1503">
        <f>'TABLEAU DE BORD'!E1501-'TABLEAU DE BORD'!C1501</f>
        <v>0</v>
      </c>
      <c r="CL1503">
        <f>'TABLEAU DE BORD'!H1501</f>
        <v>0</v>
      </c>
      <c r="CM1503">
        <f>'TABLEAU DE BORD'!K1501-'TABLEAU DE BORD'!I1501</f>
        <v>0</v>
      </c>
    </row>
    <row r="1504" spans="72:91" x14ac:dyDescent="0.25">
      <c r="BT150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BORD'!$B$13:$B$2000,0),11))*T1504/INDEX('TABLEAU DE BORD'!$B$13:$R$2000,MATCH('Formalisme RTE'!$H$2,'TABLEAU DE BORD'!$B$13:$B$2000,0),12)</f>
        <v>3.102830965870556</v>
      </c>
      <c r="BU1504">
        <f t="shared" si="117"/>
        <v>0.93577891975241945</v>
      </c>
      <c r="BX1504">
        <f t="shared" si="115"/>
        <v>0.60748217536470928</v>
      </c>
      <c r="BZ1504">
        <v>19.600000000000001</v>
      </c>
      <c r="CB1504">
        <v>0.627</v>
      </c>
      <c r="CD1504">
        <f t="shared" si="116"/>
        <v>1.5404220201039038</v>
      </c>
      <c r="CF1504">
        <f t="shared" si="114"/>
        <v>404.81000000000006</v>
      </c>
      <c r="CG150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BORD'!$B$13:$B$2000,0),9)))*T1504/$P$18)</f>
        <v>406.35042202010396</v>
      </c>
      <c r="CI1504">
        <f>'TABLEAU DE BORD'!B1502</f>
        <v>0</v>
      </c>
      <c r="CJ1504">
        <f>'TABLEAU DE BORD'!E1502-'TABLEAU DE BORD'!C1502</f>
        <v>0</v>
      </c>
      <c r="CL1504">
        <f>'TABLEAU DE BORD'!H1502</f>
        <v>0</v>
      </c>
      <c r="CM1504">
        <f>'TABLEAU DE BORD'!K1502-'TABLEAU DE BORD'!I1502</f>
        <v>0</v>
      </c>
    </row>
    <row r="1505" spans="72:91" x14ac:dyDescent="0.25">
      <c r="BT150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BORD'!$B$13:$B$2000,0),11))*T1505/INDEX('TABLEAU DE BORD'!$B$13:$R$2000,MATCH('Formalisme RTE'!$H$2,'TABLEAU DE BORD'!$B$13:$B$2000,0),12)</f>
        <v>3.102830965870556</v>
      </c>
      <c r="BU1505">
        <f t="shared" si="117"/>
        <v>0.93577891975241945</v>
      </c>
      <c r="BX1505">
        <f t="shared" si="115"/>
        <v>0.60748217536470928</v>
      </c>
      <c r="BZ1505">
        <v>19.600000000000001</v>
      </c>
      <c r="CB1505">
        <v>0.627</v>
      </c>
      <c r="CD1505">
        <f t="shared" si="116"/>
        <v>1.5404220201039038</v>
      </c>
      <c r="CF1505">
        <f t="shared" si="114"/>
        <v>404.81000000000006</v>
      </c>
      <c r="CG150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BORD'!$B$13:$B$2000,0),9)))*T1505/$P$18)</f>
        <v>406.35042202010396</v>
      </c>
      <c r="CI1505">
        <f>'TABLEAU DE BORD'!B1503</f>
        <v>0</v>
      </c>
      <c r="CJ1505">
        <f>'TABLEAU DE BORD'!E1503-'TABLEAU DE BORD'!C1503</f>
        <v>0</v>
      </c>
      <c r="CL1505">
        <f>'TABLEAU DE BORD'!H1503</f>
        <v>0</v>
      </c>
      <c r="CM1505">
        <f>'TABLEAU DE BORD'!K1503-'TABLEAU DE BORD'!I1503</f>
        <v>0</v>
      </c>
    </row>
    <row r="1506" spans="72:91" x14ac:dyDescent="0.25">
      <c r="BT150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BORD'!$B$13:$B$2000,0),11))*T1506/INDEX('TABLEAU DE BORD'!$B$13:$R$2000,MATCH('Formalisme RTE'!$H$2,'TABLEAU DE BORD'!$B$13:$B$2000,0),12)</f>
        <v>3.102830965870556</v>
      </c>
      <c r="BU1506">
        <f t="shared" si="117"/>
        <v>0.93577891975241945</v>
      </c>
      <c r="BX1506">
        <f t="shared" si="115"/>
        <v>0.60748217536470928</v>
      </c>
      <c r="BZ1506">
        <v>19.600000000000001</v>
      </c>
      <c r="CB1506">
        <v>0.627</v>
      </c>
      <c r="CD1506">
        <f t="shared" si="116"/>
        <v>1.5404220201039038</v>
      </c>
      <c r="CF1506">
        <f t="shared" si="114"/>
        <v>404.81000000000006</v>
      </c>
      <c r="CG150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BORD'!$B$13:$B$2000,0),9)))*T1506/$P$18)</f>
        <v>406.35042202010396</v>
      </c>
      <c r="CI1506">
        <f>'TABLEAU DE BORD'!B1504</f>
        <v>0</v>
      </c>
      <c r="CJ1506">
        <f>'TABLEAU DE BORD'!E1504-'TABLEAU DE BORD'!C1504</f>
        <v>0</v>
      </c>
      <c r="CL1506">
        <f>'TABLEAU DE BORD'!H1504</f>
        <v>0</v>
      </c>
      <c r="CM1506">
        <f>'TABLEAU DE BORD'!K1504-'TABLEAU DE BORD'!I1504</f>
        <v>0</v>
      </c>
    </row>
    <row r="1507" spans="72:91" x14ac:dyDescent="0.25">
      <c r="BT150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BORD'!$B$13:$B$2000,0),11))*T1507/INDEX('TABLEAU DE BORD'!$B$13:$R$2000,MATCH('Formalisme RTE'!$H$2,'TABLEAU DE BORD'!$B$13:$B$2000,0),12)</f>
        <v>3.102830965870556</v>
      </c>
      <c r="BU1507">
        <f t="shared" si="117"/>
        <v>0.93577891975241945</v>
      </c>
      <c r="BX1507">
        <f t="shared" si="115"/>
        <v>0.60748217536470928</v>
      </c>
      <c r="BZ1507">
        <v>19.600000000000001</v>
      </c>
      <c r="CB1507">
        <v>0.627</v>
      </c>
      <c r="CD1507">
        <f t="shared" si="116"/>
        <v>1.5404220201039038</v>
      </c>
      <c r="CF1507">
        <f t="shared" si="114"/>
        <v>404.81000000000006</v>
      </c>
      <c r="CG150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BORD'!$B$13:$B$2000,0),9)))*T1507/$P$18)</f>
        <v>406.35042202010396</v>
      </c>
      <c r="CI1507">
        <f>'TABLEAU DE BORD'!B1505</f>
        <v>0</v>
      </c>
      <c r="CJ1507">
        <f>'TABLEAU DE BORD'!E1505-'TABLEAU DE BORD'!C1505</f>
        <v>0</v>
      </c>
      <c r="CL1507">
        <f>'TABLEAU DE BORD'!H1505</f>
        <v>0</v>
      </c>
      <c r="CM1507">
        <f>'TABLEAU DE BORD'!K1505-'TABLEAU DE BORD'!I1505</f>
        <v>0</v>
      </c>
    </row>
    <row r="1508" spans="72:91" x14ac:dyDescent="0.25">
      <c r="BT150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BORD'!$B$13:$B$2000,0),11))*T1508/INDEX('TABLEAU DE BORD'!$B$13:$R$2000,MATCH('Formalisme RTE'!$H$2,'TABLEAU DE BORD'!$B$13:$B$2000,0),12)</f>
        <v>3.102830965870556</v>
      </c>
      <c r="BU1508">
        <f t="shared" si="117"/>
        <v>0.93577891975241945</v>
      </c>
      <c r="BX1508">
        <f t="shared" si="115"/>
        <v>0.60748217536470928</v>
      </c>
      <c r="BZ1508">
        <v>19.600000000000001</v>
      </c>
      <c r="CB1508">
        <v>0.627</v>
      </c>
      <c r="CD1508">
        <f t="shared" si="116"/>
        <v>1.5404220201039038</v>
      </c>
      <c r="CF1508">
        <f t="shared" si="114"/>
        <v>404.81000000000006</v>
      </c>
      <c r="CG150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BORD'!$B$13:$B$2000,0),9)))*T1508/$P$18)</f>
        <v>406.35042202010396</v>
      </c>
      <c r="CI1508">
        <f>'TABLEAU DE BORD'!B1506</f>
        <v>0</v>
      </c>
      <c r="CJ1508">
        <f>'TABLEAU DE BORD'!E1506-'TABLEAU DE BORD'!C1506</f>
        <v>0</v>
      </c>
      <c r="CL1508">
        <f>'TABLEAU DE BORD'!H1506</f>
        <v>0</v>
      </c>
      <c r="CM1508">
        <f>'TABLEAU DE BORD'!K1506-'TABLEAU DE BORD'!I1506</f>
        <v>0</v>
      </c>
    </row>
    <row r="1509" spans="72:91" x14ac:dyDescent="0.25">
      <c r="BT150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BORD'!$B$13:$B$2000,0),11))*T1509/INDEX('TABLEAU DE BORD'!$B$13:$R$2000,MATCH('Formalisme RTE'!$H$2,'TABLEAU DE BORD'!$B$13:$B$2000,0),12)</f>
        <v>3.102830965870556</v>
      </c>
      <c r="BU1509">
        <f t="shared" si="117"/>
        <v>0.93577891975241945</v>
      </c>
      <c r="BX1509">
        <f t="shared" si="115"/>
        <v>0.60748217536470928</v>
      </c>
      <c r="BZ1509">
        <v>19.600000000000001</v>
      </c>
      <c r="CB1509">
        <v>0.627</v>
      </c>
      <c r="CD1509">
        <f t="shared" si="116"/>
        <v>1.5404220201039038</v>
      </c>
      <c r="CF1509">
        <f t="shared" si="114"/>
        <v>404.81000000000006</v>
      </c>
      <c r="CG150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BORD'!$B$13:$B$2000,0),9)))*T1509/$P$18)</f>
        <v>406.35042202010396</v>
      </c>
      <c r="CI1509">
        <f>'TABLEAU DE BORD'!B1507</f>
        <v>0</v>
      </c>
      <c r="CJ1509">
        <f>'TABLEAU DE BORD'!E1507-'TABLEAU DE BORD'!C1507</f>
        <v>0</v>
      </c>
      <c r="CL1509">
        <f>'TABLEAU DE BORD'!H1507</f>
        <v>0</v>
      </c>
      <c r="CM1509">
        <f>'TABLEAU DE BORD'!K1507-'TABLEAU DE BORD'!I1507</f>
        <v>0</v>
      </c>
    </row>
    <row r="1510" spans="72:91" x14ac:dyDescent="0.25">
      <c r="BT151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BORD'!$B$13:$B$2000,0),11))*T1510/INDEX('TABLEAU DE BORD'!$B$13:$R$2000,MATCH('Formalisme RTE'!$H$2,'TABLEAU DE BORD'!$B$13:$B$2000,0),12)</f>
        <v>3.102830965870556</v>
      </c>
      <c r="BU1510">
        <f t="shared" si="117"/>
        <v>0.93577891975241945</v>
      </c>
      <c r="BX1510">
        <f t="shared" si="115"/>
        <v>0.60748217536470928</v>
      </c>
      <c r="BZ1510">
        <v>19.600000000000001</v>
      </c>
      <c r="CB1510">
        <v>0.627</v>
      </c>
      <c r="CD1510">
        <f t="shared" si="116"/>
        <v>1.5404220201039038</v>
      </c>
      <c r="CF1510">
        <f t="shared" si="114"/>
        <v>404.81000000000006</v>
      </c>
      <c r="CG151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BORD'!$B$13:$B$2000,0),9)))*T1510/$P$18)</f>
        <v>406.35042202010396</v>
      </c>
      <c r="CI1510">
        <f>'TABLEAU DE BORD'!B1508</f>
        <v>0</v>
      </c>
      <c r="CJ1510">
        <f>'TABLEAU DE BORD'!E1508-'TABLEAU DE BORD'!C1508</f>
        <v>0</v>
      </c>
      <c r="CL1510">
        <f>'TABLEAU DE BORD'!H1508</f>
        <v>0</v>
      </c>
      <c r="CM1510">
        <f>'TABLEAU DE BORD'!K1508-'TABLEAU DE BORD'!I1508</f>
        <v>0</v>
      </c>
    </row>
    <row r="1511" spans="72:91" x14ac:dyDescent="0.25">
      <c r="BT151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BORD'!$B$13:$B$2000,0),11))*T1511/INDEX('TABLEAU DE BORD'!$B$13:$R$2000,MATCH('Formalisme RTE'!$H$2,'TABLEAU DE BORD'!$B$13:$B$2000,0),12)</f>
        <v>3.102830965870556</v>
      </c>
      <c r="BU1511">
        <f t="shared" si="117"/>
        <v>0.93577891975241945</v>
      </c>
      <c r="BX1511">
        <f t="shared" si="115"/>
        <v>0.60748217536470928</v>
      </c>
      <c r="BZ1511">
        <v>19.600000000000001</v>
      </c>
      <c r="CB1511">
        <v>0.627</v>
      </c>
      <c r="CD1511">
        <f t="shared" si="116"/>
        <v>1.5404220201039038</v>
      </c>
      <c r="CF1511">
        <f t="shared" si="114"/>
        <v>404.81000000000006</v>
      </c>
      <c r="CG151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BORD'!$B$13:$B$2000,0),9)))*T1511/$P$18)</f>
        <v>406.35042202010396</v>
      </c>
      <c r="CI1511">
        <f>'TABLEAU DE BORD'!B1509</f>
        <v>0</v>
      </c>
      <c r="CJ1511">
        <f>'TABLEAU DE BORD'!E1509-'TABLEAU DE BORD'!C1509</f>
        <v>0</v>
      </c>
      <c r="CL1511">
        <f>'TABLEAU DE BORD'!H1509</f>
        <v>0</v>
      </c>
      <c r="CM1511">
        <f>'TABLEAU DE BORD'!K1509-'TABLEAU DE BORD'!I1509</f>
        <v>0</v>
      </c>
    </row>
    <row r="1512" spans="72:91" x14ac:dyDescent="0.25">
      <c r="BT151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BORD'!$B$13:$B$2000,0),11))*T1512/INDEX('TABLEAU DE BORD'!$B$13:$R$2000,MATCH('Formalisme RTE'!$H$2,'TABLEAU DE BORD'!$B$13:$B$2000,0),12)</f>
        <v>3.102830965870556</v>
      </c>
      <c r="BU1512">
        <f t="shared" si="117"/>
        <v>0.93577891975241945</v>
      </c>
      <c r="BX1512">
        <f t="shared" si="115"/>
        <v>0.60748217536470928</v>
      </c>
      <c r="BZ1512">
        <v>19.600000000000001</v>
      </c>
      <c r="CB1512">
        <v>0.627</v>
      </c>
      <c r="CD1512">
        <f t="shared" si="116"/>
        <v>1.5404220201039038</v>
      </c>
      <c r="CF1512">
        <f t="shared" si="114"/>
        <v>404.81000000000006</v>
      </c>
      <c r="CG151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BORD'!$B$13:$B$2000,0),9)))*T1512/$P$18)</f>
        <v>406.35042202010396</v>
      </c>
      <c r="CI1512">
        <f>'TABLEAU DE BORD'!B1510</f>
        <v>0</v>
      </c>
      <c r="CJ1512">
        <f>'TABLEAU DE BORD'!E1510-'TABLEAU DE BORD'!C1510</f>
        <v>0</v>
      </c>
      <c r="CL1512">
        <f>'TABLEAU DE BORD'!H1510</f>
        <v>0</v>
      </c>
      <c r="CM1512">
        <f>'TABLEAU DE BORD'!K1510-'TABLEAU DE BORD'!I1510</f>
        <v>0</v>
      </c>
    </row>
    <row r="1513" spans="72:91" x14ac:dyDescent="0.25">
      <c r="BT151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BORD'!$B$13:$B$2000,0),11))*T1513/INDEX('TABLEAU DE BORD'!$B$13:$R$2000,MATCH('Formalisme RTE'!$H$2,'TABLEAU DE BORD'!$B$13:$B$2000,0),12)</f>
        <v>3.102830965870556</v>
      </c>
      <c r="BU1513">
        <f t="shared" si="117"/>
        <v>0.93577891975241945</v>
      </c>
      <c r="BX1513">
        <f t="shared" si="115"/>
        <v>0.60748217536470928</v>
      </c>
      <c r="BZ1513">
        <v>19.600000000000001</v>
      </c>
      <c r="CB1513">
        <v>0.627</v>
      </c>
      <c r="CD1513">
        <f t="shared" si="116"/>
        <v>1.5404220201039038</v>
      </c>
      <c r="CF1513">
        <f t="shared" si="114"/>
        <v>404.81000000000006</v>
      </c>
      <c r="CG151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BORD'!$B$13:$B$2000,0),9)))*T1513/$P$18)</f>
        <v>406.35042202010396</v>
      </c>
      <c r="CI1513">
        <f>'TABLEAU DE BORD'!B1511</f>
        <v>0</v>
      </c>
      <c r="CJ1513">
        <f>'TABLEAU DE BORD'!E1511-'TABLEAU DE BORD'!C1511</f>
        <v>0</v>
      </c>
      <c r="CL1513">
        <f>'TABLEAU DE BORD'!H1511</f>
        <v>0</v>
      </c>
      <c r="CM1513">
        <f>'TABLEAU DE BORD'!K1511-'TABLEAU DE BORD'!I1511</f>
        <v>0</v>
      </c>
    </row>
    <row r="1514" spans="72:91" x14ac:dyDescent="0.25">
      <c r="BT151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BORD'!$B$13:$B$2000,0),11))*T1514/INDEX('TABLEAU DE BORD'!$B$13:$R$2000,MATCH('Formalisme RTE'!$H$2,'TABLEAU DE BORD'!$B$13:$B$2000,0),12)</f>
        <v>3.102830965870556</v>
      </c>
      <c r="BU1514">
        <f t="shared" si="117"/>
        <v>0.93577891975241945</v>
      </c>
      <c r="BX1514">
        <f t="shared" si="115"/>
        <v>0.60748217536470928</v>
      </c>
      <c r="BZ1514">
        <v>19.600000000000001</v>
      </c>
      <c r="CB1514">
        <v>0.627</v>
      </c>
      <c r="CD1514">
        <f t="shared" si="116"/>
        <v>1.5404220201039038</v>
      </c>
      <c r="CF1514">
        <f t="shared" si="114"/>
        <v>404.81000000000006</v>
      </c>
      <c r="CG151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BORD'!$B$13:$B$2000,0),9)))*T1514/$P$18)</f>
        <v>406.35042202010396</v>
      </c>
      <c r="CI1514">
        <f>'TABLEAU DE BORD'!B1512</f>
        <v>0</v>
      </c>
      <c r="CJ1514">
        <f>'TABLEAU DE BORD'!E1512-'TABLEAU DE BORD'!C1512</f>
        <v>0</v>
      </c>
      <c r="CL1514">
        <f>'TABLEAU DE BORD'!H1512</f>
        <v>0</v>
      </c>
      <c r="CM1514">
        <f>'TABLEAU DE BORD'!K1512-'TABLEAU DE BORD'!I1512</f>
        <v>0</v>
      </c>
    </row>
    <row r="1515" spans="72:91" x14ac:dyDescent="0.25">
      <c r="BT151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BORD'!$B$13:$B$2000,0),11))*T1515/INDEX('TABLEAU DE BORD'!$B$13:$R$2000,MATCH('Formalisme RTE'!$H$2,'TABLEAU DE BORD'!$B$13:$B$2000,0),12)</f>
        <v>3.102830965870556</v>
      </c>
      <c r="BU1515">
        <f t="shared" si="117"/>
        <v>0.93577891975241945</v>
      </c>
      <c r="BX1515">
        <f t="shared" si="115"/>
        <v>0.60748217536470928</v>
      </c>
      <c r="BZ1515">
        <v>19.600000000000001</v>
      </c>
      <c r="CB1515">
        <v>0.627</v>
      </c>
      <c r="CD1515">
        <f t="shared" si="116"/>
        <v>1.5404220201039038</v>
      </c>
      <c r="CF1515">
        <f t="shared" si="114"/>
        <v>404.81000000000006</v>
      </c>
      <c r="CG151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BORD'!$B$13:$B$2000,0),9)))*T1515/$P$18)</f>
        <v>406.35042202010396</v>
      </c>
      <c r="CI1515">
        <f>'TABLEAU DE BORD'!B1513</f>
        <v>0</v>
      </c>
      <c r="CJ1515">
        <f>'TABLEAU DE BORD'!E1513-'TABLEAU DE BORD'!C1513</f>
        <v>0</v>
      </c>
      <c r="CL1515">
        <f>'TABLEAU DE BORD'!H1513</f>
        <v>0</v>
      </c>
      <c r="CM1515">
        <f>'TABLEAU DE BORD'!K1513-'TABLEAU DE BORD'!I1513</f>
        <v>0</v>
      </c>
    </row>
    <row r="1516" spans="72:91" x14ac:dyDescent="0.25">
      <c r="BT151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BORD'!$B$13:$B$2000,0),11))*T1516/INDEX('TABLEAU DE BORD'!$B$13:$R$2000,MATCH('Formalisme RTE'!$H$2,'TABLEAU DE BORD'!$B$13:$B$2000,0),12)</f>
        <v>3.102830965870556</v>
      </c>
      <c r="BU1516">
        <f t="shared" si="117"/>
        <v>0.93577891975241945</v>
      </c>
      <c r="BX1516">
        <f t="shared" si="115"/>
        <v>0.60748217536470928</v>
      </c>
      <c r="BZ1516">
        <v>19.600000000000001</v>
      </c>
      <c r="CB1516">
        <v>0.627</v>
      </c>
      <c r="CD1516">
        <f t="shared" si="116"/>
        <v>1.5404220201039038</v>
      </c>
      <c r="CF1516">
        <f t="shared" si="114"/>
        <v>404.81000000000006</v>
      </c>
      <c r="CG151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BORD'!$B$13:$B$2000,0),9)))*T1516/$P$18)</f>
        <v>406.35042202010396</v>
      </c>
      <c r="CI1516">
        <f>'TABLEAU DE BORD'!B1514</f>
        <v>0</v>
      </c>
      <c r="CJ1516">
        <f>'TABLEAU DE BORD'!E1514-'TABLEAU DE BORD'!C1514</f>
        <v>0</v>
      </c>
      <c r="CL1516">
        <f>'TABLEAU DE BORD'!H1514</f>
        <v>0</v>
      </c>
      <c r="CM1516">
        <f>'TABLEAU DE BORD'!K1514-'TABLEAU DE BORD'!I1514</f>
        <v>0</v>
      </c>
    </row>
    <row r="1517" spans="72:91" x14ac:dyDescent="0.25">
      <c r="BT151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BORD'!$B$13:$B$2000,0),11))*T1517/INDEX('TABLEAU DE BORD'!$B$13:$R$2000,MATCH('Formalisme RTE'!$H$2,'TABLEAU DE BORD'!$B$13:$B$2000,0),12)</f>
        <v>3.102830965870556</v>
      </c>
      <c r="BU1517">
        <f t="shared" si="117"/>
        <v>0.93577891975241945</v>
      </c>
      <c r="BX1517">
        <f t="shared" si="115"/>
        <v>0.60748217536470928</v>
      </c>
      <c r="BZ1517">
        <v>19.600000000000001</v>
      </c>
      <c r="CB1517">
        <v>0.627</v>
      </c>
      <c r="CD1517">
        <f t="shared" si="116"/>
        <v>1.5404220201039038</v>
      </c>
      <c r="CF1517">
        <f t="shared" si="114"/>
        <v>404.81000000000006</v>
      </c>
      <c r="CG151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BORD'!$B$13:$B$2000,0),9)))*T1517/$P$18)</f>
        <v>406.35042202010396</v>
      </c>
      <c r="CI1517">
        <f>'TABLEAU DE BORD'!B1515</f>
        <v>0</v>
      </c>
      <c r="CJ1517">
        <f>'TABLEAU DE BORD'!E1515-'TABLEAU DE BORD'!C1515</f>
        <v>0</v>
      </c>
      <c r="CL1517">
        <f>'TABLEAU DE BORD'!H1515</f>
        <v>0</v>
      </c>
      <c r="CM1517">
        <f>'TABLEAU DE BORD'!K1515-'TABLEAU DE BORD'!I1515</f>
        <v>0</v>
      </c>
    </row>
    <row r="1518" spans="72:91" x14ac:dyDescent="0.25">
      <c r="BT151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BORD'!$B$13:$B$2000,0),11))*T1518/INDEX('TABLEAU DE BORD'!$B$13:$R$2000,MATCH('Formalisme RTE'!$H$2,'TABLEAU DE BORD'!$B$13:$B$2000,0),12)</f>
        <v>3.102830965870556</v>
      </c>
      <c r="BU1518">
        <f t="shared" si="117"/>
        <v>0.93577891975241945</v>
      </c>
      <c r="BX1518">
        <f t="shared" si="115"/>
        <v>0.60748217536470928</v>
      </c>
      <c r="BZ1518">
        <v>19.600000000000001</v>
      </c>
      <c r="CB1518">
        <v>0.627</v>
      </c>
      <c r="CD1518">
        <f t="shared" si="116"/>
        <v>1.5404220201039038</v>
      </c>
      <c r="CF1518">
        <f t="shared" si="114"/>
        <v>404.81000000000006</v>
      </c>
      <c r="CG151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BORD'!$B$13:$B$2000,0),9)))*T1518/$P$18)</f>
        <v>406.35042202010396</v>
      </c>
      <c r="CI1518">
        <f>'TABLEAU DE BORD'!B1516</f>
        <v>0</v>
      </c>
      <c r="CJ1518">
        <f>'TABLEAU DE BORD'!E1516-'TABLEAU DE BORD'!C1516</f>
        <v>0</v>
      </c>
      <c r="CL1518">
        <f>'TABLEAU DE BORD'!H1516</f>
        <v>0</v>
      </c>
      <c r="CM1518">
        <f>'TABLEAU DE BORD'!K1516-'TABLEAU DE BORD'!I1516</f>
        <v>0</v>
      </c>
    </row>
    <row r="1519" spans="72:91" x14ac:dyDescent="0.25">
      <c r="BT151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BORD'!$B$13:$B$2000,0),11))*T1519/INDEX('TABLEAU DE BORD'!$B$13:$R$2000,MATCH('Formalisme RTE'!$H$2,'TABLEAU DE BORD'!$B$13:$B$2000,0),12)</f>
        <v>3.102830965870556</v>
      </c>
      <c r="BU1519">
        <f t="shared" si="117"/>
        <v>0.93577891975241945</v>
      </c>
      <c r="BX1519">
        <f t="shared" si="115"/>
        <v>0.60748217536470928</v>
      </c>
      <c r="BZ1519">
        <v>19.600000000000001</v>
      </c>
      <c r="CB1519">
        <v>0.627</v>
      </c>
      <c r="CD1519">
        <f t="shared" si="116"/>
        <v>1.5404220201039038</v>
      </c>
      <c r="CF1519">
        <f t="shared" si="114"/>
        <v>404.81000000000006</v>
      </c>
      <c r="CG151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BORD'!$B$13:$B$2000,0),9)))*T1519/$P$18)</f>
        <v>406.35042202010396</v>
      </c>
      <c r="CI1519">
        <f>'TABLEAU DE BORD'!B1517</f>
        <v>0</v>
      </c>
      <c r="CJ1519">
        <f>'TABLEAU DE BORD'!E1517-'TABLEAU DE BORD'!C1517</f>
        <v>0</v>
      </c>
      <c r="CL1519">
        <f>'TABLEAU DE BORD'!H1517</f>
        <v>0</v>
      </c>
      <c r="CM1519">
        <f>'TABLEAU DE BORD'!K1517-'TABLEAU DE BORD'!I1517</f>
        <v>0</v>
      </c>
    </row>
    <row r="1520" spans="72:91" x14ac:dyDescent="0.25">
      <c r="BT152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BORD'!$B$13:$B$2000,0),11))*T1520/INDEX('TABLEAU DE BORD'!$B$13:$R$2000,MATCH('Formalisme RTE'!$H$2,'TABLEAU DE BORD'!$B$13:$B$2000,0),12)</f>
        <v>3.102830965870556</v>
      </c>
      <c r="BU1520">
        <f t="shared" si="117"/>
        <v>0.93577891975241945</v>
      </c>
      <c r="BX1520">
        <f t="shared" si="115"/>
        <v>0.60748217536470928</v>
      </c>
      <c r="BZ1520">
        <v>19.600000000000001</v>
      </c>
      <c r="CB1520">
        <v>0.627</v>
      </c>
      <c r="CD1520">
        <f t="shared" si="116"/>
        <v>1.5404220201039038</v>
      </c>
      <c r="CF1520">
        <f t="shared" si="114"/>
        <v>404.81000000000006</v>
      </c>
      <c r="CG152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BORD'!$B$13:$B$2000,0),9)))*T1520/$P$18)</f>
        <v>406.35042202010396</v>
      </c>
      <c r="CI1520">
        <f>'TABLEAU DE BORD'!B1518</f>
        <v>0</v>
      </c>
      <c r="CJ1520">
        <f>'TABLEAU DE BORD'!E1518-'TABLEAU DE BORD'!C1518</f>
        <v>0</v>
      </c>
      <c r="CL1520">
        <f>'TABLEAU DE BORD'!H1518</f>
        <v>0</v>
      </c>
      <c r="CM1520">
        <f>'TABLEAU DE BORD'!K1518-'TABLEAU DE BORD'!I1518</f>
        <v>0</v>
      </c>
    </row>
    <row r="1521" spans="72:91" x14ac:dyDescent="0.25">
      <c r="BT152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BORD'!$B$13:$B$2000,0),11))*T1521/INDEX('TABLEAU DE BORD'!$B$13:$R$2000,MATCH('Formalisme RTE'!$H$2,'TABLEAU DE BORD'!$B$13:$B$2000,0),12)</f>
        <v>3.102830965870556</v>
      </c>
      <c r="BU1521">
        <f t="shared" si="117"/>
        <v>0.93577891975241945</v>
      </c>
      <c r="BX1521">
        <f t="shared" si="115"/>
        <v>0.60748217536470928</v>
      </c>
      <c r="BZ1521">
        <v>19.600000000000001</v>
      </c>
      <c r="CB1521">
        <v>0.627</v>
      </c>
      <c r="CD1521">
        <f t="shared" si="116"/>
        <v>1.5404220201039038</v>
      </c>
      <c r="CF1521">
        <f t="shared" si="114"/>
        <v>404.81000000000006</v>
      </c>
      <c r="CG152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BORD'!$B$13:$B$2000,0),9)))*T1521/$P$18)</f>
        <v>406.35042202010396</v>
      </c>
      <c r="CI1521">
        <f>'TABLEAU DE BORD'!B1519</f>
        <v>0</v>
      </c>
      <c r="CJ1521">
        <f>'TABLEAU DE BORD'!E1519-'TABLEAU DE BORD'!C1519</f>
        <v>0</v>
      </c>
      <c r="CL1521">
        <f>'TABLEAU DE BORD'!H1519</f>
        <v>0</v>
      </c>
      <c r="CM1521">
        <f>'TABLEAU DE BORD'!K1519-'TABLEAU DE BORD'!I1519</f>
        <v>0</v>
      </c>
    </row>
    <row r="1522" spans="72:91" x14ac:dyDescent="0.25">
      <c r="BT152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BORD'!$B$13:$B$2000,0),11))*T1522/INDEX('TABLEAU DE BORD'!$B$13:$R$2000,MATCH('Formalisme RTE'!$H$2,'TABLEAU DE BORD'!$B$13:$B$2000,0),12)</f>
        <v>3.102830965870556</v>
      </c>
      <c r="BU1522">
        <f t="shared" si="117"/>
        <v>0.93577891975241945</v>
      </c>
      <c r="BX1522">
        <f t="shared" si="115"/>
        <v>0.60748217536470928</v>
      </c>
      <c r="BZ1522">
        <v>19.600000000000001</v>
      </c>
      <c r="CB1522">
        <v>0.627</v>
      </c>
      <c r="CD1522">
        <f t="shared" si="116"/>
        <v>1.5404220201039038</v>
      </c>
      <c r="CF1522">
        <f t="shared" si="114"/>
        <v>404.81000000000006</v>
      </c>
      <c r="CG152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BORD'!$B$13:$B$2000,0),9)))*T1522/$P$18)</f>
        <v>406.35042202010396</v>
      </c>
      <c r="CI1522">
        <f>'TABLEAU DE BORD'!B1520</f>
        <v>0</v>
      </c>
      <c r="CJ1522">
        <f>'TABLEAU DE BORD'!E1520-'TABLEAU DE BORD'!C1520</f>
        <v>0</v>
      </c>
      <c r="CL1522">
        <f>'TABLEAU DE BORD'!H1520</f>
        <v>0</v>
      </c>
      <c r="CM1522">
        <f>'TABLEAU DE BORD'!K1520-'TABLEAU DE BORD'!I1520</f>
        <v>0</v>
      </c>
    </row>
    <row r="1523" spans="72:91" x14ac:dyDescent="0.25">
      <c r="BT152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BORD'!$B$13:$B$2000,0),11))*T1523/INDEX('TABLEAU DE BORD'!$B$13:$R$2000,MATCH('Formalisme RTE'!$H$2,'TABLEAU DE BORD'!$B$13:$B$2000,0),12)</f>
        <v>3.102830965870556</v>
      </c>
      <c r="BU1523">
        <f t="shared" si="117"/>
        <v>0.93577891975241945</v>
      </c>
      <c r="BX1523">
        <f t="shared" si="115"/>
        <v>0.60748217536470928</v>
      </c>
      <c r="BZ1523">
        <v>19.600000000000001</v>
      </c>
      <c r="CB1523">
        <v>0.627</v>
      </c>
      <c r="CD1523">
        <f t="shared" si="116"/>
        <v>1.5404220201039038</v>
      </c>
      <c r="CF1523">
        <f t="shared" si="114"/>
        <v>404.81000000000006</v>
      </c>
      <c r="CG152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BORD'!$B$13:$B$2000,0),9)))*T1523/$P$18)</f>
        <v>406.35042202010396</v>
      </c>
      <c r="CI1523">
        <f>'TABLEAU DE BORD'!B1521</f>
        <v>0</v>
      </c>
      <c r="CJ1523">
        <f>'TABLEAU DE BORD'!E1521-'TABLEAU DE BORD'!C1521</f>
        <v>0</v>
      </c>
      <c r="CL1523">
        <f>'TABLEAU DE BORD'!H1521</f>
        <v>0</v>
      </c>
      <c r="CM1523">
        <f>'TABLEAU DE BORD'!K1521-'TABLEAU DE BORD'!I1521</f>
        <v>0</v>
      </c>
    </row>
    <row r="1524" spans="72:91" x14ac:dyDescent="0.25">
      <c r="BT152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BORD'!$B$13:$B$2000,0),11))*T1524/INDEX('TABLEAU DE BORD'!$B$13:$R$2000,MATCH('Formalisme RTE'!$H$2,'TABLEAU DE BORD'!$B$13:$B$2000,0),12)</f>
        <v>3.102830965870556</v>
      </c>
      <c r="BU1524">
        <f t="shared" si="117"/>
        <v>0.93577891975241945</v>
      </c>
      <c r="BX1524">
        <f t="shared" si="115"/>
        <v>0.60748217536470928</v>
      </c>
      <c r="BZ1524">
        <v>19.600000000000001</v>
      </c>
      <c r="CB1524">
        <v>0.627</v>
      </c>
      <c r="CD1524">
        <f t="shared" si="116"/>
        <v>1.5404220201039038</v>
      </c>
      <c r="CF1524">
        <f t="shared" si="114"/>
        <v>404.81000000000006</v>
      </c>
      <c r="CG152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BORD'!$B$13:$B$2000,0),9)))*T1524/$P$18)</f>
        <v>406.35042202010396</v>
      </c>
      <c r="CI1524">
        <f>'TABLEAU DE BORD'!B1522</f>
        <v>0</v>
      </c>
      <c r="CJ1524">
        <f>'TABLEAU DE BORD'!E1522-'TABLEAU DE BORD'!C1522</f>
        <v>0</v>
      </c>
      <c r="CL1524">
        <f>'TABLEAU DE BORD'!H1522</f>
        <v>0</v>
      </c>
      <c r="CM1524">
        <f>'TABLEAU DE BORD'!K1522-'TABLEAU DE BORD'!I1522</f>
        <v>0</v>
      </c>
    </row>
    <row r="1525" spans="72:91" x14ac:dyDescent="0.25">
      <c r="BT152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BORD'!$B$13:$B$2000,0),11))*T1525/INDEX('TABLEAU DE BORD'!$B$13:$R$2000,MATCH('Formalisme RTE'!$H$2,'TABLEAU DE BORD'!$B$13:$B$2000,0),12)</f>
        <v>3.102830965870556</v>
      </c>
      <c r="BU1525">
        <f t="shared" si="117"/>
        <v>0.93577891975241945</v>
      </c>
      <c r="BX1525">
        <f t="shared" si="115"/>
        <v>0.60748217536470928</v>
      </c>
      <c r="BZ1525">
        <v>19.600000000000001</v>
      </c>
      <c r="CB1525">
        <v>0.627</v>
      </c>
      <c r="CD1525">
        <f t="shared" si="116"/>
        <v>1.5404220201039038</v>
      </c>
      <c r="CF1525">
        <f t="shared" si="114"/>
        <v>404.81000000000006</v>
      </c>
      <c r="CG152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BORD'!$B$13:$B$2000,0),9)))*T1525/$P$18)</f>
        <v>406.35042202010396</v>
      </c>
      <c r="CI1525">
        <f>'TABLEAU DE BORD'!B1523</f>
        <v>0</v>
      </c>
      <c r="CJ1525">
        <f>'TABLEAU DE BORD'!E1523-'TABLEAU DE BORD'!C1523</f>
        <v>0</v>
      </c>
      <c r="CL1525">
        <f>'TABLEAU DE BORD'!H1523</f>
        <v>0</v>
      </c>
      <c r="CM1525">
        <f>'TABLEAU DE BORD'!K1523-'TABLEAU DE BORD'!I1523</f>
        <v>0</v>
      </c>
    </row>
    <row r="1526" spans="72:91" x14ac:dyDescent="0.25">
      <c r="BT152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BORD'!$B$13:$B$2000,0),11))*T1526/INDEX('TABLEAU DE BORD'!$B$13:$R$2000,MATCH('Formalisme RTE'!$H$2,'TABLEAU DE BORD'!$B$13:$B$2000,0),12)</f>
        <v>3.102830965870556</v>
      </c>
      <c r="BU1526">
        <f t="shared" si="117"/>
        <v>0.93577891975241945</v>
      </c>
      <c r="BX1526">
        <f t="shared" si="115"/>
        <v>0.60748217536470928</v>
      </c>
      <c r="BZ1526">
        <v>19.600000000000001</v>
      </c>
      <c r="CB1526">
        <v>0.627</v>
      </c>
      <c r="CD1526">
        <f t="shared" si="116"/>
        <v>1.5404220201039038</v>
      </c>
      <c r="CF1526">
        <f t="shared" si="114"/>
        <v>404.81000000000006</v>
      </c>
      <c r="CG152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BORD'!$B$13:$B$2000,0),9)))*T1526/$P$18)</f>
        <v>406.35042202010396</v>
      </c>
      <c r="CI1526">
        <f>'TABLEAU DE BORD'!B1524</f>
        <v>0</v>
      </c>
      <c r="CJ1526">
        <f>'TABLEAU DE BORD'!E1524-'TABLEAU DE BORD'!C1524</f>
        <v>0</v>
      </c>
      <c r="CL1526">
        <f>'TABLEAU DE BORD'!H1524</f>
        <v>0</v>
      </c>
      <c r="CM1526">
        <f>'TABLEAU DE BORD'!K1524-'TABLEAU DE BORD'!I1524</f>
        <v>0</v>
      </c>
    </row>
    <row r="1527" spans="72:91" x14ac:dyDescent="0.25">
      <c r="BT152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BORD'!$B$13:$B$2000,0),11))*T1527/INDEX('TABLEAU DE BORD'!$B$13:$R$2000,MATCH('Formalisme RTE'!$H$2,'TABLEAU DE BORD'!$B$13:$B$2000,0),12)</f>
        <v>3.102830965870556</v>
      </c>
      <c r="BU1527">
        <f t="shared" si="117"/>
        <v>0.93577891975241945</v>
      </c>
      <c r="BX1527">
        <f t="shared" si="115"/>
        <v>0.60748217536470928</v>
      </c>
      <c r="BZ1527">
        <v>19.600000000000001</v>
      </c>
      <c r="CB1527">
        <v>0.627</v>
      </c>
      <c r="CD1527">
        <f t="shared" si="116"/>
        <v>1.5404220201039038</v>
      </c>
      <c r="CF1527">
        <f t="shared" si="114"/>
        <v>404.81000000000006</v>
      </c>
      <c r="CG152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BORD'!$B$13:$B$2000,0),9)))*T1527/$P$18)</f>
        <v>406.35042202010396</v>
      </c>
      <c r="CI1527">
        <f>'TABLEAU DE BORD'!B1525</f>
        <v>0</v>
      </c>
      <c r="CJ1527">
        <f>'TABLEAU DE BORD'!E1525-'TABLEAU DE BORD'!C1525</f>
        <v>0</v>
      </c>
      <c r="CL1527">
        <f>'TABLEAU DE BORD'!H1525</f>
        <v>0</v>
      </c>
      <c r="CM1527">
        <f>'TABLEAU DE BORD'!K1525-'TABLEAU DE BORD'!I1525</f>
        <v>0</v>
      </c>
    </row>
    <row r="1528" spans="72:91" x14ac:dyDescent="0.25">
      <c r="BT152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BORD'!$B$13:$B$2000,0),11))*T1528/INDEX('TABLEAU DE BORD'!$B$13:$R$2000,MATCH('Formalisme RTE'!$H$2,'TABLEAU DE BORD'!$B$13:$B$2000,0),12)</f>
        <v>3.102830965870556</v>
      </c>
      <c r="BU1528">
        <f t="shared" si="117"/>
        <v>0.93577891975241945</v>
      </c>
      <c r="BX1528">
        <f t="shared" si="115"/>
        <v>0.60748217536470928</v>
      </c>
      <c r="BZ1528">
        <v>19.600000000000001</v>
      </c>
      <c r="CB1528">
        <v>0.627</v>
      </c>
      <c r="CD1528">
        <f t="shared" si="116"/>
        <v>1.5404220201039038</v>
      </c>
      <c r="CF1528">
        <f t="shared" si="114"/>
        <v>404.81000000000006</v>
      </c>
      <c r="CG152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BORD'!$B$13:$B$2000,0),9)))*T1528/$P$18)</f>
        <v>406.35042202010396</v>
      </c>
      <c r="CI1528">
        <f>'TABLEAU DE BORD'!B1526</f>
        <v>0</v>
      </c>
      <c r="CJ1528">
        <f>'TABLEAU DE BORD'!E1526-'TABLEAU DE BORD'!C1526</f>
        <v>0</v>
      </c>
      <c r="CL1528">
        <f>'TABLEAU DE BORD'!H1526</f>
        <v>0</v>
      </c>
      <c r="CM1528">
        <f>'TABLEAU DE BORD'!K1526-'TABLEAU DE BORD'!I1526</f>
        <v>0</v>
      </c>
    </row>
    <row r="1529" spans="72:91" x14ac:dyDescent="0.25">
      <c r="BT152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BORD'!$B$13:$B$2000,0),11))*T1529/INDEX('TABLEAU DE BORD'!$B$13:$R$2000,MATCH('Formalisme RTE'!$H$2,'TABLEAU DE BORD'!$B$13:$B$2000,0),12)</f>
        <v>3.102830965870556</v>
      </c>
      <c r="BU1529">
        <f t="shared" si="117"/>
        <v>0.93577891975241945</v>
      </c>
      <c r="BX1529">
        <f t="shared" si="115"/>
        <v>0.60748217536470928</v>
      </c>
      <c r="BZ1529">
        <v>19.600000000000001</v>
      </c>
      <c r="CB1529">
        <v>0.627</v>
      </c>
      <c r="CD1529">
        <f t="shared" si="116"/>
        <v>1.5404220201039038</v>
      </c>
      <c r="CF1529">
        <f t="shared" si="114"/>
        <v>404.81000000000006</v>
      </c>
      <c r="CG152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BORD'!$B$13:$B$2000,0),9)))*T1529/$P$18)</f>
        <v>406.35042202010396</v>
      </c>
      <c r="CI1529">
        <f>'TABLEAU DE BORD'!B1527</f>
        <v>0</v>
      </c>
      <c r="CJ1529">
        <f>'TABLEAU DE BORD'!E1527-'TABLEAU DE BORD'!C1527</f>
        <v>0</v>
      </c>
      <c r="CL1529">
        <f>'TABLEAU DE BORD'!H1527</f>
        <v>0</v>
      </c>
      <c r="CM1529">
        <f>'TABLEAU DE BORD'!K1527-'TABLEAU DE BORD'!I1527</f>
        <v>0</v>
      </c>
    </row>
    <row r="1530" spans="72:91" x14ac:dyDescent="0.25">
      <c r="BT153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BORD'!$B$13:$B$2000,0),11))*T1530/INDEX('TABLEAU DE BORD'!$B$13:$R$2000,MATCH('Formalisme RTE'!$H$2,'TABLEAU DE BORD'!$B$13:$B$2000,0),12)</f>
        <v>3.102830965870556</v>
      </c>
      <c r="BU1530">
        <f t="shared" si="117"/>
        <v>0.93577891975241945</v>
      </c>
      <c r="BX1530">
        <f t="shared" si="115"/>
        <v>0.60748217536470928</v>
      </c>
      <c r="BZ1530">
        <v>19.600000000000001</v>
      </c>
      <c r="CB1530">
        <v>0.627</v>
      </c>
      <c r="CD1530">
        <f t="shared" si="116"/>
        <v>1.5404220201039038</v>
      </c>
      <c r="CF1530">
        <f t="shared" si="114"/>
        <v>404.81000000000006</v>
      </c>
      <c r="CG153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BORD'!$B$13:$B$2000,0),9)))*T1530/$P$18)</f>
        <v>406.35042202010396</v>
      </c>
      <c r="CI1530">
        <f>'TABLEAU DE BORD'!B1528</f>
        <v>0</v>
      </c>
      <c r="CJ1530">
        <f>'TABLEAU DE BORD'!E1528-'TABLEAU DE BORD'!C1528</f>
        <v>0</v>
      </c>
      <c r="CL1530">
        <f>'TABLEAU DE BORD'!H1528</f>
        <v>0</v>
      </c>
      <c r="CM1530">
        <f>'TABLEAU DE BORD'!K1528-'TABLEAU DE BORD'!I1528</f>
        <v>0</v>
      </c>
    </row>
    <row r="1531" spans="72:91" x14ac:dyDescent="0.25">
      <c r="BT153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BORD'!$B$13:$B$2000,0),11))*T1531/INDEX('TABLEAU DE BORD'!$B$13:$R$2000,MATCH('Formalisme RTE'!$H$2,'TABLEAU DE BORD'!$B$13:$B$2000,0),12)</f>
        <v>3.102830965870556</v>
      </c>
      <c r="BU1531">
        <f t="shared" si="117"/>
        <v>0.93577891975241945</v>
      </c>
      <c r="BX1531">
        <f t="shared" si="115"/>
        <v>0.60748217536470928</v>
      </c>
      <c r="BZ1531">
        <v>19.600000000000001</v>
      </c>
      <c r="CB1531">
        <v>0.627</v>
      </c>
      <c r="CD1531">
        <f t="shared" si="116"/>
        <v>1.5404220201039038</v>
      </c>
      <c r="CF1531">
        <f t="shared" si="114"/>
        <v>404.81000000000006</v>
      </c>
      <c r="CG153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BORD'!$B$13:$B$2000,0),9)))*T1531/$P$18)</f>
        <v>406.35042202010396</v>
      </c>
      <c r="CI1531">
        <f>'TABLEAU DE BORD'!B1529</f>
        <v>0</v>
      </c>
      <c r="CJ1531">
        <f>'TABLEAU DE BORD'!E1529-'TABLEAU DE BORD'!C1529</f>
        <v>0</v>
      </c>
      <c r="CL1531">
        <f>'TABLEAU DE BORD'!H1529</f>
        <v>0</v>
      </c>
      <c r="CM1531">
        <f>'TABLEAU DE BORD'!K1529-'TABLEAU DE BORD'!I1529</f>
        <v>0</v>
      </c>
    </row>
    <row r="1532" spans="72:91" x14ac:dyDescent="0.25">
      <c r="BT153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BORD'!$B$13:$B$2000,0),11))*T1532/INDEX('TABLEAU DE BORD'!$B$13:$R$2000,MATCH('Formalisme RTE'!$H$2,'TABLEAU DE BORD'!$B$13:$B$2000,0),12)</f>
        <v>3.102830965870556</v>
      </c>
      <c r="BU1532">
        <f t="shared" si="117"/>
        <v>0.93577891975241945</v>
      </c>
      <c r="BX1532">
        <f t="shared" si="115"/>
        <v>0.60748217536470928</v>
      </c>
      <c r="BZ1532">
        <v>19.600000000000001</v>
      </c>
      <c r="CB1532">
        <v>0.627</v>
      </c>
      <c r="CD1532">
        <f t="shared" si="116"/>
        <v>1.5404220201039038</v>
      </c>
      <c r="CF1532">
        <f t="shared" si="114"/>
        <v>404.81000000000006</v>
      </c>
      <c r="CG153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BORD'!$B$13:$B$2000,0),9)))*T1532/$P$18)</f>
        <v>406.35042202010396</v>
      </c>
      <c r="CI1532">
        <f>'TABLEAU DE BORD'!B1530</f>
        <v>0</v>
      </c>
      <c r="CJ1532">
        <f>'TABLEAU DE BORD'!E1530-'TABLEAU DE BORD'!C1530</f>
        <v>0</v>
      </c>
      <c r="CL1532">
        <f>'TABLEAU DE BORD'!H1530</f>
        <v>0</v>
      </c>
      <c r="CM1532">
        <f>'TABLEAU DE BORD'!K1530-'TABLEAU DE BORD'!I1530</f>
        <v>0</v>
      </c>
    </row>
    <row r="1533" spans="72:91" x14ac:dyDescent="0.25">
      <c r="BT153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BORD'!$B$13:$B$2000,0),11))*T1533/INDEX('TABLEAU DE BORD'!$B$13:$R$2000,MATCH('Formalisme RTE'!$H$2,'TABLEAU DE BORD'!$B$13:$B$2000,0),12)</f>
        <v>3.102830965870556</v>
      </c>
      <c r="BU1533">
        <f t="shared" si="117"/>
        <v>0.93577891975241945</v>
      </c>
      <c r="BX1533">
        <f t="shared" si="115"/>
        <v>0.60748217536470928</v>
      </c>
      <c r="BZ1533">
        <v>19.600000000000001</v>
      </c>
      <c r="CB1533">
        <v>0.627</v>
      </c>
      <c r="CD1533">
        <f t="shared" si="116"/>
        <v>1.5404220201039038</v>
      </c>
      <c r="CF1533">
        <f t="shared" si="114"/>
        <v>404.81000000000006</v>
      </c>
      <c r="CG153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BORD'!$B$13:$B$2000,0),9)))*T1533/$P$18)</f>
        <v>406.35042202010396</v>
      </c>
      <c r="CI1533">
        <f>'TABLEAU DE BORD'!B1531</f>
        <v>0</v>
      </c>
      <c r="CJ1533">
        <f>'TABLEAU DE BORD'!E1531-'TABLEAU DE BORD'!C1531</f>
        <v>0</v>
      </c>
      <c r="CL1533">
        <f>'TABLEAU DE BORD'!H1531</f>
        <v>0</v>
      </c>
      <c r="CM1533">
        <f>'TABLEAU DE BORD'!K1531-'TABLEAU DE BORD'!I1531</f>
        <v>0</v>
      </c>
    </row>
    <row r="1534" spans="72:91" x14ac:dyDescent="0.25">
      <c r="BT153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BORD'!$B$13:$B$2000,0),11))*T1534/INDEX('TABLEAU DE BORD'!$B$13:$R$2000,MATCH('Formalisme RTE'!$H$2,'TABLEAU DE BORD'!$B$13:$B$2000,0),12)</f>
        <v>3.102830965870556</v>
      </c>
      <c r="BU1534">
        <f t="shared" si="117"/>
        <v>0.93577891975241945</v>
      </c>
      <c r="BX1534">
        <f t="shared" si="115"/>
        <v>0.60748217536470928</v>
      </c>
      <c r="BZ1534">
        <v>19.600000000000001</v>
      </c>
      <c r="CB1534">
        <v>0.627</v>
      </c>
      <c r="CD1534">
        <f t="shared" si="116"/>
        <v>1.5404220201039038</v>
      </c>
      <c r="CF1534">
        <f t="shared" si="114"/>
        <v>404.81000000000006</v>
      </c>
      <c r="CG153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BORD'!$B$13:$B$2000,0),9)))*T1534/$P$18)</f>
        <v>406.35042202010396</v>
      </c>
      <c r="CI1534">
        <f>'TABLEAU DE BORD'!B1532</f>
        <v>0</v>
      </c>
      <c r="CJ1534">
        <f>'TABLEAU DE BORD'!E1532-'TABLEAU DE BORD'!C1532</f>
        <v>0</v>
      </c>
      <c r="CL1534">
        <f>'TABLEAU DE BORD'!H1532</f>
        <v>0</v>
      </c>
      <c r="CM1534">
        <f>'TABLEAU DE BORD'!K1532-'TABLEAU DE BORD'!I1532</f>
        <v>0</v>
      </c>
    </row>
    <row r="1535" spans="72:91" x14ac:dyDescent="0.25">
      <c r="BT153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BORD'!$B$13:$B$2000,0),11))*T1535/INDEX('TABLEAU DE BORD'!$B$13:$R$2000,MATCH('Formalisme RTE'!$H$2,'TABLEAU DE BORD'!$B$13:$B$2000,0),12)</f>
        <v>3.102830965870556</v>
      </c>
      <c r="BU1535">
        <f t="shared" si="117"/>
        <v>0.93577891975241945</v>
      </c>
      <c r="BX1535">
        <f t="shared" si="115"/>
        <v>0.60748217536470928</v>
      </c>
      <c r="BZ1535">
        <v>19.600000000000001</v>
      </c>
      <c r="CB1535">
        <v>0.627</v>
      </c>
      <c r="CD1535">
        <f t="shared" si="116"/>
        <v>1.5404220201039038</v>
      </c>
      <c r="CF1535">
        <f t="shared" si="114"/>
        <v>404.81000000000006</v>
      </c>
      <c r="CG153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BORD'!$B$13:$B$2000,0),9)))*T1535/$P$18)</f>
        <v>406.35042202010396</v>
      </c>
      <c r="CI1535">
        <f>'TABLEAU DE BORD'!B1533</f>
        <v>0</v>
      </c>
      <c r="CJ1535">
        <f>'TABLEAU DE BORD'!E1533-'TABLEAU DE BORD'!C1533</f>
        <v>0</v>
      </c>
      <c r="CL1535">
        <f>'TABLEAU DE BORD'!H1533</f>
        <v>0</v>
      </c>
      <c r="CM1535">
        <f>'TABLEAU DE BORD'!K1533-'TABLEAU DE BORD'!I1533</f>
        <v>0</v>
      </c>
    </row>
    <row r="1536" spans="72:91" x14ac:dyDescent="0.25">
      <c r="BT153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BORD'!$B$13:$B$2000,0),11))*T1536/INDEX('TABLEAU DE BORD'!$B$13:$R$2000,MATCH('Formalisme RTE'!$H$2,'TABLEAU DE BORD'!$B$13:$B$2000,0),12)</f>
        <v>3.102830965870556</v>
      </c>
      <c r="BU1536">
        <f t="shared" si="117"/>
        <v>0.93577891975241945</v>
      </c>
      <c r="BX1536">
        <f t="shared" si="115"/>
        <v>0.60748217536470928</v>
      </c>
      <c r="BZ1536">
        <v>19.600000000000001</v>
      </c>
      <c r="CB1536">
        <v>0.627</v>
      </c>
      <c r="CD1536">
        <f t="shared" si="116"/>
        <v>1.5404220201039038</v>
      </c>
      <c r="CF1536">
        <f t="shared" si="114"/>
        <v>404.81000000000006</v>
      </c>
      <c r="CG153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BORD'!$B$13:$B$2000,0),9)))*T1536/$P$18)</f>
        <v>406.35042202010396</v>
      </c>
      <c r="CI1536">
        <f>'TABLEAU DE BORD'!B1534</f>
        <v>0</v>
      </c>
      <c r="CJ1536">
        <f>'TABLEAU DE BORD'!E1534-'TABLEAU DE BORD'!C1534</f>
        <v>0</v>
      </c>
      <c r="CL1536">
        <f>'TABLEAU DE BORD'!H1534</f>
        <v>0</v>
      </c>
      <c r="CM1536">
        <f>'TABLEAU DE BORD'!K1534-'TABLEAU DE BORD'!I1534</f>
        <v>0</v>
      </c>
    </row>
    <row r="1537" spans="72:91" x14ac:dyDescent="0.25">
      <c r="BT153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BORD'!$B$13:$B$2000,0),11))*T1537/INDEX('TABLEAU DE BORD'!$B$13:$R$2000,MATCH('Formalisme RTE'!$H$2,'TABLEAU DE BORD'!$B$13:$B$2000,0),12)</f>
        <v>3.102830965870556</v>
      </c>
      <c r="BU1537">
        <f t="shared" si="117"/>
        <v>0.93577891975241945</v>
      </c>
      <c r="BX1537">
        <f t="shared" si="115"/>
        <v>0.60748217536470928</v>
      </c>
      <c r="BZ1537">
        <v>19.600000000000001</v>
      </c>
      <c r="CB1537">
        <v>0.627</v>
      </c>
      <c r="CD1537">
        <f t="shared" si="116"/>
        <v>1.5404220201039038</v>
      </c>
      <c r="CF1537">
        <f t="shared" si="114"/>
        <v>404.81000000000006</v>
      </c>
      <c r="CG153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BORD'!$B$13:$B$2000,0),9)))*T1537/$P$18)</f>
        <v>406.35042202010396</v>
      </c>
      <c r="CI1537">
        <f>'TABLEAU DE BORD'!B1535</f>
        <v>0</v>
      </c>
      <c r="CJ1537">
        <f>'TABLEAU DE BORD'!E1535-'TABLEAU DE BORD'!C1535</f>
        <v>0</v>
      </c>
      <c r="CL1537">
        <f>'TABLEAU DE BORD'!H1535</f>
        <v>0</v>
      </c>
      <c r="CM1537">
        <f>'TABLEAU DE BORD'!K1535-'TABLEAU DE BORD'!I1535</f>
        <v>0</v>
      </c>
    </row>
    <row r="1538" spans="72:91" x14ac:dyDescent="0.25">
      <c r="BT153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BORD'!$B$13:$B$2000,0),11))*T1538/INDEX('TABLEAU DE BORD'!$B$13:$R$2000,MATCH('Formalisme RTE'!$H$2,'TABLEAU DE BORD'!$B$13:$B$2000,0),12)</f>
        <v>3.102830965870556</v>
      </c>
      <c r="BU1538">
        <f t="shared" si="117"/>
        <v>0.93577891975241945</v>
      </c>
      <c r="BX1538">
        <f t="shared" si="115"/>
        <v>0.60748217536470928</v>
      </c>
      <c r="BZ1538">
        <v>19.600000000000001</v>
      </c>
      <c r="CB1538">
        <v>0.627</v>
      </c>
      <c r="CD1538">
        <f t="shared" si="116"/>
        <v>1.5404220201039038</v>
      </c>
      <c r="CF1538">
        <f t="shared" si="114"/>
        <v>404.81000000000006</v>
      </c>
      <c r="CG153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BORD'!$B$13:$B$2000,0),9)))*T1538/$P$18)</f>
        <v>406.35042202010396</v>
      </c>
      <c r="CI1538">
        <f>'TABLEAU DE BORD'!B1536</f>
        <v>0</v>
      </c>
      <c r="CJ1538">
        <f>'TABLEAU DE BORD'!E1536-'TABLEAU DE BORD'!C1536</f>
        <v>0</v>
      </c>
      <c r="CL1538">
        <f>'TABLEAU DE BORD'!H1536</f>
        <v>0</v>
      </c>
      <c r="CM1538">
        <f>'TABLEAU DE BORD'!K1536-'TABLEAU DE BORD'!I1536</f>
        <v>0</v>
      </c>
    </row>
    <row r="1539" spans="72:91" x14ac:dyDescent="0.25">
      <c r="BT153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BORD'!$B$13:$B$2000,0),11))*T1539/INDEX('TABLEAU DE BORD'!$B$13:$R$2000,MATCH('Formalisme RTE'!$H$2,'TABLEAU DE BORD'!$B$13:$B$2000,0),12)</f>
        <v>3.102830965870556</v>
      </c>
      <c r="BU1539">
        <f t="shared" si="117"/>
        <v>0.93577891975241945</v>
      </c>
      <c r="BX1539">
        <f t="shared" si="115"/>
        <v>0.60748217536470928</v>
      </c>
      <c r="BZ1539">
        <v>19.600000000000001</v>
      </c>
      <c r="CB1539">
        <v>0.627</v>
      </c>
      <c r="CD1539">
        <f t="shared" si="116"/>
        <v>1.5404220201039038</v>
      </c>
      <c r="CF1539">
        <f t="shared" si="114"/>
        <v>404.81000000000006</v>
      </c>
      <c r="CG153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BORD'!$B$13:$B$2000,0),9)))*T1539/$P$18)</f>
        <v>406.35042202010396</v>
      </c>
      <c r="CI1539">
        <f>'TABLEAU DE BORD'!B1537</f>
        <v>0</v>
      </c>
      <c r="CJ1539">
        <f>'TABLEAU DE BORD'!E1537-'TABLEAU DE BORD'!C1537</f>
        <v>0</v>
      </c>
      <c r="CL1539">
        <f>'TABLEAU DE BORD'!H1537</f>
        <v>0</v>
      </c>
      <c r="CM1539">
        <f>'TABLEAU DE BORD'!K1537-'TABLEAU DE BORD'!I1537</f>
        <v>0</v>
      </c>
    </row>
    <row r="1540" spans="72:91" x14ac:dyDescent="0.25">
      <c r="BT154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BORD'!$B$13:$B$2000,0),11))*T1540/INDEX('TABLEAU DE BORD'!$B$13:$R$2000,MATCH('Formalisme RTE'!$H$2,'TABLEAU DE BORD'!$B$13:$B$2000,0),12)</f>
        <v>3.102830965870556</v>
      </c>
      <c r="BU1540">
        <f t="shared" si="117"/>
        <v>0.93577891975241945</v>
      </c>
      <c r="BX1540">
        <f t="shared" si="115"/>
        <v>0.60748217536470928</v>
      </c>
      <c r="BZ1540">
        <v>19.600000000000001</v>
      </c>
      <c r="CB1540">
        <v>0.627</v>
      </c>
      <c r="CD1540">
        <f t="shared" si="116"/>
        <v>1.5404220201039038</v>
      </c>
      <c r="CF1540">
        <f t="shared" si="114"/>
        <v>404.81000000000006</v>
      </c>
      <c r="CG154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BORD'!$B$13:$B$2000,0),9)))*T1540/$P$18)</f>
        <v>406.35042202010396</v>
      </c>
      <c r="CI1540">
        <f>'TABLEAU DE BORD'!B1538</f>
        <v>0</v>
      </c>
      <c r="CJ1540">
        <f>'TABLEAU DE BORD'!E1538-'TABLEAU DE BORD'!C1538</f>
        <v>0</v>
      </c>
      <c r="CL1540">
        <f>'TABLEAU DE BORD'!H1538</f>
        <v>0</v>
      </c>
      <c r="CM1540">
        <f>'TABLEAU DE BORD'!K1538-'TABLEAU DE BORD'!I1538</f>
        <v>0</v>
      </c>
    </row>
    <row r="1541" spans="72:91" x14ac:dyDescent="0.25">
      <c r="BT154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BORD'!$B$13:$B$2000,0),11))*T1541/INDEX('TABLEAU DE BORD'!$B$13:$R$2000,MATCH('Formalisme RTE'!$H$2,'TABLEAU DE BORD'!$B$13:$B$2000,0),12)</f>
        <v>3.102830965870556</v>
      </c>
      <c r="BU1541">
        <f t="shared" si="117"/>
        <v>0.93577891975241945</v>
      </c>
      <c r="BX1541">
        <f t="shared" si="115"/>
        <v>0.60748217536470928</v>
      </c>
      <c r="BZ1541">
        <v>19.600000000000001</v>
      </c>
      <c r="CB1541">
        <v>0.627</v>
      </c>
      <c r="CD1541">
        <f t="shared" si="116"/>
        <v>1.5404220201039038</v>
      </c>
      <c r="CF1541">
        <f t="shared" si="114"/>
        <v>404.81000000000006</v>
      </c>
      <c r="CG154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BORD'!$B$13:$B$2000,0),9)))*T1541/$P$18)</f>
        <v>406.35042202010396</v>
      </c>
      <c r="CI1541">
        <f>'TABLEAU DE BORD'!B1539</f>
        <v>0</v>
      </c>
      <c r="CJ1541">
        <f>'TABLEAU DE BORD'!E1539-'TABLEAU DE BORD'!C1539</f>
        <v>0</v>
      </c>
      <c r="CL1541">
        <f>'TABLEAU DE BORD'!H1539</f>
        <v>0</v>
      </c>
      <c r="CM1541">
        <f>'TABLEAU DE BORD'!K1539-'TABLEAU DE BORD'!I1539</f>
        <v>0</v>
      </c>
    </row>
    <row r="1542" spans="72:91" x14ac:dyDescent="0.25">
      <c r="BT154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BORD'!$B$13:$B$2000,0),11))*T1542/INDEX('TABLEAU DE BORD'!$B$13:$R$2000,MATCH('Formalisme RTE'!$H$2,'TABLEAU DE BORD'!$B$13:$B$2000,0),12)</f>
        <v>3.102830965870556</v>
      </c>
      <c r="BU1542">
        <f t="shared" si="117"/>
        <v>0.93577891975241945</v>
      </c>
      <c r="BX1542">
        <f t="shared" si="115"/>
        <v>0.60748217536470928</v>
      </c>
      <c r="BZ1542">
        <v>19.600000000000001</v>
      </c>
      <c r="CB1542">
        <v>0.627</v>
      </c>
      <c r="CD1542">
        <f t="shared" si="116"/>
        <v>1.5404220201039038</v>
      </c>
      <c r="CF1542">
        <f t="shared" si="114"/>
        <v>404.81000000000006</v>
      </c>
      <c r="CG154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BORD'!$B$13:$B$2000,0),9)))*T1542/$P$18)</f>
        <v>406.35042202010396</v>
      </c>
      <c r="CI1542">
        <f>'TABLEAU DE BORD'!B1540</f>
        <v>0</v>
      </c>
      <c r="CJ1542">
        <f>'TABLEAU DE BORD'!E1540-'TABLEAU DE BORD'!C1540</f>
        <v>0</v>
      </c>
      <c r="CL1542">
        <f>'TABLEAU DE BORD'!H1540</f>
        <v>0</v>
      </c>
      <c r="CM1542">
        <f>'TABLEAU DE BORD'!K1540-'TABLEAU DE BORD'!I1540</f>
        <v>0</v>
      </c>
    </row>
    <row r="1543" spans="72:91" x14ac:dyDescent="0.25">
      <c r="BT154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BORD'!$B$13:$B$2000,0),11))*T1543/INDEX('TABLEAU DE BORD'!$B$13:$R$2000,MATCH('Formalisme RTE'!$H$2,'TABLEAU DE BORD'!$B$13:$B$2000,0),12)</f>
        <v>3.102830965870556</v>
      </c>
      <c r="BU1543">
        <f t="shared" si="117"/>
        <v>0.93577891975241945</v>
      </c>
      <c r="BX1543">
        <f t="shared" si="115"/>
        <v>0.60748217536470928</v>
      </c>
      <c r="BZ1543">
        <v>19.600000000000001</v>
      </c>
      <c r="CB1543">
        <v>0.627</v>
      </c>
      <c r="CD1543">
        <f t="shared" si="116"/>
        <v>1.5404220201039038</v>
      </c>
      <c r="CF1543">
        <f t="shared" si="114"/>
        <v>404.81000000000006</v>
      </c>
      <c r="CG154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BORD'!$B$13:$B$2000,0),9)))*T1543/$P$18)</f>
        <v>406.35042202010396</v>
      </c>
      <c r="CI1543">
        <f>'TABLEAU DE BORD'!B1541</f>
        <v>0</v>
      </c>
      <c r="CJ1543">
        <f>'TABLEAU DE BORD'!E1541-'TABLEAU DE BORD'!C1541</f>
        <v>0</v>
      </c>
      <c r="CL1543">
        <f>'TABLEAU DE BORD'!H1541</f>
        <v>0</v>
      </c>
      <c r="CM1543">
        <f>'TABLEAU DE BORD'!K1541-'TABLEAU DE BORD'!I1541</f>
        <v>0</v>
      </c>
    </row>
    <row r="1544" spans="72:91" x14ac:dyDescent="0.25">
      <c r="BT154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BORD'!$B$13:$B$2000,0),11))*T1544/INDEX('TABLEAU DE BORD'!$B$13:$R$2000,MATCH('Formalisme RTE'!$H$2,'TABLEAU DE BORD'!$B$13:$B$2000,0),12)</f>
        <v>3.102830965870556</v>
      </c>
      <c r="BU1544">
        <f t="shared" si="117"/>
        <v>0.93577891975241945</v>
      </c>
      <c r="BX1544">
        <f t="shared" si="115"/>
        <v>0.60748217536470928</v>
      </c>
      <c r="BZ1544">
        <v>19.600000000000001</v>
      </c>
      <c r="CB1544">
        <v>0.627</v>
      </c>
      <c r="CD1544">
        <f t="shared" si="116"/>
        <v>1.5404220201039038</v>
      </c>
      <c r="CF1544">
        <f t="shared" si="114"/>
        <v>404.81000000000006</v>
      </c>
      <c r="CG154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BORD'!$B$13:$B$2000,0),9)))*T1544/$P$18)</f>
        <v>406.35042202010396</v>
      </c>
      <c r="CI1544">
        <f>'TABLEAU DE BORD'!B1542</f>
        <v>0</v>
      </c>
      <c r="CJ1544">
        <f>'TABLEAU DE BORD'!E1542-'TABLEAU DE BORD'!C1542</f>
        <v>0</v>
      </c>
      <c r="CL1544">
        <f>'TABLEAU DE BORD'!H1542</f>
        <v>0</v>
      </c>
      <c r="CM1544">
        <f>'TABLEAU DE BORD'!K1542-'TABLEAU DE BORD'!I1542</f>
        <v>0</v>
      </c>
    </row>
    <row r="1545" spans="72:91" x14ac:dyDescent="0.25">
      <c r="BT154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BORD'!$B$13:$B$2000,0),11))*T1545/INDEX('TABLEAU DE BORD'!$B$13:$R$2000,MATCH('Formalisme RTE'!$H$2,'TABLEAU DE BORD'!$B$13:$B$2000,0),12)</f>
        <v>3.102830965870556</v>
      </c>
      <c r="BU1545">
        <f t="shared" si="117"/>
        <v>0.93577891975241945</v>
      </c>
      <c r="BX1545">
        <f t="shared" si="115"/>
        <v>0.60748217536470928</v>
      </c>
      <c r="BZ1545">
        <v>19.600000000000001</v>
      </c>
      <c r="CB1545">
        <v>0.627</v>
      </c>
      <c r="CD1545">
        <f t="shared" si="116"/>
        <v>1.5404220201039038</v>
      </c>
      <c r="CF1545">
        <f t="shared" si="114"/>
        <v>404.81000000000006</v>
      </c>
      <c r="CG154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BORD'!$B$13:$B$2000,0),9)))*T1545/$P$18)</f>
        <v>406.35042202010396</v>
      </c>
      <c r="CI1545">
        <f>'TABLEAU DE BORD'!B1543</f>
        <v>0</v>
      </c>
      <c r="CJ1545">
        <f>'TABLEAU DE BORD'!E1543-'TABLEAU DE BORD'!C1543</f>
        <v>0</v>
      </c>
      <c r="CL1545">
        <f>'TABLEAU DE BORD'!H1543</f>
        <v>0</v>
      </c>
      <c r="CM1545">
        <f>'TABLEAU DE BORD'!K1543-'TABLEAU DE BORD'!I1543</f>
        <v>0</v>
      </c>
    </row>
    <row r="1546" spans="72:91" x14ac:dyDescent="0.25">
      <c r="BT154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BORD'!$B$13:$B$2000,0),11))*T1546/INDEX('TABLEAU DE BORD'!$B$13:$R$2000,MATCH('Formalisme RTE'!$H$2,'TABLEAU DE BORD'!$B$13:$B$2000,0),12)</f>
        <v>3.102830965870556</v>
      </c>
      <c r="BU1546">
        <f t="shared" si="117"/>
        <v>0.93577891975241945</v>
      </c>
      <c r="BX1546">
        <f t="shared" si="115"/>
        <v>0.60748217536470928</v>
      </c>
      <c r="BZ1546">
        <v>19.600000000000001</v>
      </c>
      <c r="CB1546">
        <v>0.627</v>
      </c>
      <c r="CD1546">
        <f t="shared" si="116"/>
        <v>1.5404220201039038</v>
      </c>
      <c r="CF1546">
        <f t="shared" si="114"/>
        <v>404.81000000000006</v>
      </c>
      <c r="CG154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BORD'!$B$13:$B$2000,0),9)))*T1546/$P$18)</f>
        <v>406.35042202010396</v>
      </c>
      <c r="CI1546">
        <f>'TABLEAU DE BORD'!B1544</f>
        <v>0</v>
      </c>
      <c r="CJ1546">
        <f>'TABLEAU DE BORD'!E1544-'TABLEAU DE BORD'!C1544</f>
        <v>0</v>
      </c>
      <c r="CL1546">
        <f>'TABLEAU DE BORD'!H1544</f>
        <v>0</v>
      </c>
      <c r="CM1546">
        <f>'TABLEAU DE BORD'!K1544-'TABLEAU DE BORD'!I1544</f>
        <v>0</v>
      </c>
    </row>
    <row r="1547" spans="72:91" x14ac:dyDescent="0.25">
      <c r="BT154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BORD'!$B$13:$B$2000,0),11))*T1547/INDEX('TABLEAU DE BORD'!$B$13:$R$2000,MATCH('Formalisme RTE'!$H$2,'TABLEAU DE BORD'!$B$13:$B$2000,0),12)</f>
        <v>3.102830965870556</v>
      </c>
      <c r="BU1547">
        <f t="shared" si="117"/>
        <v>0.93577891975241945</v>
      </c>
      <c r="BX1547">
        <f t="shared" si="115"/>
        <v>0.60748217536470928</v>
      </c>
      <c r="BZ1547">
        <v>19.600000000000001</v>
      </c>
      <c r="CB1547">
        <v>0.627</v>
      </c>
      <c r="CD1547">
        <f t="shared" si="116"/>
        <v>1.5404220201039038</v>
      </c>
      <c r="CF1547">
        <f t="shared" si="114"/>
        <v>404.81000000000006</v>
      </c>
      <c r="CG154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BORD'!$B$13:$B$2000,0),9)))*T1547/$P$18)</f>
        <v>406.35042202010396</v>
      </c>
      <c r="CI1547">
        <f>'TABLEAU DE BORD'!B1545</f>
        <v>0</v>
      </c>
      <c r="CJ1547">
        <f>'TABLEAU DE BORD'!E1545-'TABLEAU DE BORD'!C1545</f>
        <v>0</v>
      </c>
      <c r="CL1547">
        <f>'TABLEAU DE BORD'!H1545</f>
        <v>0</v>
      </c>
      <c r="CM1547">
        <f>'TABLEAU DE BORD'!K1545-'TABLEAU DE BORD'!I1545</f>
        <v>0</v>
      </c>
    </row>
    <row r="1548" spans="72:91" x14ac:dyDescent="0.25">
      <c r="BT154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BORD'!$B$13:$B$2000,0),11))*T1548/INDEX('TABLEAU DE BORD'!$B$13:$R$2000,MATCH('Formalisme RTE'!$H$2,'TABLEAU DE BORD'!$B$13:$B$2000,0),12)</f>
        <v>3.102830965870556</v>
      </c>
      <c r="BU1548">
        <f t="shared" si="117"/>
        <v>0.93577891975241945</v>
      </c>
      <c r="BX1548">
        <f t="shared" si="115"/>
        <v>0.60748217536470928</v>
      </c>
      <c r="BZ1548">
        <v>19.600000000000001</v>
      </c>
      <c r="CB1548">
        <v>0.627</v>
      </c>
      <c r="CD1548">
        <f t="shared" si="116"/>
        <v>1.5404220201039038</v>
      </c>
      <c r="CF1548">
        <f t="shared" si="114"/>
        <v>404.81000000000006</v>
      </c>
      <c r="CG154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BORD'!$B$13:$B$2000,0),9)))*T1548/$P$18)</f>
        <v>406.35042202010396</v>
      </c>
      <c r="CI1548">
        <f>'TABLEAU DE BORD'!B1546</f>
        <v>0</v>
      </c>
      <c r="CJ1548">
        <f>'TABLEAU DE BORD'!E1546-'TABLEAU DE BORD'!C1546</f>
        <v>0</v>
      </c>
      <c r="CL1548">
        <f>'TABLEAU DE BORD'!H1546</f>
        <v>0</v>
      </c>
      <c r="CM1548">
        <f>'TABLEAU DE BORD'!K1546-'TABLEAU DE BORD'!I1546</f>
        <v>0</v>
      </c>
    </row>
    <row r="1549" spans="72:91" x14ac:dyDescent="0.25">
      <c r="BT154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BORD'!$B$13:$B$2000,0),11))*T1549/INDEX('TABLEAU DE BORD'!$B$13:$R$2000,MATCH('Formalisme RTE'!$H$2,'TABLEAU DE BORD'!$B$13:$B$2000,0),12)</f>
        <v>3.102830965870556</v>
      </c>
      <c r="BU1549">
        <f t="shared" si="117"/>
        <v>0.93577891975241945</v>
      </c>
      <c r="BX1549">
        <f t="shared" si="115"/>
        <v>0.60748217536470928</v>
      </c>
      <c r="BZ1549">
        <v>19.600000000000001</v>
      </c>
      <c r="CB1549">
        <v>0.627</v>
      </c>
      <c r="CD1549">
        <f t="shared" si="116"/>
        <v>1.5404220201039038</v>
      </c>
      <c r="CF1549">
        <f t="shared" si="114"/>
        <v>404.81000000000006</v>
      </c>
      <c r="CG154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BORD'!$B$13:$B$2000,0),9)))*T1549/$P$18)</f>
        <v>406.35042202010396</v>
      </c>
      <c r="CI1549">
        <f>'TABLEAU DE BORD'!B1547</f>
        <v>0</v>
      </c>
      <c r="CJ1549">
        <f>'TABLEAU DE BORD'!E1547-'TABLEAU DE BORD'!C1547</f>
        <v>0</v>
      </c>
      <c r="CL1549">
        <f>'TABLEAU DE BORD'!H1547</f>
        <v>0</v>
      </c>
      <c r="CM1549">
        <f>'TABLEAU DE BORD'!K1547-'TABLEAU DE BORD'!I1547</f>
        <v>0</v>
      </c>
    </row>
    <row r="1550" spans="72:91" x14ac:dyDescent="0.25">
      <c r="BT155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BORD'!$B$13:$B$2000,0),11))*T1550/INDEX('TABLEAU DE BORD'!$B$13:$R$2000,MATCH('Formalisme RTE'!$H$2,'TABLEAU DE BORD'!$B$13:$B$2000,0),12)</f>
        <v>3.102830965870556</v>
      </c>
      <c r="BU1550">
        <f t="shared" si="117"/>
        <v>0.93577891975241945</v>
      </c>
      <c r="BX1550">
        <f t="shared" si="115"/>
        <v>0.60748217536470928</v>
      </c>
      <c r="BZ1550">
        <v>19.600000000000001</v>
      </c>
      <c r="CB1550">
        <v>0.627</v>
      </c>
      <c r="CD1550">
        <f t="shared" si="116"/>
        <v>1.5404220201039038</v>
      </c>
      <c r="CF1550">
        <f t="shared" si="114"/>
        <v>404.81000000000006</v>
      </c>
      <c r="CG155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BORD'!$B$13:$B$2000,0),9)))*T1550/$P$18)</f>
        <v>406.35042202010396</v>
      </c>
      <c r="CI1550">
        <f>'TABLEAU DE BORD'!B1548</f>
        <v>0</v>
      </c>
      <c r="CJ1550">
        <f>'TABLEAU DE BORD'!E1548-'TABLEAU DE BORD'!C1548</f>
        <v>0</v>
      </c>
      <c r="CL1550">
        <f>'TABLEAU DE BORD'!H1548</f>
        <v>0</v>
      </c>
      <c r="CM1550">
        <f>'TABLEAU DE BORD'!K1548-'TABLEAU DE BORD'!I1548</f>
        <v>0</v>
      </c>
    </row>
    <row r="1551" spans="72:91" x14ac:dyDescent="0.25">
      <c r="BT155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BORD'!$B$13:$B$2000,0),11))*T1551/INDEX('TABLEAU DE BORD'!$B$13:$R$2000,MATCH('Formalisme RTE'!$H$2,'TABLEAU DE BORD'!$B$13:$B$2000,0),12)</f>
        <v>3.102830965870556</v>
      </c>
      <c r="BU1551">
        <f t="shared" si="117"/>
        <v>0.93577891975241945</v>
      </c>
      <c r="BX1551">
        <f t="shared" si="115"/>
        <v>0.60748217536470928</v>
      </c>
      <c r="BZ1551">
        <v>19.600000000000001</v>
      </c>
      <c r="CB1551">
        <v>0.627</v>
      </c>
      <c r="CD1551">
        <f t="shared" si="116"/>
        <v>1.5404220201039038</v>
      </c>
      <c r="CF1551">
        <f t="shared" ref="CF1551:CF1614" si="118">$BE$28+$D$10*((EXP(($BE$26-T1551)/$D$10)+EXP(-($BE$26-T1551)/$D$10))/2-1)</f>
        <v>404.81000000000006</v>
      </c>
      <c r="CG155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BORD'!$B$13:$B$2000,0),9)))*T1551/$P$18)</f>
        <v>406.35042202010396</v>
      </c>
      <c r="CI1551">
        <f>'TABLEAU DE BORD'!B1549</f>
        <v>0</v>
      </c>
      <c r="CJ1551">
        <f>'TABLEAU DE BORD'!E1549-'TABLEAU DE BORD'!C1549</f>
        <v>0</v>
      </c>
      <c r="CL1551">
        <f>'TABLEAU DE BORD'!H1549</f>
        <v>0</v>
      </c>
      <c r="CM1551">
        <f>'TABLEAU DE BORD'!K1549-'TABLEAU DE BORD'!I1549</f>
        <v>0</v>
      </c>
    </row>
    <row r="1552" spans="72:91" x14ac:dyDescent="0.25">
      <c r="BT155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BORD'!$B$13:$B$2000,0),11))*T1552/INDEX('TABLEAU DE BORD'!$B$13:$R$2000,MATCH('Formalisme RTE'!$H$2,'TABLEAU DE BORD'!$B$13:$B$2000,0),12)</f>
        <v>3.102830965870556</v>
      </c>
      <c r="BU1552">
        <f t="shared" si="117"/>
        <v>0.93577891975241945</v>
      </c>
      <c r="BX1552">
        <f t="shared" ref="BX1552:BX1615" si="119">SQRT(1-(1/(SQRT((CB1552*0.981)^2+(($B$30/10)*BZ1552*0.001)^2)/(CB1552*0.981))^2))</f>
        <v>0.60748217536470928</v>
      </c>
      <c r="BZ1552">
        <v>19.600000000000001</v>
      </c>
      <c r="CB1552">
        <v>0.627</v>
      </c>
      <c r="CD1552">
        <f t="shared" si="116"/>
        <v>1.5404220201039038</v>
      </c>
      <c r="CF1552">
        <f t="shared" si="118"/>
        <v>404.81000000000006</v>
      </c>
      <c r="CG155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BORD'!$B$13:$B$2000,0),9)))*T1552/$P$18)</f>
        <v>406.35042202010396</v>
      </c>
      <c r="CI1552">
        <f>'TABLEAU DE BORD'!B1550</f>
        <v>0</v>
      </c>
      <c r="CJ1552">
        <f>'TABLEAU DE BORD'!E1550-'TABLEAU DE BORD'!C1550</f>
        <v>0</v>
      </c>
      <c r="CL1552">
        <f>'TABLEAU DE BORD'!H1550</f>
        <v>0</v>
      </c>
      <c r="CM1552">
        <f>'TABLEAU DE BORD'!K1550-'TABLEAU DE BORD'!I1550</f>
        <v>0</v>
      </c>
    </row>
    <row r="1553" spans="72:91" x14ac:dyDescent="0.25">
      <c r="BT155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BORD'!$B$13:$B$2000,0),11))*T1553/INDEX('TABLEAU DE BORD'!$B$13:$R$2000,MATCH('Formalisme RTE'!$H$2,'TABLEAU DE BORD'!$B$13:$B$2000,0),12)</f>
        <v>3.102830965870556</v>
      </c>
      <c r="BU1553">
        <f t="shared" si="117"/>
        <v>0.93577891975241945</v>
      </c>
      <c r="BX1553">
        <f t="shared" si="119"/>
        <v>0.60748217536470928</v>
      </c>
      <c r="BZ1553">
        <v>19.600000000000001</v>
      </c>
      <c r="CB1553">
        <v>0.627</v>
      </c>
      <c r="CD1553">
        <f t="shared" ref="CD1553:CD1616" si="120">CG1553-CF1553</f>
        <v>1.5404220201039038</v>
      </c>
      <c r="CF1553">
        <f t="shared" si="118"/>
        <v>404.81000000000006</v>
      </c>
      <c r="CG155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BORD'!$B$13:$B$2000,0),9)))*T1553/$P$18)</f>
        <v>406.35042202010396</v>
      </c>
      <c r="CI1553">
        <f>'TABLEAU DE BORD'!B1551</f>
        <v>0</v>
      </c>
      <c r="CJ1553">
        <f>'TABLEAU DE BORD'!E1551-'TABLEAU DE BORD'!C1551</f>
        <v>0</v>
      </c>
      <c r="CL1553">
        <f>'TABLEAU DE BORD'!H1551</f>
        <v>0</v>
      </c>
      <c r="CM1553">
        <f>'TABLEAU DE BORD'!K1551-'TABLEAU DE BORD'!I1551</f>
        <v>0</v>
      </c>
    </row>
    <row r="1554" spans="72:91" x14ac:dyDescent="0.25">
      <c r="BT155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BORD'!$B$13:$B$2000,0),11))*T1554/INDEX('TABLEAU DE BORD'!$B$13:$R$2000,MATCH('Formalisme RTE'!$H$2,'TABLEAU DE BORD'!$B$13:$B$2000,0),12)</f>
        <v>3.102830965870556</v>
      </c>
      <c r="BU1554">
        <f t="shared" ref="BU1554:BU1617" si="121">BX1554*CD1554</f>
        <v>0.93577891975241945</v>
      </c>
      <c r="BX1554">
        <f t="shared" si="119"/>
        <v>0.60748217536470928</v>
      </c>
      <c r="BZ1554">
        <v>19.600000000000001</v>
      </c>
      <c r="CB1554">
        <v>0.627</v>
      </c>
      <c r="CD1554">
        <f t="shared" si="120"/>
        <v>1.5404220201039038</v>
      </c>
      <c r="CF1554">
        <f t="shared" si="118"/>
        <v>404.81000000000006</v>
      </c>
      <c r="CG155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BORD'!$B$13:$B$2000,0),9)))*T1554/$P$18)</f>
        <v>406.35042202010396</v>
      </c>
      <c r="CI1554">
        <f>'TABLEAU DE BORD'!B1552</f>
        <v>0</v>
      </c>
      <c r="CJ1554">
        <f>'TABLEAU DE BORD'!E1552-'TABLEAU DE BORD'!C1552</f>
        <v>0</v>
      </c>
      <c r="CL1554">
        <f>'TABLEAU DE BORD'!H1552</f>
        <v>0</v>
      </c>
      <c r="CM1554">
        <f>'TABLEAU DE BORD'!K1552-'TABLEAU DE BORD'!I1552</f>
        <v>0</v>
      </c>
    </row>
    <row r="1555" spans="72:91" x14ac:dyDescent="0.25">
      <c r="BT155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BORD'!$B$13:$B$2000,0),11))*T1555/INDEX('TABLEAU DE BORD'!$B$13:$R$2000,MATCH('Formalisme RTE'!$H$2,'TABLEAU DE BORD'!$B$13:$B$2000,0),12)</f>
        <v>3.102830965870556</v>
      </c>
      <c r="BU1555">
        <f t="shared" si="121"/>
        <v>0.93577891975241945</v>
      </c>
      <c r="BX1555">
        <f t="shared" si="119"/>
        <v>0.60748217536470928</v>
      </c>
      <c r="BZ1555">
        <v>19.600000000000001</v>
      </c>
      <c r="CB1555">
        <v>0.627</v>
      </c>
      <c r="CD1555">
        <f t="shared" si="120"/>
        <v>1.5404220201039038</v>
      </c>
      <c r="CF1555">
        <f t="shared" si="118"/>
        <v>404.81000000000006</v>
      </c>
      <c r="CG155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BORD'!$B$13:$B$2000,0),9)))*T1555/$P$18)</f>
        <v>406.35042202010396</v>
      </c>
      <c r="CI1555">
        <f>'TABLEAU DE BORD'!B1553</f>
        <v>0</v>
      </c>
      <c r="CJ1555">
        <f>'TABLEAU DE BORD'!E1553-'TABLEAU DE BORD'!C1553</f>
        <v>0</v>
      </c>
      <c r="CL1555">
        <f>'TABLEAU DE BORD'!H1553</f>
        <v>0</v>
      </c>
      <c r="CM1555">
        <f>'TABLEAU DE BORD'!K1553-'TABLEAU DE BORD'!I1553</f>
        <v>0</v>
      </c>
    </row>
    <row r="1556" spans="72:91" x14ac:dyDescent="0.25">
      <c r="BT155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BORD'!$B$13:$B$2000,0),11))*T1556/INDEX('TABLEAU DE BORD'!$B$13:$R$2000,MATCH('Formalisme RTE'!$H$2,'TABLEAU DE BORD'!$B$13:$B$2000,0),12)</f>
        <v>3.102830965870556</v>
      </c>
      <c r="BU1556">
        <f t="shared" si="121"/>
        <v>0.93577891975241945</v>
      </c>
      <c r="BX1556">
        <f t="shared" si="119"/>
        <v>0.60748217536470928</v>
      </c>
      <c r="BZ1556">
        <v>19.600000000000001</v>
      </c>
      <c r="CB1556">
        <v>0.627</v>
      </c>
      <c r="CD1556">
        <f t="shared" si="120"/>
        <v>1.5404220201039038</v>
      </c>
      <c r="CF1556">
        <f t="shared" si="118"/>
        <v>404.81000000000006</v>
      </c>
      <c r="CG155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BORD'!$B$13:$B$2000,0),9)))*T1556/$P$18)</f>
        <v>406.35042202010396</v>
      </c>
      <c r="CI1556">
        <f>'TABLEAU DE BORD'!B1554</f>
        <v>0</v>
      </c>
      <c r="CJ1556">
        <f>'TABLEAU DE BORD'!E1554-'TABLEAU DE BORD'!C1554</f>
        <v>0</v>
      </c>
      <c r="CL1556">
        <f>'TABLEAU DE BORD'!H1554</f>
        <v>0</v>
      </c>
      <c r="CM1556">
        <f>'TABLEAU DE BORD'!K1554-'TABLEAU DE BORD'!I1554</f>
        <v>0</v>
      </c>
    </row>
    <row r="1557" spans="72:91" x14ac:dyDescent="0.25">
      <c r="BT155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BORD'!$B$13:$B$2000,0),11))*T1557/INDEX('TABLEAU DE BORD'!$B$13:$R$2000,MATCH('Formalisme RTE'!$H$2,'TABLEAU DE BORD'!$B$13:$B$2000,0),12)</f>
        <v>3.102830965870556</v>
      </c>
      <c r="BU1557">
        <f t="shared" si="121"/>
        <v>0.93577891975241945</v>
      </c>
      <c r="BX1557">
        <f t="shared" si="119"/>
        <v>0.60748217536470928</v>
      </c>
      <c r="BZ1557">
        <v>19.600000000000001</v>
      </c>
      <c r="CB1557">
        <v>0.627</v>
      </c>
      <c r="CD1557">
        <f t="shared" si="120"/>
        <v>1.5404220201039038</v>
      </c>
      <c r="CF1557">
        <f t="shared" si="118"/>
        <v>404.81000000000006</v>
      </c>
      <c r="CG155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BORD'!$B$13:$B$2000,0),9)))*T1557/$P$18)</f>
        <v>406.35042202010396</v>
      </c>
      <c r="CI1557">
        <f>'TABLEAU DE BORD'!B1555</f>
        <v>0</v>
      </c>
      <c r="CJ1557">
        <f>'TABLEAU DE BORD'!E1555-'TABLEAU DE BORD'!C1555</f>
        <v>0</v>
      </c>
      <c r="CL1557">
        <f>'TABLEAU DE BORD'!H1555</f>
        <v>0</v>
      </c>
      <c r="CM1557">
        <f>'TABLEAU DE BORD'!K1555-'TABLEAU DE BORD'!I1555</f>
        <v>0</v>
      </c>
    </row>
    <row r="1558" spans="72:91" x14ac:dyDescent="0.25">
      <c r="BT155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BORD'!$B$13:$B$2000,0),11))*T1558/INDEX('TABLEAU DE BORD'!$B$13:$R$2000,MATCH('Formalisme RTE'!$H$2,'TABLEAU DE BORD'!$B$13:$B$2000,0),12)</f>
        <v>3.102830965870556</v>
      </c>
      <c r="BU1558">
        <f t="shared" si="121"/>
        <v>0.93577891975241945</v>
      </c>
      <c r="BX1558">
        <f t="shared" si="119"/>
        <v>0.60748217536470928</v>
      </c>
      <c r="BZ1558">
        <v>19.600000000000001</v>
      </c>
      <c r="CB1558">
        <v>0.627</v>
      </c>
      <c r="CD1558">
        <f t="shared" si="120"/>
        <v>1.5404220201039038</v>
      </c>
      <c r="CF1558">
        <f t="shared" si="118"/>
        <v>404.81000000000006</v>
      </c>
      <c r="CG155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BORD'!$B$13:$B$2000,0),9)))*T1558/$P$18)</f>
        <v>406.35042202010396</v>
      </c>
      <c r="CI1558">
        <f>'TABLEAU DE BORD'!B1556</f>
        <v>0</v>
      </c>
      <c r="CJ1558">
        <f>'TABLEAU DE BORD'!E1556-'TABLEAU DE BORD'!C1556</f>
        <v>0</v>
      </c>
      <c r="CL1558">
        <f>'TABLEAU DE BORD'!H1556</f>
        <v>0</v>
      </c>
      <c r="CM1558">
        <f>'TABLEAU DE BORD'!K1556-'TABLEAU DE BORD'!I1556</f>
        <v>0</v>
      </c>
    </row>
    <row r="1559" spans="72:91" x14ac:dyDescent="0.25">
      <c r="BT155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BORD'!$B$13:$B$2000,0),11))*T1559/INDEX('TABLEAU DE BORD'!$B$13:$R$2000,MATCH('Formalisme RTE'!$H$2,'TABLEAU DE BORD'!$B$13:$B$2000,0),12)</f>
        <v>3.102830965870556</v>
      </c>
      <c r="BU1559">
        <f t="shared" si="121"/>
        <v>0.93577891975241945</v>
      </c>
      <c r="BX1559">
        <f t="shared" si="119"/>
        <v>0.60748217536470928</v>
      </c>
      <c r="BZ1559">
        <v>19.600000000000001</v>
      </c>
      <c r="CB1559">
        <v>0.627</v>
      </c>
      <c r="CD1559">
        <f t="shared" si="120"/>
        <v>1.5404220201039038</v>
      </c>
      <c r="CF1559">
        <f t="shared" si="118"/>
        <v>404.81000000000006</v>
      </c>
      <c r="CG155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BORD'!$B$13:$B$2000,0),9)))*T1559/$P$18)</f>
        <v>406.35042202010396</v>
      </c>
      <c r="CI1559">
        <f>'TABLEAU DE BORD'!B1557</f>
        <v>0</v>
      </c>
      <c r="CJ1559">
        <f>'TABLEAU DE BORD'!E1557-'TABLEAU DE BORD'!C1557</f>
        <v>0</v>
      </c>
      <c r="CL1559">
        <f>'TABLEAU DE BORD'!H1557</f>
        <v>0</v>
      </c>
      <c r="CM1559">
        <f>'TABLEAU DE BORD'!K1557-'TABLEAU DE BORD'!I1557</f>
        <v>0</v>
      </c>
    </row>
    <row r="1560" spans="72:91" x14ac:dyDescent="0.25">
      <c r="BT156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BORD'!$B$13:$B$2000,0),11))*T1560/INDEX('TABLEAU DE BORD'!$B$13:$R$2000,MATCH('Formalisme RTE'!$H$2,'TABLEAU DE BORD'!$B$13:$B$2000,0),12)</f>
        <v>3.102830965870556</v>
      </c>
      <c r="BU1560">
        <f t="shared" si="121"/>
        <v>0.93577891975241945</v>
      </c>
      <c r="BX1560">
        <f t="shared" si="119"/>
        <v>0.60748217536470928</v>
      </c>
      <c r="BZ1560">
        <v>19.600000000000001</v>
      </c>
      <c r="CB1560">
        <v>0.627</v>
      </c>
      <c r="CD1560">
        <f t="shared" si="120"/>
        <v>1.5404220201039038</v>
      </c>
      <c r="CF1560">
        <f t="shared" si="118"/>
        <v>404.81000000000006</v>
      </c>
      <c r="CG156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BORD'!$B$13:$B$2000,0),9)))*T1560/$P$18)</f>
        <v>406.35042202010396</v>
      </c>
      <c r="CI1560">
        <f>'TABLEAU DE BORD'!B1558</f>
        <v>0</v>
      </c>
      <c r="CJ1560">
        <f>'TABLEAU DE BORD'!E1558-'TABLEAU DE BORD'!C1558</f>
        <v>0</v>
      </c>
      <c r="CL1560">
        <f>'TABLEAU DE BORD'!H1558</f>
        <v>0</v>
      </c>
      <c r="CM1560">
        <f>'TABLEAU DE BORD'!K1558-'TABLEAU DE BORD'!I1558</f>
        <v>0</v>
      </c>
    </row>
    <row r="1561" spans="72:91" x14ac:dyDescent="0.25">
      <c r="BT156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BORD'!$B$13:$B$2000,0),11))*T1561/INDEX('TABLEAU DE BORD'!$B$13:$R$2000,MATCH('Formalisme RTE'!$H$2,'TABLEAU DE BORD'!$B$13:$B$2000,0),12)</f>
        <v>3.102830965870556</v>
      </c>
      <c r="BU1561">
        <f t="shared" si="121"/>
        <v>0.93577891975241945</v>
      </c>
      <c r="BX1561">
        <f t="shared" si="119"/>
        <v>0.60748217536470928</v>
      </c>
      <c r="BZ1561">
        <v>19.600000000000001</v>
      </c>
      <c r="CB1561">
        <v>0.627</v>
      </c>
      <c r="CD1561">
        <f t="shared" si="120"/>
        <v>1.5404220201039038</v>
      </c>
      <c r="CF1561">
        <f t="shared" si="118"/>
        <v>404.81000000000006</v>
      </c>
      <c r="CG156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BORD'!$B$13:$B$2000,0),9)))*T1561/$P$18)</f>
        <v>406.35042202010396</v>
      </c>
      <c r="CI1561">
        <f>'TABLEAU DE BORD'!B1559</f>
        <v>0</v>
      </c>
      <c r="CJ1561">
        <f>'TABLEAU DE BORD'!E1559-'TABLEAU DE BORD'!C1559</f>
        <v>0</v>
      </c>
      <c r="CL1561">
        <f>'TABLEAU DE BORD'!H1559</f>
        <v>0</v>
      </c>
      <c r="CM1561">
        <f>'TABLEAU DE BORD'!K1559-'TABLEAU DE BORD'!I1559</f>
        <v>0</v>
      </c>
    </row>
    <row r="1562" spans="72:91" x14ac:dyDescent="0.25">
      <c r="BT156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BORD'!$B$13:$B$2000,0),11))*T1562/INDEX('TABLEAU DE BORD'!$B$13:$R$2000,MATCH('Formalisme RTE'!$H$2,'TABLEAU DE BORD'!$B$13:$B$2000,0),12)</f>
        <v>3.102830965870556</v>
      </c>
      <c r="BU1562">
        <f t="shared" si="121"/>
        <v>0.93577891975241945</v>
      </c>
      <c r="BX1562">
        <f t="shared" si="119"/>
        <v>0.60748217536470928</v>
      </c>
      <c r="BZ1562">
        <v>19.600000000000001</v>
      </c>
      <c r="CB1562">
        <v>0.627</v>
      </c>
      <c r="CD1562">
        <f t="shared" si="120"/>
        <v>1.5404220201039038</v>
      </c>
      <c r="CF1562">
        <f t="shared" si="118"/>
        <v>404.81000000000006</v>
      </c>
      <c r="CG156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BORD'!$B$13:$B$2000,0),9)))*T1562/$P$18)</f>
        <v>406.35042202010396</v>
      </c>
      <c r="CI1562">
        <f>'TABLEAU DE BORD'!B1560</f>
        <v>0</v>
      </c>
      <c r="CJ1562">
        <f>'TABLEAU DE BORD'!E1560-'TABLEAU DE BORD'!C1560</f>
        <v>0</v>
      </c>
      <c r="CL1562">
        <f>'TABLEAU DE BORD'!H1560</f>
        <v>0</v>
      </c>
      <c r="CM1562">
        <f>'TABLEAU DE BORD'!K1560-'TABLEAU DE BORD'!I1560</f>
        <v>0</v>
      </c>
    </row>
    <row r="1563" spans="72:91" x14ac:dyDescent="0.25">
      <c r="BT156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BORD'!$B$13:$B$2000,0),11))*T1563/INDEX('TABLEAU DE BORD'!$B$13:$R$2000,MATCH('Formalisme RTE'!$H$2,'TABLEAU DE BORD'!$B$13:$B$2000,0),12)</f>
        <v>3.102830965870556</v>
      </c>
      <c r="BU1563">
        <f t="shared" si="121"/>
        <v>0.93577891975241945</v>
      </c>
      <c r="BX1563">
        <f t="shared" si="119"/>
        <v>0.60748217536470928</v>
      </c>
      <c r="BZ1563">
        <v>19.600000000000001</v>
      </c>
      <c r="CB1563">
        <v>0.627</v>
      </c>
      <c r="CD1563">
        <f t="shared" si="120"/>
        <v>1.5404220201039038</v>
      </c>
      <c r="CF1563">
        <f t="shared" si="118"/>
        <v>404.81000000000006</v>
      </c>
      <c r="CG156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BORD'!$B$13:$B$2000,0),9)))*T1563/$P$18)</f>
        <v>406.35042202010396</v>
      </c>
      <c r="CI1563">
        <f>'TABLEAU DE BORD'!B1561</f>
        <v>0</v>
      </c>
      <c r="CJ1563">
        <f>'TABLEAU DE BORD'!E1561-'TABLEAU DE BORD'!C1561</f>
        <v>0</v>
      </c>
      <c r="CL1563">
        <f>'TABLEAU DE BORD'!H1561</f>
        <v>0</v>
      </c>
      <c r="CM1563">
        <f>'TABLEAU DE BORD'!K1561-'TABLEAU DE BORD'!I1561</f>
        <v>0</v>
      </c>
    </row>
    <row r="1564" spans="72:91" x14ac:dyDescent="0.25">
      <c r="BT156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BORD'!$B$13:$B$2000,0),11))*T1564/INDEX('TABLEAU DE BORD'!$B$13:$R$2000,MATCH('Formalisme RTE'!$H$2,'TABLEAU DE BORD'!$B$13:$B$2000,0),12)</f>
        <v>3.102830965870556</v>
      </c>
      <c r="BU1564">
        <f t="shared" si="121"/>
        <v>0.93577891975241945</v>
      </c>
      <c r="BX1564">
        <f t="shared" si="119"/>
        <v>0.60748217536470928</v>
      </c>
      <c r="BZ1564">
        <v>19.600000000000001</v>
      </c>
      <c r="CB1564">
        <v>0.627</v>
      </c>
      <c r="CD1564">
        <f t="shared" si="120"/>
        <v>1.5404220201039038</v>
      </c>
      <c r="CF1564">
        <f t="shared" si="118"/>
        <v>404.81000000000006</v>
      </c>
      <c r="CG156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BORD'!$B$13:$B$2000,0),9)))*T1564/$P$18)</f>
        <v>406.35042202010396</v>
      </c>
      <c r="CI1564">
        <f>'TABLEAU DE BORD'!B1562</f>
        <v>0</v>
      </c>
      <c r="CJ1564">
        <f>'TABLEAU DE BORD'!E1562-'TABLEAU DE BORD'!C1562</f>
        <v>0</v>
      </c>
      <c r="CL1564">
        <f>'TABLEAU DE BORD'!H1562</f>
        <v>0</v>
      </c>
      <c r="CM1564">
        <f>'TABLEAU DE BORD'!K1562-'TABLEAU DE BORD'!I1562</f>
        <v>0</v>
      </c>
    </row>
    <row r="1565" spans="72:91" x14ac:dyDescent="0.25">
      <c r="BT156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BORD'!$B$13:$B$2000,0),11))*T1565/INDEX('TABLEAU DE BORD'!$B$13:$R$2000,MATCH('Formalisme RTE'!$H$2,'TABLEAU DE BORD'!$B$13:$B$2000,0),12)</f>
        <v>3.102830965870556</v>
      </c>
      <c r="BU1565">
        <f t="shared" si="121"/>
        <v>0.93577891975241945</v>
      </c>
      <c r="BX1565">
        <f t="shared" si="119"/>
        <v>0.60748217536470928</v>
      </c>
      <c r="BZ1565">
        <v>19.600000000000001</v>
      </c>
      <c r="CB1565">
        <v>0.627</v>
      </c>
      <c r="CD1565">
        <f t="shared" si="120"/>
        <v>1.5404220201039038</v>
      </c>
      <c r="CF1565">
        <f t="shared" si="118"/>
        <v>404.81000000000006</v>
      </c>
      <c r="CG156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BORD'!$B$13:$B$2000,0),9)))*T1565/$P$18)</f>
        <v>406.35042202010396</v>
      </c>
      <c r="CI1565">
        <f>'TABLEAU DE BORD'!B1563</f>
        <v>0</v>
      </c>
      <c r="CJ1565">
        <f>'TABLEAU DE BORD'!E1563-'TABLEAU DE BORD'!C1563</f>
        <v>0</v>
      </c>
      <c r="CL1565">
        <f>'TABLEAU DE BORD'!H1563</f>
        <v>0</v>
      </c>
      <c r="CM1565">
        <f>'TABLEAU DE BORD'!K1563-'TABLEAU DE BORD'!I1563</f>
        <v>0</v>
      </c>
    </row>
    <row r="1566" spans="72:91" x14ac:dyDescent="0.25">
      <c r="BT156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BORD'!$B$13:$B$2000,0),11))*T1566/INDEX('TABLEAU DE BORD'!$B$13:$R$2000,MATCH('Formalisme RTE'!$H$2,'TABLEAU DE BORD'!$B$13:$B$2000,0),12)</f>
        <v>3.102830965870556</v>
      </c>
      <c r="BU1566">
        <f t="shared" si="121"/>
        <v>0.93577891975241945</v>
      </c>
      <c r="BX1566">
        <f t="shared" si="119"/>
        <v>0.60748217536470928</v>
      </c>
      <c r="BZ1566">
        <v>19.600000000000001</v>
      </c>
      <c r="CB1566">
        <v>0.627</v>
      </c>
      <c r="CD1566">
        <f t="shared" si="120"/>
        <v>1.5404220201039038</v>
      </c>
      <c r="CF1566">
        <f t="shared" si="118"/>
        <v>404.81000000000006</v>
      </c>
      <c r="CG156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BORD'!$B$13:$B$2000,0),9)))*T1566/$P$18)</f>
        <v>406.35042202010396</v>
      </c>
      <c r="CI1566">
        <f>'TABLEAU DE BORD'!B1564</f>
        <v>0</v>
      </c>
      <c r="CJ1566">
        <f>'TABLEAU DE BORD'!E1564-'TABLEAU DE BORD'!C1564</f>
        <v>0</v>
      </c>
      <c r="CL1566">
        <f>'TABLEAU DE BORD'!H1564</f>
        <v>0</v>
      </c>
      <c r="CM1566">
        <f>'TABLEAU DE BORD'!K1564-'TABLEAU DE BORD'!I1564</f>
        <v>0</v>
      </c>
    </row>
    <row r="1567" spans="72:91" x14ac:dyDescent="0.25">
      <c r="BT156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BORD'!$B$13:$B$2000,0),11))*T1567/INDEX('TABLEAU DE BORD'!$B$13:$R$2000,MATCH('Formalisme RTE'!$H$2,'TABLEAU DE BORD'!$B$13:$B$2000,0),12)</f>
        <v>3.102830965870556</v>
      </c>
      <c r="BU1567">
        <f t="shared" si="121"/>
        <v>0.93577891975241945</v>
      </c>
      <c r="BX1567">
        <f t="shared" si="119"/>
        <v>0.60748217536470928</v>
      </c>
      <c r="BZ1567">
        <v>19.600000000000001</v>
      </c>
      <c r="CB1567">
        <v>0.627</v>
      </c>
      <c r="CD1567">
        <f t="shared" si="120"/>
        <v>1.5404220201039038</v>
      </c>
      <c r="CF1567">
        <f t="shared" si="118"/>
        <v>404.81000000000006</v>
      </c>
      <c r="CG156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BORD'!$B$13:$B$2000,0),9)))*T1567/$P$18)</f>
        <v>406.35042202010396</v>
      </c>
      <c r="CI1567">
        <f>'TABLEAU DE BORD'!B1565</f>
        <v>0</v>
      </c>
      <c r="CJ1567">
        <f>'TABLEAU DE BORD'!E1565-'TABLEAU DE BORD'!C1565</f>
        <v>0</v>
      </c>
      <c r="CL1567">
        <f>'TABLEAU DE BORD'!H1565</f>
        <v>0</v>
      </c>
      <c r="CM1567">
        <f>'TABLEAU DE BORD'!K1565-'TABLEAU DE BORD'!I1565</f>
        <v>0</v>
      </c>
    </row>
    <row r="1568" spans="72:91" x14ac:dyDescent="0.25">
      <c r="BT156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BORD'!$B$13:$B$2000,0),11))*T1568/INDEX('TABLEAU DE BORD'!$B$13:$R$2000,MATCH('Formalisme RTE'!$H$2,'TABLEAU DE BORD'!$B$13:$B$2000,0),12)</f>
        <v>3.102830965870556</v>
      </c>
      <c r="BU1568">
        <f t="shared" si="121"/>
        <v>0.93577891975241945</v>
      </c>
      <c r="BX1568">
        <f t="shared" si="119"/>
        <v>0.60748217536470928</v>
      </c>
      <c r="BZ1568">
        <v>19.600000000000001</v>
      </c>
      <c r="CB1568">
        <v>0.627</v>
      </c>
      <c r="CD1568">
        <f t="shared" si="120"/>
        <v>1.5404220201039038</v>
      </c>
      <c r="CF1568">
        <f t="shared" si="118"/>
        <v>404.81000000000006</v>
      </c>
      <c r="CG156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BORD'!$B$13:$B$2000,0),9)))*T1568/$P$18)</f>
        <v>406.35042202010396</v>
      </c>
      <c r="CI1568">
        <f>'TABLEAU DE BORD'!B1566</f>
        <v>0</v>
      </c>
      <c r="CJ1568">
        <f>'TABLEAU DE BORD'!E1566-'TABLEAU DE BORD'!C1566</f>
        <v>0</v>
      </c>
      <c r="CL1568">
        <f>'TABLEAU DE BORD'!H1566</f>
        <v>0</v>
      </c>
      <c r="CM1568">
        <f>'TABLEAU DE BORD'!K1566-'TABLEAU DE BORD'!I1566</f>
        <v>0</v>
      </c>
    </row>
    <row r="1569" spans="72:91" x14ac:dyDescent="0.25">
      <c r="BT156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BORD'!$B$13:$B$2000,0),11))*T1569/INDEX('TABLEAU DE BORD'!$B$13:$R$2000,MATCH('Formalisme RTE'!$H$2,'TABLEAU DE BORD'!$B$13:$B$2000,0),12)</f>
        <v>3.102830965870556</v>
      </c>
      <c r="BU1569">
        <f t="shared" si="121"/>
        <v>0.93577891975241945</v>
      </c>
      <c r="BX1569">
        <f t="shared" si="119"/>
        <v>0.60748217536470928</v>
      </c>
      <c r="BZ1569">
        <v>19.600000000000001</v>
      </c>
      <c r="CB1569">
        <v>0.627</v>
      </c>
      <c r="CD1569">
        <f t="shared" si="120"/>
        <v>1.5404220201039038</v>
      </c>
      <c r="CF1569">
        <f t="shared" si="118"/>
        <v>404.81000000000006</v>
      </c>
      <c r="CG156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BORD'!$B$13:$B$2000,0),9)))*T1569/$P$18)</f>
        <v>406.35042202010396</v>
      </c>
      <c r="CI1569">
        <f>'TABLEAU DE BORD'!B1567</f>
        <v>0</v>
      </c>
      <c r="CJ1569">
        <f>'TABLEAU DE BORD'!E1567-'TABLEAU DE BORD'!C1567</f>
        <v>0</v>
      </c>
      <c r="CL1569">
        <f>'TABLEAU DE BORD'!H1567</f>
        <v>0</v>
      </c>
      <c r="CM1569">
        <f>'TABLEAU DE BORD'!K1567-'TABLEAU DE BORD'!I1567</f>
        <v>0</v>
      </c>
    </row>
    <row r="1570" spans="72:91" x14ac:dyDescent="0.25">
      <c r="BT157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BORD'!$B$13:$B$2000,0),11))*T1570/INDEX('TABLEAU DE BORD'!$B$13:$R$2000,MATCH('Formalisme RTE'!$H$2,'TABLEAU DE BORD'!$B$13:$B$2000,0),12)</f>
        <v>3.102830965870556</v>
      </c>
      <c r="BU1570">
        <f t="shared" si="121"/>
        <v>0.93577891975241945</v>
      </c>
      <c r="BX1570">
        <f t="shared" si="119"/>
        <v>0.60748217536470928</v>
      </c>
      <c r="BZ1570">
        <v>19.600000000000001</v>
      </c>
      <c r="CB1570">
        <v>0.627</v>
      </c>
      <c r="CD1570">
        <f t="shared" si="120"/>
        <v>1.5404220201039038</v>
      </c>
      <c r="CF1570">
        <f t="shared" si="118"/>
        <v>404.81000000000006</v>
      </c>
      <c r="CG157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BORD'!$B$13:$B$2000,0),9)))*T1570/$P$18)</f>
        <v>406.35042202010396</v>
      </c>
      <c r="CI1570">
        <f>'TABLEAU DE BORD'!B1568</f>
        <v>0</v>
      </c>
      <c r="CJ1570">
        <f>'TABLEAU DE BORD'!E1568-'TABLEAU DE BORD'!C1568</f>
        <v>0</v>
      </c>
      <c r="CL1570">
        <f>'TABLEAU DE BORD'!H1568</f>
        <v>0</v>
      </c>
      <c r="CM1570">
        <f>'TABLEAU DE BORD'!K1568-'TABLEAU DE BORD'!I1568</f>
        <v>0</v>
      </c>
    </row>
    <row r="1571" spans="72:91" x14ac:dyDescent="0.25">
      <c r="BT157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BORD'!$B$13:$B$2000,0),11))*T1571/INDEX('TABLEAU DE BORD'!$B$13:$R$2000,MATCH('Formalisme RTE'!$H$2,'TABLEAU DE BORD'!$B$13:$B$2000,0),12)</f>
        <v>3.102830965870556</v>
      </c>
      <c r="BU1571">
        <f t="shared" si="121"/>
        <v>0.93577891975241945</v>
      </c>
      <c r="BX1571">
        <f t="shared" si="119"/>
        <v>0.60748217536470928</v>
      </c>
      <c r="BZ1571">
        <v>19.600000000000001</v>
      </c>
      <c r="CB1571">
        <v>0.627</v>
      </c>
      <c r="CD1571">
        <f t="shared" si="120"/>
        <v>1.5404220201039038</v>
      </c>
      <c r="CF1571">
        <f t="shared" si="118"/>
        <v>404.81000000000006</v>
      </c>
      <c r="CG157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BORD'!$B$13:$B$2000,0),9)))*T1571/$P$18)</f>
        <v>406.35042202010396</v>
      </c>
      <c r="CI1571">
        <f>'TABLEAU DE BORD'!B1569</f>
        <v>0</v>
      </c>
      <c r="CJ1571">
        <f>'TABLEAU DE BORD'!E1569-'TABLEAU DE BORD'!C1569</f>
        <v>0</v>
      </c>
      <c r="CL1571">
        <f>'TABLEAU DE BORD'!H1569</f>
        <v>0</v>
      </c>
      <c r="CM1571">
        <f>'TABLEAU DE BORD'!K1569-'TABLEAU DE BORD'!I1569</f>
        <v>0</v>
      </c>
    </row>
    <row r="1572" spans="72:91" x14ac:dyDescent="0.25">
      <c r="BT157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BORD'!$B$13:$B$2000,0),11))*T1572/INDEX('TABLEAU DE BORD'!$B$13:$R$2000,MATCH('Formalisme RTE'!$H$2,'TABLEAU DE BORD'!$B$13:$B$2000,0),12)</f>
        <v>3.102830965870556</v>
      </c>
      <c r="BU1572">
        <f t="shared" si="121"/>
        <v>0.93577891975241945</v>
      </c>
      <c r="BX1572">
        <f t="shared" si="119"/>
        <v>0.60748217536470928</v>
      </c>
      <c r="BZ1572">
        <v>19.600000000000001</v>
      </c>
      <c r="CB1572">
        <v>0.627</v>
      </c>
      <c r="CD1572">
        <f t="shared" si="120"/>
        <v>1.5404220201039038</v>
      </c>
      <c r="CF1572">
        <f t="shared" si="118"/>
        <v>404.81000000000006</v>
      </c>
      <c r="CG157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BORD'!$B$13:$B$2000,0),9)))*T1572/$P$18)</f>
        <v>406.35042202010396</v>
      </c>
      <c r="CI1572">
        <f>'TABLEAU DE BORD'!B1570</f>
        <v>0</v>
      </c>
      <c r="CJ1572">
        <f>'TABLEAU DE BORD'!E1570-'TABLEAU DE BORD'!C1570</f>
        <v>0</v>
      </c>
      <c r="CL1572">
        <f>'TABLEAU DE BORD'!H1570</f>
        <v>0</v>
      </c>
      <c r="CM1572">
        <f>'TABLEAU DE BORD'!K1570-'TABLEAU DE BORD'!I1570</f>
        <v>0</v>
      </c>
    </row>
    <row r="1573" spans="72:91" x14ac:dyDescent="0.25">
      <c r="BT157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BORD'!$B$13:$B$2000,0),11))*T1573/INDEX('TABLEAU DE BORD'!$B$13:$R$2000,MATCH('Formalisme RTE'!$H$2,'TABLEAU DE BORD'!$B$13:$B$2000,0),12)</f>
        <v>3.102830965870556</v>
      </c>
      <c r="BU1573">
        <f t="shared" si="121"/>
        <v>0.93577891975241945</v>
      </c>
      <c r="BX1573">
        <f t="shared" si="119"/>
        <v>0.60748217536470928</v>
      </c>
      <c r="BZ1573">
        <v>19.600000000000001</v>
      </c>
      <c r="CB1573">
        <v>0.627</v>
      </c>
      <c r="CD1573">
        <f t="shared" si="120"/>
        <v>1.5404220201039038</v>
      </c>
      <c r="CF1573">
        <f t="shared" si="118"/>
        <v>404.81000000000006</v>
      </c>
      <c r="CG157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BORD'!$B$13:$B$2000,0),9)))*T1573/$P$18)</f>
        <v>406.35042202010396</v>
      </c>
      <c r="CI1573">
        <f>'TABLEAU DE BORD'!B1571</f>
        <v>0</v>
      </c>
      <c r="CJ1573">
        <f>'TABLEAU DE BORD'!E1571-'TABLEAU DE BORD'!C1571</f>
        <v>0</v>
      </c>
      <c r="CL1573">
        <f>'TABLEAU DE BORD'!H1571</f>
        <v>0</v>
      </c>
      <c r="CM1573">
        <f>'TABLEAU DE BORD'!K1571-'TABLEAU DE BORD'!I1571</f>
        <v>0</v>
      </c>
    </row>
    <row r="1574" spans="72:91" x14ac:dyDescent="0.25">
      <c r="BT157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BORD'!$B$13:$B$2000,0),11))*T1574/INDEX('TABLEAU DE BORD'!$B$13:$R$2000,MATCH('Formalisme RTE'!$H$2,'TABLEAU DE BORD'!$B$13:$B$2000,0),12)</f>
        <v>3.102830965870556</v>
      </c>
      <c r="BU1574">
        <f t="shared" si="121"/>
        <v>0.93577891975241945</v>
      </c>
      <c r="BX1574">
        <f t="shared" si="119"/>
        <v>0.60748217536470928</v>
      </c>
      <c r="BZ1574">
        <v>19.600000000000001</v>
      </c>
      <c r="CB1574">
        <v>0.627</v>
      </c>
      <c r="CD1574">
        <f t="shared" si="120"/>
        <v>1.5404220201039038</v>
      </c>
      <c r="CF1574">
        <f t="shared" si="118"/>
        <v>404.81000000000006</v>
      </c>
      <c r="CG157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BORD'!$B$13:$B$2000,0),9)))*T1574/$P$18)</f>
        <v>406.35042202010396</v>
      </c>
      <c r="CI1574">
        <f>'TABLEAU DE BORD'!B1572</f>
        <v>0</v>
      </c>
      <c r="CJ1574">
        <f>'TABLEAU DE BORD'!E1572-'TABLEAU DE BORD'!C1572</f>
        <v>0</v>
      </c>
      <c r="CL1574">
        <f>'TABLEAU DE BORD'!H1572</f>
        <v>0</v>
      </c>
      <c r="CM1574">
        <f>'TABLEAU DE BORD'!K1572-'TABLEAU DE BORD'!I1572</f>
        <v>0</v>
      </c>
    </row>
    <row r="1575" spans="72:91" x14ac:dyDescent="0.25">
      <c r="BT157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BORD'!$B$13:$B$2000,0),11))*T1575/INDEX('TABLEAU DE BORD'!$B$13:$R$2000,MATCH('Formalisme RTE'!$H$2,'TABLEAU DE BORD'!$B$13:$B$2000,0),12)</f>
        <v>3.102830965870556</v>
      </c>
      <c r="BU1575">
        <f t="shared" si="121"/>
        <v>0.93577891975241945</v>
      </c>
      <c r="BX1575">
        <f t="shared" si="119"/>
        <v>0.60748217536470928</v>
      </c>
      <c r="BZ1575">
        <v>19.600000000000001</v>
      </c>
      <c r="CB1575">
        <v>0.627</v>
      </c>
      <c r="CD1575">
        <f t="shared" si="120"/>
        <v>1.5404220201039038</v>
      </c>
      <c r="CF1575">
        <f t="shared" si="118"/>
        <v>404.81000000000006</v>
      </c>
      <c r="CG157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BORD'!$B$13:$B$2000,0),9)))*T1575/$P$18)</f>
        <v>406.35042202010396</v>
      </c>
      <c r="CI1575">
        <f>'TABLEAU DE BORD'!B1573</f>
        <v>0</v>
      </c>
      <c r="CJ1575">
        <f>'TABLEAU DE BORD'!E1573-'TABLEAU DE BORD'!C1573</f>
        <v>0</v>
      </c>
      <c r="CL1575">
        <f>'TABLEAU DE BORD'!H1573</f>
        <v>0</v>
      </c>
      <c r="CM1575">
        <f>'TABLEAU DE BORD'!K1573-'TABLEAU DE BORD'!I1573</f>
        <v>0</v>
      </c>
    </row>
    <row r="1576" spans="72:91" x14ac:dyDescent="0.25">
      <c r="BT157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BORD'!$B$13:$B$2000,0),11))*T1576/INDEX('TABLEAU DE BORD'!$B$13:$R$2000,MATCH('Formalisme RTE'!$H$2,'TABLEAU DE BORD'!$B$13:$B$2000,0),12)</f>
        <v>3.102830965870556</v>
      </c>
      <c r="BU1576">
        <f t="shared" si="121"/>
        <v>0.93577891975241945</v>
      </c>
      <c r="BX1576">
        <f t="shared" si="119"/>
        <v>0.60748217536470928</v>
      </c>
      <c r="BZ1576">
        <v>19.600000000000001</v>
      </c>
      <c r="CB1576">
        <v>0.627</v>
      </c>
      <c r="CD1576">
        <f t="shared" si="120"/>
        <v>1.5404220201039038</v>
      </c>
      <c r="CF1576">
        <f t="shared" si="118"/>
        <v>404.81000000000006</v>
      </c>
      <c r="CG157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BORD'!$B$13:$B$2000,0),9)))*T1576/$P$18)</f>
        <v>406.35042202010396</v>
      </c>
      <c r="CI1576">
        <f>'TABLEAU DE BORD'!B1574</f>
        <v>0</v>
      </c>
      <c r="CJ1576">
        <f>'TABLEAU DE BORD'!E1574-'TABLEAU DE BORD'!C1574</f>
        <v>0</v>
      </c>
      <c r="CL1576">
        <f>'TABLEAU DE BORD'!H1574</f>
        <v>0</v>
      </c>
      <c r="CM1576">
        <f>'TABLEAU DE BORD'!K1574-'TABLEAU DE BORD'!I1574</f>
        <v>0</v>
      </c>
    </row>
    <row r="1577" spans="72:91" x14ac:dyDescent="0.25">
      <c r="BT157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BORD'!$B$13:$B$2000,0),11))*T1577/INDEX('TABLEAU DE BORD'!$B$13:$R$2000,MATCH('Formalisme RTE'!$H$2,'TABLEAU DE BORD'!$B$13:$B$2000,0),12)</f>
        <v>3.102830965870556</v>
      </c>
      <c r="BU1577">
        <f t="shared" si="121"/>
        <v>0.93577891975241945</v>
      </c>
      <c r="BX1577">
        <f t="shared" si="119"/>
        <v>0.60748217536470928</v>
      </c>
      <c r="BZ1577">
        <v>19.600000000000001</v>
      </c>
      <c r="CB1577">
        <v>0.627</v>
      </c>
      <c r="CD1577">
        <f t="shared" si="120"/>
        <v>1.5404220201039038</v>
      </c>
      <c r="CF1577">
        <f t="shared" si="118"/>
        <v>404.81000000000006</v>
      </c>
      <c r="CG157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BORD'!$B$13:$B$2000,0),9)))*T1577/$P$18)</f>
        <v>406.35042202010396</v>
      </c>
      <c r="CI1577">
        <f>'TABLEAU DE BORD'!B1575</f>
        <v>0</v>
      </c>
      <c r="CJ1577">
        <f>'TABLEAU DE BORD'!E1575-'TABLEAU DE BORD'!C1575</f>
        <v>0</v>
      </c>
      <c r="CL1577">
        <f>'TABLEAU DE BORD'!H1575</f>
        <v>0</v>
      </c>
      <c r="CM1577">
        <f>'TABLEAU DE BORD'!K1575-'TABLEAU DE BORD'!I1575</f>
        <v>0</v>
      </c>
    </row>
    <row r="1578" spans="72:91" x14ac:dyDescent="0.25">
      <c r="BT157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BORD'!$B$13:$B$2000,0),11))*T1578/INDEX('TABLEAU DE BORD'!$B$13:$R$2000,MATCH('Formalisme RTE'!$H$2,'TABLEAU DE BORD'!$B$13:$B$2000,0),12)</f>
        <v>3.102830965870556</v>
      </c>
      <c r="BU1578">
        <f t="shared" si="121"/>
        <v>0.93577891975241945</v>
      </c>
      <c r="BX1578">
        <f t="shared" si="119"/>
        <v>0.60748217536470928</v>
      </c>
      <c r="BZ1578">
        <v>19.600000000000001</v>
      </c>
      <c r="CB1578">
        <v>0.627</v>
      </c>
      <c r="CD1578">
        <f t="shared" si="120"/>
        <v>1.5404220201039038</v>
      </c>
      <c r="CF1578">
        <f t="shared" si="118"/>
        <v>404.81000000000006</v>
      </c>
      <c r="CG157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BORD'!$B$13:$B$2000,0),9)))*T1578/$P$18)</f>
        <v>406.35042202010396</v>
      </c>
      <c r="CI1578">
        <f>'TABLEAU DE BORD'!B1576</f>
        <v>0</v>
      </c>
      <c r="CJ1578">
        <f>'TABLEAU DE BORD'!E1576-'TABLEAU DE BORD'!C1576</f>
        <v>0</v>
      </c>
      <c r="CL1578">
        <f>'TABLEAU DE BORD'!H1576</f>
        <v>0</v>
      </c>
      <c r="CM1578">
        <f>'TABLEAU DE BORD'!K1576-'TABLEAU DE BORD'!I1576</f>
        <v>0</v>
      </c>
    </row>
    <row r="1579" spans="72:91" x14ac:dyDescent="0.25">
      <c r="BT157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BORD'!$B$13:$B$2000,0),11))*T1579/INDEX('TABLEAU DE BORD'!$B$13:$R$2000,MATCH('Formalisme RTE'!$H$2,'TABLEAU DE BORD'!$B$13:$B$2000,0),12)</f>
        <v>3.102830965870556</v>
      </c>
      <c r="BU1579">
        <f t="shared" si="121"/>
        <v>0.93577891975241945</v>
      </c>
      <c r="BX1579">
        <f t="shared" si="119"/>
        <v>0.60748217536470928</v>
      </c>
      <c r="BZ1579">
        <v>19.600000000000001</v>
      </c>
      <c r="CB1579">
        <v>0.627</v>
      </c>
      <c r="CD1579">
        <f t="shared" si="120"/>
        <v>1.5404220201039038</v>
      </c>
      <c r="CF1579">
        <f t="shared" si="118"/>
        <v>404.81000000000006</v>
      </c>
      <c r="CG157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BORD'!$B$13:$B$2000,0),9)))*T1579/$P$18)</f>
        <v>406.35042202010396</v>
      </c>
      <c r="CI1579">
        <f>'TABLEAU DE BORD'!B1577</f>
        <v>0</v>
      </c>
      <c r="CJ1579">
        <f>'TABLEAU DE BORD'!E1577-'TABLEAU DE BORD'!C1577</f>
        <v>0</v>
      </c>
      <c r="CL1579">
        <f>'TABLEAU DE BORD'!H1577</f>
        <v>0</v>
      </c>
      <c r="CM1579">
        <f>'TABLEAU DE BORD'!K1577-'TABLEAU DE BORD'!I1577</f>
        <v>0</v>
      </c>
    </row>
    <row r="1580" spans="72:91" x14ac:dyDescent="0.25">
      <c r="BT158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BORD'!$B$13:$B$2000,0),11))*T1580/INDEX('TABLEAU DE BORD'!$B$13:$R$2000,MATCH('Formalisme RTE'!$H$2,'TABLEAU DE BORD'!$B$13:$B$2000,0),12)</f>
        <v>3.102830965870556</v>
      </c>
      <c r="BU1580">
        <f t="shared" si="121"/>
        <v>0.93577891975241945</v>
      </c>
      <c r="BX1580">
        <f t="shared" si="119"/>
        <v>0.60748217536470928</v>
      </c>
      <c r="BZ1580">
        <v>19.600000000000001</v>
      </c>
      <c r="CB1580">
        <v>0.627</v>
      </c>
      <c r="CD1580">
        <f t="shared" si="120"/>
        <v>1.5404220201039038</v>
      </c>
      <c r="CF1580">
        <f t="shared" si="118"/>
        <v>404.81000000000006</v>
      </c>
      <c r="CG158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BORD'!$B$13:$B$2000,0),9)))*T1580/$P$18)</f>
        <v>406.35042202010396</v>
      </c>
      <c r="CI1580">
        <f>'TABLEAU DE BORD'!B1578</f>
        <v>0</v>
      </c>
      <c r="CJ1580">
        <f>'TABLEAU DE BORD'!E1578-'TABLEAU DE BORD'!C1578</f>
        <v>0</v>
      </c>
      <c r="CL1580">
        <f>'TABLEAU DE BORD'!H1578</f>
        <v>0</v>
      </c>
      <c r="CM1580">
        <f>'TABLEAU DE BORD'!K1578-'TABLEAU DE BORD'!I1578</f>
        <v>0</v>
      </c>
    </row>
    <row r="1581" spans="72:91" x14ac:dyDescent="0.25">
      <c r="BT158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BORD'!$B$13:$B$2000,0),11))*T1581/INDEX('TABLEAU DE BORD'!$B$13:$R$2000,MATCH('Formalisme RTE'!$H$2,'TABLEAU DE BORD'!$B$13:$B$2000,0),12)</f>
        <v>3.102830965870556</v>
      </c>
      <c r="BU1581">
        <f t="shared" si="121"/>
        <v>0.93577891975241945</v>
      </c>
      <c r="BX1581">
        <f t="shared" si="119"/>
        <v>0.60748217536470928</v>
      </c>
      <c r="BZ1581">
        <v>19.600000000000001</v>
      </c>
      <c r="CB1581">
        <v>0.627</v>
      </c>
      <c r="CD1581">
        <f t="shared" si="120"/>
        <v>1.5404220201039038</v>
      </c>
      <c r="CF1581">
        <f t="shared" si="118"/>
        <v>404.81000000000006</v>
      </c>
      <c r="CG158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BORD'!$B$13:$B$2000,0),9)))*T1581/$P$18)</f>
        <v>406.35042202010396</v>
      </c>
      <c r="CI1581">
        <f>'TABLEAU DE BORD'!B1579</f>
        <v>0</v>
      </c>
      <c r="CJ1581">
        <f>'TABLEAU DE BORD'!E1579-'TABLEAU DE BORD'!C1579</f>
        <v>0</v>
      </c>
      <c r="CL1581">
        <f>'TABLEAU DE BORD'!H1579</f>
        <v>0</v>
      </c>
      <c r="CM1581">
        <f>'TABLEAU DE BORD'!K1579-'TABLEAU DE BORD'!I1579</f>
        <v>0</v>
      </c>
    </row>
    <row r="1582" spans="72:91" x14ac:dyDescent="0.25">
      <c r="BT158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BORD'!$B$13:$B$2000,0),11))*T1582/INDEX('TABLEAU DE BORD'!$B$13:$R$2000,MATCH('Formalisme RTE'!$H$2,'TABLEAU DE BORD'!$B$13:$B$2000,0),12)</f>
        <v>3.102830965870556</v>
      </c>
      <c r="BU1582">
        <f t="shared" si="121"/>
        <v>0.93577891975241945</v>
      </c>
      <c r="BX1582">
        <f t="shared" si="119"/>
        <v>0.60748217536470928</v>
      </c>
      <c r="BZ1582">
        <v>19.600000000000001</v>
      </c>
      <c r="CB1582">
        <v>0.627</v>
      </c>
      <c r="CD1582">
        <f t="shared" si="120"/>
        <v>1.5404220201039038</v>
      </c>
      <c r="CF1582">
        <f t="shared" si="118"/>
        <v>404.81000000000006</v>
      </c>
      <c r="CG158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BORD'!$B$13:$B$2000,0),9)))*T1582/$P$18)</f>
        <v>406.35042202010396</v>
      </c>
      <c r="CI1582">
        <f>'TABLEAU DE BORD'!B1580</f>
        <v>0</v>
      </c>
      <c r="CJ1582">
        <f>'TABLEAU DE BORD'!E1580-'TABLEAU DE BORD'!C1580</f>
        <v>0</v>
      </c>
      <c r="CL1582">
        <f>'TABLEAU DE BORD'!H1580</f>
        <v>0</v>
      </c>
      <c r="CM1582">
        <f>'TABLEAU DE BORD'!K1580-'TABLEAU DE BORD'!I1580</f>
        <v>0</v>
      </c>
    </row>
    <row r="1583" spans="72:91" x14ac:dyDescent="0.25">
      <c r="BT158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BORD'!$B$13:$B$2000,0),11))*T1583/INDEX('TABLEAU DE BORD'!$B$13:$R$2000,MATCH('Formalisme RTE'!$H$2,'TABLEAU DE BORD'!$B$13:$B$2000,0),12)</f>
        <v>3.102830965870556</v>
      </c>
      <c r="BU1583">
        <f t="shared" si="121"/>
        <v>0.93577891975241945</v>
      </c>
      <c r="BX1583">
        <f t="shared" si="119"/>
        <v>0.60748217536470928</v>
      </c>
      <c r="BZ1583">
        <v>19.600000000000001</v>
      </c>
      <c r="CB1583">
        <v>0.627</v>
      </c>
      <c r="CD1583">
        <f t="shared" si="120"/>
        <v>1.5404220201039038</v>
      </c>
      <c r="CF1583">
        <f t="shared" si="118"/>
        <v>404.81000000000006</v>
      </c>
      <c r="CG158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BORD'!$B$13:$B$2000,0),9)))*T1583/$P$18)</f>
        <v>406.35042202010396</v>
      </c>
      <c r="CI1583">
        <f>'TABLEAU DE BORD'!B1581</f>
        <v>0</v>
      </c>
      <c r="CJ1583">
        <f>'TABLEAU DE BORD'!E1581-'TABLEAU DE BORD'!C1581</f>
        <v>0</v>
      </c>
      <c r="CL1583">
        <f>'TABLEAU DE BORD'!H1581</f>
        <v>0</v>
      </c>
      <c r="CM1583">
        <f>'TABLEAU DE BORD'!K1581-'TABLEAU DE BORD'!I1581</f>
        <v>0</v>
      </c>
    </row>
    <row r="1584" spans="72:91" x14ac:dyDescent="0.25">
      <c r="BT158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BORD'!$B$13:$B$2000,0),11))*T1584/INDEX('TABLEAU DE BORD'!$B$13:$R$2000,MATCH('Formalisme RTE'!$H$2,'TABLEAU DE BORD'!$B$13:$B$2000,0),12)</f>
        <v>3.102830965870556</v>
      </c>
      <c r="BU1584">
        <f t="shared" si="121"/>
        <v>0.93577891975241945</v>
      </c>
      <c r="BX1584">
        <f t="shared" si="119"/>
        <v>0.60748217536470928</v>
      </c>
      <c r="BZ1584">
        <v>19.600000000000001</v>
      </c>
      <c r="CB1584">
        <v>0.627</v>
      </c>
      <c r="CD1584">
        <f t="shared" si="120"/>
        <v>1.5404220201039038</v>
      </c>
      <c r="CF1584">
        <f t="shared" si="118"/>
        <v>404.81000000000006</v>
      </c>
      <c r="CG158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BORD'!$B$13:$B$2000,0),9)))*T1584/$P$18)</f>
        <v>406.35042202010396</v>
      </c>
      <c r="CI1584">
        <f>'TABLEAU DE BORD'!B1582</f>
        <v>0</v>
      </c>
      <c r="CJ1584">
        <f>'TABLEAU DE BORD'!E1582-'TABLEAU DE BORD'!C1582</f>
        <v>0</v>
      </c>
      <c r="CL1584">
        <f>'TABLEAU DE BORD'!H1582</f>
        <v>0</v>
      </c>
      <c r="CM1584">
        <f>'TABLEAU DE BORD'!K1582-'TABLEAU DE BORD'!I1582</f>
        <v>0</v>
      </c>
    </row>
    <row r="1585" spans="72:91" x14ac:dyDescent="0.25">
      <c r="BT158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BORD'!$B$13:$B$2000,0),11))*T1585/INDEX('TABLEAU DE BORD'!$B$13:$R$2000,MATCH('Formalisme RTE'!$H$2,'TABLEAU DE BORD'!$B$13:$B$2000,0),12)</f>
        <v>3.102830965870556</v>
      </c>
      <c r="BU1585">
        <f t="shared" si="121"/>
        <v>0.93577891975241945</v>
      </c>
      <c r="BX1585">
        <f t="shared" si="119"/>
        <v>0.60748217536470928</v>
      </c>
      <c r="BZ1585">
        <v>19.600000000000001</v>
      </c>
      <c r="CB1585">
        <v>0.627</v>
      </c>
      <c r="CD1585">
        <f t="shared" si="120"/>
        <v>1.5404220201039038</v>
      </c>
      <c r="CF1585">
        <f t="shared" si="118"/>
        <v>404.81000000000006</v>
      </c>
      <c r="CG158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BORD'!$B$13:$B$2000,0),9)))*T1585/$P$18)</f>
        <v>406.35042202010396</v>
      </c>
      <c r="CI1585">
        <f>'TABLEAU DE BORD'!B1583</f>
        <v>0</v>
      </c>
      <c r="CJ1585">
        <f>'TABLEAU DE BORD'!E1583-'TABLEAU DE BORD'!C1583</f>
        <v>0</v>
      </c>
      <c r="CL1585">
        <f>'TABLEAU DE BORD'!H1583</f>
        <v>0</v>
      </c>
      <c r="CM1585">
        <f>'TABLEAU DE BORD'!K1583-'TABLEAU DE BORD'!I1583</f>
        <v>0</v>
      </c>
    </row>
    <row r="1586" spans="72:91" x14ac:dyDescent="0.25">
      <c r="BT158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BORD'!$B$13:$B$2000,0),11))*T1586/INDEX('TABLEAU DE BORD'!$B$13:$R$2000,MATCH('Formalisme RTE'!$H$2,'TABLEAU DE BORD'!$B$13:$B$2000,0),12)</f>
        <v>3.102830965870556</v>
      </c>
      <c r="BU1586">
        <f t="shared" si="121"/>
        <v>0.93577891975241945</v>
      </c>
      <c r="BX1586">
        <f t="shared" si="119"/>
        <v>0.60748217536470928</v>
      </c>
      <c r="BZ1586">
        <v>19.600000000000001</v>
      </c>
      <c r="CB1586">
        <v>0.627</v>
      </c>
      <c r="CD1586">
        <f t="shared" si="120"/>
        <v>1.5404220201039038</v>
      </c>
      <c r="CF1586">
        <f t="shared" si="118"/>
        <v>404.81000000000006</v>
      </c>
      <c r="CG158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BORD'!$B$13:$B$2000,0),9)))*T1586/$P$18)</f>
        <v>406.35042202010396</v>
      </c>
      <c r="CI1586">
        <f>'TABLEAU DE BORD'!B1584</f>
        <v>0</v>
      </c>
      <c r="CJ1586">
        <f>'TABLEAU DE BORD'!E1584-'TABLEAU DE BORD'!C1584</f>
        <v>0</v>
      </c>
      <c r="CL1586">
        <f>'TABLEAU DE BORD'!H1584</f>
        <v>0</v>
      </c>
      <c r="CM1586">
        <f>'TABLEAU DE BORD'!K1584-'TABLEAU DE BORD'!I1584</f>
        <v>0</v>
      </c>
    </row>
    <row r="1587" spans="72:91" x14ac:dyDescent="0.25">
      <c r="BT158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BORD'!$B$13:$B$2000,0),11))*T1587/INDEX('TABLEAU DE BORD'!$B$13:$R$2000,MATCH('Formalisme RTE'!$H$2,'TABLEAU DE BORD'!$B$13:$B$2000,0),12)</f>
        <v>3.102830965870556</v>
      </c>
      <c r="BU1587">
        <f t="shared" si="121"/>
        <v>0.93577891975241945</v>
      </c>
      <c r="BX1587">
        <f t="shared" si="119"/>
        <v>0.60748217536470928</v>
      </c>
      <c r="BZ1587">
        <v>19.600000000000001</v>
      </c>
      <c r="CB1587">
        <v>0.627</v>
      </c>
      <c r="CD1587">
        <f t="shared" si="120"/>
        <v>1.5404220201039038</v>
      </c>
      <c r="CF1587">
        <f t="shared" si="118"/>
        <v>404.81000000000006</v>
      </c>
      <c r="CG158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BORD'!$B$13:$B$2000,0),9)))*T1587/$P$18)</f>
        <v>406.35042202010396</v>
      </c>
      <c r="CI1587">
        <f>'TABLEAU DE BORD'!B1585</f>
        <v>0</v>
      </c>
      <c r="CJ1587">
        <f>'TABLEAU DE BORD'!E1585-'TABLEAU DE BORD'!C1585</f>
        <v>0</v>
      </c>
      <c r="CL1587">
        <f>'TABLEAU DE BORD'!H1585</f>
        <v>0</v>
      </c>
      <c r="CM1587">
        <f>'TABLEAU DE BORD'!K1585-'TABLEAU DE BORD'!I1585</f>
        <v>0</v>
      </c>
    </row>
    <row r="1588" spans="72:91" x14ac:dyDescent="0.25">
      <c r="BT158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BORD'!$B$13:$B$2000,0),11))*T1588/INDEX('TABLEAU DE BORD'!$B$13:$R$2000,MATCH('Formalisme RTE'!$H$2,'TABLEAU DE BORD'!$B$13:$B$2000,0),12)</f>
        <v>3.102830965870556</v>
      </c>
      <c r="BU1588">
        <f t="shared" si="121"/>
        <v>0.93577891975241945</v>
      </c>
      <c r="BX1588">
        <f t="shared" si="119"/>
        <v>0.60748217536470928</v>
      </c>
      <c r="BZ1588">
        <v>19.600000000000001</v>
      </c>
      <c r="CB1588">
        <v>0.627</v>
      </c>
      <c r="CD1588">
        <f t="shared" si="120"/>
        <v>1.5404220201039038</v>
      </c>
      <c r="CF1588">
        <f t="shared" si="118"/>
        <v>404.81000000000006</v>
      </c>
      <c r="CG158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BORD'!$B$13:$B$2000,0),9)))*T1588/$P$18)</f>
        <v>406.35042202010396</v>
      </c>
      <c r="CI1588">
        <f>'TABLEAU DE BORD'!B1586</f>
        <v>0</v>
      </c>
      <c r="CJ1588">
        <f>'TABLEAU DE BORD'!E1586-'TABLEAU DE BORD'!C1586</f>
        <v>0</v>
      </c>
      <c r="CL1588">
        <f>'TABLEAU DE BORD'!H1586</f>
        <v>0</v>
      </c>
      <c r="CM1588">
        <f>'TABLEAU DE BORD'!K1586-'TABLEAU DE BORD'!I1586</f>
        <v>0</v>
      </c>
    </row>
    <row r="1589" spans="72:91" x14ac:dyDescent="0.25">
      <c r="BT158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BORD'!$B$13:$B$2000,0),11))*T1589/INDEX('TABLEAU DE BORD'!$B$13:$R$2000,MATCH('Formalisme RTE'!$H$2,'TABLEAU DE BORD'!$B$13:$B$2000,0),12)</f>
        <v>3.102830965870556</v>
      </c>
      <c r="BU1589">
        <f t="shared" si="121"/>
        <v>0.93577891975241945</v>
      </c>
      <c r="BX1589">
        <f t="shared" si="119"/>
        <v>0.60748217536470928</v>
      </c>
      <c r="BZ1589">
        <v>19.600000000000001</v>
      </c>
      <c r="CB1589">
        <v>0.627</v>
      </c>
      <c r="CD1589">
        <f t="shared" si="120"/>
        <v>1.5404220201039038</v>
      </c>
      <c r="CF1589">
        <f t="shared" si="118"/>
        <v>404.81000000000006</v>
      </c>
      <c r="CG158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BORD'!$B$13:$B$2000,0),9)))*T1589/$P$18)</f>
        <v>406.35042202010396</v>
      </c>
      <c r="CI1589">
        <f>'TABLEAU DE BORD'!B1587</f>
        <v>0</v>
      </c>
      <c r="CJ1589">
        <f>'TABLEAU DE BORD'!E1587-'TABLEAU DE BORD'!C1587</f>
        <v>0</v>
      </c>
      <c r="CL1589">
        <f>'TABLEAU DE BORD'!H1587</f>
        <v>0</v>
      </c>
      <c r="CM1589">
        <f>'TABLEAU DE BORD'!K1587-'TABLEAU DE BORD'!I1587</f>
        <v>0</v>
      </c>
    </row>
    <row r="1590" spans="72:91" x14ac:dyDescent="0.25">
      <c r="BT159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BORD'!$B$13:$B$2000,0),11))*T1590/INDEX('TABLEAU DE BORD'!$B$13:$R$2000,MATCH('Formalisme RTE'!$H$2,'TABLEAU DE BORD'!$B$13:$B$2000,0),12)</f>
        <v>3.102830965870556</v>
      </c>
      <c r="BU1590">
        <f t="shared" si="121"/>
        <v>0.93577891975241945</v>
      </c>
      <c r="BX1590">
        <f t="shared" si="119"/>
        <v>0.60748217536470928</v>
      </c>
      <c r="BZ1590">
        <v>19.600000000000001</v>
      </c>
      <c r="CB1590">
        <v>0.627</v>
      </c>
      <c r="CD1590">
        <f t="shared" si="120"/>
        <v>1.5404220201039038</v>
      </c>
      <c r="CF1590">
        <f t="shared" si="118"/>
        <v>404.81000000000006</v>
      </c>
      <c r="CG159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BORD'!$B$13:$B$2000,0),9)))*T1590/$P$18)</f>
        <v>406.35042202010396</v>
      </c>
      <c r="CI1590">
        <f>'TABLEAU DE BORD'!B1588</f>
        <v>0</v>
      </c>
      <c r="CJ1590">
        <f>'TABLEAU DE BORD'!E1588-'TABLEAU DE BORD'!C1588</f>
        <v>0</v>
      </c>
      <c r="CL1590">
        <f>'TABLEAU DE BORD'!H1588</f>
        <v>0</v>
      </c>
      <c r="CM1590">
        <f>'TABLEAU DE BORD'!K1588-'TABLEAU DE BORD'!I1588</f>
        <v>0</v>
      </c>
    </row>
    <row r="1591" spans="72:91" x14ac:dyDescent="0.25">
      <c r="BT159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BORD'!$B$13:$B$2000,0),11))*T1591/INDEX('TABLEAU DE BORD'!$B$13:$R$2000,MATCH('Formalisme RTE'!$H$2,'TABLEAU DE BORD'!$B$13:$B$2000,0),12)</f>
        <v>3.102830965870556</v>
      </c>
      <c r="BU1591">
        <f t="shared" si="121"/>
        <v>0.93577891975241945</v>
      </c>
      <c r="BX1591">
        <f t="shared" si="119"/>
        <v>0.60748217536470928</v>
      </c>
      <c r="BZ1591">
        <v>19.600000000000001</v>
      </c>
      <c r="CB1591">
        <v>0.627</v>
      </c>
      <c r="CD1591">
        <f t="shared" si="120"/>
        <v>1.5404220201039038</v>
      </c>
      <c r="CF1591">
        <f t="shared" si="118"/>
        <v>404.81000000000006</v>
      </c>
      <c r="CG159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BORD'!$B$13:$B$2000,0),9)))*T1591/$P$18)</f>
        <v>406.35042202010396</v>
      </c>
      <c r="CI1591">
        <f>'TABLEAU DE BORD'!B1589</f>
        <v>0</v>
      </c>
      <c r="CJ1591">
        <f>'TABLEAU DE BORD'!E1589-'TABLEAU DE BORD'!C1589</f>
        <v>0</v>
      </c>
      <c r="CL1591">
        <f>'TABLEAU DE BORD'!H1589</f>
        <v>0</v>
      </c>
      <c r="CM1591">
        <f>'TABLEAU DE BORD'!K1589-'TABLEAU DE BORD'!I1589</f>
        <v>0</v>
      </c>
    </row>
    <row r="1592" spans="72:91" x14ac:dyDescent="0.25">
      <c r="BT159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BORD'!$B$13:$B$2000,0),11))*T1592/INDEX('TABLEAU DE BORD'!$B$13:$R$2000,MATCH('Formalisme RTE'!$H$2,'TABLEAU DE BORD'!$B$13:$B$2000,0),12)</f>
        <v>3.102830965870556</v>
      </c>
      <c r="BU1592">
        <f t="shared" si="121"/>
        <v>0.93577891975241945</v>
      </c>
      <c r="BX1592">
        <f t="shared" si="119"/>
        <v>0.60748217536470928</v>
      </c>
      <c r="BZ1592">
        <v>19.600000000000001</v>
      </c>
      <c r="CB1592">
        <v>0.627</v>
      </c>
      <c r="CD1592">
        <f t="shared" si="120"/>
        <v>1.5404220201039038</v>
      </c>
      <c r="CF1592">
        <f t="shared" si="118"/>
        <v>404.81000000000006</v>
      </c>
      <c r="CG159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BORD'!$B$13:$B$2000,0),9)))*T1592/$P$18)</f>
        <v>406.35042202010396</v>
      </c>
      <c r="CI1592">
        <f>'TABLEAU DE BORD'!B1590</f>
        <v>0</v>
      </c>
      <c r="CJ1592">
        <f>'TABLEAU DE BORD'!E1590-'TABLEAU DE BORD'!C1590</f>
        <v>0</v>
      </c>
      <c r="CL1592">
        <f>'TABLEAU DE BORD'!H1590</f>
        <v>0</v>
      </c>
      <c r="CM1592">
        <f>'TABLEAU DE BORD'!K1590-'TABLEAU DE BORD'!I1590</f>
        <v>0</v>
      </c>
    </row>
    <row r="1593" spans="72:91" x14ac:dyDescent="0.25">
      <c r="BT159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BORD'!$B$13:$B$2000,0),11))*T1593/INDEX('TABLEAU DE BORD'!$B$13:$R$2000,MATCH('Formalisme RTE'!$H$2,'TABLEAU DE BORD'!$B$13:$B$2000,0),12)</f>
        <v>3.102830965870556</v>
      </c>
      <c r="BU1593">
        <f t="shared" si="121"/>
        <v>0.93577891975241945</v>
      </c>
      <c r="BX1593">
        <f t="shared" si="119"/>
        <v>0.60748217536470928</v>
      </c>
      <c r="BZ1593">
        <v>19.600000000000001</v>
      </c>
      <c r="CB1593">
        <v>0.627</v>
      </c>
      <c r="CD1593">
        <f t="shared" si="120"/>
        <v>1.5404220201039038</v>
      </c>
      <c r="CF1593">
        <f t="shared" si="118"/>
        <v>404.81000000000006</v>
      </c>
      <c r="CG159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BORD'!$B$13:$B$2000,0),9)))*T1593/$P$18)</f>
        <v>406.35042202010396</v>
      </c>
      <c r="CI1593">
        <f>'TABLEAU DE BORD'!B1591</f>
        <v>0</v>
      </c>
      <c r="CJ1593">
        <f>'TABLEAU DE BORD'!E1591-'TABLEAU DE BORD'!C1591</f>
        <v>0</v>
      </c>
      <c r="CL1593">
        <f>'TABLEAU DE BORD'!H1591</f>
        <v>0</v>
      </c>
      <c r="CM1593">
        <f>'TABLEAU DE BORD'!K1591-'TABLEAU DE BORD'!I1591</f>
        <v>0</v>
      </c>
    </row>
    <row r="1594" spans="72:91" x14ac:dyDescent="0.25">
      <c r="BT159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BORD'!$B$13:$B$2000,0),11))*T1594/INDEX('TABLEAU DE BORD'!$B$13:$R$2000,MATCH('Formalisme RTE'!$H$2,'TABLEAU DE BORD'!$B$13:$B$2000,0),12)</f>
        <v>3.102830965870556</v>
      </c>
      <c r="BU1594">
        <f t="shared" si="121"/>
        <v>0.93577891975241945</v>
      </c>
      <c r="BX1594">
        <f t="shared" si="119"/>
        <v>0.60748217536470928</v>
      </c>
      <c r="BZ1594">
        <v>19.600000000000001</v>
      </c>
      <c r="CB1594">
        <v>0.627</v>
      </c>
      <c r="CD1594">
        <f t="shared" si="120"/>
        <v>1.5404220201039038</v>
      </c>
      <c r="CF1594">
        <f t="shared" si="118"/>
        <v>404.81000000000006</v>
      </c>
      <c r="CG159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BORD'!$B$13:$B$2000,0),9)))*T1594/$P$18)</f>
        <v>406.35042202010396</v>
      </c>
      <c r="CI1594">
        <f>'TABLEAU DE BORD'!B1592</f>
        <v>0</v>
      </c>
      <c r="CJ1594">
        <f>'TABLEAU DE BORD'!E1592-'TABLEAU DE BORD'!C1592</f>
        <v>0</v>
      </c>
      <c r="CL1594">
        <f>'TABLEAU DE BORD'!H1592</f>
        <v>0</v>
      </c>
      <c r="CM1594">
        <f>'TABLEAU DE BORD'!K1592-'TABLEAU DE BORD'!I1592</f>
        <v>0</v>
      </c>
    </row>
    <row r="1595" spans="72:91" x14ac:dyDescent="0.25">
      <c r="BT159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BORD'!$B$13:$B$2000,0),11))*T1595/INDEX('TABLEAU DE BORD'!$B$13:$R$2000,MATCH('Formalisme RTE'!$H$2,'TABLEAU DE BORD'!$B$13:$B$2000,0),12)</f>
        <v>3.102830965870556</v>
      </c>
      <c r="BU1595">
        <f t="shared" si="121"/>
        <v>0.93577891975241945</v>
      </c>
      <c r="BX1595">
        <f t="shared" si="119"/>
        <v>0.60748217536470928</v>
      </c>
      <c r="BZ1595">
        <v>19.600000000000001</v>
      </c>
      <c r="CB1595">
        <v>0.627</v>
      </c>
      <c r="CD1595">
        <f t="shared" si="120"/>
        <v>1.5404220201039038</v>
      </c>
      <c r="CF1595">
        <f t="shared" si="118"/>
        <v>404.81000000000006</v>
      </c>
      <c r="CG159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BORD'!$B$13:$B$2000,0),9)))*T1595/$P$18)</f>
        <v>406.35042202010396</v>
      </c>
      <c r="CI1595">
        <f>'TABLEAU DE BORD'!B1593</f>
        <v>0</v>
      </c>
      <c r="CJ1595">
        <f>'TABLEAU DE BORD'!E1593-'TABLEAU DE BORD'!C1593</f>
        <v>0</v>
      </c>
      <c r="CL1595">
        <f>'TABLEAU DE BORD'!H1593</f>
        <v>0</v>
      </c>
      <c r="CM1595">
        <f>'TABLEAU DE BORD'!K1593-'TABLEAU DE BORD'!I1593</f>
        <v>0</v>
      </c>
    </row>
    <row r="1596" spans="72:91" x14ac:dyDescent="0.25">
      <c r="BT159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BORD'!$B$13:$B$2000,0),11))*T1596/INDEX('TABLEAU DE BORD'!$B$13:$R$2000,MATCH('Formalisme RTE'!$H$2,'TABLEAU DE BORD'!$B$13:$B$2000,0),12)</f>
        <v>3.102830965870556</v>
      </c>
      <c r="BU1596">
        <f t="shared" si="121"/>
        <v>0.93577891975241945</v>
      </c>
      <c r="BX1596">
        <f t="shared" si="119"/>
        <v>0.60748217536470928</v>
      </c>
      <c r="BZ1596">
        <v>19.600000000000001</v>
      </c>
      <c r="CB1596">
        <v>0.627</v>
      </c>
      <c r="CD1596">
        <f t="shared" si="120"/>
        <v>1.5404220201039038</v>
      </c>
      <c r="CF1596">
        <f t="shared" si="118"/>
        <v>404.81000000000006</v>
      </c>
      <c r="CG159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BORD'!$B$13:$B$2000,0),9)))*T1596/$P$18)</f>
        <v>406.35042202010396</v>
      </c>
      <c r="CI1596">
        <f>'TABLEAU DE BORD'!B1594</f>
        <v>0</v>
      </c>
      <c r="CJ1596">
        <f>'TABLEAU DE BORD'!E1594-'TABLEAU DE BORD'!C1594</f>
        <v>0</v>
      </c>
      <c r="CL1596">
        <f>'TABLEAU DE BORD'!H1594</f>
        <v>0</v>
      </c>
      <c r="CM1596">
        <f>'TABLEAU DE BORD'!K1594-'TABLEAU DE BORD'!I1594</f>
        <v>0</v>
      </c>
    </row>
    <row r="1597" spans="72:91" x14ac:dyDescent="0.25">
      <c r="BT159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BORD'!$B$13:$B$2000,0),11))*T1597/INDEX('TABLEAU DE BORD'!$B$13:$R$2000,MATCH('Formalisme RTE'!$H$2,'TABLEAU DE BORD'!$B$13:$B$2000,0),12)</f>
        <v>3.102830965870556</v>
      </c>
      <c r="BU1597">
        <f t="shared" si="121"/>
        <v>0.93577891975241945</v>
      </c>
      <c r="BX1597">
        <f t="shared" si="119"/>
        <v>0.60748217536470928</v>
      </c>
      <c r="BZ1597">
        <v>19.600000000000001</v>
      </c>
      <c r="CB1597">
        <v>0.627</v>
      </c>
      <c r="CD1597">
        <f t="shared" si="120"/>
        <v>1.5404220201039038</v>
      </c>
      <c r="CF1597">
        <f t="shared" si="118"/>
        <v>404.81000000000006</v>
      </c>
      <c r="CG159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BORD'!$B$13:$B$2000,0),9)))*T1597/$P$18)</f>
        <v>406.35042202010396</v>
      </c>
      <c r="CI1597">
        <f>'TABLEAU DE BORD'!B1595</f>
        <v>0</v>
      </c>
      <c r="CJ1597">
        <f>'TABLEAU DE BORD'!E1595-'TABLEAU DE BORD'!C1595</f>
        <v>0</v>
      </c>
      <c r="CL1597">
        <f>'TABLEAU DE BORD'!H1595</f>
        <v>0</v>
      </c>
      <c r="CM1597">
        <f>'TABLEAU DE BORD'!K1595-'TABLEAU DE BORD'!I1595</f>
        <v>0</v>
      </c>
    </row>
    <row r="1598" spans="72:91" x14ac:dyDescent="0.25">
      <c r="BT15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BORD'!$B$13:$B$2000,0),11))*T1598/INDEX('TABLEAU DE BORD'!$B$13:$R$2000,MATCH('Formalisme RTE'!$H$2,'TABLEAU DE BORD'!$B$13:$B$2000,0),12)</f>
        <v>3.102830965870556</v>
      </c>
      <c r="BU1598">
        <f t="shared" si="121"/>
        <v>0.93577891975241945</v>
      </c>
      <c r="BX1598">
        <f t="shared" si="119"/>
        <v>0.60748217536470928</v>
      </c>
      <c r="BZ1598">
        <v>19.600000000000001</v>
      </c>
      <c r="CB1598">
        <v>0.627</v>
      </c>
      <c r="CD1598">
        <f t="shared" si="120"/>
        <v>1.5404220201039038</v>
      </c>
      <c r="CF1598">
        <f t="shared" si="118"/>
        <v>404.81000000000006</v>
      </c>
      <c r="CG159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BORD'!$B$13:$B$2000,0),9)))*T1598/$P$18)</f>
        <v>406.35042202010396</v>
      </c>
      <c r="CI1598">
        <f>'TABLEAU DE BORD'!B1596</f>
        <v>0</v>
      </c>
      <c r="CJ1598">
        <f>'TABLEAU DE BORD'!E1596-'TABLEAU DE BORD'!C1596</f>
        <v>0</v>
      </c>
      <c r="CL1598">
        <f>'TABLEAU DE BORD'!H1596</f>
        <v>0</v>
      </c>
      <c r="CM1598">
        <f>'TABLEAU DE BORD'!K1596-'TABLEAU DE BORD'!I1596</f>
        <v>0</v>
      </c>
    </row>
    <row r="1599" spans="72:91" x14ac:dyDescent="0.25">
      <c r="BT159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BORD'!$B$13:$B$2000,0),11))*T1599/INDEX('TABLEAU DE BORD'!$B$13:$R$2000,MATCH('Formalisme RTE'!$H$2,'TABLEAU DE BORD'!$B$13:$B$2000,0),12)</f>
        <v>3.102830965870556</v>
      </c>
      <c r="BU1599">
        <f t="shared" si="121"/>
        <v>0.93577891975241945</v>
      </c>
      <c r="BX1599">
        <f t="shared" si="119"/>
        <v>0.60748217536470928</v>
      </c>
      <c r="BZ1599">
        <v>19.600000000000001</v>
      </c>
      <c r="CB1599">
        <v>0.627</v>
      </c>
      <c r="CD1599">
        <f t="shared" si="120"/>
        <v>1.5404220201039038</v>
      </c>
      <c r="CF1599">
        <f t="shared" si="118"/>
        <v>404.81000000000006</v>
      </c>
      <c r="CG159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BORD'!$B$13:$B$2000,0),9)))*T1599/$P$18)</f>
        <v>406.35042202010396</v>
      </c>
      <c r="CI1599">
        <f>'TABLEAU DE BORD'!B1597</f>
        <v>0</v>
      </c>
      <c r="CJ1599">
        <f>'TABLEAU DE BORD'!E1597-'TABLEAU DE BORD'!C1597</f>
        <v>0</v>
      </c>
      <c r="CL1599">
        <f>'TABLEAU DE BORD'!H1597</f>
        <v>0</v>
      </c>
      <c r="CM1599">
        <f>'TABLEAU DE BORD'!K1597-'TABLEAU DE BORD'!I1597</f>
        <v>0</v>
      </c>
    </row>
    <row r="1600" spans="72:91" x14ac:dyDescent="0.25">
      <c r="BT160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BORD'!$B$13:$B$2000,0),11))*T1600/INDEX('TABLEAU DE BORD'!$B$13:$R$2000,MATCH('Formalisme RTE'!$H$2,'TABLEAU DE BORD'!$B$13:$B$2000,0),12)</f>
        <v>3.102830965870556</v>
      </c>
      <c r="BU1600">
        <f t="shared" si="121"/>
        <v>0.93577891975241945</v>
      </c>
      <c r="BX1600">
        <f t="shared" si="119"/>
        <v>0.60748217536470928</v>
      </c>
      <c r="BZ1600">
        <v>19.600000000000001</v>
      </c>
      <c r="CB1600">
        <v>0.627</v>
      </c>
      <c r="CD1600">
        <f t="shared" si="120"/>
        <v>1.5404220201039038</v>
      </c>
      <c r="CF1600">
        <f t="shared" si="118"/>
        <v>404.81000000000006</v>
      </c>
      <c r="CG160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BORD'!$B$13:$B$2000,0),9)))*T1600/$P$18)</f>
        <v>406.35042202010396</v>
      </c>
      <c r="CI1600">
        <f>'TABLEAU DE BORD'!B1598</f>
        <v>0</v>
      </c>
      <c r="CJ1600">
        <f>'TABLEAU DE BORD'!E1598-'TABLEAU DE BORD'!C1598</f>
        <v>0</v>
      </c>
      <c r="CL1600">
        <f>'TABLEAU DE BORD'!H1598</f>
        <v>0</v>
      </c>
      <c r="CM1600">
        <f>'TABLEAU DE BORD'!K1598-'TABLEAU DE BORD'!I1598</f>
        <v>0</v>
      </c>
    </row>
    <row r="1601" spans="72:91" x14ac:dyDescent="0.25">
      <c r="BT160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BORD'!$B$13:$B$2000,0),11))*T1601/INDEX('TABLEAU DE BORD'!$B$13:$R$2000,MATCH('Formalisme RTE'!$H$2,'TABLEAU DE BORD'!$B$13:$B$2000,0),12)</f>
        <v>3.102830965870556</v>
      </c>
      <c r="BU1601">
        <f t="shared" si="121"/>
        <v>0.93577891975241945</v>
      </c>
      <c r="BX1601">
        <f t="shared" si="119"/>
        <v>0.60748217536470928</v>
      </c>
      <c r="BZ1601">
        <v>19.600000000000001</v>
      </c>
      <c r="CB1601">
        <v>0.627</v>
      </c>
      <c r="CD1601">
        <f t="shared" si="120"/>
        <v>1.5404220201039038</v>
      </c>
      <c r="CF1601">
        <f t="shared" si="118"/>
        <v>404.81000000000006</v>
      </c>
      <c r="CG160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BORD'!$B$13:$B$2000,0),9)))*T1601/$P$18)</f>
        <v>406.35042202010396</v>
      </c>
      <c r="CI1601">
        <f>'TABLEAU DE BORD'!B1599</f>
        <v>0</v>
      </c>
      <c r="CJ1601">
        <f>'TABLEAU DE BORD'!E1599-'TABLEAU DE BORD'!C1599</f>
        <v>0</v>
      </c>
      <c r="CL1601">
        <f>'TABLEAU DE BORD'!H1599</f>
        <v>0</v>
      </c>
      <c r="CM1601">
        <f>'TABLEAU DE BORD'!K1599-'TABLEAU DE BORD'!I1599</f>
        <v>0</v>
      </c>
    </row>
    <row r="1602" spans="72:91" x14ac:dyDescent="0.25">
      <c r="BT160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BORD'!$B$13:$B$2000,0),11))*T1602/INDEX('TABLEAU DE BORD'!$B$13:$R$2000,MATCH('Formalisme RTE'!$H$2,'TABLEAU DE BORD'!$B$13:$B$2000,0),12)</f>
        <v>3.102830965870556</v>
      </c>
      <c r="BU1602">
        <f t="shared" si="121"/>
        <v>0.93577891975241945</v>
      </c>
      <c r="BX1602">
        <f t="shared" si="119"/>
        <v>0.60748217536470928</v>
      </c>
      <c r="BZ1602">
        <v>19.600000000000001</v>
      </c>
      <c r="CB1602">
        <v>0.627</v>
      </c>
      <c r="CD1602">
        <f t="shared" si="120"/>
        <v>1.5404220201039038</v>
      </c>
      <c r="CF1602">
        <f t="shared" si="118"/>
        <v>404.81000000000006</v>
      </c>
      <c r="CG160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BORD'!$B$13:$B$2000,0),9)))*T1602/$P$18)</f>
        <v>406.35042202010396</v>
      </c>
      <c r="CI1602">
        <f>'TABLEAU DE BORD'!B1600</f>
        <v>0</v>
      </c>
      <c r="CJ1602">
        <f>'TABLEAU DE BORD'!E1600-'TABLEAU DE BORD'!C1600</f>
        <v>0</v>
      </c>
      <c r="CL1602">
        <f>'TABLEAU DE BORD'!H1600</f>
        <v>0</v>
      </c>
      <c r="CM1602">
        <f>'TABLEAU DE BORD'!K1600-'TABLEAU DE BORD'!I1600</f>
        <v>0</v>
      </c>
    </row>
    <row r="1603" spans="72:91" x14ac:dyDescent="0.25">
      <c r="BT160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BORD'!$B$13:$B$2000,0),11))*T1603/INDEX('TABLEAU DE BORD'!$B$13:$R$2000,MATCH('Formalisme RTE'!$H$2,'TABLEAU DE BORD'!$B$13:$B$2000,0),12)</f>
        <v>3.102830965870556</v>
      </c>
      <c r="BU1603">
        <f t="shared" si="121"/>
        <v>0.93577891975241945</v>
      </c>
      <c r="BX1603">
        <f t="shared" si="119"/>
        <v>0.60748217536470928</v>
      </c>
      <c r="BZ1603">
        <v>19.600000000000001</v>
      </c>
      <c r="CB1603">
        <v>0.627</v>
      </c>
      <c r="CD1603">
        <f t="shared" si="120"/>
        <v>1.5404220201039038</v>
      </c>
      <c r="CF1603">
        <f t="shared" si="118"/>
        <v>404.81000000000006</v>
      </c>
      <c r="CG160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BORD'!$B$13:$B$2000,0),9)))*T1603/$P$18)</f>
        <v>406.35042202010396</v>
      </c>
      <c r="CI1603">
        <f>'TABLEAU DE BORD'!B1601</f>
        <v>0</v>
      </c>
      <c r="CJ1603">
        <f>'TABLEAU DE BORD'!E1601-'TABLEAU DE BORD'!C1601</f>
        <v>0</v>
      </c>
      <c r="CL1603">
        <f>'TABLEAU DE BORD'!H1601</f>
        <v>0</v>
      </c>
      <c r="CM1603">
        <f>'TABLEAU DE BORD'!K1601-'TABLEAU DE BORD'!I1601</f>
        <v>0</v>
      </c>
    </row>
    <row r="1604" spans="72:91" x14ac:dyDescent="0.25">
      <c r="BT160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BORD'!$B$13:$B$2000,0),11))*T1604/INDEX('TABLEAU DE BORD'!$B$13:$R$2000,MATCH('Formalisme RTE'!$H$2,'TABLEAU DE BORD'!$B$13:$B$2000,0),12)</f>
        <v>3.102830965870556</v>
      </c>
      <c r="BU1604">
        <f t="shared" si="121"/>
        <v>0.93577891975241945</v>
      </c>
      <c r="BX1604">
        <f t="shared" si="119"/>
        <v>0.60748217536470928</v>
      </c>
      <c r="BZ1604">
        <v>19.600000000000001</v>
      </c>
      <c r="CB1604">
        <v>0.627</v>
      </c>
      <c r="CD1604">
        <f t="shared" si="120"/>
        <v>1.5404220201039038</v>
      </c>
      <c r="CF1604">
        <f t="shared" si="118"/>
        <v>404.81000000000006</v>
      </c>
      <c r="CG160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BORD'!$B$13:$B$2000,0),9)))*T1604/$P$18)</f>
        <v>406.35042202010396</v>
      </c>
      <c r="CI1604">
        <f>'TABLEAU DE BORD'!B1602</f>
        <v>0</v>
      </c>
      <c r="CJ1604">
        <f>'TABLEAU DE BORD'!E1602-'TABLEAU DE BORD'!C1602</f>
        <v>0</v>
      </c>
      <c r="CL1604">
        <f>'TABLEAU DE BORD'!H1602</f>
        <v>0</v>
      </c>
      <c r="CM1604">
        <f>'TABLEAU DE BORD'!K1602-'TABLEAU DE BORD'!I1602</f>
        <v>0</v>
      </c>
    </row>
    <row r="1605" spans="72:91" x14ac:dyDescent="0.25">
      <c r="BT160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BORD'!$B$13:$B$2000,0),11))*T1605/INDEX('TABLEAU DE BORD'!$B$13:$R$2000,MATCH('Formalisme RTE'!$H$2,'TABLEAU DE BORD'!$B$13:$B$2000,0),12)</f>
        <v>3.102830965870556</v>
      </c>
      <c r="BU1605">
        <f t="shared" si="121"/>
        <v>0.93577891975241945</v>
      </c>
      <c r="BX1605">
        <f t="shared" si="119"/>
        <v>0.60748217536470928</v>
      </c>
      <c r="BZ1605">
        <v>19.600000000000001</v>
      </c>
      <c r="CB1605">
        <v>0.627</v>
      </c>
      <c r="CD1605">
        <f t="shared" si="120"/>
        <v>1.5404220201039038</v>
      </c>
      <c r="CF1605">
        <f t="shared" si="118"/>
        <v>404.81000000000006</v>
      </c>
      <c r="CG160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BORD'!$B$13:$B$2000,0),9)))*T1605/$P$18)</f>
        <v>406.35042202010396</v>
      </c>
      <c r="CI1605">
        <f>'TABLEAU DE BORD'!B1603</f>
        <v>0</v>
      </c>
      <c r="CJ1605">
        <f>'TABLEAU DE BORD'!E1603-'TABLEAU DE BORD'!C1603</f>
        <v>0</v>
      </c>
      <c r="CL1605">
        <f>'TABLEAU DE BORD'!H1603</f>
        <v>0</v>
      </c>
      <c r="CM1605">
        <f>'TABLEAU DE BORD'!K1603-'TABLEAU DE BORD'!I1603</f>
        <v>0</v>
      </c>
    </row>
    <row r="1606" spans="72:91" x14ac:dyDescent="0.25">
      <c r="BT160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BORD'!$B$13:$B$2000,0),11))*T1606/INDEX('TABLEAU DE BORD'!$B$13:$R$2000,MATCH('Formalisme RTE'!$H$2,'TABLEAU DE BORD'!$B$13:$B$2000,0),12)</f>
        <v>3.102830965870556</v>
      </c>
      <c r="BU1606">
        <f t="shared" si="121"/>
        <v>0.93577891975241945</v>
      </c>
      <c r="BX1606">
        <f t="shared" si="119"/>
        <v>0.60748217536470928</v>
      </c>
      <c r="BZ1606">
        <v>19.600000000000001</v>
      </c>
      <c r="CB1606">
        <v>0.627</v>
      </c>
      <c r="CD1606">
        <f t="shared" si="120"/>
        <v>1.5404220201039038</v>
      </c>
      <c r="CF1606">
        <f t="shared" si="118"/>
        <v>404.81000000000006</v>
      </c>
      <c r="CG160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BORD'!$B$13:$B$2000,0),9)))*T1606/$P$18)</f>
        <v>406.35042202010396</v>
      </c>
      <c r="CI1606">
        <f>'TABLEAU DE BORD'!B1604</f>
        <v>0</v>
      </c>
      <c r="CJ1606">
        <f>'TABLEAU DE BORD'!E1604-'TABLEAU DE BORD'!C1604</f>
        <v>0</v>
      </c>
      <c r="CL1606">
        <f>'TABLEAU DE BORD'!H1604</f>
        <v>0</v>
      </c>
      <c r="CM1606">
        <f>'TABLEAU DE BORD'!K1604-'TABLEAU DE BORD'!I1604</f>
        <v>0</v>
      </c>
    </row>
    <row r="1607" spans="72:91" x14ac:dyDescent="0.25">
      <c r="BT160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BORD'!$B$13:$B$2000,0),11))*T1607/INDEX('TABLEAU DE BORD'!$B$13:$R$2000,MATCH('Formalisme RTE'!$H$2,'TABLEAU DE BORD'!$B$13:$B$2000,0),12)</f>
        <v>3.102830965870556</v>
      </c>
      <c r="BU1607">
        <f t="shared" si="121"/>
        <v>0.93577891975241945</v>
      </c>
      <c r="BX1607">
        <f t="shared" si="119"/>
        <v>0.60748217536470928</v>
      </c>
      <c r="BZ1607">
        <v>19.600000000000001</v>
      </c>
      <c r="CB1607">
        <v>0.627</v>
      </c>
      <c r="CD1607">
        <f t="shared" si="120"/>
        <v>1.5404220201039038</v>
      </c>
      <c r="CF1607">
        <f t="shared" si="118"/>
        <v>404.81000000000006</v>
      </c>
      <c r="CG160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BORD'!$B$13:$B$2000,0),9)))*T1607/$P$18)</f>
        <v>406.35042202010396</v>
      </c>
      <c r="CI1607">
        <f>'TABLEAU DE BORD'!B1605</f>
        <v>0</v>
      </c>
      <c r="CJ1607">
        <f>'TABLEAU DE BORD'!E1605-'TABLEAU DE BORD'!C1605</f>
        <v>0</v>
      </c>
      <c r="CL1607">
        <f>'TABLEAU DE BORD'!H1605</f>
        <v>0</v>
      </c>
      <c r="CM1607">
        <f>'TABLEAU DE BORD'!K1605-'TABLEAU DE BORD'!I1605</f>
        <v>0</v>
      </c>
    </row>
    <row r="1608" spans="72:91" x14ac:dyDescent="0.25">
      <c r="BT160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BORD'!$B$13:$B$2000,0),11))*T1608/INDEX('TABLEAU DE BORD'!$B$13:$R$2000,MATCH('Formalisme RTE'!$H$2,'TABLEAU DE BORD'!$B$13:$B$2000,0),12)</f>
        <v>3.102830965870556</v>
      </c>
      <c r="BU1608">
        <f t="shared" si="121"/>
        <v>0.93577891975241945</v>
      </c>
      <c r="BX1608">
        <f t="shared" si="119"/>
        <v>0.60748217536470928</v>
      </c>
      <c r="BZ1608">
        <v>19.600000000000001</v>
      </c>
      <c r="CB1608">
        <v>0.627</v>
      </c>
      <c r="CD1608">
        <f t="shared" si="120"/>
        <v>1.5404220201039038</v>
      </c>
      <c r="CF1608">
        <f t="shared" si="118"/>
        <v>404.81000000000006</v>
      </c>
      <c r="CG160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BORD'!$B$13:$B$2000,0),9)))*T1608/$P$18)</f>
        <v>406.35042202010396</v>
      </c>
      <c r="CI1608">
        <f>'TABLEAU DE BORD'!B1606</f>
        <v>0</v>
      </c>
      <c r="CJ1608">
        <f>'TABLEAU DE BORD'!E1606-'TABLEAU DE BORD'!C1606</f>
        <v>0</v>
      </c>
      <c r="CL1608">
        <f>'TABLEAU DE BORD'!H1606</f>
        <v>0</v>
      </c>
      <c r="CM1608">
        <f>'TABLEAU DE BORD'!K1606-'TABLEAU DE BORD'!I1606</f>
        <v>0</v>
      </c>
    </row>
    <row r="1609" spans="72:91" x14ac:dyDescent="0.25">
      <c r="BT160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BORD'!$B$13:$B$2000,0),11))*T1609/INDEX('TABLEAU DE BORD'!$B$13:$R$2000,MATCH('Formalisme RTE'!$H$2,'TABLEAU DE BORD'!$B$13:$B$2000,0),12)</f>
        <v>3.102830965870556</v>
      </c>
      <c r="BU1609">
        <f t="shared" si="121"/>
        <v>0.93577891975241945</v>
      </c>
      <c r="BX1609">
        <f t="shared" si="119"/>
        <v>0.60748217536470928</v>
      </c>
      <c r="BZ1609">
        <v>19.600000000000001</v>
      </c>
      <c r="CB1609">
        <v>0.627</v>
      </c>
      <c r="CD1609">
        <f t="shared" si="120"/>
        <v>1.5404220201039038</v>
      </c>
      <c r="CF1609">
        <f t="shared" si="118"/>
        <v>404.81000000000006</v>
      </c>
      <c r="CG160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BORD'!$B$13:$B$2000,0),9)))*T1609/$P$18)</f>
        <v>406.35042202010396</v>
      </c>
      <c r="CI1609">
        <f>'TABLEAU DE BORD'!B1607</f>
        <v>0</v>
      </c>
      <c r="CJ1609">
        <f>'TABLEAU DE BORD'!E1607-'TABLEAU DE BORD'!C1607</f>
        <v>0</v>
      </c>
      <c r="CL1609">
        <f>'TABLEAU DE BORD'!H1607</f>
        <v>0</v>
      </c>
      <c r="CM1609">
        <f>'TABLEAU DE BORD'!K1607-'TABLEAU DE BORD'!I1607</f>
        <v>0</v>
      </c>
    </row>
    <row r="1610" spans="72:91" x14ac:dyDescent="0.25">
      <c r="BT161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BORD'!$B$13:$B$2000,0),11))*T1610/INDEX('TABLEAU DE BORD'!$B$13:$R$2000,MATCH('Formalisme RTE'!$H$2,'TABLEAU DE BORD'!$B$13:$B$2000,0),12)</f>
        <v>3.102830965870556</v>
      </c>
      <c r="BU1610">
        <f t="shared" si="121"/>
        <v>0.93577891975241945</v>
      </c>
      <c r="BX1610">
        <f t="shared" si="119"/>
        <v>0.60748217536470928</v>
      </c>
      <c r="BZ1610">
        <v>19.600000000000001</v>
      </c>
      <c r="CB1610">
        <v>0.627</v>
      </c>
      <c r="CD1610">
        <f t="shared" si="120"/>
        <v>1.5404220201039038</v>
      </c>
      <c r="CF1610">
        <f t="shared" si="118"/>
        <v>404.81000000000006</v>
      </c>
      <c r="CG161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BORD'!$B$13:$B$2000,0),9)))*T1610/$P$18)</f>
        <v>406.35042202010396</v>
      </c>
      <c r="CI1610">
        <f>'TABLEAU DE BORD'!B1608</f>
        <v>0</v>
      </c>
      <c r="CJ1610">
        <f>'TABLEAU DE BORD'!E1608-'TABLEAU DE BORD'!C1608</f>
        <v>0</v>
      </c>
      <c r="CL1610">
        <f>'TABLEAU DE BORD'!H1608</f>
        <v>0</v>
      </c>
      <c r="CM1610">
        <f>'TABLEAU DE BORD'!K1608-'TABLEAU DE BORD'!I1608</f>
        <v>0</v>
      </c>
    </row>
    <row r="1611" spans="72:91" x14ac:dyDescent="0.25">
      <c r="BT161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BORD'!$B$13:$B$2000,0),11))*T1611/INDEX('TABLEAU DE BORD'!$B$13:$R$2000,MATCH('Formalisme RTE'!$H$2,'TABLEAU DE BORD'!$B$13:$B$2000,0),12)</f>
        <v>3.102830965870556</v>
      </c>
      <c r="BU1611">
        <f t="shared" si="121"/>
        <v>0.93577891975241945</v>
      </c>
      <c r="BX1611">
        <f t="shared" si="119"/>
        <v>0.60748217536470928</v>
      </c>
      <c r="BZ1611">
        <v>19.600000000000001</v>
      </c>
      <c r="CB1611">
        <v>0.627</v>
      </c>
      <c r="CD1611">
        <f t="shared" si="120"/>
        <v>1.5404220201039038</v>
      </c>
      <c r="CF1611">
        <f t="shared" si="118"/>
        <v>404.81000000000006</v>
      </c>
      <c r="CG161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BORD'!$B$13:$B$2000,0),9)))*T1611/$P$18)</f>
        <v>406.35042202010396</v>
      </c>
      <c r="CI1611">
        <f>'TABLEAU DE BORD'!B1609</f>
        <v>0</v>
      </c>
      <c r="CJ1611">
        <f>'TABLEAU DE BORD'!E1609-'TABLEAU DE BORD'!C1609</f>
        <v>0</v>
      </c>
      <c r="CL1611">
        <f>'TABLEAU DE BORD'!H1609</f>
        <v>0</v>
      </c>
      <c r="CM1611">
        <f>'TABLEAU DE BORD'!K1609-'TABLEAU DE BORD'!I1609</f>
        <v>0</v>
      </c>
    </row>
    <row r="1612" spans="72:91" x14ac:dyDescent="0.25">
      <c r="BT161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BORD'!$B$13:$B$2000,0),11))*T1612/INDEX('TABLEAU DE BORD'!$B$13:$R$2000,MATCH('Formalisme RTE'!$H$2,'TABLEAU DE BORD'!$B$13:$B$2000,0),12)</f>
        <v>3.102830965870556</v>
      </c>
      <c r="BU1612">
        <f t="shared" si="121"/>
        <v>0.93577891975241945</v>
      </c>
      <c r="BX1612">
        <f t="shared" si="119"/>
        <v>0.60748217536470928</v>
      </c>
      <c r="BZ1612">
        <v>19.600000000000001</v>
      </c>
      <c r="CB1612">
        <v>0.627</v>
      </c>
      <c r="CD1612">
        <f t="shared" si="120"/>
        <v>1.5404220201039038</v>
      </c>
      <c r="CF1612">
        <f t="shared" si="118"/>
        <v>404.81000000000006</v>
      </c>
      <c r="CG161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BORD'!$B$13:$B$2000,0),9)))*T1612/$P$18)</f>
        <v>406.35042202010396</v>
      </c>
      <c r="CI1612">
        <f>'TABLEAU DE BORD'!B1610</f>
        <v>0</v>
      </c>
      <c r="CJ1612">
        <f>'TABLEAU DE BORD'!E1610-'TABLEAU DE BORD'!C1610</f>
        <v>0</v>
      </c>
      <c r="CL1612">
        <f>'TABLEAU DE BORD'!H1610</f>
        <v>0</v>
      </c>
      <c r="CM1612">
        <f>'TABLEAU DE BORD'!K1610-'TABLEAU DE BORD'!I1610</f>
        <v>0</v>
      </c>
    </row>
    <row r="1613" spans="72:91" x14ac:dyDescent="0.25">
      <c r="BT161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BORD'!$B$13:$B$2000,0),11))*T1613/INDEX('TABLEAU DE BORD'!$B$13:$R$2000,MATCH('Formalisme RTE'!$H$2,'TABLEAU DE BORD'!$B$13:$B$2000,0),12)</f>
        <v>3.102830965870556</v>
      </c>
      <c r="BU1613">
        <f t="shared" si="121"/>
        <v>0.93577891975241945</v>
      </c>
      <c r="BX1613">
        <f t="shared" si="119"/>
        <v>0.60748217536470928</v>
      </c>
      <c r="BZ1613">
        <v>19.600000000000001</v>
      </c>
      <c r="CB1613">
        <v>0.627</v>
      </c>
      <c r="CD1613">
        <f t="shared" si="120"/>
        <v>1.5404220201039038</v>
      </c>
      <c r="CF1613">
        <f t="shared" si="118"/>
        <v>404.81000000000006</v>
      </c>
      <c r="CG161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BORD'!$B$13:$B$2000,0),9)))*T1613/$P$18)</f>
        <v>406.35042202010396</v>
      </c>
      <c r="CI1613">
        <f>'TABLEAU DE BORD'!B1611</f>
        <v>0</v>
      </c>
      <c r="CJ1613">
        <f>'TABLEAU DE BORD'!E1611-'TABLEAU DE BORD'!C1611</f>
        <v>0</v>
      </c>
      <c r="CL1613">
        <f>'TABLEAU DE BORD'!H1611</f>
        <v>0</v>
      </c>
      <c r="CM1613">
        <f>'TABLEAU DE BORD'!K1611-'TABLEAU DE BORD'!I1611</f>
        <v>0</v>
      </c>
    </row>
    <row r="1614" spans="72:91" x14ac:dyDescent="0.25">
      <c r="BT161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BORD'!$B$13:$B$2000,0),11))*T1614/INDEX('TABLEAU DE BORD'!$B$13:$R$2000,MATCH('Formalisme RTE'!$H$2,'TABLEAU DE BORD'!$B$13:$B$2000,0),12)</f>
        <v>3.102830965870556</v>
      </c>
      <c r="BU1614">
        <f t="shared" si="121"/>
        <v>0.93577891975241945</v>
      </c>
      <c r="BX1614">
        <f t="shared" si="119"/>
        <v>0.60748217536470928</v>
      </c>
      <c r="BZ1614">
        <v>19.600000000000001</v>
      </c>
      <c r="CB1614">
        <v>0.627</v>
      </c>
      <c r="CD1614">
        <f t="shared" si="120"/>
        <v>1.5404220201039038</v>
      </c>
      <c r="CF1614">
        <f t="shared" si="118"/>
        <v>404.81000000000006</v>
      </c>
      <c r="CG161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BORD'!$B$13:$B$2000,0),9)))*T1614/$P$18)</f>
        <v>406.35042202010396</v>
      </c>
      <c r="CI1614">
        <f>'TABLEAU DE BORD'!B1612</f>
        <v>0</v>
      </c>
      <c r="CJ1614">
        <f>'TABLEAU DE BORD'!E1612-'TABLEAU DE BORD'!C1612</f>
        <v>0</v>
      </c>
      <c r="CL1614">
        <f>'TABLEAU DE BORD'!H1612</f>
        <v>0</v>
      </c>
      <c r="CM1614">
        <f>'TABLEAU DE BORD'!K1612-'TABLEAU DE BORD'!I1612</f>
        <v>0</v>
      </c>
    </row>
    <row r="1615" spans="72:91" x14ac:dyDescent="0.25">
      <c r="BT161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BORD'!$B$13:$B$2000,0),11))*T1615/INDEX('TABLEAU DE BORD'!$B$13:$R$2000,MATCH('Formalisme RTE'!$H$2,'TABLEAU DE BORD'!$B$13:$B$2000,0),12)</f>
        <v>3.102830965870556</v>
      </c>
      <c r="BU1615">
        <f t="shared" si="121"/>
        <v>0.93577891975241945</v>
      </c>
      <c r="BX1615">
        <f t="shared" si="119"/>
        <v>0.60748217536470928</v>
      </c>
      <c r="BZ1615">
        <v>19.600000000000001</v>
      </c>
      <c r="CB1615">
        <v>0.627</v>
      </c>
      <c r="CD1615">
        <f t="shared" si="120"/>
        <v>1.5404220201039038</v>
      </c>
      <c r="CF1615">
        <f t="shared" ref="CF1615:CF1678" si="122">$BE$28+$D$10*((EXP(($BE$26-T1615)/$D$10)+EXP(-($BE$26-T1615)/$D$10))/2-1)</f>
        <v>404.81000000000006</v>
      </c>
      <c r="CG161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BORD'!$B$13:$B$2000,0),9)))*T1615/$P$18)</f>
        <v>406.35042202010396</v>
      </c>
      <c r="CI1615">
        <f>'TABLEAU DE BORD'!B1613</f>
        <v>0</v>
      </c>
      <c r="CJ1615">
        <f>'TABLEAU DE BORD'!E1613-'TABLEAU DE BORD'!C1613</f>
        <v>0</v>
      </c>
      <c r="CL1615">
        <f>'TABLEAU DE BORD'!H1613</f>
        <v>0</v>
      </c>
      <c r="CM1615">
        <f>'TABLEAU DE BORD'!K1613-'TABLEAU DE BORD'!I1613</f>
        <v>0</v>
      </c>
    </row>
    <row r="1616" spans="72:91" x14ac:dyDescent="0.25">
      <c r="BT161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BORD'!$B$13:$B$2000,0),11))*T1616/INDEX('TABLEAU DE BORD'!$B$13:$R$2000,MATCH('Formalisme RTE'!$H$2,'TABLEAU DE BORD'!$B$13:$B$2000,0),12)</f>
        <v>3.102830965870556</v>
      </c>
      <c r="BU1616">
        <f t="shared" si="121"/>
        <v>0.93577891975241945</v>
      </c>
      <c r="BX1616">
        <f t="shared" ref="BX1616:BX1679" si="123">SQRT(1-(1/(SQRT((CB1616*0.981)^2+(($B$30/10)*BZ1616*0.001)^2)/(CB1616*0.981))^2))</f>
        <v>0.60748217536470928</v>
      </c>
      <c r="BZ1616">
        <v>19.600000000000001</v>
      </c>
      <c r="CB1616">
        <v>0.627</v>
      </c>
      <c r="CD1616">
        <f t="shared" si="120"/>
        <v>1.5404220201039038</v>
      </c>
      <c r="CF1616">
        <f t="shared" si="122"/>
        <v>404.81000000000006</v>
      </c>
      <c r="CG161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BORD'!$B$13:$B$2000,0),9)))*T1616/$P$18)</f>
        <v>406.35042202010396</v>
      </c>
      <c r="CI1616">
        <f>'TABLEAU DE BORD'!B1614</f>
        <v>0</v>
      </c>
      <c r="CJ1616">
        <f>'TABLEAU DE BORD'!E1614-'TABLEAU DE BORD'!C1614</f>
        <v>0</v>
      </c>
      <c r="CL1616">
        <f>'TABLEAU DE BORD'!H1614</f>
        <v>0</v>
      </c>
      <c r="CM1616">
        <f>'TABLEAU DE BORD'!K1614-'TABLEAU DE BORD'!I1614</f>
        <v>0</v>
      </c>
    </row>
    <row r="1617" spans="72:91" x14ac:dyDescent="0.25">
      <c r="BT161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BORD'!$B$13:$B$2000,0),11))*T1617/INDEX('TABLEAU DE BORD'!$B$13:$R$2000,MATCH('Formalisme RTE'!$H$2,'TABLEAU DE BORD'!$B$13:$B$2000,0),12)</f>
        <v>3.102830965870556</v>
      </c>
      <c r="BU1617">
        <f t="shared" si="121"/>
        <v>0.93577891975241945</v>
      </c>
      <c r="BX1617">
        <f t="shared" si="123"/>
        <v>0.60748217536470928</v>
      </c>
      <c r="BZ1617">
        <v>19.600000000000001</v>
      </c>
      <c r="CB1617">
        <v>0.627</v>
      </c>
      <c r="CD1617">
        <f t="shared" ref="CD1617:CD1680" si="124">CG1617-CF1617</f>
        <v>1.5404220201039038</v>
      </c>
      <c r="CF1617">
        <f t="shared" si="122"/>
        <v>404.81000000000006</v>
      </c>
      <c r="CG161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BORD'!$B$13:$B$2000,0),9)))*T1617/$P$18)</f>
        <v>406.35042202010396</v>
      </c>
      <c r="CI1617">
        <f>'TABLEAU DE BORD'!B1615</f>
        <v>0</v>
      </c>
      <c r="CJ1617">
        <f>'TABLEAU DE BORD'!E1615-'TABLEAU DE BORD'!C1615</f>
        <v>0</v>
      </c>
      <c r="CL1617">
        <f>'TABLEAU DE BORD'!H1615</f>
        <v>0</v>
      </c>
      <c r="CM1617">
        <f>'TABLEAU DE BORD'!K1615-'TABLEAU DE BORD'!I1615</f>
        <v>0</v>
      </c>
    </row>
    <row r="1618" spans="72:91" x14ac:dyDescent="0.25">
      <c r="BT161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BORD'!$B$13:$B$2000,0),11))*T1618/INDEX('TABLEAU DE BORD'!$B$13:$R$2000,MATCH('Formalisme RTE'!$H$2,'TABLEAU DE BORD'!$B$13:$B$2000,0),12)</f>
        <v>3.102830965870556</v>
      </c>
      <c r="BU1618">
        <f t="shared" ref="BU1618:BU1681" si="125">BX1618*CD1618</f>
        <v>0.93577891975241945</v>
      </c>
      <c r="BX1618">
        <f t="shared" si="123"/>
        <v>0.60748217536470928</v>
      </c>
      <c r="BZ1618">
        <v>19.600000000000001</v>
      </c>
      <c r="CB1618">
        <v>0.627</v>
      </c>
      <c r="CD1618">
        <f t="shared" si="124"/>
        <v>1.5404220201039038</v>
      </c>
      <c r="CF1618">
        <f t="shared" si="122"/>
        <v>404.81000000000006</v>
      </c>
      <c r="CG161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BORD'!$B$13:$B$2000,0),9)))*T1618/$P$18)</f>
        <v>406.35042202010396</v>
      </c>
      <c r="CI1618">
        <f>'TABLEAU DE BORD'!B1616</f>
        <v>0</v>
      </c>
      <c r="CJ1618">
        <f>'TABLEAU DE BORD'!E1616-'TABLEAU DE BORD'!C1616</f>
        <v>0</v>
      </c>
      <c r="CL1618">
        <f>'TABLEAU DE BORD'!H1616</f>
        <v>0</v>
      </c>
      <c r="CM1618">
        <f>'TABLEAU DE BORD'!K1616-'TABLEAU DE BORD'!I1616</f>
        <v>0</v>
      </c>
    </row>
    <row r="1619" spans="72:91" x14ac:dyDescent="0.25">
      <c r="BT161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BORD'!$B$13:$B$2000,0),11))*T1619/INDEX('TABLEAU DE BORD'!$B$13:$R$2000,MATCH('Formalisme RTE'!$H$2,'TABLEAU DE BORD'!$B$13:$B$2000,0),12)</f>
        <v>3.102830965870556</v>
      </c>
      <c r="BU1619">
        <f t="shared" si="125"/>
        <v>0.93577891975241945</v>
      </c>
      <c r="BX1619">
        <f t="shared" si="123"/>
        <v>0.60748217536470928</v>
      </c>
      <c r="BZ1619">
        <v>19.600000000000001</v>
      </c>
      <c r="CB1619">
        <v>0.627</v>
      </c>
      <c r="CD1619">
        <f t="shared" si="124"/>
        <v>1.5404220201039038</v>
      </c>
      <c r="CF1619">
        <f t="shared" si="122"/>
        <v>404.81000000000006</v>
      </c>
      <c r="CG161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BORD'!$B$13:$B$2000,0),9)))*T1619/$P$18)</f>
        <v>406.35042202010396</v>
      </c>
      <c r="CI1619">
        <f>'TABLEAU DE BORD'!B1617</f>
        <v>0</v>
      </c>
      <c r="CJ1619">
        <f>'TABLEAU DE BORD'!E1617-'TABLEAU DE BORD'!C1617</f>
        <v>0</v>
      </c>
      <c r="CL1619">
        <f>'TABLEAU DE BORD'!H1617</f>
        <v>0</v>
      </c>
      <c r="CM1619">
        <f>'TABLEAU DE BORD'!K1617-'TABLEAU DE BORD'!I1617</f>
        <v>0</v>
      </c>
    </row>
    <row r="1620" spans="72:91" x14ac:dyDescent="0.25">
      <c r="BT162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BORD'!$B$13:$B$2000,0),11))*T1620/INDEX('TABLEAU DE BORD'!$B$13:$R$2000,MATCH('Formalisme RTE'!$H$2,'TABLEAU DE BORD'!$B$13:$B$2000,0),12)</f>
        <v>3.102830965870556</v>
      </c>
      <c r="BU1620">
        <f t="shared" si="125"/>
        <v>0.93577891975241945</v>
      </c>
      <c r="BX1620">
        <f t="shared" si="123"/>
        <v>0.60748217536470928</v>
      </c>
      <c r="BZ1620">
        <v>19.600000000000001</v>
      </c>
      <c r="CB1620">
        <v>0.627</v>
      </c>
      <c r="CD1620">
        <f t="shared" si="124"/>
        <v>1.5404220201039038</v>
      </c>
      <c r="CF1620">
        <f t="shared" si="122"/>
        <v>404.81000000000006</v>
      </c>
      <c r="CG162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BORD'!$B$13:$B$2000,0),9)))*T1620/$P$18)</f>
        <v>406.35042202010396</v>
      </c>
      <c r="CI1620">
        <f>'TABLEAU DE BORD'!B1618</f>
        <v>0</v>
      </c>
      <c r="CJ1620">
        <f>'TABLEAU DE BORD'!E1618-'TABLEAU DE BORD'!C1618</f>
        <v>0</v>
      </c>
      <c r="CL1620">
        <f>'TABLEAU DE BORD'!H1618</f>
        <v>0</v>
      </c>
      <c r="CM1620">
        <f>'TABLEAU DE BORD'!K1618-'TABLEAU DE BORD'!I1618</f>
        <v>0</v>
      </c>
    </row>
    <row r="1621" spans="72:91" x14ac:dyDescent="0.25">
      <c r="BT162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BORD'!$B$13:$B$2000,0),11))*T1621/INDEX('TABLEAU DE BORD'!$B$13:$R$2000,MATCH('Formalisme RTE'!$H$2,'TABLEAU DE BORD'!$B$13:$B$2000,0),12)</f>
        <v>3.102830965870556</v>
      </c>
      <c r="BU1621">
        <f t="shared" si="125"/>
        <v>0.93577891975241945</v>
      </c>
      <c r="BX1621">
        <f t="shared" si="123"/>
        <v>0.60748217536470928</v>
      </c>
      <c r="BZ1621">
        <v>19.600000000000001</v>
      </c>
      <c r="CB1621">
        <v>0.627</v>
      </c>
      <c r="CD1621">
        <f t="shared" si="124"/>
        <v>1.5404220201039038</v>
      </c>
      <c r="CF1621">
        <f t="shared" si="122"/>
        <v>404.81000000000006</v>
      </c>
      <c r="CG162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BORD'!$B$13:$B$2000,0),9)))*T1621/$P$18)</f>
        <v>406.35042202010396</v>
      </c>
      <c r="CI1621">
        <f>'TABLEAU DE BORD'!B1619</f>
        <v>0</v>
      </c>
      <c r="CJ1621">
        <f>'TABLEAU DE BORD'!E1619-'TABLEAU DE BORD'!C1619</f>
        <v>0</v>
      </c>
      <c r="CL1621">
        <f>'TABLEAU DE BORD'!H1619</f>
        <v>0</v>
      </c>
      <c r="CM1621">
        <f>'TABLEAU DE BORD'!K1619-'TABLEAU DE BORD'!I1619</f>
        <v>0</v>
      </c>
    </row>
    <row r="1622" spans="72:91" x14ac:dyDescent="0.25">
      <c r="BT162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BORD'!$B$13:$B$2000,0),11))*T1622/INDEX('TABLEAU DE BORD'!$B$13:$R$2000,MATCH('Formalisme RTE'!$H$2,'TABLEAU DE BORD'!$B$13:$B$2000,0),12)</f>
        <v>3.102830965870556</v>
      </c>
      <c r="BU1622">
        <f t="shared" si="125"/>
        <v>0.93577891975241945</v>
      </c>
      <c r="BX1622">
        <f t="shared" si="123"/>
        <v>0.60748217536470928</v>
      </c>
      <c r="BZ1622">
        <v>19.600000000000001</v>
      </c>
      <c r="CB1622">
        <v>0.627</v>
      </c>
      <c r="CD1622">
        <f t="shared" si="124"/>
        <v>1.5404220201039038</v>
      </c>
      <c r="CF1622">
        <f t="shared" si="122"/>
        <v>404.81000000000006</v>
      </c>
      <c r="CG162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BORD'!$B$13:$B$2000,0),9)))*T1622/$P$18)</f>
        <v>406.35042202010396</v>
      </c>
      <c r="CI1622">
        <f>'TABLEAU DE BORD'!B1620</f>
        <v>0</v>
      </c>
      <c r="CJ1622">
        <f>'TABLEAU DE BORD'!E1620-'TABLEAU DE BORD'!C1620</f>
        <v>0</v>
      </c>
      <c r="CL1622">
        <f>'TABLEAU DE BORD'!H1620</f>
        <v>0</v>
      </c>
      <c r="CM1622">
        <f>'TABLEAU DE BORD'!K1620-'TABLEAU DE BORD'!I1620</f>
        <v>0</v>
      </c>
    </row>
    <row r="1623" spans="72:91" x14ac:dyDescent="0.25">
      <c r="BT162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BORD'!$B$13:$B$2000,0),11))*T1623/INDEX('TABLEAU DE BORD'!$B$13:$R$2000,MATCH('Formalisme RTE'!$H$2,'TABLEAU DE BORD'!$B$13:$B$2000,0),12)</f>
        <v>3.102830965870556</v>
      </c>
      <c r="BU1623">
        <f t="shared" si="125"/>
        <v>0.93577891975241945</v>
      </c>
      <c r="BX1623">
        <f t="shared" si="123"/>
        <v>0.60748217536470928</v>
      </c>
      <c r="BZ1623">
        <v>19.600000000000001</v>
      </c>
      <c r="CB1623">
        <v>0.627</v>
      </c>
      <c r="CD1623">
        <f t="shared" si="124"/>
        <v>1.5404220201039038</v>
      </c>
      <c r="CF1623">
        <f t="shared" si="122"/>
        <v>404.81000000000006</v>
      </c>
      <c r="CG162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BORD'!$B$13:$B$2000,0),9)))*T1623/$P$18)</f>
        <v>406.35042202010396</v>
      </c>
      <c r="CI1623">
        <f>'TABLEAU DE BORD'!B1621</f>
        <v>0</v>
      </c>
      <c r="CJ1623">
        <f>'TABLEAU DE BORD'!E1621-'TABLEAU DE BORD'!C1621</f>
        <v>0</v>
      </c>
      <c r="CL1623">
        <f>'TABLEAU DE BORD'!H1621</f>
        <v>0</v>
      </c>
      <c r="CM1623">
        <f>'TABLEAU DE BORD'!K1621-'TABLEAU DE BORD'!I1621</f>
        <v>0</v>
      </c>
    </row>
    <row r="1624" spans="72:91" x14ac:dyDescent="0.25">
      <c r="BT162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BORD'!$B$13:$B$2000,0),11))*T1624/INDEX('TABLEAU DE BORD'!$B$13:$R$2000,MATCH('Formalisme RTE'!$H$2,'TABLEAU DE BORD'!$B$13:$B$2000,0),12)</f>
        <v>3.102830965870556</v>
      </c>
      <c r="BU1624">
        <f t="shared" si="125"/>
        <v>0.93577891975241945</v>
      </c>
      <c r="BX1624">
        <f t="shared" si="123"/>
        <v>0.60748217536470928</v>
      </c>
      <c r="BZ1624">
        <v>19.600000000000001</v>
      </c>
      <c r="CB1624">
        <v>0.627</v>
      </c>
      <c r="CD1624">
        <f t="shared" si="124"/>
        <v>1.5404220201039038</v>
      </c>
      <c r="CF1624">
        <f t="shared" si="122"/>
        <v>404.81000000000006</v>
      </c>
      <c r="CG162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BORD'!$B$13:$B$2000,0),9)))*T1624/$P$18)</f>
        <v>406.35042202010396</v>
      </c>
      <c r="CI1624">
        <f>'TABLEAU DE BORD'!B1622</f>
        <v>0</v>
      </c>
      <c r="CJ1624">
        <f>'TABLEAU DE BORD'!E1622-'TABLEAU DE BORD'!C1622</f>
        <v>0</v>
      </c>
      <c r="CL1624">
        <f>'TABLEAU DE BORD'!H1622</f>
        <v>0</v>
      </c>
      <c r="CM1624">
        <f>'TABLEAU DE BORD'!K1622-'TABLEAU DE BORD'!I1622</f>
        <v>0</v>
      </c>
    </row>
    <row r="1625" spans="72:91" x14ac:dyDescent="0.25">
      <c r="BT162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BORD'!$B$13:$B$2000,0),11))*T1625/INDEX('TABLEAU DE BORD'!$B$13:$R$2000,MATCH('Formalisme RTE'!$H$2,'TABLEAU DE BORD'!$B$13:$B$2000,0),12)</f>
        <v>3.102830965870556</v>
      </c>
      <c r="BU1625">
        <f t="shared" si="125"/>
        <v>0.93577891975241945</v>
      </c>
      <c r="BX1625">
        <f t="shared" si="123"/>
        <v>0.60748217536470928</v>
      </c>
      <c r="BZ1625">
        <v>19.600000000000001</v>
      </c>
      <c r="CB1625">
        <v>0.627</v>
      </c>
      <c r="CD1625">
        <f t="shared" si="124"/>
        <v>1.5404220201039038</v>
      </c>
      <c r="CF1625">
        <f t="shared" si="122"/>
        <v>404.81000000000006</v>
      </c>
      <c r="CG162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BORD'!$B$13:$B$2000,0),9)))*T1625/$P$18)</f>
        <v>406.35042202010396</v>
      </c>
      <c r="CI1625">
        <f>'TABLEAU DE BORD'!B1623</f>
        <v>0</v>
      </c>
      <c r="CJ1625">
        <f>'TABLEAU DE BORD'!E1623-'TABLEAU DE BORD'!C1623</f>
        <v>0</v>
      </c>
      <c r="CL1625">
        <f>'TABLEAU DE BORD'!H1623</f>
        <v>0</v>
      </c>
      <c r="CM1625">
        <f>'TABLEAU DE BORD'!K1623-'TABLEAU DE BORD'!I1623</f>
        <v>0</v>
      </c>
    </row>
    <row r="1626" spans="72:91" x14ac:dyDescent="0.25">
      <c r="BT162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BORD'!$B$13:$B$2000,0),11))*T1626/INDEX('TABLEAU DE BORD'!$B$13:$R$2000,MATCH('Formalisme RTE'!$H$2,'TABLEAU DE BORD'!$B$13:$B$2000,0),12)</f>
        <v>3.102830965870556</v>
      </c>
      <c r="BU1626">
        <f t="shared" si="125"/>
        <v>0.93577891975241945</v>
      </c>
      <c r="BX1626">
        <f t="shared" si="123"/>
        <v>0.60748217536470928</v>
      </c>
      <c r="BZ1626">
        <v>19.600000000000001</v>
      </c>
      <c r="CB1626">
        <v>0.627</v>
      </c>
      <c r="CD1626">
        <f t="shared" si="124"/>
        <v>1.5404220201039038</v>
      </c>
      <c r="CF1626">
        <f t="shared" si="122"/>
        <v>404.81000000000006</v>
      </c>
      <c r="CG162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BORD'!$B$13:$B$2000,0),9)))*T1626/$P$18)</f>
        <v>406.35042202010396</v>
      </c>
      <c r="CI1626">
        <f>'TABLEAU DE BORD'!B1624</f>
        <v>0</v>
      </c>
      <c r="CJ1626">
        <f>'TABLEAU DE BORD'!E1624-'TABLEAU DE BORD'!C1624</f>
        <v>0</v>
      </c>
      <c r="CL1626">
        <f>'TABLEAU DE BORD'!H1624</f>
        <v>0</v>
      </c>
      <c r="CM1626">
        <f>'TABLEAU DE BORD'!K1624-'TABLEAU DE BORD'!I1624</f>
        <v>0</v>
      </c>
    </row>
    <row r="1627" spans="72:91" x14ac:dyDescent="0.25">
      <c r="BT162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BORD'!$B$13:$B$2000,0),11))*T1627/INDEX('TABLEAU DE BORD'!$B$13:$R$2000,MATCH('Formalisme RTE'!$H$2,'TABLEAU DE BORD'!$B$13:$B$2000,0),12)</f>
        <v>3.102830965870556</v>
      </c>
      <c r="BU1627">
        <f t="shared" si="125"/>
        <v>0.93577891975241945</v>
      </c>
      <c r="BX1627">
        <f t="shared" si="123"/>
        <v>0.60748217536470928</v>
      </c>
      <c r="BZ1627">
        <v>19.600000000000001</v>
      </c>
      <c r="CB1627">
        <v>0.627</v>
      </c>
      <c r="CD1627">
        <f t="shared" si="124"/>
        <v>1.5404220201039038</v>
      </c>
      <c r="CF1627">
        <f t="shared" si="122"/>
        <v>404.81000000000006</v>
      </c>
      <c r="CG162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BORD'!$B$13:$B$2000,0),9)))*T1627/$P$18)</f>
        <v>406.35042202010396</v>
      </c>
      <c r="CI1627">
        <f>'TABLEAU DE BORD'!B1625</f>
        <v>0</v>
      </c>
      <c r="CJ1627">
        <f>'TABLEAU DE BORD'!E1625-'TABLEAU DE BORD'!C1625</f>
        <v>0</v>
      </c>
      <c r="CL1627">
        <f>'TABLEAU DE BORD'!H1625</f>
        <v>0</v>
      </c>
      <c r="CM1627">
        <f>'TABLEAU DE BORD'!K1625-'TABLEAU DE BORD'!I1625</f>
        <v>0</v>
      </c>
    </row>
    <row r="1628" spans="72:91" x14ac:dyDescent="0.25">
      <c r="BT162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BORD'!$B$13:$B$2000,0),11))*T1628/INDEX('TABLEAU DE BORD'!$B$13:$R$2000,MATCH('Formalisme RTE'!$H$2,'TABLEAU DE BORD'!$B$13:$B$2000,0),12)</f>
        <v>3.102830965870556</v>
      </c>
      <c r="BU1628">
        <f t="shared" si="125"/>
        <v>0.93577891975241945</v>
      </c>
      <c r="BX1628">
        <f t="shared" si="123"/>
        <v>0.60748217536470928</v>
      </c>
      <c r="BZ1628">
        <v>19.600000000000001</v>
      </c>
      <c r="CB1628">
        <v>0.627</v>
      </c>
      <c r="CD1628">
        <f t="shared" si="124"/>
        <v>1.5404220201039038</v>
      </c>
      <c r="CF1628">
        <f t="shared" si="122"/>
        <v>404.81000000000006</v>
      </c>
      <c r="CG162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BORD'!$B$13:$B$2000,0),9)))*T1628/$P$18)</f>
        <v>406.35042202010396</v>
      </c>
      <c r="CI1628">
        <f>'TABLEAU DE BORD'!B1626</f>
        <v>0</v>
      </c>
      <c r="CJ1628">
        <f>'TABLEAU DE BORD'!E1626-'TABLEAU DE BORD'!C1626</f>
        <v>0</v>
      </c>
      <c r="CL1628">
        <f>'TABLEAU DE BORD'!H1626</f>
        <v>0</v>
      </c>
      <c r="CM1628">
        <f>'TABLEAU DE BORD'!K1626-'TABLEAU DE BORD'!I1626</f>
        <v>0</v>
      </c>
    </row>
    <row r="1629" spans="72:91" x14ac:dyDescent="0.25">
      <c r="BT162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BORD'!$B$13:$B$2000,0),11))*T1629/INDEX('TABLEAU DE BORD'!$B$13:$R$2000,MATCH('Formalisme RTE'!$H$2,'TABLEAU DE BORD'!$B$13:$B$2000,0),12)</f>
        <v>3.102830965870556</v>
      </c>
      <c r="BU1629">
        <f t="shared" si="125"/>
        <v>0.93577891975241945</v>
      </c>
      <c r="BX1629">
        <f t="shared" si="123"/>
        <v>0.60748217536470928</v>
      </c>
      <c r="BZ1629">
        <v>19.600000000000001</v>
      </c>
      <c r="CB1629">
        <v>0.627</v>
      </c>
      <c r="CD1629">
        <f t="shared" si="124"/>
        <v>1.5404220201039038</v>
      </c>
      <c r="CF1629">
        <f t="shared" si="122"/>
        <v>404.81000000000006</v>
      </c>
      <c r="CG162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BORD'!$B$13:$B$2000,0),9)))*T1629/$P$18)</f>
        <v>406.35042202010396</v>
      </c>
      <c r="CI1629">
        <f>'TABLEAU DE BORD'!B1627</f>
        <v>0</v>
      </c>
      <c r="CJ1629">
        <f>'TABLEAU DE BORD'!E1627-'TABLEAU DE BORD'!C1627</f>
        <v>0</v>
      </c>
      <c r="CL1629">
        <f>'TABLEAU DE BORD'!H1627</f>
        <v>0</v>
      </c>
      <c r="CM1629">
        <f>'TABLEAU DE BORD'!K1627-'TABLEAU DE BORD'!I1627</f>
        <v>0</v>
      </c>
    </row>
    <row r="1630" spans="72:91" x14ac:dyDescent="0.25">
      <c r="BT163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BORD'!$B$13:$B$2000,0),11))*T1630/INDEX('TABLEAU DE BORD'!$B$13:$R$2000,MATCH('Formalisme RTE'!$H$2,'TABLEAU DE BORD'!$B$13:$B$2000,0),12)</f>
        <v>3.102830965870556</v>
      </c>
      <c r="BU1630">
        <f t="shared" si="125"/>
        <v>0.93577891975241945</v>
      </c>
      <c r="BX1630">
        <f t="shared" si="123"/>
        <v>0.60748217536470928</v>
      </c>
      <c r="BZ1630">
        <v>19.600000000000001</v>
      </c>
      <c r="CB1630">
        <v>0.627</v>
      </c>
      <c r="CD1630">
        <f t="shared" si="124"/>
        <v>1.5404220201039038</v>
      </c>
      <c r="CF1630">
        <f t="shared" si="122"/>
        <v>404.81000000000006</v>
      </c>
      <c r="CG163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BORD'!$B$13:$B$2000,0),9)))*T1630/$P$18)</f>
        <v>406.35042202010396</v>
      </c>
      <c r="CI1630">
        <f>'TABLEAU DE BORD'!B1628</f>
        <v>0</v>
      </c>
      <c r="CJ1630">
        <f>'TABLEAU DE BORD'!E1628-'TABLEAU DE BORD'!C1628</f>
        <v>0</v>
      </c>
      <c r="CL1630">
        <f>'TABLEAU DE BORD'!H1628</f>
        <v>0</v>
      </c>
      <c r="CM1630">
        <f>'TABLEAU DE BORD'!K1628-'TABLEAU DE BORD'!I1628</f>
        <v>0</v>
      </c>
    </row>
    <row r="1631" spans="72:91" x14ac:dyDescent="0.25">
      <c r="BT163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BORD'!$B$13:$B$2000,0),11))*T1631/INDEX('TABLEAU DE BORD'!$B$13:$R$2000,MATCH('Formalisme RTE'!$H$2,'TABLEAU DE BORD'!$B$13:$B$2000,0),12)</f>
        <v>3.102830965870556</v>
      </c>
      <c r="BU1631">
        <f t="shared" si="125"/>
        <v>0.93577891975241945</v>
      </c>
      <c r="BX1631">
        <f t="shared" si="123"/>
        <v>0.60748217536470928</v>
      </c>
      <c r="BZ1631">
        <v>19.600000000000001</v>
      </c>
      <c r="CB1631">
        <v>0.627</v>
      </c>
      <c r="CD1631">
        <f t="shared" si="124"/>
        <v>1.5404220201039038</v>
      </c>
      <c r="CF1631">
        <f t="shared" si="122"/>
        <v>404.81000000000006</v>
      </c>
      <c r="CG163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BORD'!$B$13:$B$2000,0),9)))*T1631/$P$18)</f>
        <v>406.35042202010396</v>
      </c>
      <c r="CI1631">
        <f>'TABLEAU DE BORD'!B1629</f>
        <v>0</v>
      </c>
      <c r="CJ1631">
        <f>'TABLEAU DE BORD'!E1629-'TABLEAU DE BORD'!C1629</f>
        <v>0</v>
      </c>
      <c r="CL1631">
        <f>'TABLEAU DE BORD'!H1629</f>
        <v>0</v>
      </c>
      <c r="CM1631">
        <f>'TABLEAU DE BORD'!K1629-'TABLEAU DE BORD'!I1629</f>
        <v>0</v>
      </c>
    </row>
    <row r="1632" spans="72:91" x14ac:dyDescent="0.25">
      <c r="BT163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BORD'!$B$13:$B$2000,0),11))*T1632/INDEX('TABLEAU DE BORD'!$B$13:$R$2000,MATCH('Formalisme RTE'!$H$2,'TABLEAU DE BORD'!$B$13:$B$2000,0),12)</f>
        <v>3.102830965870556</v>
      </c>
      <c r="BU1632">
        <f t="shared" si="125"/>
        <v>0.93577891975241945</v>
      </c>
      <c r="BX1632">
        <f t="shared" si="123"/>
        <v>0.60748217536470928</v>
      </c>
      <c r="BZ1632">
        <v>19.600000000000001</v>
      </c>
      <c r="CB1632">
        <v>0.627</v>
      </c>
      <c r="CD1632">
        <f t="shared" si="124"/>
        <v>1.5404220201039038</v>
      </c>
      <c r="CF1632">
        <f t="shared" si="122"/>
        <v>404.81000000000006</v>
      </c>
      <c r="CG163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BORD'!$B$13:$B$2000,0),9)))*T1632/$P$18)</f>
        <v>406.35042202010396</v>
      </c>
      <c r="CI1632">
        <f>'TABLEAU DE BORD'!B1630</f>
        <v>0</v>
      </c>
      <c r="CJ1632">
        <f>'TABLEAU DE BORD'!E1630-'TABLEAU DE BORD'!C1630</f>
        <v>0</v>
      </c>
      <c r="CL1632">
        <f>'TABLEAU DE BORD'!H1630</f>
        <v>0</v>
      </c>
      <c r="CM1632">
        <f>'TABLEAU DE BORD'!K1630-'TABLEAU DE BORD'!I1630</f>
        <v>0</v>
      </c>
    </row>
    <row r="1633" spans="72:91" x14ac:dyDescent="0.25">
      <c r="BT163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BORD'!$B$13:$B$2000,0),11))*T1633/INDEX('TABLEAU DE BORD'!$B$13:$R$2000,MATCH('Formalisme RTE'!$H$2,'TABLEAU DE BORD'!$B$13:$B$2000,0),12)</f>
        <v>3.102830965870556</v>
      </c>
      <c r="BU1633">
        <f t="shared" si="125"/>
        <v>0.93577891975241945</v>
      </c>
      <c r="BX1633">
        <f t="shared" si="123"/>
        <v>0.60748217536470928</v>
      </c>
      <c r="BZ1633">
        <v>19.600000000000001</v>
      </c>
      <c r="CB1633">
        <v>0.627</v>
      </c>
      <c r="CD1633">
        <f t="shared" si="124"/>
        <v>1.5404220201039038</v>
      </c>
      <c r="CF1633">
        <f t="shared" si="122"/>
        <v>404.81000000000006</v>
      </c>
      <c r="CG163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BORD'!$B$13:$B$2000,0),9)))*T1633/$P$18)</f>
        <v>406.35042202010396</v>
      </c>
      <c r="CI1633">
        <f>'TABLEAU DE BORD'!B1631</f>
        <v>0</v>
      </c>
      <c r="CJ1633">
        <f>'TABLEAU DE BORD'!E1631-'TABLEAU DE BORD'!C1631</f>
        <v>0</v>
      </c>
      <c r="CL1633">
        <f>'TABLEAU DE BORD'!H1631</f>
        <v>0</v>
      </c>
      <c r="CM1633">
        <f>'TABLEAU DE BORD'!K1631-'TABLEAU DE BORD'!I1631</f>
        <v>0</v>
      </c>
    </row>
    <row r="1634" spans="72:91" x14ac:dyDescent="0.25">
      <c r="BT163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BORD'!$B$13:$B$2000,0),11))*T1634/INDEX('TABLEAU DE BORD'!$B$13:$R$2000,MATCH('Formalisme RTE'!$H$2,'TABLEAU DE BORD'!$B$13:$B$2000,0),12)</f>
        <v>3.102830965870556</v>
      </c>
      <c r="BU1634">
        <f t="shared" si="125"/>
        <v>0.93577891975241945</v>
      </c>
      <c r="BX1634">
        <f t="shared" si="123"/>
        <v>0.60748217536470928</v>
      </c>
      <c r="BZ1634">
        <v>19.600000000000001</v>
      </c>
      <c r="CB1634">
        <v>0.627</v>
      </c>
      <c r="CD1634">
        <f t="shared" si="124"/>
        <v>1.5404220201039038</v>
      </c>
      <c r="CF1634">
        <f t="shared" si="122"/>
        <v>404.81000000000006</v>
      </c>
      <c r="CG163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BORD'!$B$13:$B$2000,0),9)))*T1634/$P$18)</f>
        <v>406.35042202010396</v>
      </c>
      <c r="CI1634">
        <f>'TABLEAU DE BORD'!B1632</f>
        <v>0</v>
      </c>
      <c r="CJ1634">
        <f>'TABLEAU DE BORD'!E1632-'TABLEAU DE BORD'!C1632</f>
        <v>0</v>
      </c>
      <c r="CL1634">
        <f>'TABLEAU DE BORD'!H1632</f>
        <v>0</v>
      </c>
      <c r="CM1634">
        <f>'TABLEAU DE BORD'!K1632-'TABLEAU DE BORD'!I1632</f>
        <v>0</v>
      </c>
    </row>
    <row r="1635" spans="72:91" x14ac:dyDescent="0.25">
      <c r="BT163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BORD'!$B$13:$B$2000,0),11))*T1635/INDEX('TABLEAU DE BORD'!$B$13:$R$2000,MATCH('Formalisme RTE'!$H$2,'TABLEAU DE BORD'!$B$13:$B$2000,0),12)</f>
        <v>3.102830965870556</v>
      </c>
      <c r="BU1635">
        <f t="shared" si="125"/>
        <v>0.93577891975241945</v>
      </c>
      <c r="BX1635">
        <f t="shared" si="123"/>
        <v>0.60748217536470928</v>
      </c>
      <c r="BZ1635">
        <v>19.600000000000001</v>
      </c>
      <c r="CB1635">
        <v>0.627</v>
      </c>
      <c r="CD1635">
        <f t="shared" si="124"/>
        <v>1.5404220201039038</v>
      </c>
      <c r="CF1635">
        <f t="shared" si="122"/>
        <v>404.81000000000006</v>
      </c>
      <c r="CG163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BORD'!$B$13:$B$2000,0),9)))*T1635/$P$18)</f>
        <v>406.35042202010396</v>
      </c>
      <c r="CI1635">
        <f>'TABLEAU DE BORD'!B1633</f>
        <v>0</v>
      </c>
      <c r="CJ1635">
        <f>'TABLEAU DE BORD'!E1633-'TABLEAU DE BORD'!C1633</f>
        <v>0</v>
      </c>
      <c r="CL1635">
        <f>'TABLEAU DE BORD'!H1633</f>
        <v>0</v>
      </c>
      <c r="CM1635">
        <f>'TABLEAU DE BORD'!K1633-'TABLEAU DE BORD'!I1633</f>
        <v>0</v>
      </c>
    </row>
    <row r="1636" spans="72:91" x14ac:dyDescent="0.25">
      <c r="BT163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BORD'!$B$13:$B$2000,0),11))*T1636/INDEX('TABLEAU DE BORD'!$B$13:$R$2000,MATCH('Formalisme RTE'!$H$2,'TABLEAU DE BORD'!$B$13:$B$2000,0),12)</f>
        <v>3.102830965870556</v>
      </c>
      <c r="BU1636">
        <f t="shared" si="125"/>
        <v>0.93577891975241945</v>
      </c>
      <c r="BX1636">
        <f t="shared" si="123"/>
        <v>0.60748217536470928</v>
      </c>
      <c r="BZ1636">
        <v>19.600000000000001</v>
      </c>
      <c r="CB1636">
        <v>0.627</v>
      </c>
      <c r="CD1636">
        <f t="shared" si="124"/>
        <v>1.5404220201039038</v>
      </c>
      <c r="CF1636">
        <f t="shared" si="122"/>
        <v>404.81000000000006</v>
      </c>
      <c r="CG163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BORD'!$B$13:$B$2000,0),9)))*T1636/$P$18)</f>
        <v>406.35042202010396</v>
      </c>
      <c r="CI1636">
        <f>'TABLEAU DE BORD'!B1634</f>
        <v>0</v>
      </c>
      <c r="CJ1636">
        <f>'TABLEAU DE BORD'!E1634-'TABLEAU DE BORD'!C1634</f>
        <v>0</v>
      </c>
      <c r="CL1636">
        <f>'TABLEAU DE BORD'!H1634</f>
        <v>0</v>
      </c>
      <c r="CM1636">
        <f>'TABLEAU DE BORD'!K1634-'TABLEAU DE BORD'!I1634</f>
        <v>0</v>
      </c>
    </row>
    <row r="1637" spans="72:91" x14ac:dyDescent="0.25">
      <c r="BT163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BORD'!$B$13:$B$2000,0),11))*T1637/INDEX('TABLEAU DE BORD'!$B$13:$R$2000,MATCH('Formalisme RTE'!$H$2,'TABLEAU DE BORD'!$B$13:$B$2000,0),12)</f>
        <v>3.102830965870556</v>
      </c>
      <c r="BU1637">
        <f t="shared" si="125"/>
        <v>0.93577891975241945</v>
      </c>
      <c r="BX1637">
        <f t="shared" si="123"/>
        <v>0.60748217536470928</v>
      </c>
      <c r="BZ1637">
        <v>19.600000000000001</v>
      </c>
      <c r="CB1637">
        <v>0.627</v>
      </c>
      <c r="CD1637">
        <f t="shared" si="124"/>
        <v>1.5404220201039038</v>
      </c>
      <c r="CF1637">
        <f t="shared" si="122"/>
        <v>404.81000000000006</v>
      </c>
      <c r="CG163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BORD'!$B$13:$B$2000,0),9)))*T1637/$P$18)</f>
        <v>406.35042202010396</v>
      </c>
      <c r="CI1637">
        <f>'TABLEAU DE BORD'!B1635</f>
        <v>0</v>
      </c>
      <c r="CJ1637">
        <f>'TABLEAU DE BORD'!E1635-'TABLEAU DE BORD'!C1635</f>
        <v>0</v>
      </c>
      <c r="CL1637">
        <f>'TABLEAU DE BORD'!H1635</f>
        <v>0</v>
      </c>
      <c r="CM1637">
        <f>'TABLEAU DE BORD'!K1635-'TABLEAU DE BORD'!I1635</f>
        <v>0</v>
      </c>
    </row>
    <row r="1638" spans="72:91" x14ac:dyDescent="0.25">
      <c r="BT163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BORD'!$B$13:$B$2000,0),11))*T1638/INDEX('TABLEAU DE BORD'!$B$13:$R$2000,MATCH('Formalisme RTE'!$H$2,'TABLEAU DE BORD'!$B$13:$B$2000,0),12)</f>
        <v>3.102830965870556</v>
      </c>
      <c r="BU1638">
        <f t="shared" si="125"/>
        <v>0.93577891975241945</v>
      </c>
      <c r="BX1638">
        <f t="shared" si="123"/>
        <v>0.60748217536470928</v>
      </c>
      <c r="BZ1638">
        <v>19.600000000000001</v>
      </c>
      <c r="CB1638">
        <v>0.627</v>
      </c>
      <c r="CD1638">
        <f t="shared" si="124"/>
        <v>1.5404220201039038</v>
      </c>
      <c r="CF1638">
        <f t="shared" si="122"/>
        <v>404.81000000000006</v>
      </c>
      <c r="CG163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BORD'!$B$13:$B$2000,0),9)))*T1638/$P$18)</f>
        <v>406.35042202010396</v>
      </c>
      <c r="CI1638">
        <f>'TABLEAU DE BORD'!B1636</f>
        <v>0</v>
      </c>
      <c r="CJ1638">
        <f>'TABLEAU DE BORD'!E1636-'TABLEAU DE BORD'!C1636</f>
        <v>0</v>
      </c>
      <c r="CL1638">
        <f>'TABLEAU DE BORD'!H1636</f>
        <v>0</v>
      </c>
      <c r="CM1638">
        <f>'TABLEAU DE BORD'!K1636-'TABLEAU DE BORD'!I1636</f>
        <v>0</v>
      </c>
    </row>
    <row r="1639" spans="72:91" x14ac:dyDescent="0.25">
      <c r="BT163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BORD'!$B$13:$B$2000,0),11))*T1639/INDEX('TABLEAU DE BORD'!$B$13:$R$2000,MATCH('Formalisme RTE'!$H$2,'TABLEAU DE BORD'!$B$13:$B$2000,0),12)</f>
        <v>3.102830965870556</v>
      </c>
      <c r="BU1639">
        <f t="shared" si="125"/>
        <v>0.93577891975241945</v>
      </c>
      <c r="BX1639">
        <f t="shared" si="123"/>
        <v>0.60748217536470928</v>
      </c>
      <c r="BZ1639">
        <v>19.600000000000001</v>
      </c>
      <c r="CB1639">
        <v>0.627</v>
      </c>
      <c r="CD1639">
        <f t="shared" si="124"/>
        <v>1.5404220201039038</v>
      </c>
      <c r="CF1639">
        <f t="shared" si="122"/>
        <v>404.81000000000006</v>
      </c>
      <c r="CG163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BORD'!$B$13:$B$2000,0),9)))*T1639/$P$18)</f>
        <v>406.35042202010396</v>
      </c>
      <c r="CI1639">
        <f>'TABLEAU DE BORD'!B1637</f>
        <v>0</v>
      </c>
      <c r="CJ1639">
        <f>'TABLEAU DE BORD'!E1637-'TABLEAU DE BORD'!C1637</f>
        <v>0</v>
      </c>
      <c r="CL1639">
        <f>'TABLEAU DE BORD'!H1637</f>
        <v>0</v>
      </c>
      <c r="CM1639">
        <f>'TABLEAU DE BORD'!K1637-'TABLEAU DE BORD'!I1637</f>
        <v>0</v>
      </c>
    </row>
    <row r="1640" spans="72:91" x14ac:dyDescent="0.25">
      <c r="BT164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BORD'!$B$13:$B$2000,0),11))*T1640/INDEX('TABLEAU DE BORD'!$B$13:$R$2000,MATCH('Formalisme RTE'!$H$2,'TABLEAU DE BORD'!$B$13:$B$2000,0),12)</f>
        <v>3.102830965870556</v>
      </c>
      <c r="BU1640">
        <f t="shared" si="125"/>
        <v>0.93577891975241945</v>
      </c>
      <c r="BX1640">
        <f t="shared" si="123"/>
        <v>0.60748217536470928</v>
      </c>
      <c r="BZ1640">
        <v>19.600000000000001</v>
      </c>
      <c r="CB1640">
        <v>0.627</v>
      </c>
      <c r="CD1640">
        <f t="shared" si="124"/>
        <v>1.5404220201039038</v>
      </c>
      <c r="CF1640">
        <f t="shared" si="122"/>
        <v>404.81000000000006</v>
      </c>
      <c r="CG164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BORD'!$B$13:$B$2000,0),9)))*T1640/$P$18)</f>
        <v>406.35042202010396</v>
      </c>
      <c r="CI1640">
        <f>'TABLEAU DE BORD'!B1638</f>
        <v>0</v>
      </c>
      <c r="CJ1640">
        <f>'TABLEAU DE BORD'!E1638-'TABLEAU DE BORD'!C1638</f>
        <v>0</v>
      </c>
      <c r="CL1640">
        <f>'TABLEAU DE BORD'!H1638</f>
        <v>0</v>
      </c>
      <c r="CM1640">
        <f>'TABLEAU DE BORD'!K1638-'TABLEAU DE BORD'!I1638</f>
        <v>0</v>
      </c>
    </row>
    <row r="1641" spans="72:91" x14ac:dyDescent="0.25">
      <c r="BT164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BORD'!$B$13:$B$2000,0),11))*T1641/INDEX('TABLEAU DE BORD'!$B$13:$R$2000,MATCH('Formalisme RTE'!$H$2,'TABLEAU DE BORD'!$B$13:$B$2000,0),12)</f>
        <v>3.102830965870556</v>
      </c>
      <c r="BU1641">
        <f t="shared" si="125"/>
        <v>0.93577891975241945</v>
      </c>
      <c r="BX1641">
        <f t="shared" si="123"/>
        <v>0.60748217536470928</v>
      </c>
      <c r="BZ1641">
        <v>19.600000000000001</v>
      </c>
      <c r="CB1641">
        <v>0.627</v>
      </c>
      <c r="CD1641">
        <f t="shared" si="124"/>
        <v>1.5404220201039038</v>
      </c>
      <c r="CF1641">
        <f t="shared" si="122"/>
        <v>404.81000000000006</v>
      </c>
      <c r="CG164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BORD'!$B$13:$B$2000,0),9)))*T1641/$P$18)</f>
        <v>406.35042202010396</v>
      </c>
      <c r="CI1641">
        <f>'TABLEAU DE BORD'!B1639</f>
        <v>0</v>
      </c>
      <c r="CJ1641">
        <f>'TABLEAU DE BORD'!E1639-'TABLEAU DE BORD'!C1639</f>
        <v>0</v>
      </c>
      <c r="CL1641">
        <f>'TABLEAU DE BORD'!H1639</f>
        <v>0</v>
      </c>
      <c r="CM1641">
        <f>'TABLEAU DE BORD'!K1639-'TABLEAU DE BORD'!I1639</f>
        <v>0</v>
      </c>
    </row>
    <row r="1642" spans="72:91" x14ac:dyDescent="0.25">
      <c r="BT164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BORD'!$B$13:$B$2000,0),11))*T1642/INDEX('TABLEAU DE BORD'!$B$13:$R$2000,MATCH('Formalisme RTE'!$H$2,'TABLEAU DE BORD'!$B$13:$B$2000,0),12)</f>
        <v>3.102830965870556</v>
      </c>
      <c r="BU1642">
        <f t="shared" si="125"/>
        <v>0.93577891975241945</v>
      </c>
      <c r="BX1642">
        <f t="shared" si="123"/>
        <v>0.60748217536470928</v>
      </c>
      <c r="BZ1642">
        <v>19.600000000000001</v>
      </c>
      <c r="CB1642">
        <v>0.627</v>
      </c>
      <c r="CD1642">
        <f t="shared" si="124"/>
        <v>1.5404220201039038</v>
      </c>
      <c r="CF1642">
        <f t="shared" si="122"/>
        <v>404.81000000000006</v>
      </c>
      <c r="CG164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BORD'!$B$13:$B$2000,0),9)))*T1642/$P$18)</f>
        <v>406.35042202010396</v>
      </c>
      <c r="CI1642">
        <f>'TABLEAU DE BORD'!B1640</f>
        <v>0</v>
      </c>
      <c r="CJ1642">
        <f>'TABLEAU DE BORD'!E1640-'TABLEAU DE BORD'!C1640</f>
        <v>0</v>
      </c>
      <c r="CL1642">
        <f>'TABLEAU DE BORD'!H1640</f>
        <v>0</v>
      </c>
      <c r="CM1642">
        <f>'TABLEAU DE BORD'!K1640-'TABLEAU DE BORD'!I1640</f>
        <v>0</v>
      </c>
    </row>
    <row r="1643" spans="72:91" x14ac:dyDescent="0.25">
      <c r="BT164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BORD'!$B$13:$B$2000,0),11))*T1643/INDEX('TABLEAU DE BORD'!$B$13:$R$2000,MATCH('Formalisme RTE'!$H$2,'TABLEAU DE BORD'!$B$13:$B$2000,0),12)</f>
        <v>3.102830965870556</v>
      </c>
      <c r="BU1643">
        <f t="shared" si="125"/>
        <v>0.93577891975241945</v>
      </c>
      <c r="BX1643">
        <f t="shared" si="123"/>
        <v>0.60748217536470928</v>
      </c>
      <c r="BZ1643">
        <v>19.600000000000001</v>
      </c>
      <c r="CB1643">
        <v>0.627</v>
      </c>
      <c r="CD1643">
        <f t="shared" si="124"/>
        <v>1.5404220201039038</v>
      </c>
      <c r="CF1643">
        <f t="shared" si="122"/>
        <v>404.81000000000006</v>
      </c>
      <c r="CG164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BORD'!$B$13:$B$2000,0),9)))*T1643/$P$18)</f>
        <v>406.35042202010396</v>
      </c>
      <c r="CI1643">
        <f>'TABLEAU DE BORD'!B1641</f>
        <v>0</v>
      </c>
      <c r="CJ1643">
        <f>'TABLEAU DE BORD'!E1641-'TABLEAU DE BORD'!C1641</f>
        <v>0</v>
      </c>
      <c r="CL1643">
        <f>'TABLEAU DE BORD'!H1641</f>
        <v>0</v>
      </c>
      <c r="CM1643">
        <f>'TABLEAU DE BORD'!K1641-'TABLEAU DE BORD'!I1641</f>
        <v>0</v>
      </c>
    </row>
    <row r="1644" spans="72:91" x14ac:dyDescent="0.25">
      <c r="BT164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BORD'!$B$13:$B$2000,0),11))*T1644/INDEX('TABLEAU DE BORD'!$B$13:$R$2000,MATCH('Formalisme RTE'!$H$2,'TABLEAU DE BORD'!$B$13:$B$2000,0),12)</f>
        <v>3.102830965870556</v>
      </c>
      <c r="BU1644">
        <f t="shared" si="125"/>
        <v>0.93577891975241945</v>
      </c>
      <c r="BX1644">
        <f t="shared" si="123"/>
        <v>0.60748217536470928</v>
      </c>
      <c r="BZ1644">
        <v>19.600000000000001</v>
      </c>
      <c r="CB1644">
        <v>0.627</v>
      </c>
      <c r="CD1644">
        <f t="shared" si="124"/>
        <v>1.5404220201039038</v>
      </c>
      <c r="CF1644">
        <f t="shared" si="122"/>
        <v>404.81000000000006</v>
      </c>
      <c r="CG164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BORD'!$B$13:$B$2000,0),9)))*T1644/$P$18)</f>
        <v>406.35042202010396</v>
      </c>
      <c r="CI1644">
        <f>'TABLEAU DE BORD'!B1642</f>
        <v>0</v>
      </c>
      <c r="CJ1644">
        <f>'TABLEAU DE BORD'!E1642-'TABLEAU DE BORD'!C1642</f>
        <v>0</v>
      </c>
      <c r="CL1644">
        <f>'TABLEAU DE BORD'!H1642</f>
        <v>0</v>
      </c>
      <c r="CM1644">
        <f>'TABLEAU DE BORD'!K1642-'TABLEAU DE BORD'!I1642</f>
        <v>0</v>
      </c>
    </row>
    <row r="1645" spans="72:91" x14ac:dyDescent="0.25">
      <c r="BT164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BORD'!$B$13:$B$2000,0),11))*T1645/INDEX('TABLEAU DE BORD'!$B$13:$R$2000,MATCH('Formalisme RTE'!$H$2,'TABLEAU DE BORD'!$B$13:$B$2000,0),12)</f>
        <v>3.102830965870556</v>
      </c>
      <c r="BU1645">
        <f t="shared" si="125"/>
        <v>0.93577891975241945</v>
      </c>
      <c r="BX1645">
        <f t="shared" si="123"/>
        <v>0.60748217536470928</v>
      </c>
      <c r="BZ1645">
        <v>19.600000000000001</v>
      </c>
      <c r="CB1645">
        <v>0.627</v>
      </c>
      <c r="CD1645">
        <f t="shared" si="124"/>
        <v>1.5404220201039038</v>
      </c>
      <c r="CF1645">
        <f t="shared" si="122"/>
        <v>404.81000000000006</v>
      </c>
      <c r="CG164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BORD'!$B$13:$B$2000,0),9)))*T1645/$P$18)</f>
        <v>406.35042202010396</v>
      </c>
      <c r="CI1645">
        <f>'TABLEAU DE BORD'!B1643</f>
        <v>0</v>
      </c>
      <c r="CJ1645">
        <f>'TABLEAU DE BORD'!E1643-'TABLEAU DE BORD'!C1643</f>
        <v>0</v>
      </c>
      <c r="CL1645">
        <f>'TABLEAU DE BORD'!H1643</f>
        <v>0</v>
      </c>
      <c r="CM1645">
        <f>'TABLEAU DE BORD'!K1643-'TABLEAU DE BORD'!I1643</f>
        <v>0</v>
      </c>
    </row>
    <row r="1646" spans="72:91" x14ac:dyDescent="0.25">
      <c r="BT164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BORD'!$B$13:$B$2000,0),11))*T1646/INDEX('TABLEAU DE BORD'!$B$13:$R$2000,MATCH('Formalisme RTE'!$H$2,'TABLEAU DE BORD'!$B$13:$B$2000,0),12)</f>
        <v>3.102830965870556</v>
      </c>
      <c r="BU1646">
        <f t="shared" si="125"/>
        <v>0.93577891975241945</v>
      </c>
      <c r="BX1646">
        <f t="shared" si="123"/>
        <v>0.60748217536470928</v>
      </c>
      <c r="BZ1646">
        <v>19.600000000000001</v>
      </c>
      <c r="CB1646">
        <v>0.627</v>
      </c>
      <c r="CD1646">
        <f t="shared" si="124"/>
        <v>1.5404220201039038</v>
      </c>
      <c r="CF1646">
        <f t="shared" si="122"/>
        <v>404.81000000000006</v>
      </c>
      <c r="CG164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BORD'!$B$13:$B$2000,0),9)))*T1646/$P$18)</f>
        <v>406.35042202010396</v>
      </c>
      <c r="CI1646">
        <f>'TABLEAU DE BORD'!B1644</f>
        <v>0</v>
      </c>
      <c r="CJ1646">
        <f>'TABLEAU DE BORD'!E1644-'TABLEAU DE BORD'!C1644</f>
        <v>0</v>
      </c>
      <c r="CL1646">
        <f>'TABLEAU DE BORD'!H1644</f>
        <v>0</v>
      </c>
      <c r="CM1646">
        <f>'TABLEAU DE BORD'!K1644-'TABLEAU DE BORD'!I1644</f>
        <v>0</v>
      </c>
    </row>
    <row r="1647" spans="72:91" x14ac:dyDescent="0.25">
      <c r="BT164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BORD'!$B$13:$B$2000,0),11))*T1647/INDEX('TABLEAU DE BORD'!$B$13:$R$2000,MATCH('Formalisme RTE'!$H$2,'TABLEAU DE BORD'!$B$13:$B$2000,0),12)</f>
        <v>3.102830965870556</v>
      </c>
      <c r="BU1647">
        <f t="shared" si="125"/>
        <v>0.93577891975241945</v>
      </c>
      <c r="BX1647">
        <f t="shared" si="123"/>
        <v>0.60748217536470928</v>
      </c>
      <c r="BZ1647">
        <v>19.600000000000001</v>
      </c>
      <c r="CB1647">
        <v>0.627</v>
      </c>
      <c r="CD1647">
        <f t="shared" si="124"/>
        <v>1.5404220201039038</v>
      </c>
      <c r="CF1647">
        <f t="shared" si="122"/>
        <v>404.81000000000006</v>
      </c>
      <c r="CG164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BORD'!$B$13:$B$2000,0),9)))*T1647/$P$18)</f>
        <v>406.35042202010396</v>
      </c>
      <c r="CI1647">
        <f>'TABLEAU DE BORD'!B1645</f>
        <v>0</v>
      </c>
      <c r="CJ1647">
        <f>'TABLEAU DE BORD'!E1645-'TABLEAU DE BORD'!C1645</f>
        <v>0</v>
      </c>
      <c r="CL1647">
        <f>'TABLEAU DE BORD'!H1645</f>
        <v>0</v>
      </c>
      <c r="CM1647">
        <f>'TABLEAU DE BORD'!K1645-'TABLEAU DE BORD'!I1645</f>
        <v>0</v>
      </c>
    </row>
    <row r="1648" spans="72:91" x14ac:dyDescent="0.25">
      <c r="BT164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BORD'!$B$13:$B$2000,0),11))*T1648/INDEX('TABLEAU DE BORD'!$B$13:$R$2000,MATCH('Formalisme RTE'!$H$2,'TABLEAU DE BORD'!$B$13:$B$2000,0),12)</f>
        <v>3.102830965870556</v>
      </c>
      <c r="BU1648">
        <f t="shared" si="125"/>
        <v>0.93577891975241945</v>
      </c>
      <c r="BX1648">
        <f t="shared" si="123"/>
        <v>0.60748217536470928</v>
      </c>
      <c r="BZ1648">
        <v>19.600000000000001</v>
      </c>
      <c r="CB1648">
        <v>0.627</v>
      </c>
      <c r="CD1648">
        <f t="shared" si="124"/>
        <v>1.5404220201039038</v>
      </c>
      <c r="CF1648">
        <f t="shared" si="122"/>
        <v>404.81000000000006</v>
      </c>
      <c r="CG164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BORD'!$B$13:$B$2000,0),9)))*T1648/$P$18)</f>
        <v>406.35042202010396</v>
      </c>
      <c r="CI1648">
        <f>'TABLEAU DE BORD'!B1646</f>
        <v>0</v>
      </c>
      <c r="CJ1648">
        <f>'TABLEAU DE BORD'!E1646-'TABLEAU DE BORD'!C1646</f>
        <v>0</v>
      </c>
      <c r="CL1648">
        <f>'TABLEAU DE BORD'!H1646</f>
        <v>0</v>
      </c>
      <c r="CM1648">
        <f>'TABLEAU DE BORD'!K1646-'TABLEAU DE BORD'!I1646</f>
        <v>0</v>
      </c>
    </row>
    <row r="1649" spans="72:91" x14ac:dyDescent="0.25">
      <c r="BT164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BORD'!$B$13:$B$2000,0),11))*T1649/INDEX('TABLEAU DE BORD'!$B$13:$R$2000,MATCH('Formalisme RTE'!$H$2,'TABLEAU DE BORD'!$B$13:$B$2000,0),12)</f>
        <v>3.102830965870556</v>
      </c>
      <c r="BU1649">
        <f t="shared" si="125"/>
        <v>0.93577891975241945</v>
      </c>
      <c r="BX1649">
        <f t="shared" si="123"/>
        <v>0.60748217536470928</v>
      </c>
      <c r="BZ1649">
        <v>19.600000000000001</v>
      </c>
      <c r="CB1649">
        <v>0.627</v>
      </c>
      <c r="CD1649">
        <f t="shared" si="124"/>
        <v>1.5404220201039038</v>
      </c>
      <c r="CF1649">
        <f t="shared" si="122"/>
        <v>404.81000000000006</v>
      </c>
      <c r="CG164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BORD'!$B$13:$B$2000,0),9)))*T1649/$P$18)</f>
        <v>406.35042202010396</v>
      </c>
      <c r="CI1649">
        <f>'TABLEAU DE BORD'!B1647</f>
        <v>0</v>
      </c>
      <c r="CJ1649">
        <f>'TABLEAU DE BORD'!E1647-'TABLEAU DE BORD'!C1647</f>
        <v>0</v>
      </c>
      <c r="CL1649">
        <f>'TABLEAU DE BORD'!H1647</f>
        <v>0</v>
      </c>
      <c r="CM1649">
        <f>'TABLEAU DE BORD'!K1647-'TABLEAU DE BORD'!I1647</f>
        <v>0</v>
      </c>
    </row>
    <row r="1650" spans="72:91" x14ac:dyDescent="0.25">
      <c r="BT165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BORD'!$B$13:$B$2000,0),11))*T1650/INDEX('TABLEAU DE BORD'!$B$13:$R$2000,MATCH('Formalisme RTE'!$H$2,'TABLEAU DE BORD'!$B$13:$B$2000,0),12)</f>
        <v>3.102830965870556</v>
      </c>
      <c r="BU1650">
        <f t="shared" si="125"/>
        <v>0.93577891975241945</v>
      </c>
      <c r="BX1650">
        <f t="shared" si="123"/>
        <v>0.60748217536470928</v>
      </c>
      <c r="BZ1650">
        <v>19.600000000000001</v>
      </c>
      <c r="CB1650">
        <v>0.627</v>
      </c>
      <c r="CD1650">
        <f t="shared" si="124"/>
        <v>1.5404220201039038</v>
      </c>
      <c r="CF1650">
        <f t="shared" si="122"/>
        <v>404.81000000000006</v>
      </c>
      <c r="CG165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BORD'!$B$13:$B$2000,0),9)))*T1650/$P$18)</f>
        <v>406.35042202010396</v>
      </c>
      <c r="CI1650">
        <f>'TABLEAU DE BORD'!B1648</f>
        <v>0</v>
      </c>
      <c r="CJ1650">
        <f>'TABLEAU DE BORD'!E1648-'TABLEAU DE BORD'!C1648</f>
        <v>0</v>
      </c>
      <c r="CL1650">
        <f>'TABLEAU DE BORD'!H1648</f>
        <v>0</v>
      </c>
      <c r="CM1650">
        <f>'TABLEAU DE BORD'!K1648-'TABLEAU DE BORD'!I1648</f>
        <v>0</v>
      </c>
    </row>
    <row r="1651" spans="72:91" x14ac:dyDescent="0.25">
      <c r="BT165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BORD'!$B$13:$B$2000,0),11))*T1651/INDEX('TABLEAU DE BORD'!$B$13:$R$2000,MATCH('Formalisme RTE'!$H$2,'TABLEAU DE BORD'!$B$13:$B$2000,0),12)</f>
        <v>3.102830965870556</v>
      </c>
      <c r="BU1651">
        <f t="shared" si="125"/>
        <v>0.93577891975241945</v>
      </c>
      <c r="BX1651">
        <f t="shared" si="123"/>
        <v>0.60748217536470928</v>
      </c>
      <c r="BZ1651">
        <v>19.600000000000001</v>
      </c>
      <c r="CB1651">
        <v>0.627</v>
      </c>
      <c r="CD1651">
        <f t="shared" si="124"/>
        <v>1.5404220201039038</v>
      </c>
      <c r="CF1651">
        <f t="shared" si="122"/>
        <v>404.81000000000006</v>
      </c>
      <c r="CG165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BORD'!$B$13:$B$2000,0),9)))*T1651/$P$18)</f>
        <v>406.35042202010396</v>
      </c>
      <c r="CI1651">
        <f>'TABLEAU DE BORD'!B1649</f>
        <v>0</v>
      </c>
      <c r="CJ1651">
        <f>'TABLEAU DE BORD'!E1649-'TABLEAU DE BORD'!C1649</f>
        <v>0</v>
      </c>
      <c r="CL1651">
        <f>'TABLEAU DE BORD'!H1649</f>
        <v>0</v>
      </c>
      <c r="CM1651">
        <f>'TABLEAU DE BORD'!K1649-'TABLEAU DE BORD'!I1649</f>
        <v>0</v>
      </c>
    </row>
    <row r="1652" spans="72:91" x14ac:dyDescent="0.25">
      <c r="BT165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BORD'!$B$13:$B$2000,0),11))*T1652/INDEX('TABLEAU DE BORD'!$B$13:$R$2000,MATCH('Formalisme RTE'!$H$2,'TABLEAU DE BORD'!$B$13:$B$2000,0),12)</f>
        <v>3.102830965870556</v>
      </c>
      <c r="BU1652">
        <f t="shared" si="125"/>
        <v>0.93577891975241945</v>
      </c>
      <c r="BX1652">
        <f t="shared" si="123"/>
        <v>0.60748217536470928</v>
      </c>
      <c r="BZ1652">
        <v>19.600000000000001</v>
      </c>
      <c r="CB1652">
        <v>0.627</v>
      </c>
      <c r="CD1652">
        <f t="shared" si="124"/>
        <v>1.5404220201039038</v>
      </c>
      <c r="CF1652">
        <f t="shared" si="122"/>
        <v>404.81000000000006</v>
      </c>
      <c r="CG165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BORD'!$B$13:$B$2000,0),9)))*T1652/$P$18)</f>
        <v>406.35042202010396</v>
      </c>
      <c r="CI1652">
        <f>'TABLEAU DE BORD'!B1650</f>
        <v>0</v>
      </c>
      <c r="CJ1652">
        <f>'TABLEAU DE BORD'!E1650-'TABLEAU DE BORD'!C1650</f>
        <v>0</v>
      </c>
      <c r="CL1652">
        <f>'TABLEAU DE BORD'!H1650</f>
        <v>0</v>
      </c>
      <c r="CM1652">
        <f>'TABLEAU DE BORD'!K1650-'TABLEAU DE BORD'!I1650</f>
        <v>0</v>
      </c>
    </row>
    <row r="1653" spans="72:91" x14ac:dyDescent="0.25">
      <c r="BT165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BORD'!$B$13:$B$2000,0),11))*T1653/INDEX('TABLEAU DE BORD'!$B$13:$R$2000,MATCH('Formalisme RTE'!$H$2,'TABLEAU DE BORD'!$B$13:$B$2000,0),12)</f>
        <v>3.102830965870556</v>
      </c>
      <c r="BU1653">
        <f t="shared" si="125"/>
        <v>0.93577891975241945</v>
      </c>
      <c r="BX1653">
        <f t="shared" si="123"/>
        <v>0.60748217536470928</v>
      </c>
      <c r="BZ1653">
        <v>19.600000000000001</v>
      </c>
      <c r="CB1653">
        <v>0.627</v>
      </c>
      <c r="CD1653">
        <f t="shared" si="124"/>
        <v>1.5404220201039038</v>
      </c>
      <c r="CF1653">
        <f t="shared" si="122"/>
        <v>404.81000000000006</v>
      </c>
      <c r="CG165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BORD'!$B$13:$B$2000,0),9)))*T1653/$P$18)</f>
        <v>406.35042202010396</v>
      </c>
      <c r="CI1653">
        <f>'TABLEAU DE BORD'!B1651</f>
        <v>0</v>
      </c>
      <c r="CJ1653">
        <f>'TABLEAU DE BORD'!E1651-'TABLEAU DE BORD'!C1651</f>
        <v>0</v>
      </c>
      <c r="CL1653">
        <f>'TABLEAU DE BORD'!H1651</f>
        <v>0</v>
      </c>
      <c r="CM1653">
        <f>'TABLEAU DE BORD'!K1651-'TABLEAU DE BORD'!I1651</f>
        <v>0</v>
      </c>
    </row>
    <row r="1654" spans="72:91" x14ac:dyDescent="0.25">
      <c r="BT165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BORD'!$B$13:$B$2000,0),11))*T1654/INDEX('TABLEAU DE BORD'!$B$13:$R$2000,MATCH('Formalisme RTE'!$H$2,'TABLEAU DE BORD'!$B$13:$B$2000,0),12)</f>
        <v>3.102830965870556</v>
      </c>
      <c r="BU1654">
        <f t="shared" si="125"/>
        <v>0.93577891975241945</v>
      </c>
      <c r="BX1654">
        <f t="shared" si="123"/>
        <v>0.60748217536470928</v>
      </c>
      <c r="BZ1654">
        <v>19.600000000000001</v>
      </c>
      <c r="CB1654">
        <v>0.627</v>
      </c>
      <c r="CD1654">
        <f t="shared" si="124"/>
        <v>1.5404220201039038</v>
      </c>
      <c r="CF1654">
        <f t="shared" si="122"/>
        <v>404.81000000000006</v>
      </c>
      <c r="CG165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BORD'!$B$13:$B$2000,0),9)))*T1654/$P$18)</f>
        <v>406.35042202010396</v>
      </c>
      <c r="CI1654">
        <f>'TABLEAU DE BORD'!B1652</f>
        <v>0</v>
      </c>
      <c r="CJ1654">
        <f>'TABLEAU DE BORD'!E1652-'TABLEAU DE BORD'!C1652</f>
        <v>0</v>
      </c>
      <c r="CL1654">
        <f>'TABLEAU DE BORD'!H1652</f>
        <v>0</v>
      </c>
      <c r="CM1654">
        <f>'TABLEAU DE BORD'!K1652-'TABLEAU DE BORD'!I1652</f>
        <v>0</v>
      </c>
    </row>
    <row r="1655" spans="72:91" x14ac:dyDescent="0.25">
      <c r="BT165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BORD'!$B$13:$B$2000,0),11))*T1655/INDEX('TABLEAU DE BORD'!$B$13:$R$2000,MATCH('Formalisme RTE'!$H$2,'TABLEAU DE BORD'!$B$13:$B$2000,0),12)</f>
        <v>3.102830965870556</v>
      </c>
      <c r="BU1655">
        <f t="shared" si="125"/>
        <v>0.93577891975241945</v>
      </c>
      <c r="BX1655">
        <f t="shared" si="123"/>
        <v>0.60748217536470928</v>
      </c>
      <c r="BZ1655">
        <v>19.600000000000001</v>
      </c>
      <c r="CB1655">
        <v>0.627</v>
      </c>
      <c r="CD1655">
        <f t="shared" si="124"/>
        <v>1.5404220201039038</v>
      </c>
      <c r="CF1655">
        <f t="shared" si="122"/>
        <v>404.81000000000006</v>
      </c>
      <c r="CG165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BORD'!$B$13:$B$2000,0),9)))*T1655/$P$18)</f>
        <v>406.35042202010396</v>
      </c>
      <c r="CI1655">
        <f>'TABLEAU DE BORD'!B1653</f>
        <v>0</v>
      </c>
      <c r="CJ1655">
        <f>'TABLEAU DE BORD'!E1653-'TABLEAU DE BORD'!C1653</f>
        <v>0</v>
      </c>
      <c r="CL1655">
        <f>'TABLEAU DE BORD'!H1653</f>
        <v>0</v>
      </c>
      <c r="CM1655">
        <f>'TABLEAU DE BORD'!K1653-'TABLEAU DE BORD'!I1653</f>
        <v>0</v>
      </c>
    </row>
    <row r="1656" spans="72:91" x14ac:dyDescent="0.25">
      <c r="BT165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BORD'!$B$13:$B$2000,0),11))*T1656/INDEX('TABLEAU DE BORD'!$B$13:$R$2000,MATCH('Formalisme RTE'!$H$2,'TABLEAU DE BORD'!$B$13:$B$2000,0),12)</f>
        <v>3.102830965870556</v>
      </c>
      <c r="BU1656">
        <f t="shared" si="125"/>
        <v>0.93577891975241945</v>
      </c>
      <c r="BX1656">
        <f t="shared" si="123"/>
        <v>0.60748217536470928</v>
      </c>
      <c r="BZ1656">
        <v>19.600000000000001</v>
      </c>
      <c r="CB1656">
        <v>0.627</v>
      </c>
      <c r="CD1656">
        <f t="shared" si="124"/>
        <v>1.5404220201039038</v>
      </c>
      <c r="CF1656">
        <f t="shared" si="122"/>
        <v>404.81000000000006</v>
      </c>
      <c r="CG165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BORD'!$B$13:$B$2000,0),9)))*T1656/$P$18)</f>
        <v>406.35042202010396</v>
      </c>
      <c r="CI1656">
        <f>'TABLEAU DE BORD'!B1654</f>
        <v>0</v>
      </c>
      <c r="CJ1656">
        <f>'TABLEAU DE BORD'!E1654-'TABLEAU DE BORD'!C1654</f>
        <v>0</v>
      </c>
      <c r="CL1656">
        <f>'TABLEAU DE BORD'!H1654</f>
        <v>0</v>
      </c>
      <c r="CM1656">
        <f>'TABLEAU DE BORD'!K1654-'TABLEAU DE BORD'!I1654</f>
        <v>0</v>
      </c>
    </row>
    <row r="1657" spans="72:91" x14ac:dyDescent="0.25">
      <c r="BT165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BORD'!$B$13:$B$2000,0),11))*T1657/INDEX('TABLEAU DE BORD'!$B$13:$R$2000,MATCH('Formalisme RTE'!$H$2,'TABLEAU DE BORD'!$B$13:$B$2000,0),12)</f>
        <v>3.102830965870556</v>
      </c>
      <c r="BU1657">
        <f t="shared" si="125"/>
        <v>0.93577891975241945</v>
      </c>
      <c r="BX1657">
        <f t="shared" si="123"/>
        <v>0.60748217536470928</v>
      </c>
      <c r="BZ1657">
        <v>19.600000000000001</v>
      </c>
      <c r="CB1657">
        <v>0.627</v>
      </c>
      <c r="CD1657">
        <f t="shared" si="124"/>
        <v>1.5404220201039038</v>
      </c>
      <c r="CF1657">
        <f t="shared" si="122"/>
        <v>404.81000000000006</v>
      </c>
      <c r="CG165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BORD'!$B$13:$B$2000,0),9)))*T1657/$P$18)</f>
        <v>406.35042202010396</v>
      </c>
      <c r="CI1657">
        <f>'TABLEAU DE BORD'!B1655</f>
        <v>0</v>
      </c>
      <c r="CJ1657">
        <f>'TABLEAU DE BORD'!E1655-'TABLEAU DE BORD'!C1655</f>
        <v>0</v>
      </c>
      <c r="CL1657">
        <f>'TABLEAU DE BORD'!H1655</f>
        <v>0</v>
      </c>
      <c r="CM1657">
        <f>'TABLEAU DE BORD'!K1655-'TABLEAU DE BORD'!I1655</f>
        <v>0</v>
      </c>
    </row>
    <row r="1658" spans="72:91" x14ac:dyDescent="0.25">
      <c r="BT165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BORD'!$B$13:$B$2000,0),11))*T1658/INDEX('TABLEAU DE BORD'!$B$13:$R$2000,MATCH('Formalisme RTE'!$H$2,'TABLEAU DE BORD'!$B$13:$B$2000,0),12)</f>
        <v>3.102830965870556</v>
      </c>
      <c r="BU1658">
        <f t="shared" si="125"/>
        <v>0.93577891975241945</v>
      </c>
      <c r="BX1658">
        <f t="shared" si="123"/>
        <v>0.60748217536470928</v>
      </c>
      <c r="BZ1658">
        <v>19.600000000000001</v>
      </c>
      <c r="CB1658">
        <v>0.627</v>
      </c>
      <c r="CD1658">
        <f t="shared" si="124"/>
        <v>1.5404220201039038</v>
      </c>
      <c r="CF1658">
        <f t="shared" si="122"/>
        <v>404.81000000000006</v>
      </c>
      <c r="CG165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BORD'!$B$13:$B$2000,0),9)))*T1658/$P$18)</f>
        <v>406.35042202010396</v>
      </c>
      <c r="CI1658">
        <f>'TABLEAU DE BORD'!B1656</f>
        <v>0</v>
      </c>
      <c r="CJ1658">
        <f>'TABLEAU DE BORD'!E1656-'TABLEAU DE BORD'!C1656</f>
        <v>0</v>
      </c>
      <c r="CL1658">
        <f>'TABLEAU DE BORD'!H1656</f>
        <v>0</v>
      </c>
      <c r="CM1658">
        <f>'TABLEAU DE BORD'!K1656-'TABLEAU DE BORD'!I1656</f>
        <v>0</v>
      </c>
    </row>
    <row r="1659" spans="72:91" x14ac:dyDescent="0.25">
      <c r="BT165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BORD'!$B$13:$B$2000,0),11))*T1659/INDEX('TABLEAU DE BORD'!$B$13:$R$2000,MATCH('Formalisme RTE'!$H$2,'TABLEAU DE BORD'!$B$13:$B$2000,0),12)</f>
        <v>3.102830965870556</v>
      </c>
      <c r="BU1659">
        <f t="shared" si="125"/>
        <v>0.93577891975241945</v>
      </c>
      <c r="BX1659">
        <f t="shared" si="123"/>
        <v>0.60748217536470928</v>
      </c>
      <c r="BZ1659">
        <v>19.600000000000001</v>
      </c>
      <c r="CB1659">
        <v>0.627</v>
      </c>
      <c r="CD1659">
        <f t="shared" si="124"/>
        <v>1.5404220201039038</v>
      </c>
      <c r="CF1659">
        <f t="shared" si="122"/>
        <v>404.81000000000006</v>
      </c>
      <c r="CG165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BORD'!$B$13:$B$2000,0),9)))*T1659/$P$18)</f>
        <v>406.35042202010396</v>
      </c>
      <c r="CI1659">
        <f>'TABLEAU DE BORD'!B1657</f>
        <v>0</v>
      </c>
      <c r="CJ1659">
        <f>'TABLEAU DE BORD'!E1657-'TABLEAU DE BORD'!C1657</f>
        <v>0</v>
      </c>
      <c r="CL1659">
        <f>'TABLEAU DE BORD'!H1657</f>
        <v>0</v>
      </c>
      <c r="CM1659">
        <f>'TABLEAU DE BORD'!K1657-'TABLEAU DE BORD'!I1657</f>
        <v>0</v>
      </c>
    </row>
    <row r="1660" spans="72:91" x14ac:dyDescent="0.25">
      <c r="BT166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BORD'!$B$13:$B$2000,0),11))*T1660/INDEX('TABLEAU DE BORD'!$B$13:$R$2000,MATCH('Formalisme RTE'!$H$2,'TABLEAU DE BORD'!$B$13:$B$2000,0),12)</f>
        <v>3.102830965870556</v>
      </c>
      <c r="BU1660">
        <f t="shared" si="125"/>
        <v>0.93577891975241945</v>
      </c>
      <c r="BX1660">
        <f t="shared" si="123"/>
        <v>0.60748217536470928</v>
      </c>
      <c r="BZ1660">
        <v>19.600000000000001</v>
      </c>
      <c r="CB1660">
        <v>0.627</v>
      </c>
      <c r="CD1660">
        <f t="shared" si="124"/>
        <v>1.5404220201039038</v>
      </c>
      <c r="CF1660">
        <f t="shared" si="122"/>
        <v>404.81000000000006</v>
      </c>
      <c r="CG166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BORD'!$B$13:$B$2000,0),9)))*T1660/$P$18)</f>
        <v>406.35042202010396</v>
      </c>
      <c r="CI1660">
        <f>'TABLEAU DE BORD'!B1658</f>
        <v>0</v>
      </c>
      <c r="CJ1660">
        <f>'TABLEAU DE BORD'!E1658-'TABLEAU DE BORD'!C1658</f>
        <v>0</v>
      </c>
      <c r="CL1660">
        <f>'TABLEAU DE BORD'!H1658</f>
        <v>0</v>
      </c>
      <c r="CM1660">
        <f>'TABLEAU DE BORD'!K1658-'TABLEAU DE BORD'!I1658</f>
        <v>0</v>
      </c>
    </row>
    <row r="1661" spans="72:91" x14ac:dyDescent="0.25">
      <c r="BT166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BORD'!$B$13:$B$2000,0),11))*T1661/INDEX('TABLEAU DE BORD'!$B$13:$R$2000,MATCH('Formalisme RTE'!$H$2,'TABLEAU DE BORD'!$B$13:$B$2000,0),12)</f>
        <v>3.102830965870556</v>
      </c>
      <c r="BU1661">
        <f t="shared" si="125"/>
        <v>0.93577891975241945</v>
      </c>
      <c r="BX1661">
        <f t="shared" si="123"/>
        <v>0.60748217536470928</v>
      </c>
      <c r="BZ1661">
        <v>19.600000000000001</v>
      </c>
      <c r="CB1661">
        <v>0.627</v>
      </c>
      <c r="CD1661">
        <f t="shared" si="124"/>
        <v>1.5404220201039038</v>
      </c>
      <c r="CF1661">
        <f t="shared" si="122"/>
        <v>404.81000000000006</v>
      </c>
      <c r="CG166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BORD'!$B$13:$B$2000,0),9)))*T1661/$P$18)</f>
        <v>406.35042202010396</v>
      </c>
      <c r="CI1661">
        <f>'TABLEAU DE BORD'!B1659</f>
        <v>0</v>
      </c>
      <c r="CJ1661">
        <f>'TABLEAU DE BORD'!E1659-'TABLEAU DE BORD'!C1659</f>
        <v>0</v>
      </c>
      <c r="CL1661">
        <f>'TABLEAU DE BORD'!H1659</f>
        <v>0</v>
      </c>
      <c r="CM1661">
        <f>'TABLEAU DE BORD'!K1659-'TABLEAU DE BORD'!I1659</f>
        <v>0</v>
      </c>
    </row>
    <row r="1662" spans="72:91" x14ac:dyDescent="0.25">
      <c r="BT166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BORD'!$B$13:$B$2000,0),11))*T1662/INDEX('TABLEAU DE BORD'!$B$13:$R$2000,MATCH('Formalisme RTE'!$H$2,'TABLEAU DE BORD'!$B$13:$B$2000,0),12)</f>
        <v>3.102830965870556</v>
      </c>
      <c r="BU1662">
        <f t="shared" si="125"/>
        <v>0.93577891975241945</v>
      </c>
      <c r="BX1662">
        <f t="shared" si="123"/>
        <v>0.60748217536470928</v>
      </c>
      <c r="BZ1662">
        <v>19.600000000000001</v>
      </c>
      <c r="CB1662">
        <v>0.627</v>
      </c>
      <c r="CD1662">
        <f t="shared" si="124"/>
        <v>1.5404220201039038</v>
      </c>
      <c r="CF1662">
        <f t="shared" si="122"/>
        <v>404.81000000000006</v>
      </c>
      <c r="CG166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BORD'!$B$13:$B$2000,0),9)))*T1662/$P$18)</f>
        <v>406.35042202010396</v>
      </c>
      <c r="CI1662">
        <f>'TABLEAU DE BORD'!B1660</f>
        <v>0</v>
      </c>
      <c r="CJ1662">
        <f>'TABLEAU DE BORD'!E1660-'TABLEAU DE BORD'!C1660</f>
        <v>0</v>
      </c>
      <c r="CL1662">
        <f>'TABLEAU DE BORD'!H1660</f>
        <v>0</v>
      </c>
      <c r="CM1662">
        <f>'TABLEAU DE BORD'!K1660-'TABLEAU DE BORD'!I1660</f>
        <v>0</v>
      </c>
    </row>
    <row r="1663" spans="72:91" x14ac:dyDescent="0.25">
      <c r="BT166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BORD'!$B$13:$B$2000,0),11))*T1663/INDEX('TABLEAU DE BORD'!$B$13:$R$2000,MATCH('Formalisme RTE'!$H$2,'TABLEAU DE BORD'!$B$13:$B$2000,0),12)</f>
        <v>3.102830965870556</v>
      </c>
      <c r="BU1663">
        <f t="shared" si="125"/>
        <v>0.93577891975241945</v>
      </c>
      <c r="BX1663">
        <f t="shared" si="123"/>
        <v>0.60748217536470928</v>
      </c>
      <c r="BZ1663">
        <v>19.600000000000001</v>
      </c>
      <c r="CB1663">
        <v>0.627</v>
      </c>
      <c r="CD1663">
        <f t="shared" si="124"/>
        <v>1.5404220201039038</v>
      </c>
      <c r="CF1663">
        <f t="shared" si="122"/>
        <v>404.81000000000006</v>
      </c>
      <c r="CG166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BORD'!$B$13:$B$2000,0),9)))*T1663/$P$18)</f>
        <v>406.35042202010396</v>
      </c>
      <c r="CI1663">
        <f>'TABLEAU DE BORD'!B1661</f>
        <v>0</v>
      </c>
      <c r="CJ1663">
        <f>'TABLEAU DE BORD'!E1661-'TABLEAU DE BORD'!C1661</f>
        <v>0</v>
      </c>
      <c r="CL1663">
        <f>'TABLEAU DE BORD'!H1661</f>
        <v>0</v>
      </c>
      <c r="CM1663">
        <f>'TABLEAU DE BORD'!K1661-'TABLEAU DE BORD'!I1661</f>
        <v>0</v>
      </c>
    </row>
    <row r="1664" spans="72:91" x14ac:dyDescent="0.25">
      <c r="BT166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BORD'!$B$13:$B$2000,0),11))*T1664/INDEX('TABLEAU DE BORD'!$B$13:$R$2000,MATCH('Formalisme RTE'!$H$2,'TABLEAU DE BORD'!$B$13:$B$2000,0),12)</f>
        <v>3.102830965870556</v>
      </c>
      <c r="BU1664">
        <f t="shared" si="125"/>
        <v>0.93577891975241945</v>
      </c>
      <c r="BX1664">
        <f t="shared" si="123"/>
        <v>0.60748217536470928</v>
      </c>
      <c r="BZ1664">
        <v>19.600000000000001</v>
      </c>
      <c r="CB1664">
        <v>0.627</v>
      </c>
      <c r="CD1664">
        <f t="shared" si="124"/>
        <v>1.5404220201039038</v>
      </c>
      <c r="CF1664">
        <f t="shared" si="122"/>
        <v>404.81000000000006</v>
      </c>
      <c r="CG166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BORD'!$B$13:$B$2000,0),9)))*T1664/$P$18)</f>
        <v>406.35042202010396</v>
      </c>
      <c r="CI1664">
        <f>'TABLEAU DE BORD'!B1662</f>
        <v>0</v>
      </c>
      <c r="CJ1664">
        <f>'TABLEAU DE BORD'!E1662-'TABLEAU DE BORD'!C1662</f>
        <v>0</v>
      </c>
      <c r="CL1664">
        <f>'TABLEAU DE BORD'!H1662</f>
        <v>0</v>
      </c>
      <c r="CM1664">
        <f>'TABLEAU DE BORD'!K1662-'TABLEAU DE BORD'!I1662</f>
        <v>0</v>
      </c>
    </row>
    <row r="1665" spans="72:91" x14ac:dyDescent="0.25">
      <c r="BT166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BORD'!$B$13:$B$2000,0),11))*T1665/INDEX('TABLEAU DE BORD'!$B$13:$R$2000,MATCH('Formalisme RTE'!$H$2,'TABLEAU DE BORD'!$B$13:$B$2000,0),12)</f>
        <v>3.102830965870556</v>
      </c>
      <c r="BU1665">
        <f t="shared" si="125"/>
        <v>0.93577891975241945</v>
      </c>
      <c r="BX1665">
        <f t="shared" si="123"/>
        <v>0.60748217536470928</v>
      </c>
      <c r="BZ1665">
        <v>19.600000000000001</v>
      </c>
      <c r="CB1665">
        <v>0.627</v>
      </c>
      <c r="CD1665">
        <f t="shared" si="124"/>
        <v>1.5404220201039038</v>
      </c>
      <c r="CF1665">
        <f t="shared" si="122"/>
        <v>404.81000000000006</v>
      </c>
      <c r="CG166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BORD'!$B$13:$B$2000,0),9)))*T1665/$P$18)</f>
        <v>406.35042202010396</v>
      </c>
      <c r="CI1665">
        <f>'TABLEAU DE BORD'!B1663</f>
        <v>0</v>
      </c>
      <c r="CJ1665">
        <f>'TABLEAU DE BORD'!E1663-'TABLEAU DE BORD'!C1663</f>
        <v>0</v>
      </c>
      <c r="CL1665">
        <f>'TABLEAU DE BORD'!H1663</f>
        <v>0</v>
      </c>
      <c r="CM1665">
        <f>'TABLEAU DE BORD'!K1663-'TABLEAU DE BORD'!I1663</f>
        <v>0</v>
      </c>
    </row>
    <row r="1666" spans="72:91" x14ac:dyDescent="0.25">
      <c r="BT166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BORD'!$B$13:$B$2000,0),11))*T1666/INDEX('TABLEAU DE BORD'!$B$13:$R$2000,MATCH('Formalisme RTE'!$H$2,'TABLEAU DE BORD'!$B$13:$B$2000,0),12)</f>
        <v>3.102830965870556</v>
      </c>
      <c r="BU1666">
        <f t="shared" si="125"/>
        <v>0.93577891975241945</v>
      </c>
      <c r="BX1666">
        <f t="shared" si="123"/>
        <v>0.60748217536470928</v>
      </c>
      <c r="BZ1666">
        <v>19.600000000000001</v>
      </c>
      <c r="CB1666">
        <v>0.627</v>
      </c>
      <c r="CD1666">
        <f t="shared" si="124"/>
        <v>1.5404220201039038</v>
      </c>
      <c r="CF1666">
        <f t="shared" si="122"/>
        <v>404.81000000000006</v>
      </c>
      <c r="CG166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BORD'!$B$13:$B$2000,0),9)))*T1666/$P$18)</f>
        <v>406.35042202010396</v>
      </c>
      <c r="CI1666">
        <f>'TABLEAU DE BORD'!B1664</f>
        <v>0</v>
      </c>
      <c r="CJ1666">
        <f>'TABLEAU DE BORD'!E1664-'TABLEAU DE BORD'!C1664</f>
        <v>0</v>
      </c>
      <c r="CL1666">
        <f>'TABLEAU DE BORD'!H1664</f>
        <v>0</v>
      </c>
      <c r="CM1666">
        <f>'TABLEAU DE BORD'!K1664-'TABLEAU DE BORD'!I1664</f>
        <v>0</v>
      </c>
    </row>
    <row r="1667" spans="72:91" x14ac:dyDescent="0.25">
      <c r="BT166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BORD'!$B$13:$B$2000,0),11))*T1667/INDEX('TABLEAU DE BORD'!$B$13:$R$2000,MATCH('Formalisme RTE'!$H$2,'TABLEAU DE BORD'!$B$13:$B$2000,0),12)</f>
        <v>3.102830965870556</v>
      </c>
      <c r="BU1667">
        <f t="shared" si="125"/>
        <v>0.93577891975241945</v>
      </c>
      <c r="BX1667">
        <f t="shared" si="123"/>
        <v>0.60748217536470928</v>
      </c>
      <c r="BZ1667">
        <v>19.600000000000001</v>
      </c>
      <c r="CB1667">
        <v>0.627</v>
      </c>
      <c r="CD1667">
        <f t="shared" si="124"/>
        <v>1.5404220201039038</v>
      </c>
      <c r="CF1667">
        <f t="shared" si="122"/>
        <v>404.81000000000006</v>
      </c>
      <c r="CG166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BORD'!$B$13:$B$2000,0),9)))*T1667/$P$18)</f>
        <v>406.35042202010396</v>
      </c>
      <c r="CI1667">
        <f>'TABLEAU DE BORD'!B1665</f>
        <v>0</v>
      </c>
      <c r="CJ1667">
        <f>'TABLEAU DE BORD'!E1665-'TABLEAU DE BORD'!C1665</f>
        <v>0</v>
      </c>
      <c r="CL1667">
        <f>'TABLEAU DE BORD'!H1665</f>
        <v>0</v>
      </c>
      <c r="CM1667">
        <f>'TABLEAU DE BORD'!K1665-'TABLEAU DE BORD'!I1665</f>
        <v>0</v>
      </c>
    </row>
    <row r="1668" spans="72:91" x14ac:dyDescent="0.25">
      <c r="BT166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BORD'!$B$13:$B$2000,0),11))*T1668/INDEX('TABLEAU DE BORD'!$B$13:$R$2000,MATCH('Formalisme RTE'!$H$2,'TABLEAU DE BORD'!$B$13:$B$2000,0),12)</f>
        <v>3.102830965870556</v>
      </c>
      <c r="BU1668">
        <f t="shared" si="125"/>
        <v>0.93577891975241945</v>
      </c>
      <c r="BX1668">
        <f t="shared" si="123"/>
        <v>0.60748217536470928</v>
      </c>
      <c r="BZ1668">
        <v>19.600000000000001</v>
      </c>
      <c r="CB1668">
        <v>0.627</v>
      </c>
      <c r="CD1668">
        <f t="shared" si="124"/>
        <v>1.5404220201039038</v>
      </c>
      <c r="CF1668">
        <f t="shared" si="122"/>
        <v>404.81000000000006</v>
      </c>
      <c r="CG166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BORD'!$B$13:$B$2000,0),9)))*T1668/$P$18)</f>
        <v>406.35042202010396</v>
      </c>
      <c r="CI1668">
        <f>'TABLEAU DE BORD'!B1666</f>
        <v>0</v>
      </c>
      <c r="CJ1668">
        <f>'TABLEAU DE BORD'!E1666-'TABLEAU DE BORD'!C1666</f>
        <v>0</v>
      </c>
      <c r="CL1668">
        <f>'TABLEAU DE BORD'!H1666</f>
        <v>0</v>
      </c>
      <c r="CM1668">
        <f>'TABLEAU DE BORD'!K1666-'TABLEAU DE BORD'!I1666</f>
        <v>0</v>
      </c>
    </row>
    <row r="1669" spans="72:91" x14ac:dyDescent="0.25">
      <c r="BT166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BORD'!$B$13:$B$2000,0),11))*T1669/INDEX('TABLEAU DE BORD'!$B$13:$R$2000,MATCH('Formalisme RTE'!$H$2,'TABLEAU DE BORD'!$B$13:$B$2000,0),12)</f>
        <v>3.102830965870556</v>
      </c>
      <c r="BU1669">
        <f t="shared" si="125"/>
        <v>0.93577891975241945</v>
      </c>
      <c r="BX1669">
        <f t="shared" si="123"/>
        <v>0.60748217536470928</v>
      </c>
      <c r="BZ1669">
        <v>19.600000000000001</v>
      </c>
      <c r="CB1669">
        <v>0.627</v>
      </c>
      <c r="CD1669">
        <f t="shared" si="124"/>
        <v>1.5404220201039038</v>
      </c>
      <c r="CF1669">
        <f t="shared" si="122"/>
        <v>404.81000000000006</v>
      </c>
      <c r="CG166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BORD'!$B$13:$B$2000,0),9)))*T1669/$P$18)</f>
        <v>406.35042202010396</v>
      </c>
      <c r="CI1669">
        <f>'TABLEAU DE BORD'!B1667</f>
        <v>0</v>
      </c>
      <c r="CJ1669">
        <f>'TABLEAU DE BORD'!E1667-'TABLEAU DE BORD'!C1667</f>
        <v>0</v>
      </c>
      <c r="CL1669">
        <f>'TABLEAU DE BORD'!H1667</f>
        <v>0</v>
      </c>
      <c r="CM1669">
        <f>'TABLEAU DE BORD'!K1667-'TABLEAU DE BORD'!I1667</f>
        <v>0</v>
      </c>
    </row>
    <row r="1670" spans="72:91" x14ac:dyDescent="0.25">
      <c r="BT167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BORD'!$B$13:$B$2000,0),11))*T1670/INDEX('TABLEAU DE BORD'!$B$13:$R$2000,MATCH('Formalisme RTE'!$H$2,'TABLEAU DE BORD'!$B$13:$B$2000,0),12)</f>
        <v>3.102830965870556</v>
      </c>
      <c r="BU1670">
        <f t="shared" si="125"/>
        <v>0.93577891975241945</v>
      </c>
      <c r="BX1670">
        <f t="shared" si="123"/>
        <v>0.60748217536470928</v>
      </c>
      <c r="BZ1670">
        <v>19.600000000000001</v>
      </c>
      <c r="CB1670">
        <v>0.627</v>
      </c>
      <c r="CD1670">
        <f t="shared" si="124"/>
        <v>1.5404220201039038</v>
      </c>
      <c r="CF1670">
        <f t="shared" si="122"/>
        <v>404.81000000000006</v>
      </c>
      <c r="CG167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BORD'!$B$13:$B$2000,0),9)))*T1670/$P$18)</f>
        <v>406.35042202010396</v>
      </c>
      <c r="CI1670">
        <f>'TABLEAU DE BORD'!B1668</f>
        <v>0</v>
      </c>
      <c r="CJ1670">
        <f>'TABLEAU DE BORD'!E1668-'TABLEAU DE BORD'!C1668</f>
        <v>0</v>
      </c>
      <c r="CL1670">
        <f>'TABLEAU DE BORD'!H1668</f>
        <v>0</v>
      </c>
      <c r="CM1670">
        <f>'TABLEAU DE BORD'!K1668-'TABLEAU DE BORD'!I1668</f>
        <v>0</v>
      </c>
    </row>
    <row r="1671" spans="72:91" x14ac:dyDescent="0.25">
      <c r="BT167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BORD'!$B$13:$B$2000,0),11))*T1671/INDEX('TABLEAU DE BORD'!$B$13:$R$2000,MATCH('Formalisme RTE'!$H$2,'TABLEAU DE BORD'!$B$13:$B$2000,0),12)</f>
        <v>3.102830965870556</v>
      </c>
      <c r="BU1671">
        <f t="shared" si="125"/>
        <v>0.93577891975241945</v>
      </c>
      <c r="BX1671">
        <f t="shared" si="123"/>
        <v>0.60748217536470928</v>
      </c>
      <c r="BZ1671">
        <v>19.600000000000001</v>
      </c>
      <c r="CB1671">
        <v>0.627</v>
      </c>
      <c r="CD1671">
        <f t="shared" si="124"/>
        <v>1.5404220201039038</v>
      </c>
      <c r="CF1671">
        <f t="shared" si="122"/>
        <v>404.81000000000006</v>
      </c>
      <c r="CG167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BORD'!$B$13:$B$2000,0),9)))*T1671/$P$18)</f>
        <v>406.35042202010396</v>
      </c>
      <c r="CI1671">
        <f>'TABLEAU DE BORD'!B1669</f>
        <v>0</v>
      </c>
      <c r="CJ1671">
        <f>'TABLEAU DE BORD'!E1669-'TABLEAU DE BORD'!C1669</f>
        <v>0</v>
      </c>
      <c r="CL1671">
        <f>'TABLEAU DE BORD'!H1669</f>
        <v>0</v>
      </c>
      <c r="CM1671">
        <f>'TABLEAU DE BORD'!K1669-'TABLEAU DE BORD'!I1669</f>
        <v>0</v>
      </c>
    </row>
    <row r="1672" spans="72:91" x14ac:dyDescent="0.25">
      <c r="BT167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BORD'!$B$13:$B$2000,0),11))*T1672/INDEX('TABLEAU DE BORD'!$B$13:$R$2000,MATCH('Formalisme RTE'!$H$2,'TABLEAU DE BORD'!$B$13:$B$2000,0),12)</f>
        <v>3.102830965870556</v>
      </c>
      <c r="BU1672">
        <f t="shared" si="125"/>
        <v>0.93577891975241945</v>
      </c>
      <c r="BX1672">
        <f t="shared" si="123"/>
        <v>0.60748217536470928</v>
      </c>
      <c r="BZ1672">
        <v>19.600000000000001</v>
      </c>
      <c r="CB1672">
        <v>0.627</v>
      </c>
      <c r="CD1672">
        <f t="shared" si="124"/>
        <v>1.5404220201039038</v>
      </c>
      <c r="CF1672">
        <f t="shared" si="122"/>
        <v>404.81000000000006</v>
      </c>
      <c r="CG167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BORD'!$B$13:$B$2000,0),9)))*T1672/$P$18)</f>
        <v>406.35042202010396</v>
      </c>
      <c r="CI1672">
        <f>'TABLEAU DE BORD'!B1670</f>
        <v>0</v>
      </c>
      <c r="CJ1672">
        <f>'TABLEAU DE BORD'!E1670-'TABLEAU DE BORD'!C1670</f>
        <v>0</v>
      </c>
      <c r="CL1672">
        <f>'TABLEAU DE BORD'!H1670</f>
        <v>0</v>
      </c>
      <c r="CM1672">
        <f>'TABLEAU DE BORD'!K1670-'TABLEAU DE BORD'!I1670</f>
        <v>0</v>
      </c>
    </row>
    <row r="1673" spans="72:91" x14ac:dyDescent="0.25">
      <c r="BT167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BORD'!$B$13:$B$2000,0),11))*T1673/INDEX('TABLEAU DE BORD'!$B$13:$R$2000,MATCH('Formalisme RTE'!$H$2,'TABLEAU DE BORD'!$B$13:$B$2000,0),12)</f>
        <v>3.102830965870556</v>
      </c>
      <c r="BU1673">
        <f t="shared" si="125"/>
        <v>0.93577891975241945</v>
      </c>
      <c r="BX1673">
        <f t="shared" si="123"/>
        <v>0.60748217536470928</v>
      </c>
      <c r="BZ1673">
        <v>19.600000000000001</v>
      </c>
      <c r="CB1673">
        <v>0.627</v>
      </c>
      <c r="CD1673">
        <f t="shared" si="124"/>
        <v>1.5404220201039038</v>
      </c>
      <c r="CF1673">
        <f t="shared" si="122"/>
        <v>404.81000000000006</v>
      </c>
      <c r="CG167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BORD'!$B$13:$B$2000,0),9)))*T1673/$P$18)</f>
        <v>406.35042202010396</v>
      </c>
      <c r="CI1673">
        <f>'TABLEAU DE BORD'!B1671</f>
        <v>0</v>
      </c>
      <c r="CJ1673">
        <f>'TABLEAU DE BORD'!E1671-'TABLEAU DE BORD'!C1671</f>
        <v>0</v>
      </c>
      <c r="CL1673">
        <f>'TABLEAU DE BORD'!H1671</f>
        <v>0</v>
      </c>
      <c r="CM1673">
        <f>'TABLEAU DE BORD'!K1671-'TABLEAU DE BORD'!I1671</f>
        <v>0</v>
      </c>
    </row>
    <row r="1674" spans="72:91" x14ac:dyDescent="0.25">
      <c r="BT167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BORD'!$B$13:$B$2000,0),11))*T1674/INDEX('TABLEAU DE BORD'!$B$13:$R$2000,MATCH('Formalisme RTE'!$H$2,'TABLEAU DE BORD'!$B$13:$B$2000,0),12)</f>
        <v>3.102830965870556</v>
      </c>
      <c r="BU1674">
        <f t="shared" si="125"/>
        <v>0.93577891975241945</v>
      </c>
      <c r="BX1674">
        <f t="shared" si="123"/>
        <v>0.60748217536470928</v>
      </c>
      <c r="BZ1674">
        <v>19.600000000000001</v>
      </c>
      <c r="CB1674">
        <v>0.627</v>
      </c>
      <c r="CD1674">
        <f t="shared" si="124"/>
        <v>1.5404220201039038</v>
      </c>
      <c r="CF1674">
        <f t="shared" si="122"/>
        <v>404.81000000000006</v>
      </c>
      <c r="CG167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BORD'!$B$13:$B$2000,0),9)))*T1674/$P$18)</f>
        <v>406.35042202010396</v>
      </c>
      <c r="CI1674">
        <f>'TABLEAU DE BORD'!B1672</f>
        <v>0</v>
      </c>
      <c r="CJ1674">
        <f>'TABLEAU DE BORD'!E1672-'TABLEAU DE BORD'!C1672</f>
        <v>0</v>
      </c>
      <c r="CL1674">
        <f>'TABLEAU DE BORD'!H1672</f>
        <v>0</v>
      </c>
      <c r="CM1674">
        <f>'TABLEAU DE BORD'!K1672-'TABLEAU DE BORD'!I1672</f>
        <v>0</v>
      </c>
    </row>
    <row r="1675" spans="72:91" x14ac:dyDescent="0.25">
      <c r="BT167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BORD'!$B$13:$B$2000,0),11))*T1675/INDEX('TABLEAU DE BORD'!$B$13:$R$2000,MATCH('Formalisme RTE'!$H$2,'TABLEAU DE BORD'!$B$13:$B$2000,0),12)</f>
        <v>3.102830965870556</v>
      </c>
      <c r="BU1675">
        <f t="shared" si="125"/>
        <v>0.93577891975241945</v>
      </c>
      <c r="BX1675">
        <f t="shared" si="123"/>
        <v>0.60748217536470928</v>
      </c>
      <c r="BZ1675">
        <v>19.600000000000001</v>
      </c>
      <c r="CB1675">
        <v>0.627</v>
      </c>
      <c r="CD1675">
        <f t="shared" si="124"/>
        <v>1.5404220201039038</v>
      </c>
      <c r="CF1675">
        <f t="shared" si="122"/>
        <v>404.81000000000006</v>
      </c>
      <c r="CG167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BORD'!$B$13:$B$2000,0),9)))*T1675/$P$18)</f>
        <v>406.35042202010396</v>
      </c>
      <c r="CI1675">
        <f>'TABLEAU DE BORD'!B1673</f>
        <v>0</v>
      </c>
      <c r="CJ1675">
        <f>'TABLEAU DE BORD'!E1673-'TABLEAU DE BORD'!C1673</f>
        <v>0</v>
      </c>
      <c r="CL1675">
        <f>'TABLEAU DE BORD'!H1673</f>
        <v>0</v>
      </c>
      <c r="CM1675">
        <f>'TABLEAU DE BORD'!K1673-'TABLEAU DE BORD'!I1673</f>
        <v>0</v>
      </c>
    </row>
    <row r="1676" spans="72:91" x14ac:dyDescent="0.25">
      <c r="BT167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BORD'!$B$13:$B$2000,0),11))*T1676/INDEX('TABLEAU DE BORD'!$B$13:$R$2000,MATCH('Formalisme RTE'!$H$2,'TABLEAU DE BORD'!$B$13:$B$2000,0),12)</f>
        <v>3.102830965870556</v>
      </c>
      <c r="BU1676">
        <f t="shared" si="125"/>
        <v>0.93577891975241945</v>
      </c>
      <c r="BX1676">
        <f t="shared" si="123"/>
        <v>0.60748217536470928</v>
      </c>
      <c r="BZ1676">
        <v>19.600000000000001</v>
      </c>
      <c r="CB1676">
        <v>0.627</v>
      </c>
      <c r="CD1676">
        <f t="shared" si="124"/>
        <v>1.5404220201039038</v>
      </c>
      <c r="CF1676">
        <f t="shared" si="122"/>
        <v>404.81000000000006</v>
      </c>
      <c r="CG167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BORD'!$B$13:$B$2000,0),9)))*T1676/$P$18)</f>
        <v>406.35042202010396</v>
      </c>
      <c r="CI1676">
        <f>'TABLEAU DE BORD'!B1674</f>
        <v>0</v>
      </c>
      <c r="CJ1676">
        <f>'TABLEAU DE BORD'!E1674-'TABLEAU DE BORD'!C1674</f>
        <v>0</v>
      </c>
      <c r="CL1676">
        <f>'TABLEAU DE BORD'!H1674</f>
        <v>0</v>
      </c>
      <c r="CM1676">
        <f>'TABLEAU DE BORD'!K1674-'TABLEAU DE BORD'!I1674</f>
        <v>0</v>
      </c>
    </row>
    <row r="1677" spans="72:91" x14ac:dyDescent="0.25">
      <c r="BT167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BORD'!$B$13:$B$2000,0),11))*T1677/INDEX('TABLEAU DE BORD'!$B$13:$R$2000,MATCH('Formalisme RTE'!$H$2,'TABLEAU DE BORD'!$B$13:$B$2000,0),12)</f>
        <v>3.102830965870556</v>
      </c>
      <c r="BU1677">
        <f t="shared" si="125"/>
        <v>0.93577891975241945</v>
      </c>
      <c r="BX1677">
        <f t="shared" si="123"/>
        <v>0.60748217536470928</v>
      </c>
      <c r="BZ1677">
        <v>19.600000000000001</v>
      </c>
      <c r="CB1677">
        <v>0.627</v>
      </c>
      <c r="CD1677">
        <f t="shared" si="124"/>
        <v>1.5404220201039038</v>
      </c>
      <c r="CF1677">
        <f t="shared" si="122"/>
        <v>404.81000000000006</v>
      </c>
      <c r="CG167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BORD'!$B$13:$B$2000,0),9)))*T1677/$P$18)</f>
        <v>406.35042202010396</v>
      </c>
      <c r="CI1677">
        <f>'TABLEAU DE BORD'!B1675</f>
        <v>0</v>
      </c>
      <c r="CJ1677">
        <f>'TABLEAU DE BORD'!E1675-'TABLEAU DE BORD'!C1675</f>
        <v>0</v>
      </c>
      <c r="CL1677">
        <f>'TABLEAU DE BORD'!H1675</f>
        <v>0</v>
      </c>
      <c r="CM1677">
        <f>'TABLEAU DE BORD'!K1675-'TABLEAU DE BORD'!I1675</f>
        <v>0</v>
      </c>
    </row>
    <row r="1678" spans="72:91" x14ac:dyDescent="0.25">
      <c r="BT167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BORD'!$B$13:$B$2000,0),11))*T1678/INDEX('TABLEAU DE BORD'!$B$13:$R$2000,MATCH('Formalisme RTE'!$H$2,'TABLEAU DE BORD'!$B$13:$B$2000,0),12)</f>
        <v>3.102830965870556</v>
      </c>
      <c r="BU1678">
        <f t="shared" si="125"/>
        <v>0.93577891975241945</v>
      </c>
      <c r="BX1678">
        <f t="shared" si="123"/>
        <v>0.60748217536470928</v>
      </c>
      <c r="BZ1678">
        <v>19.600000000000001</v>
      </c>
      <c r="CB1678">
        <v>0.627</v>
      </c>
      <c r="CD1678">
        <f t="shared" si="124"/>
        <v>1.5404220201039038</v>
      </c>
      <c r="CF1678">
        <f t="shared" si="122"/>
        <v>404.81000000000006</v>
      </c>
      <c r="CG167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BORD'!$B$13:$B$2000,0),9)))*T1678/$P$18)</f>
        <v>406.35042202010396</v>
      </c>
      <c r="CI1678">
        <f>'TABLEAU DE BORD'!B1676</f>
        <v>0</v>
      </c>
      <c r="CJ1678">
        <f>'TABLEAU DE BORD'!E1676-'TABLEAU DE BORD'!C1676</f>
        <v>0</v>
      </c>
      <c r="CL1678">
        <f>'TABLEAU DE BORD'!H1676</f>
        <v>0</v>
      </c>
      <c r="CM1678">
        <f>'TABLEAU DE BORD'!K1676-'TABLEAU DE BORD'!I1676</f>
        <v>0</v>
      </c>
    </row>
    <row r="1679" spans="72:91" x14ac:dyDescent="0.25">
      <c r="BT167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BORD'!$B$13:$B$2000,0),11))*T1679/INDEX('TABLEAU DE BORD'!$B$13:$R$2000,MATCH('Formalisme RTE'!$H$2,'TABLEAU DE BORD'!$B$13:$B$2000,0),12)</f>
        <v>3.102830965870556</v>
      </c>
      <c r="BU1679">
        <f t="shared" si="125"/>
        <v>0.93577891975241945</v>
      </c>
      <c r="BX1679">
        <f t="shared" si="123"/>
        <v>0.60748217536470928</v>
      </c>
      <c r="BZ1679">
        <v>19.600000000000001</v>
      </c>
      <c r="CB1679">
        <v>0.627</v>
      </c>
      <c r="CD1679">
        <f t="shared" si="124"/>
        <v>1.5404220201039038</v>
      </c>
      <c r="CF1679">
        <f t="shared" ref="CF1679:CF1730" si="126">$BE$28+$D$10*((EXP(($BE$26-T1679)/$D$10)+EXP(-($BE$26-T1679)/$D$10))/2-1)</f>
        <v>404.81000000000006</v>
      </c>
      <c r="CG167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BORD'!$B$13:$B$2000,0),9)))*T1679/$P$18)</f>
        <v>406.35042202010396</v>
      </c>
      <c r="CI1679">
        <f>'TABLEAU DE BORD'!B1677</f>
        <v>0</v>
      </c>
      <c r="CJ1679">
        <f>'TABLEAU DE BORD'!E1677-'TABLEAU DE BORD'!C1677</f>
        <v>0</v>
      </c>
      <c r="CL1679">
        <f>'TABLEAU DE BORD'!H1677</f>
        <v>0</v>
      </c>
      <c r="CM1679">
        <f>'TABLEAU DE BORD'!K1677-'TABLEAU DE BORD'!I1677</f>
        <v>0</v>
      </c>
    </row>
    <row r="1680" spans="72:91" x14ac:dyDescent="0.25">
      <c r="BT168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BORD'!$B$13:$B$2000,0),11))*T1680/INDEX('TABLEAU DE BORD'!$B$13:$R$2000,MATCH('Formalisme RTE'!$H$2,'TABLEAU DE BORD'!$B$13:$B$2000,0),12)</f>
        <v>3.102830965870556</v>
      </c>
      <c r="BU1680">
        <f t="shared" si="125"/>
        <v>0.93577891975241945</v>
      </c>
      <c r="BX1680">
        <f t="shared" ref="BX1680:BX1743" si="127">SQRT(1-(1/(SQRT((CB1680*0.981)^2+(($B$30/10)*BZ1680*0.001)^2)/(CB1680*0.981))^2))</f>
        <v>0.60748217536470928</v>
      </c>
      <c r="BZ1680">
        <v>19.600000000000001</v>
      </c>
      <c r="CB1680">
        <v>0.627</v>
      </c>
      <c r="CD1680">
        <f t="shared" si="124"/>
        <v>1.5404220201039038</v>
      </c>
      <c r="CF1680">
        <f t="shared" si="126"/>
        <v>404.81000000000006</v>
      </c>
      <c r="CG168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BORD'!$B$13:$B$2000,0),9)))*T1680/$P$18)</f>
        <v>406.35042202010396</v>
      </c>
      <c r="CI1680">
        <f>'TABLEAU DE BORD'!B1678</f>
        <v>0</v>
      </c>
      <c r="CJ1680">
        <f>'TABLEAU DE BORD'!E1678-'TABLEAU DE BORD'!C1678</f>
        <v>0</v>
      </c>
      <c r="CL1680">
        <f>'TABLEAU DE BORD'!H1678</f>
        <v>0</v>
      </c>
      <c r="CM1680">
        <f>'TABLEAU DE BORD'!K1678-'TABLEAU DE BORD'!I1678</f>
        <v>0</v>
      </c>
    </row>
    <row r="1681" spans="72:91" x14ac:dyDescent="0.25">
      <c r="BT168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BORD'!$B$13:$B$2000,0),11))*T1681/INDEX('TABLEAU DE BORD'!$B$13:$R$2000,MATCH('Formalisme RTE'!$H$2,'TABLEAU DE BORD'!$B$13:$B$2000,0),12)</f>
        <v>3.102830965870556</v>
      </c>
      <c r="BU1681">
        <f t="shared" si="125"/>
        <v>0.93577891975241945</v>
      </c>
      <c r="BX1681">
        <f t="shared" si="127"/>
        <v>0.60748217536470928</v>
      </c>
      <c r="BZ1681">
        <v>19.600000000000001</v>
      </c>
      <c r="CB1681">
        <v>0.627</v>
      </c>
      <c r="CD1681">
        <f t="shared" ref="CD1681:CD1744" si="128">CG1681-CF1681</f>
        <v>1.5404220201039038</v>
      </c>
      <c r="CF1681">
        <f t="shared" si="126"/>
        <v>404.81000000000006</v>
      </c>
      <c r="CG168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BORD'!$B$13:$B$2000,0),9)))*T1681/$P$18)</f>
        <v>406.35042202010396</v>
      </c>
      <c r="CI1681">
        <f>'TABLEAU DE BORD'!B1679</f>
        <v>0</v>
      </c>
      <c r="CJ1681">
        <f>'TABLEAU DE BORD'!E1679-'TABLEAU DE BORD'!C1679</f>
        <v>0</v>
      </c>
      <c r="CL1681">
        <f>'TABLEAU DE BORD'!H1679</f>
        <v>0</v>
      </c>
      <c r="CM1681">
        <f>'TABLEAU DE BORD'!K1679-'TABLEAU DE BORD'!I1679</f>
        <v>0</v>
      </c>
    </row>
    <row r="1682" spans="72:91" x14ac:dyDescent="0.25">
      <c r="BT168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BORD'!$B$13:$B$2000,0),11))*T1682/INDEX('TABLEAU DE BORD'!$B$13:$R$2000,MATCH('Formalisme RTE'!$H$2,'TABLEAU DE BORD'!$B$13:$B$2000,0),12)</f>
        <v>3.102830965870556</v>
      </c>
      <c r="BU1682">
        <f t="shared" ref="BU1682:BU1745" si="129">BX1682*CD1682</f>
        <v>0.93577891975241945</v>
      </c>
      <c r="BX1682">
        <f t="shared" si="127"/>
        <v>0.60748217536470928</v>
      </c>
      <c r="BZ1682">
        <v>19.600000000000001</v>
      </c>
      <c r="CB1682">
        <v>0.627</v>
      </c>
      <c r="CD1682">
        <f t="shared" si="128"/>
        <v>1.5404220201039038</v>
      </c>
      <c r="CF1682">
        <f t="shared" si="126"/>
        <v>404.81000000000006</v>
      </c>
      <c r="CG168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BORD'!$B$13:$B$2000,0),9)))*T1682/$P$18)</f>
        <v>406.35042202010396</v>
      </c>
      <c r="CI1682">
        <f>'TABLEAU DE BORD'!B1680</f>
        <v>0</v>
      </c>
      <c r="CJ1682">
        <f>'TABLEAU DE BORD'!E1680-'TABLEAU DE BORD'!C1680</f>
        <v>0</v>
      </c>
      <c r="CL1682">
        <f>'TABLEAU DE BORD'!H1680</f>
        <v>0</v>
      </c>
      <c r="CM1682">
        <f>'TABLEAU DE BORD'!K1680-'TABLEAU DE BORD'!I1680</f>
        <v>0</v>
      </c>
    </row>
    <row r="1683" spans="72:91" x14ac:dyDescent="0.25">
      <c r="BT168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BORD'!$B$13:$B$2000,0),11))*T1683/INDEX('TABLEAU DE BORD'!$B$13:$R$2000,MATCH('Formalisme RTE'!$H$2,'TABLEAU DE BORD'!$B$13:$B$2000,0),12)</f>
        <v>3.102830965870556</v>
      </c>
      <c r="BU1683">
        <f t="shared" si="129"/>
        <v>0.93577891975241945</v>
      </c>
      <c r="BX1683">
        <f t="shared" si="127"/>
        <v>0.60748217536470928</v>
      </c>
      <c r="BZ1683">
        <v>19.600000000000001</v>
      </c>
      <c r="CB1683">
        <v>0.627</v>
      </c>
      <c r="CD1683">
        <f t="shared" si="128"/>
        <v>1.5404220201039038</v>
      </c>
      <c r="CF1683">
        <f t="shared" si="126"/>
        <v>404.81000000000006</v>
      </c>
      <c r="CG168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BORD'!$B$13:$B$2000,0),9)))*T1683/$P$18)</f>
        <v>406.35042202010396</v>
      </c>
      <c r="CI1683">
        <f>'TABLEAU DE BORD'!B1681</f>
        <v>0</v>
      </c>
      <c r="CJ1683">
        <f>'TABLEAU DE BORD'!E1681-'TABLEAU DE BORD'!C1681</f>
        <v>0</v>
      </c>
      <c r="CL1683">
        <f>'TABLEAU DE BORD'!H1681</f>
        <v>0</v>
      </c>
      <c r="CM1683">
        <f>'TABLEAU DE BORD'!K1681-'TABLEAU DE BORD'!I1681</f>
        <v>0</v>
      </c>
    </row>
    <row r="1684" spans="72:91" x14ac:dyDescent="0.25">
      <c r="BT168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BORD'!$B$13:$B$2000,0),11))*T1684/INDEX('TABLEAU DE BORD'!$B$13:$R$2000,MATCH('Formalisme RTE'!$H$2,'TABLEAU DE BORD'!$B$13:$B$2000,0),12)</f>
        <v>3.102830965870556</v>
      </c>
      <c r="BU1684">
        <f t="shared" si="129"/>
        <v>0.93577891975241945</v>
      </c>
      <c r="BX1684">
        <f t="shared" si="127"/>
        <v>0.60748217536470928</v>
      </c>
      <c r="BZ1684">
        <v>19.600000000000001</v>
      </c>
      <c r="CB1684">
        <v>0.627</v>
      </c>
      <c r="CD1684">
        <f t="shared" si="128"/>
        <v>1.5404220201039038</v>
      </c>
      <c r="CF1684">
        <f t="shared" si="126"/>
        <v>404.81000000000006</v>
      </c>
      <c r="CG168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BORD'!$B$13:$B$2000,0),9)))*T1684/$P$18)</f>
        <v>406.35042202010396</v>
      </c>
      <c r="CI1684">
        <f>'TABLEAU DE BORD'!B1682</f>
        <v>0</v>
      </c>
      <c r="CJ1684">
        <f>'TABLEAU DE BORD'!E1682-'TABLEAU DE BORD'!C1682</f>
        <v>0</v>
      </c>
      <c r="CL1684">
        <f>'TABLEAU DE BORD'!H1682</f>
        <v>0</v>
      </c>
      <c r="CM1684">
        <f>'TABLEAU DE BORD'!K1682-'TABLEAU DE BORD'!I1682</f>
        <v>0</v>
      </c>
    </row>
    <row r="1685" spans="72:91" x14ac:dyDescent="0.25">
      <c r="BT168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BORD'!$B$13:$B$2000,0),11))*T1685/INDEX('TABLEAU DE BORD'!$B$13:$R$2000,MATCH('Formalisme RTE'!$H$2,'TABLEAU DE BORD'!$B$13:$B$2000,0),12)</f>
        <v>3.102830965870556</v>
      </c>
      <c r="BU1685">
        <f t="shared" si="129"/>
        <v>0.93577891975241945</v>
      </c>
      <c r="BX1685">
        <f t="shared" si="127"/>
        <v>0.60748217536470928</v>
      </c>
      <c r="BZ1685">
        <v>19.600000000000001</v>
      </c>
      <c r="CB1685">
        <v>0.627</v>
      </c>
      <c r="CD1685">
        <f t="shared" si="128"/>
        <v>1.5404220201039038</v>
      </c>
      <c r="CF1685">
        <f t="shared" si="126"/>
        <v>404.81000000000006</v>
      </c>
      <c r="CG168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BORD'!$B$13:$B$2000,0),9)))*T1685/$P$18)</f>
        <v>406.35042202010396</v>
      </c>
      <c r="CI1685">
        <f>'TABLEAU DE BORD'!B1683</f>
        <v>0</v>
      </c>
      <c r="CJ1685">
        <f>'TABLEAU DE BORD'!E1683-'TABLEAU DE BORD'!C1683</f>
        <v>0</v>
      </c>
      <c r="CL1685">
        <f>'TABLEAU DE BORD'!H1683</f>
        <v>0</v>
      </c>
      <c r="CM1685">
        <f>'TABLEAU DE BORD'!K1683-'TABLEAU DE BORD'!I1683</f>
        <v>0</v>
      </c>
    </row>
    <row r="1686" spans="72:91" x14ac:dyDescent="0.25">
      <c r="BT168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BORD'!$B$13:$B$2000,0),11))*T1686/INDEX('TABLEAU DE BORD'!$B$13:$R$2000,MATCH('Formalisme RTE'!$H$2,'TABLEAU DE BORD'!$B$13:$B$2000,0),12)</f>
        <v>3.102830965870556</v>
      </c>
      <c r="BU1686">
        <f t="shared" si="129"/>
        <v>0.93577891975241945</v>
      </c>
      <c r="BX1686">
        <f t="shared" si="127"/>
        <v>0.60748217536470928</v>
      </c>
      <c r="BZ1686">
        <v>19.600000000000001</v>
      </c>
      <c r="CB1686">
        <v>0.627</v>
      </c>
      <c r="CD1686">
        <f t="shared" si="128"/>
        <v>1.5404220201039038</v>
      </c>
      <c r="CF1686">
        <f t="shared" si="126"/>
        <v>404.81000000000006</v>
      </c>
      <c r="CG168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BORD'!$B$13:$B$2000,0),9)))*T1686/$P$18)</f>
        <v>406.35042202010396</v>
      </c>
      <c r="CI1686">
        <f>'TABLEAU DE BORD'!B1684</f>
        <v>0</v>
      </c>
      <c r="CJ1686">
        <f>'TABLEAU DE BORD'!E1684-'TABLEAU DE BORD'!C1684</f>
        <v>0</v>
      </c>
      <c r="CL1686">
        <f>'TABLEAU DE BORD'!H1684</f>
        <v>0</v>
      </c>
      <c r="CM1686">
        <f>'TABLEAU DE BORD'!K1684-'TABLEAU DE BORD'!I1684</f>
        <v>0</v>
      </c>
    </row>
    <row r="1687" spans="72:91" x14ac:dyDescent="0.25">
      <c r="BT168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BORD'!$B$13:$B$2000,0),11))*T1687/INDEX('TABLEAU DE BORD'!$B$13:$R$2000,MATCH('Formalisme RTE'!$H$2,'TABLEAU DE BORD'!$B$13:$B$2000,0),12)</f>
        <v>3.102830965870556</v>
      </c>
      <c r="BU1687">
        <f t="shared" si="129"/>
        <v>0.93577891975241945</v>
      </c>
      <c r="BX1687">
        <f t="shared" si="127"/>
        <v>0.60748217536470928</v>
      </c>
      <c r="BZ1687">
        <v>19.600000000000001</v>
      </c>
      <c r="CB1687">
        <v>0.627</v>
      </c>
      <c r="CD1687">
        <f t="shared" si="128"/>
        <v>1.5404220201039038</v>
      </c>
      <c r="CF1687">
        <f t="shared" si="126"/>
        <v>404.81000000000006</v>
      </c>
      <c r="CG168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BORD'!$B$13:$B$2000,0),9)))*T1687/$P$18)</f>
        <v>406.35042202010396</v>
      </c>
      <c r="CI1687">
        <f>'TABLEAU DE BORD'!B1685</f>
        <v>0</v>
      </c>
      <c r="CJ1687">
        <f>'TABLEAU DE BORD'!E1685-'TABLEAU DE BORD'!C1685</f>
        <v>0</v>
      </c>
      <c r="CL1687">
        <f>'TABLEAU DE BORD'!H1685</f>
        <v>0</v>
      </c>
      <c r="CM1687">
        <f>'TABLEAU DE BORD'!K1685-'TABLEAU DE BORD'!I1685</f>
        <v>0</v>
      </c>
    </row>
    <row r="1688" spans="72:91" x14ac:dyDescent="0.25">
      <c r="BT168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BORD'!$B$13:$B$2000,0),11))*T1688/INDEX('TABLEAU DE BORD'!$B$13:$R$2000,MATCH('Formalisme RTE'!$H$2,'TABLEAU DE BORD'!$B$13:$B$2000,0),12)</f>
        <v>3.102830965870556</v>
      </c>
      <c r="BU1688">
        <f t="shared" si="129"/>
        <v>0.93577891975241945</v>
      </c>
      <c r="BX1688">
        <f t="shared" si="127"/>
        <v>0.60748217536470928</v>
      </c>
      <c r="BZ1688">
        <v>19.600000000000001</v>
      </c>
      <c r="CB1688">
        <v>0.627</v>
      </c>
      <c r="CD1688">
        <f t="shared" si="128"/>
        <v>1.5404220201039038</v>
      </c>
      <c r="CF1688">
        <f t="shared" si="126"/>
        <v>404.81000000000006</v>
      </c>
      <c r="CG168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BORD'!$B$13:$B$2000,0),9)))*T1688/$P$18)</f>
        <v>406.35042202010396</v>
      </c>
      <c r="CI1688">
        <f>'TABLEAU DE BORD'!B1686</f>
        <v>0</v>
      </c>
      <c r="CJ1688">
        <f>'TABLEAU DE BORD'!E1686-'TABLEAU DE BORD'!C1686</f>
        <v>0</v>
      </c>
      <c r="CL1688">
        <f>'TABLEAU DE BORD'!H1686</f>
        <v>0</v>
      </c>
      <c r="CM1688">
        <f>'TABLEAU DE BORD'!K1686-'TABLEAU DE BORD'!I1686</f>
        <v>0</v>
      </c>
    </row>
    <row r="1689" spans="72:91" x14ac:dyDescent="0.25">
      <c r="BT168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BORD'!$B$13:$B$2000,0),11))*T1689/INDEX('TABLEAU DE BORD'!$B$13:$R$2000,MATCH('Formalisme RTE'!$H$2,'TABLEAU DE BORD'!$B$13:$B$2000,0),12)</f>
        <v>3.102830965870556</v>
      </c>
      <c r="BU1689">
        <f t="shared" si="129"/>
        <v>0.93577891975241945</v>
      </c>
      <c r="BX1689">
        <f t="shared" si="127"/>
        <v>0.60748217536470928</v>
      </c>
      <c r="BZ1689">
        <v>19.600000000000001</v>
      </c>
      <c r="CB1689">
        <v>0.627</v>
      </c>
      <c r="CD1689">
        <f t="shared" si="128"/>
        <v>1.5404220201039038</v>
      </c>
      <c r="CF1689">
        <f t="shared" si="126"/>
        <v>404.81000000000006</v>
      </c>
      <c r="CG168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BORD'!$B$13:$B$2000,0),9)))*T1689/$P$18)</f>
        <v>406.35042202010396</v>
      </c>
      <c r="CI1689">
        <f>'TABLEAU DE BORD'!B1687</f>
        <v>0</v>
      </c>
      <c r="CJ1689">
        <f>'TABLEAU DE BORD'!E1687-'TABLEAU DE BORD'!C1687</f>
        <v>0</v>
      </c>
      <c r="CL1689">
        <f>'TABLEAU DE BORD'!H1687</f>
        <v>0</v>
      </c>
      <c r="CM1689">
        <f>'TABLEAU DE BORD'!K1687-'TABLEAU DE BORD'!I1687</f>
        <v>0</v>
      </c>
    </row>
    <row r="1690" spans="72:91" x14ac:dyDescent="0.25">
      <c r="BT169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BORD'!$B$13:$B$2000,0),11))*T1690/INDEX('TABLEAU DE BORD'!$B$13:$R$2000,MATCH('Formalisme RTE'!$H$2,'TABLEAU DE BORD'!$B$13:$B$2000,0),12)</f>
        <v>3.102830965870556</v>
      </c>
      <c r="BU1690">
        <f t="shared" si="129"/>
        <v>0.93577891975241945</v>
      </c>
      <c r="BX1690">
        <f t="shared" si="127"/>
        <v>0.60748217536470928</v>
      </c>
      <c r="BZ1690">
        <v>19.600000000000001</v>
      </c>
      <c r="CB1690">
        <v>0.627</v>
      </c>
      <c r="CD1690">
        <f t="shared" si="128"/>
        <v>1.5404220201039038</v>
      </c>
      <c r="CF1690">
        <f t="shared" si="126"/>
        <v>404.81000000000006</v>
      </c>
      <c r="CG169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BORD'!$B$13:$B$2000,0),9)))*T1690/$P$18)</f>
        <v>406.35042202010396</v>
      </c>
      <c r="CI1690">
        <f>'TABLEAU DE BORD'!B1688</f>
        <v>0</v>
      </c>
      <c r="CJ1690">
        <f>'TABLEAU DE BORD'!E1688-'TABLEAU DE BORD'!C1688</f>
        <v>0</v>
      </c>
      <c r="CL1690">
        <f>'TABLEAU DE BORD'!H1688</f>
        <v>0</v>
      </c>
      <c r="CM1690">
        <f>'TABLEAU DE BORD'!K1688-'TABLEAU DE BORD'!I1688</f>
        <v>0</v>
      </c>
    </row>
    <row r="1691" spans="72:91" x14ac:dyDescent="0.25">
      <c r="BT169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BORD'!$B$13:$B$2000,0),11))*T1691/INDEX('TABLEAU DE BORD'!$B$13:$R$2000,MATCH('Formalisme RTE'!$H$2,'TABLEAU DE BORD'!$B$13:$B$2000,0),12)</f>
        <v>3.102830965870556</v>
      </c>
      <c r="BU1691">
        <f t="shared" si="129"/>
        <v>0.93577891975241945</v>
      </c>
      <c r="BX1691">
        <f t="shared" si="127"/>
        <v>0.60748217536470928</v>
      </c>
      <c r="BZ1691">
        <v>19.600000000000001</v>
      </c>
      <c r="CB1691">
        <v>0.627</v>
      </c>
      <c r="CD1691">
        <f t="shared" si="128"/>
        <v>1.5404220201039038</v>
      </c>
      <c r="CF1691">
        <f t="shared" si="126"/>
        <v>404.81000000000006</v>
      </c>
      <c r="CG169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BORD'!$B$13:$B$2000,0),9)))*T1691/$P$18)</f>
        <v>406.35042202010396</v>
      </c>
      <c r="CI1691">
        <f>'TABLEAU DE BORD'!B1689</f>
        <v>0</v>
      </c>
      <c r="CJ1691">
        <f>'TABLEAU DE BORD'!E1689-'TABLEAU DE BORD'!C1689</f>
        <v>0</v>
      </c>
      <c r="CL1691">
        <f>'TABLEAU DE BORD'!H1689</f>
        <v>0</v>
      </c>
      <c r="CM1691">
        <f>'TABLEAU DE BORD'!K1689-'TABLEAU DE BORD'!I1689</f>
        <v>0</v>
      </c>
    </row>
    <row r="1692" spans="72:91" x14ac:dyDescent="0.25">
      <c r="BT169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BORD'!$B$13:$B$2000,0),11))*T1692/INDEX('TABLEAU DE BORD'!$B$13:$R$2000,MATCH('Formalisme RTE'!$H$2,'TABLEAU DE BORD'!$B$13:$B$2000,0),12)</f>
        <v>3.102830965870556</v>
      </c>
      <c r="BU1692">
        <f t="shared" si="129"/>
        <v>0.93577891975241945</v>
      </c>
      <c r="BX1692">
        <f t="shared" si="127"/>
        <v>0.60748217536470928</v>
      </c>
      <c r="BZ1692">
        <v>19.600000000000001</v>
      </c>
      <c r="CB1692">
        <v>0.627</v>
      </c>
      <c r="CD1692">
        <f t="shared" si="128"/>
        <v>1.5404220201039038</v>
      </c>
      <c r="CF1692">
        <f t="shared" si="126"/>
        <v>404.81000000000006</v>
      </c>
      <c r="CG169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BORD'!$B$13:$B$2000,0),9)))*T1692/$P$18)</f>
        <v>406.35042202010396</v>
      </c>
      <c r="CI1692">
        <f>'TABLEAU DE BORD'!B1690</f>
        <v>0</v>
      </c>
      <c r="CJ1692">
        <f>'TABLEAU DE BORD'!E1690-'TABLEAU DE BORD'!C1690</f>
        <v>0</v>
      </c>
      <c r="CL1692">
        <f>'TABLEAU DE BORD'!H1690</f>
        <v>0</v>
      </c>
      <c r="CM1692">
        <f>'TABLEAU DE BORD'!K1690-'TABLEAU DE BORD'!I1690</f>
        <v>0</v>
      </c>
    </row>
    <row r="1693" spans="72:91" x14ac:dyDescent="0.25">
      <c r="BT169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BORD'!$B$13:$B$2000,0),11))*T1693/INDEX('TABLEAU DE BORD'!$B$13:$R$2000,MATCH('Formalisme RTE'!$H$2,'TABLEAU DE BORD'!$B$13:$B$2000,0),12)</f>
        <v>3.102830965870556</v>
      </c>
      <c r="BU1693">
        <f t="shared" si="129"/>
        <v>0.93577891975241945</v>
      </c>
      <c r="BX1693">
        <f t="shared" si="127"/>
        <v>0.60748217536470928</v>
      </c>
      <c r="BZ1693">
        <v>19.600000000000001</v>
      </c>
      <c r="CB1693">
        <v>0.627</v>
      </c>
      <c r="CD1693">
        <f t="shared" si="128"/>
        <v>1.5404220201039038</v>
      </c>
      <c r="CF1693">
        <f t="shared" si="126"/>
        <v>404.81000000000006</v>
      </c>
      <c r="CG169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BORD'!$B$13:$B$2000,0),9)))*T1693/$P$18)</f>
        <v>406.35042202010396</v>
      </c>
      <c r="CI1693">
        <f>'TABLEAU DE BORD'!B1691</f>
        <v>0</v>
      </c>
      <c r="CJ1693">
        <f>'TABLEAU DE BORD'!E1691-'TABLEAU DE BORD'!C1691</f>
        <v>0</v>
      </c>
      <c r="CL1693">
        <f>'TABLEAU DE BORD'!H1691</f>
        <v>0</v>
      </c>
      <c r="CM1693">
        <f>'TABLEAU DE BORD'!K1691-'TABLEAU DE BORD'!I1691</f>
        <v>0</v>
      </c>
    </row>
    <row r="1694" spans="72:91" x14ac:dyDescent="0.25">
      <c r="BT169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BORD'!$B$13:$B$2000,0),11))*T1694/INDEX('TABLEAU DE BORD'!$B$13:$R$2000,MATCH('Formalisme RTE'!$H$2,'TABLEAU DE BORD'!$B$13:$B$2000,0),12)</f>
        <v>3.102830965870556</v>
      </c>
      <c r="BU1694">
        <f t="shared" si="129"/>
        <v>0.93577891975241945</v>
      </c>
      <c r="BX1694">
        <f t="shared" si="127"/>
        <v>0.60748217536470928</v>
      </c>
      <c r="BZ1694">
        <v>19.600000000000001</v>
      </c>
      <c r="CB1694">
        <v>0.627</v>
      </c>
      <c r="CD1694">
        <f t="shared" si="128"/>
        <v>1.5404220201039038</v>
      </c>
      <c r="CF1694">
        <f t="shared" si="126"/>
        <v>404.81000000000006</v>
      </c>
      <c r="CG169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BORD'!$B$13:$B$2000,0),9)))*T1694/$P$18)</f>
        <v>406.35042202010396</v>
      </c>
      <c r="CI1694">
        <f>'TABLEAU DE BORD'!B1692</f>
        <v>0</v>
      </c>
      <c r="CJ1694">
        <f>'TABLEAU DE BORD'!E1692-'TABLEAU DE BORD'!C1692</f>
        <v>0</v>
      </c>
      <c r="CL1694">
        <f>'TABLEAU DE BORD'!H1692</f>
        <v>0</v>
      </c>
      <c r="CM1694">
        <f>'TABLEAU DE BORD'!K1692-'TABLEAU DE BORD'!I1692</f>
        <v>0</v>
      </c>
    </row>
    <row r="1695" spans="72:91" x14ac:dyDescent="0.25">
      <c r="BT169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BORD'!$B$13:$B$2000,0),11))*T1695/INDEX('TABLEAU DE BORD'!$B$13:$R$2000,MATCH('Formalisme RTE'!$H$2,'TABLEAU DE BORD'!$B$13:$B$2000,0),12)</f>
        <v>3.102830965870556</v>
      </c>
      <c r="BU1695">
        <f t="shared" si="129"/>
        <v>0.93577891975241945</v>
      </c>
      <c r="BX1695">
        <f t="shared" si="127"/>
        <v>0.60748217536470928</v>
      </c>
      <c r="BZ1695">
        <v>19.600000000000001</v>
      </c>
      <c r="CB1695">
        <v>0.627</v>
      </c>
      <c r="CD1695">
        <f t="shared" si="128"/>
        <v>1.5404220201039038</v>
      </c>
      <c r="CF1695">
        <f t="shared" si="126"/>
        <v>404.81000000000006</v>
      </c>
      <c r="CG169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BORD'!$B$13:$B$2000,0),9)))*T1695/$P$18)</f>
        <v>406.35042202010396</v>
      </c>
      <c r="CI1695">
        <f>'TABLEAU DE BORD'!B1693</f>
        <v>0</v>
      </c>
      <c r="CJ1695">
        <f>'TABLEAU DE BORD'!E1693-'TABLEAU DE BORD'!C1693</f>
        <v>0</v>
      </c>
      <c r="CL1695">
        <f>'TABLEAU DE BORD'!H1693</f>
        <v>0</v>
      </c>
      <c r="CM1695">
        <f>'TABLEAU DE BORD'!K1693-'TABLEAU DE BORD'!I1693</f>
        <v>0</v>
      </c>
    </row>
    <row r="1696" spans="72:91" x14ac:dyDescent="0.25">
      <c r="BT169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BORD'!$B$13:$B$2000,0),11))*T1696/INDEX('TABLEAU DE BORD'!$B$13:$R$2000,MATCH('Formalisme RTE'!$H$2,'TABLEAU DE BORD'!$B$13:$B$2000,0),12)</f>
        <v>3.102830965870556</v>
      </c>
      <c r="BU1696">
        <f t="shared" si="129"/>
        <v>0.93577891975241945</v>
      </c>
      <c r="BX1696">
        <f t="shared" si="127"/>
        <v>0.60748217536470928</v>
      </c>
      <c r="BZ1696">
        <v>19.600000000000001</v>
      </c>
      <c r="CB1696">
        <v>0.627</v>
      </c>
      <c r="CD1696">
        <f t="shared" si="128"/>
        <v>1.5404220201039038</v>
      </c>
      <c r="CF1696">
        <f t="shared" si="126"/>
        <v>404.81000000000006</v>
      </c>
      <c r="CG169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BORD'!$B$13:$B$2000,0),9)))*T1696/$P$18)</f>
        <v>406.35042202010396</v>
      </c>
      <c r="CI1696">
        <f>'TABLEAU DE BORD'!B1694</f>
        <v>0</v>
      </c>
      <c r="CJ1696">
        <f>'TABLEAU DE BORD'!E1694-'TABLEAU DE BORD'!C1694</f>
        <v>0</v>
      </c>
      <c r="CL1696">
        <f>'TABLEAU DE BORD'!H1694</f>
        <v>0</v>
      </c>
      <c r="CM1696">
        <f>'TABLEAU DE BORD'!K1694-'TABLEAU DE BORD'!I1694</f>
        <v>0</v>
      </c>
    </row>
    <row r="1697" spans="72:91" x14ac:dyDescent="0.25">
      <c r="BT169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BORD'!$B$13:$B$2000,0),11))*T1697/INDEX('TABLEAU DE BORD'!$B$13:$R$2000,MATCH('Formalisme RTE'!$H$2,'TABLEAU DE BORD'!$B$13:$B$2000,0),12)</f>
        <v>3.102830965870556</v>
      </c>
      <c r="BU1697">
        <f t="shared" si="129"/>
        <v>0.93577891975241945</v>
      </c>
      <c r="BX1697">
        <f t="shared" si="127"/>
        <v>0.60748217536470928</v>
      </c>
      <c r="BZ1697">
        <v>19.600000000000001</v>
      </c>
      <c r="CB1697">
        <v>0.627</v>
      </c>
      <c r="CD1697">
        <f t="shared" si="128"/>
        <v>1.5404220201039038</v>
      </c>
      <c r="CF1697">
        <f t="shared" si="126"/>
        <v>404.81000000000006</v>
      </c>
      <c r="CG169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BORD'!$B$13:$B$2000,0),9)))*T1697/$P$18)</f>
        <v>406.35042202010396</v>
      </c>
      <c r="CI1697">
        <f>'TABLEAU DE BORD'!B1695</f>
        <v>0</v>
      </c>
      <c r="CJ1697">
        <f>'TABLEAU DE BORD'!E1695-'TABLEAU DE BORD'!C1695</f>
        <v>0</v>
      </c>
      <c r="CL1697">
        <f>'TABLEAU DE BORD'!H1695</f>
        <v>0</v>
      </c>
      <c r="CM1697">
        <f>'TABLEAU DE BORD'!K1695-'TABLEAU DE BORD'!I1695</f>
        <v>0</v>
      </c>
    </row>
    <row r="1698" spans="72:91" x14ac:dyDescent="0.25">
      <c r="BT16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BORD'!$B$13:$B$2000,0),11))*T1698/INDEX('TABLEAU DE BORD'!$B$13:$R$2000,MATCH('Formalisme RTE'!$H$2,'TABLEAU DE BORD'!$B$13:$B$2000,0),12)</f>
        <v>3.102830965870556</v>
      </c>
      <c r="BU1698">
        <f t="shared" si="129"/>
        <v>0.93577891975241945</v>
      </c>
      <c r="BX1698">
        <f t="shared" si="127"/>
        <v>0.60748217536470928</v>
      </c>
      <c r="BZ1698">
        <v>19.600000000000001</v>
      </c>
      <c r="CB1698">
        <v>0.627</v>
      </c>
      <c r="CD1698">
        <f t="shared" si="128"/>
        <v>1.5404220201039038</v>
      </c>
      <c r="CF1698">
        <f t="shared" si="126"/>
        <v>404.81000000000006</v>
      </c>
      <c r="CG169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BORD'!$B$13:$B$2000,0),9)))*T1698/$P$18)</f>
        <v>406.35042202010396</v>
      </c>
      <c r="CI1698">
        <f>'TABLEAU DE BORD'!B1696</f>
        <v>0</v>
      </c>
      <c r="CJ1698">
        <f>'TABLEAU DE BORD'!E1696-'TABLEAU DE BORD'!C1696</f>
        <v>0</v>
      </c>
      <c r="CL1698">
        <f>'TABLEAU DE BORD'!H1696</f>
        <v>0</v>
      </c>
      <c r="CM1698">
        <f>'TABLEAU DE BORD'!K1696-'TABLEAU DE BORD'!I1696</f>
        <v>0</v>
      </c>
    </row>
    <row r="1699" spans="72:91" x14ac:dyDescent="0.25">
      <c r="BT169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BORD'!$B$13:$B$2000,0),11))*T1699/INDEX('TABLEAU DE BORD'!$B$13:$R$2000,MATCH('Formalisme RTE'!$H$2,'TABLEAU DE BORD'!$B$13:$B$2000,0),12)</f>
        <v>3.102830965870556</v>
      </c>
      <c r="BU1699">
        <f t="shared" si="129"/>
        <v>0.93577891975241945</v>
      </c>
      <c r="BX1699">
        <f t="shared" si="127"/>
        <v>0.60748217536470928</v>
      </c>
      <c r="BZ1699">
        <v>19.600000000000001</v>
      </c>
      <c r="CB1699">
        <v>0.627</v>
      </c>
      <c r="CD1699">
        <f t="shared" si="128"/>
        <v>1.5404220201039038</v>
      </c>
      <c r="CF1699">
        <f t="shared" si="126"/>
        <v>404.81000000000006</v>
      </c>
      <c r="CG169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BORD'!$B$13:$B$2000,0),9)))*T1699/$P$18)</f>
        <v>406.35042202010396</v>
      </c>
      <c r="CI1699">
        <f>'TABLEAU DE BORD'!B1697</f>
        <v>0</v>
      </c>
      <c r="CJ1699">
        <f>'TABLEAU DE BORD'!E1697-'TABLEAU DE BORD'!C1697</f>
        <v>0</v>
      </c>
      <c r="CL1699">
        <f>'TABLEAU DE BORD'!H1697</f>
        <v>0</v>
      </c>
      <c r="CM1699">
        <f>'TABLEAU DE BORD'!K1697-'TABLEAU DE BORD'!I1697</f>
        <v>0</v>
      </c>
    </row>
    <row r="1700" spans="72:91" x14ac:dyDescent="0.25">
      <c r="BT170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BORD'!$B$13:$B$2000,0),11))*T1700/INDEX('TABLEAU DE BORD'!$B$13:$R$2000,MATCH('Formalisme RTE'!$H$2,'TABLEAU DE BORD'!$B$13:$B$2000,0),12)</f>
        <v>3.102830965870556</v>
      </c>
      <c r="BU1700">
        <f t="shared" si="129"/>
        <v>0.93577891975241945</v>
      </c>
      <c r="BX1700">
        <f t="shared" si="127"/>
        <v>0.60748217536470928</v>
      </c>
      <c r="BZ1700">
        <v>19.600000000000001</v>
      </c>
      <c r="CB1700">
        <v>0.627</v>
      </c>
      <c r="CD1700">
        <f t="shared" si="128"/>
        <v>1.5404220201039038</v>
      </c>
      <c r="CF1700">
        <f t="shared" si="126"/>
        <v>404.81000000000006</v>
      </c>
      <c r="CG170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BORD'!$B$13:$B$2000,0),9)))*T1700/$P$18)</f>
        <v>406.35042202010396</v>
      </c>
      <c r="CI1700">
        <f>'TABLEAU DE BORD'!B1698</f>
        <v>0</v>
      </c>
      <c r="CJ1700">
        <f>'TABLEAU DE BORD'!E1698-'TABLEAU DE BORD'!C1698</f>
        <v>0</v>
      </c>
      <c r="CL1700">
        <f>'TABLEAU DE BORD'!H1698</f>
        <v>0</v>
      </c>
      <c r="CM1700">
        <f>'TABLEAU DE BORD'!K1698-'TABLEAU DE BORD'!I1698</f>
        <v>0</v>
      </c>
    </row>
    <row r="1701" spans="72:91" x14ac:dyDescent="0.25">
      <c r="BT170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BORD'!$B$13:$B$2000,0),11))*T1701/INDEX('TABLEAU DE BORD'!$B$13:$R$2000,MATCH('Formalisme RTE'!$H$2,'TABLEAU DE BORD'!$B$13:$B$2000,0),12)</f>
        <v>3.102830965870556</v>
      </c>
      <c r="BU1701">
        <f t="shared" si="129"/>
        <v>0.93577891975241945</v>
      </c>
      <c r="BX1701">
        <f t="shared" si="127"/>
        <v>0.60748217536470928</v>
      </c>
      <c r="BZ1701">
        <v>19.600000000000001</v>
      </c>
      <c r="CB1701">
        <v>0.627</v>
      </c>
      <c r="CD1701">
        <f t="shared" si="128"/>
        <v>1.5404220201039038</v>
      </c>
      <c r="CF1701">
        <f t="shared" si="126"/>
        <v>404.81000000000006</v>
      </c>
      <c r="CG170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BORD'!$B$13:$B$2000,0),9)))*T1701/$P$18)</f>
        <v>406.35042202010396</v>
      </c>
      <c r="CI1701">
        <f>'TABLEAU DE BORD'!B1699</f>
        <v>0</v>
      </c>
      <c r="CJ1701">
        <f>'TABLEAU DE BORD'!E1699-'TABLEAU DE BORD'!C1699</f>
        <v>0</v>
      </c>
      <c r="CL1701">
        <f>'TABLEAU DE BORD'!H1699</f>
        <v>0</v>
      </c>
      <c r="CM1701">
        <f>'TABLEAU DE BORD'!K1699-'TABLEAU DE BORD'!I1699</f>
        <v>0</v>
      </c>
    </row>
    <row r="1702" spans="72:91" x14ac:dyDescent="0.25">
      <c r="BT170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BORD'!$B$13:$B$2000,0),11))*T1702/INDEX('TABLEAU DE BORD'!$B$13:$R$2000,MATCH('Formalisme RTE'!$H$2,'TABLEAU DE BORD'!$B$13:$B$2000,0),12)</f>
        <v>3.102830965870556</v>
      </c>
      <c r="BU1702">
        <f t="shared" si="129"/>
        <v>0.93577891975241945</v>
      </c>
      <c r="BX1702">
        <f t="shared" si="127"/>
        <v>0.60748217536470928</v>
      </c>
      <c r="BZ1702">
        <v>19.600000000000001</v>
      </c>
      <c r="CB1702">
        <v>0.627</v>
      </c>
      <c r="CD1702">
        <f t="shared" si="128"/>
        <v>1.5404220201039038</v>
      </c>
      <c r="CF1702">
        <f t="shared" si="126"/>
        <v>404.81000000000006</v>
      </c>
      <c r="CG170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BORD'!$B$13:$B$2000,0),9)))*T1702/$P$18)</f>
        <v>406.35042202010396</v>
      </c>
      <c r="CI1702">
        <f>'TABLEAU DE BORD'!B1700</f>
        <v>0</v>
      </c>
      <c r="CJ1702">
        <f>'TABLEAU DE BORD'!E1700-'TABLEAU DE BORD'!C1700</f>
        <v>0</v>
      </c>
      <c r="CL1702">
        <f>'TABLEAU DE BORD'!H1700</f>
        <v>0</v>
      </c>
      <c r="CM1702">
        <f>'TABLEAU DE BORD'!K1700-'TABLEAU DE BORD'!I1700</f>
        <v>0</v>
      </c>
    </row>
    <row r="1703" spans="72:91" x14ac:dyDescent="0.25">
      <c r="BT170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BORD'!$B$13:$B$2000,0),11))*T1703/INDEX('TABLEAU DE BORD'!$B$13:$R$2000,MATCH('Formalisme RTE'!$H$2,'TABLEAU DE BORD'!$B$13:$B$2000,0),12)</f>
        <v>3.102830965870556</v>
      </c>
      <c r="BU1703">
        <f t="shared" si="129"/>
        <v>0.93577891975241945</v>
      </c>
      <c r="BX1703">
        <f t="shared" si="127"/>
        <v>0.60748217536470928</v>
      </c>
      <c r="BZ1703">
        <v>19.600000000000001</v>
      </c>
      <c r="CB1703">
        <v>0.627</v>
      </c>
      <c r="CD1703">
        <f t="shared" si="128"/>
        <v>1.5404220201039038</v>
      </c>
      <c r="CF1703">
        <f t="shared" si="126"/>
        <v>404.81000000000006</v>
      </c>
      <c r="CG170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BORD'!$B$13:$B$2000,0),9)))*T1703/$P$18)</f>
        <v>406.35042202010396</v>
      </c>
      <c r="CI1703">
        <f>'TABLEAU DE BORD'!B1701</f>
        <v>0</v>
      </c>
      <c r="CJ1703">
        <f>'TABLEAU DE BORD'!E1701-'TABLEAU DE BORD'!C1701</f>
        <v>0</v>
      </c>
      <c r="CL1703">
        <f>'TABLEAU DE BORD'!H1701</f>
        <v>0</v>
      </c>
      <c r="CM1703">
        <f>'TABLEAU DE BORD'!K1701-'TABLEAU DE BORD'!I1701</f>
        <v>0</v>
      </c>
    </row>
    <row r="1704" spans="72:91" x14ac:dyDescent="0.25">
      <c r="BT170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BORD'!$B$13:$B$2000,0),11))*T1704/INDEX('TABLEAU DE BORD'!$B$13:$R$2000,MATCH('Formalisme RTE'!$H$2,'TABLEAU DE BORD'!$B$13:$B$2000,0),12)</f>
        <v>3.102830965870556</v>
      </c>
      <c r="BU1704">
        <f t="shared" si="129"/>
        <v>0.93577891975241945</v>
      </c>
      <c r="BX1704">
        <f t="shared" si="127"/>
        <v>0.60748217536470928</v>
      </c>
      <c r="BZ1704">
        <v>19.600000000000001</v>
      </c>
      <c r="CB1704">
        <v>0.627</v>
      </c>
      <c r="CD1704">
        <f t="shared" si="128"/>
        <v>1.5404220201039038</v>
      </c>
      <c r="CF1704">
        <f t="shared" si="126"/>
        <v>404.81000000000006</v>
      </c>
      <c r="CG170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BORD'!$B$13:$B$2000,0),9)))*T1704/$P$18)</f>
        <v>406.35042202010396</v>
      </c>
      <c r="CI1704">
        <f>'TABLEAU DE BORD'!B1702</f>
        <v>0</v>
      </c>
      <c r="CJ1704">
        <f>'TABLEAU DE BORD'!E1702-'TABLEAU DE BORD'!C1702</f>
        <v>0</v>
      </c>
      <c r="CL1704">
        <f>'TABLEAU DE BORD'!H1702</f>
        <v>0</v>
      </c>
      <c r="CM1704">
        <f>'TABLEAU DE BORD'!K1702-'TABLEAU DE BORD'!I1702</f>
        <v>0</v>
      </c>
    </row>
    <row r="1705" spans="72:91" x14ac:dyDescent="0.25">
      <c r="BT170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BORD'!$B$13:$B$2000,0),11))*T1705/INDEX('TABLEAU DE BORD'!$B$13:$R$2000,MATCH('Formalisme RTE'!$H$2,'TABLEAU DE BORD'!$B$13:$B$2000,0),12)</f>
        <v>3.102830965870556</v>
      </c>
      <c r="BU1705">
        <f t="shared" si="129"/>
        <v>0.93577891975241945</v>
      </c>
      <c r="BX1705">
        <f t="shared" si="127"/>
        <v>0.60748217536470928</v>
      </c>
      <c r="BZ1705">
        <v>19.600000000000001</v>
      </c>
      <c r="CB1705">
        <v>0.627</v>
      </c>
      <c r="CD1705">
        <f t="shared" si="128"/>
        <v>1.5404220201039038</v>
      </c>
      <c r="CF1705">
        <f t="shared" si="126"/>
        <v>404.81000000000006</v>
      </c>
      <c r="CG170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BORD'!$B$13:$B$2000,0),9)))*T1705/$P$18)</f>
        <v>406.35042202010396</v>
      </c>
      <c r="CI1705">
        <f>'TABLEAU DE BORD'!B1703</f>
        <v>0</v>
      </c>
      <c r="CJ1705">
        <f>'TABLEAU DE BORD'!E1703-'TABLEAU DE BORD'!C1703</f>
        <v>0</v>
      </c>
      <c r="CL1705">
        <f>'TABLEAU DE BORD'!H1703</f>
        <v>0</v>
      </c>
      <c r="CM1705">
        <f>'TABLEAU DE BORD'!K1703-'TABLEAU DE BORD'!I1703</f>
        <v>0</v>
      </c>
    </row>
    <row r="1706" spans="72:91" x14ac:dyDescent="0.25">
      <c r="BT170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BORD'!$B$13:$B$2000,0),11))*T1706/INDEX('TABLEAU DE BORD'!$B$13:$R$2000,MATCH('Formalisme RTE'!$H$2,'TABLEAU DE BORD'!$B$13:$B$2000,0),12)</f>
        <v>3.102830965870556</v>
      </c>
      <c r="BU1706">
        <f t="shared" si="129"/>
        <v>0.93577891975241945</v>
      </c>
      <c r="BX1706">
        <f t="shared" si="127"/>
        <v>0.60748217536470928</v>
      </c>
      <c r="BZ1706">
        <v>19.600000000000001</v>
      </c>
      <c r="CB1706">
        <v>0.627</v>
      </c>
      <c r="CD1706">
        <f t="shared" si="128"/>
        <v>1.5404220201039038</v>
      </c>
      <c r="CF1706">
        <f t="shared" si="126"/>
        <v>404.81000000000006</v>
      </c>
      <c r="CG170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BORD'!$B$13:$B$2000,0),9)))*T1706/$P$18)</f>
        <v>406.35042202010396</v>
      </c>
      <c r="CI1706">
        <f>'TABLEAU DE BORD'!B1704</f>
        <v>0</v>
      </c>
      <c r="CJ1706">
        <f>'TABLEAU DE BORD'!E1704-'TABLEAU DE BORD'!C1704</f>
        <v>0</v>
      </c>
      <c r="CL1706">
        <f>'TABLEAU DE BORD'!H1704</f>
        <v>0</v>
      </c>
      <c r="CM1706">
        <f>'TABLEAU DE BORD'!K1704-'TABLEAU DE BORD'!I1704</f>
        <v>0</v>
      </c>
    </row>
    <row r="1707" spans="72:91" x14ac:dyDescent="0.25">
      <c r="BT170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BORD'!$B$13:$B$2000,0),11))*T1707/INDEX('TABLEAU DE BORD'!$B$13:$R$2000,MATCH('Formalisme RTE'!$H$2,'TABLEAU DE BORD'!$B$13:$B$2000,0),12)</f>
        <v>3.102830965870556</v>
      </c>
      <c r="BU1707">
        <f t="shared" si="129"/>
        <v>0.93577891975241945</v>
      </c>
      <c r="BX1707">
        <f t="shared" si="127"/>
        <v>0.60748217536470928</v>
      </c>
      <c r="BZ1707">
        <v>19.600000000000001</v>
      </c>
      <c r="CB1707">
        <v>0.627</v>
      </c>
      <c r="CD1707">
        <f t="shared" si="128"/>
        <v>1.5404220201039038</v>
      </c>
      <c r="CF1707">
        <f t="shared" si="126"/>
        <v>404.81000000000006</v>
      </c>
      <c r="CG170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BORD'!$B$13:$B$2000,0),9)))*T1707/$P$18)</f>
        <v>406.35042202010396</v>
      </c>
      <c r="CI1707">
        <f>'TABLEAU DE BORD'!B1705</f>
        <v>0</v>
      </c>
      <c r="CJ1707">
        <f>'TABLEAU DE BORD'!E1705-'TABLEAU DE BORD'!C1705</f>
        <v>0</v>
      </c>
      <c r="CL1707">
        <f>'TABLEAU DE BORD'!H1705</f>
        <v>0</v>
      </c>
      <c r="CM1707">
        <f>'TABLEAU DE BORD'!K1705-'TABLEAU DE BORD'!I1705</f>
        <v>0</v>
      </c>
    </row>
    <row r="1708" spans="72:91" x14ac:dyDescent="0.25">
      <c r="BT170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BORD'!$B$13:$B$2000,0),11))*T1708/INDEX('TABLEAU DE BORD'!$B$13:$R$2000,MATCH('Formalisme RTE'!$H$2,'TABLEAU DE BORD'!$B$13:$B$2000,0),12)</f>
        <v>3.102830965870556</v>
      </c>
      <c r="BU1708">
        <f t="shared" si="129"/>
        <v>0.93577891975241945</v>
      </c>
      <c r="BX1708">
        <f t="shared" si="127"/>
        <v>0.60748217536470928</v>
      </c>
      <c r="BZ1708">
        <v>19.600000000000001</v>
      </c>
      <c r="CB1708">
        <v>0.627</v>
      </c>
      <c r="CD1708">
        <f t="shared" si="128"/>
        <v>1.5404220201039038</v>
      </c>
      <c r="CF1708">
        <f t="shared" si="126"/>
        <v>404.81000000000006</v>
      </c>
      <c r="CG170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BORD'!$B$13:$B$2000,0),9)))*T1708/$P$18)</f>
        <v>406.35042202010396</v>
      </c>
      <c r="CI1708">
        <f>'TABLEAU DE BORD'!B1706</f>
        <v>0</v>
      </c>
      <c r="CJ1708">
        <f>'TABLEAU DE BORD'!E1706-'TABLEAU DE BORD'!C1706</f>
        <v>0</v>
      </c>
      <c r="CL1708">
        <f>'TABLEAU DE BORD'!H1706</f>
        <v>0</v>
      </c>
      <c r="CM1708">
        <f>'TABLEAU DE BORD'!K1706-'TABLEAU DE BORD'!I1706</f>
        <v>0</v>
      </c>
    </row>
    <row r="1709" spans="72:91" x14ac:dyDescent="0.25">
      <c r="BT170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BORD'!$B$13:$B$2000,0),11))*T1709/INDEX('TABLEAU DE BORD'!$B$13:$R$2000,MATCH('Formalisme RTE'!$H$2,'TABLEAU DE BORD'!$B$13:$B$2000,0),12)</f>
        <v>3.102830965870556</v>
      </c>
      <c r="BU1709">
        <f t="shared" si="129"/>
        <v>0.93577891975241945</v>
      </c>
      <c r="BX1709">
        <f t="shared" si="127"/>
        <v>0.60748217536470928</v>
      </c>
      <c r="BZ1709">
        <v>19.600000000000001</v>
      </c>
      <c r="CB1709">
        <v>0.627</v>
      </c>
      <c r="CD1709">
        <f t="shared" si="128"/>
        <v>1.5404220201039038</v>
      </c>
      <c r="CF1709">
        <f t="shared" si="126"/>
        <v>404.81000000000006</v>
      </c>
      <c r="CG170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BORD'!$B$13:$B$2000,0),9)))*T1709/$P$18)</f>
        <v>406.35042202010396</v>
      </c>
      <c r="CI1709">
        <f>'TABLEAU DE BORD'!B1707</f>
        <v>0</v>
      </c>
      <c r="CJ1709">
        <f>'TABLEAU DE BORD'!E1707-'TABLEAU DE BORD'!C1707</f>
        <v>0</v>
      </c>
      <c r="CL1709">
        <f>'TABLEAU DE BORD'!H1707</f>
        <v>0</v>
      </c>
      <c r="CM1709">
        <f>'TABLEAU DE BORD'!K1707-'TABLEAU DE BORD'!I1707</f>
        <v>0</v>
      </c>
    </row>
    <row r="1710" spans="72:91" x14ac:dyDescent="0.25">
      <c r="BT171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BORD'!$B$13:$B$2000,0),11))*T1710/INDEX('TABLEAU DE BORD'!$B$13:$R$2000,MATCH('Formalisme RTE'!$H$2,'TABLEAU DE BORD'!$B$13:$B$2000,0),12)</f>
        <v>3.102830965870556</v>
      </c>
      <c r="BU1710">
        <f t="shared" si="129"/>
        <v>0.93577891975241945</v>
      </c>
      <c r="BX1710">
        <f t="shared" si="127"/>
        <v>0.60748217536470928</v>
      </c>
      <c r="BZ1710">
        <v>19.600000000000001</v>
      </c>
      <c r="CB1710">
        <v>0.627</v>
      </c>
      <c r="CD1710">
        <f t="shared" si="128"/>
        <v>1.5404220201039038</v>
      </c>
      <c r="CF1710">
        <f t="shared" si="126"/>
        <v>404.81000000000006</v>
      </c>
      <c r="CG171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BORD'!$B$13:$B$2000,0),9)))*T1710/$P$18)</f>
        <v>406.35042202010396</v>
      </c>
      <c r="CI1710">
        <f>'TABLEAU DE BORD'!B1708</f>
        <v>0</v>
      </c>
      <c r="CJ1710">
        <f>'TABLEAU DE BORD'!E1708-'TABLEAU DE BORD'!C1708</f>
        <v>0</v>
      </c>
      <c r="CL1710">
        <f>'TABLEAU DE BORD'!H1708</f>
        <v>0</v>
      </c>
      <c r="CM1710">
        <f>'TABLEAU DE BORD'!K1708-'TABLEAU DE BORD'!I1708</f>
        <v>0</v>
      </c>
    </row>
    <row r="1711" spans="72:91" x14ac:dyDescent="0.25">
      <c r="BT171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BORD'!$B$13:$B$2000,0),11))*T1711/INDEX('TABLEAU DE BORD'!$B$13:$R$2000,MATCH('Formalisme RTE'!$H$2,'TABLEAU DE BORD'!$B$13:$B$2000,0),12)</f>
        <v>3.102830965870556</v>
      </c>
      <c r="BU1711">
        <f t="shared" si="129"/>
        <v>0.93577891975241945</v>
      </c>
      <c r="BX1711">
        <f t="shared" si="127"/>
        <v>0.60748217536470928</v>
      </c>
      <c r="BZ1711">
        <v>19.600000000000001</v>
      </c>
      <c r="CB1711">
        <v>0.627</v>
      </c>
      <c r="CD1711">
        <f t="shared" si="128"/>
        <v>1.5404220201039038</v>
      </c>
      <c r="CF1711">
        <f t="shared" si="126"/>
        <v>404.81000000000006</v>
      </c>
      <c r="CG171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BORD'!$B$13:$B$2000,0),9)))*T1711/$P$18)</f>
        <v>406.35042202010396</v>
      </c>
      <c r="CI1711">
        <f>'TABLEAU DE BORD'!B1709</f>
        <v>0</v>
      </c>
      <c r="CJ1711">
        <f>'TABLEAU DE BORD'!E1709-'TABLEAU DE BORD'!C1709</f>
        <v>0</v>
      </c>
      <c r="CL1711">
        <f>'TABLEAU DE BORD'!H1709</f>
        <v>0</v>
      </c>
      <c r="CM1711">
        <f>'TABLEAU DE BORD'!K1709-'TABLEAU DE BORD'!I1709</f>
        <v>0</v>
      </c>
    </row>
    <row r="1712" spans="72:91" x14ac:dyDescent="0.25">
      <c r="BT171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BORD'!$B$13:$B$2000,0),11))*T1712/INDEX('TABLEAU DE BORD'!$B$13:$R$2000,MATCH('Formalisme RTE'!$H$2,'TABLEAU DE BORD'!$B$13:$B$2000,0),12)</f>
        <v>3.102830965870556</v>
      </c>
      <c r="BU1712">
        <f t="shared" si="129"/>
        <v>0.93577891975241945</v>
      </c>
      <c r="BX1712">
        <f t="shared" si="127"/>
        <v>0.60748217536470928</v>
      </c>
      <c r="BZ1712">
        <v>19.600000000000001</v>
      </c>
      <c r="CB1712">
        <v>0.627</v>
      </c>
      <c r="CD1712">
        <f t="shared" si="128"/>
        <v>1.5404220201039038</v>
      </c>
      <c r="CF1712">
        <f t="shared" si="126"/>
        <v>404.81000000000006</v>
      </c>
      <c r="CG171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BORD'!$B$13:$B$2000,0),9)))*T1712/$P$18)</f>
        <v>406.35042202010396</v>
      </c>
      <c r="CI1712">
        <f>'TABLEAU DE BORD'!B1710</f>
        <v>0</v>
      </c>
      <c r="CJ1712">
        <f>'TABLEAU DE BORD'!E1710-'TABLEAU DE BORD'!C1710</f>
        <v>0</v>
      </c>
      <c r="CL1712">
        <f>'TABLEAU DE BORD'!H1710</f>
        <v>0</v>
      </c>
      <c r="CM1712">
        <f>'TABLEAU DE BORD'!K1710-'TABLEAU DE BORD'!I1710</f>
        <v>0</v>
      </c>
    </row>
    <row r="1713" spans="72:91" x14ac:dyDescent="0.25">
      <c r="BT171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BORD'!$B$13:$B$2000,0),11))*T1713/INDEX('TABLEAU DE BORD'!$B$13:$R$2000,MATCH('Formalisme RTE'!$H$2,'TABLEAU DE BORD'!$B$13:$B$2000,0),12)</f>
        <v>3.102830965870556</v>
      </c>
      <c r="BU1713">
        <f t="shared" si="129"/>
        <v>0.93577891975241945</v>
      </c>
      <c r="BX1713">
        <f t="shared" si="127"/>
        <v>0.60748217536470928</v>
      </c>
      <c r="BZ1713">
        <v>19.600000000000001</v>
      </c>
      <c r="CB1713">
        <v>0.627</v>
      </c>
      <c r="CD1713">
        <f t="shared" si="128"/>
        <v>1.5404220201039038</v>
      </c>
      <c r="CF1713">
        <f t="shared" si="126"/>
        <v>404.81000000000006</v>
      </c>
      <c r="CG171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BORD'!$B$13:$B$2000,0),9)))*T1713/$P$18)</f>
        <v>406.35042202010396</v>
      </c>
      <c r="CI1713">
        <f>'TABLEAU DE BORD'!B1711</f>
        <v>0</v>
      </c>
      <c r="CJ1713">
        <f>'TABLEAU DE BORD'!E1711-'TABLEAU DE BORD'!C1711</f>
        <v>0</v>
      </c>
      <c r="CL1713">
        <f>'TABLEAU DE BORD'!H1711</f>
        <v>0</v>
      </c>
      <c r="CM1713">
        <f>'TABLEAU DE BORD'!K1711-'TABLEAU DE BORD'!I1711</f>
        <v>0</v>
      </c>
    </row>
    <row r="1714" spans="72:91" x14ac:dyDescent="0.25">
      <c r="BT171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BORD'!$B$13:$B$2000,0),11))*T1714/INDEX('TABLEAU DE BORD'!$B$13:$R$2000,MATCH('Formalisme RTE'!$H$2,'TABLEAU DE BORD'!$B$13:$B$2000,0),12)</f>
        <v>3.102830965870556</v>
      </c>
      <c r="BU1714">
        <f t="shared" si="129"/>
        <v>0.93577891975241945</v>
      </c>
      <c r="BX1714">
        <f t="shared" si="127"/>
        <v>0.60748217536470928</v>
      </c>
      <c r="BZ1714">
        <v>19.600000000000001</v>
      </c>
      <c r="CB1714">
        <v>0.627</v>
      </c>
      <c r="CD1714">
        <f t="shared" si="128"/>
        <v>1.5404220201039038</v>
      </c>
      <c r="CF1714">
        <f t="shared" si="126"/>
        <v>404.81000000000006</v>
      </c>
      <c r="CG171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BORD'!$B$13:$B$2000,0),9)))*T1714/$P$18)</f>
        <v>406.35042202010396</v>
      </c>
      <c r="CI1714">
        <f>'TABLEAU DE BORD'!B1712</f>
        <v>0</v>
      </c>
      <c r="CJ1714">
        <f>'TABLEAU DE BORD'!E1712-'TABLEAU DE BORD'!C1712</f>
        <v>0</v>
      </c>
      <c r="CL1714">
        <f>'TABLEAU DE BORD'!H1712</f>
        <v>0</v>
      </c>
      <c r="CM1714">
        <f>'TABLEAU DE BORD'!K1712-'TABLEAU DE BORD'!I1712</f>
        <v>0</v>
      </c>
    </row>
    <row r="1715" spans="72:91" x14ac:dyDescent="0.25">
      <c r="BT171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BORD'!$B$13:$B$2000,0),11))*T1715/INDEX('TABLEAU DE BORD'!$B$13:$R$2000,MATCH('Formalisme RTE'!$H$2,'TABLEAU DE BORD'!$B$13:$B$2000,0),12)</f>
        <v>3.102830965870556</v>
      </c>
      <c r="BU1715">
        <f t="shared" si="129"/>
        <v>0.93577891975241945</v>
      </c>
      <c r="BX1715">
        <f t="shared" si="127"/>
        <v>0.60748217536470928</v>
      </c>
      <c r="BZ1715">
        <v>19.600000000000001</v>
      </c>
      <c r="CB1715">
        <v>0.627</v>
      </c>
      <c r="CD1715">
        <f t="shared" si="128"/>
        <v>1.5404220201039038</v>
      </c>
      <c r="CF1715">
        <f t="shared" si="126"/>
        <v>404.81000000000006</v>
      </c>
      <c r="CG171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BORD'!$B$13:$B$2000,0),9)))*T1715/$P$18)</f>
        <v>406.35042202010396</v>
      </c>
      <c r="CI1715">
        <f>'TABLEAU DE BORD'!B1713</f>
        <v>0</v>
      </c>
      <c r="CJ1715">
        <f>'TABLEAU DE BORD'!E1713-'TABLEAU DE BORD'!C1713</f>
        <v>0</v>
      </c>
      <c r="CL1715">
        <f>'TABLEAU DE BORD'!H1713</f>
        <v>0</v>
      </c>
      <c r="CM1715">
        <f>'TABLEAU DE BORD'!K1713-'TABLEAU DE BORD'!I1713</f>
        <v>0</v>
      </c>
    </row>
    <row r="1716" spans="72:91" x14ac:dyDescent="0.25">
      <c r="BT171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BORD'!$B$13:$B$2000,0),11))*T1716/INDEX('TABLEAU DE BORD'!$B$13:$R$2000,MATCH('Formalisme RTE'!$H$2,'TABLEAU DE BORD'!$B$13:$B$2000,0),12)</f>
        <v>3.102830965870556</v>
      </c>
      <c r="BU1716">
        <f t="shared" si="129"/>
        <v>0.93577891975241945</v>
      </c>
      <c r="BX1716">
        <f t="shared" si="127"/>
        <v>0.60748217536470928</v>
      </c>
      <c r="BZ1716">
        <v>19.600000000000001</v>
      </c>
      <c r="CB1716">
        <v>0.627</v>
      </c>
      <c r="CD1716">
        <f t="shared" si="128"/>
        <v>1.5404220201039038</v>
      </c>
      <c r="CF1716">
        <f t="shared" si="126"/>
        <v>404.81000000000006</v>
      </c>
      <c r="CG171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BORD'!$B$13:$B$2000,0),9)))*T1716/$P$18)</f>
        <v>406.35042202010396</v>
      </c>
      <c r="CI1716">
        <f>'TABLEAU DE BORD'!B1714</f>
        <v>0</v>
      </c>
      <c r="CJ1716">
        <f>'TABLEAU DE BORD'!E1714-'TABLEAU DE BORD'!C1714</f>
        <v>0</v>
      </c>
      <c r="CL1716">
        <f>'TABLEAU DE BORD'!H1714</f>
        <v>0</v>
      </c>
      <c r="CM1716">
        <f>'TABLEAU DE BORD'!K1714-'TABLEAU DE BORD'!I1714</f>
        <v>0</v>
      </c>
    </row>
    <row r="1717" spans="72:91" x14ac:dyDescent="0.25">
      <c r="BT171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BORD'!$B$13:$B$2000,0),11))*T1717/INDEX('TABLEAU DE BORD'!$B$13:$R$2000,MATCH('Formalisme RTE'!$H$2,'TABLEAU DE BORD'!$B$13:$B$2000,0),12)</f>
        <v>3.102830965870556</v>
      </c>
      <c r="BU1717">
        <f t="shared" si="129"/>
        <v>0.93577891975241945</v>
      </c>
      <c r="BX1717">
        <f t="shared" si="127"/>
        <v>0.60748217536470928</v>
      </c>
      <c r="BZ1717">
        <v>19.600000000000001</v>
      </c>
      <c r="CB1717">
        <v>0.627</v>
      </c>
      <c r="CD1717">
        <f t="shared" si="128"/>
        <v>1.5404220201039038</v>
      </c>
      <c r="CF1717">
        <f t="shared" si="126"/>
        <v>404.81000000000006</v>
      </c>
      <c r="CG171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BORD'!$B$13:$B$2000,0),9)))*T1717/$P$18)</f>
        <v>406.35042202010396</v>
      </c>
      <c r="CI1717">
        <f>'TABLEAU DE BORD'!B1715</f>
        <v>0</v>
      </c>
      <c r="CJ1717">
        <f>'TABLEAU DE BORD'!E1715-'TABLEAU DE BORD'!C1715</f>
        <v>0</v>
      </c>
      <c r="CL1717">
        <f>'TABLEAU DE BORD'!H1715</f>
        <v>0</v>
      </c>
      <c r="CM1717">
        <f>'TABLEAU DE BORD'!K1715-'TABLEAU DE BORD'!I1715</f>
        <v>0</v>
      </c>
    </row>
    <row r="1718" spans="72:91" x14ac:dyDescent="0.25">
      <c r="BT171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BORD'!$B$13:$B$2000,0),11))*T1718/INDEX('TABLEAU DE BORD'!$B$13:$R$2000,MATCH('Formalisme RTE'!$H$2,'TABLEAU DE BORD'!$B$13:$B$2000,0),12)</f>
        <v>3.102830965870556</v>
      </c>
      <c r="BU1718">
        <f t="shared" si="129"/>
        <v>0.93577891975241945</v>
      </c>
      <c r="BX1718">
        <f t="shared" si="127"/>
        <v>0.60748217536470928</v>
      </c>
      <c r="BZ1718">
        <v>19.600000000000001</v>
      </c>
      <c r="CB1718">
        <v>0.627</v>
      </c>
      <c r="CD1718">
        <f t="shared" si="128"/>
        <v>1.5404220201039038</v>
      </c>
      <c r="CF1718">
        <f t="shared" si="126"/>
        <v>404.81000000000006</v>
      </c>
      <c r="CG171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BORD'!$B$13:$B$2000,0),9)))*T1718/$P$18)</f>
        <v>406.35042202010396</v>
      </c>
      <c r="CI1718">
        <f>'TABLEAU DE BORD'!B1716</f>
        <v>0</v>
      </c>
      <c r="CJ1718">
        <f>'TABLEAU DE BORD'!E1716-'TABLEAU DE BORD'!C1716</f>
        <v>0</v>
      </c>
      <c r="CL1718">
        <f>'TABLEAU DE BORD'!H1716</f>
        <v>0</v>
      </c>
      <c r="CM1718">
        <f>'TABLEAU DE BORD'!K1716-'TABLEAU DE BORD'!I1716</f>
        <v>0</v>
      </c>
    </row>
    <row r="1719" spans="72:91" x14ac:dyDescent="0.25">
      <c r="BT171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BORD'!$B$13:$B$2000,0),11))*T1719/INDEX('TABLEAU DE BORD'!$B$13:$R$2000,MATCH('Formalisme RTE'!$H$2,'TABLEAU DE BORD'!$B$13:$B$2000,0),12)</f>
        <v>3.102830965870556</v>
      </c>
      <c r="BU1719">
        <f t="shared" si="129"/>
        <v>0.93577891975241945</v>
      </c>
      <c r="BX1719">
        <f t="shared" si="127"/>
        <v>0.60748217536470928</v>
      </c>
      <c r="BZ1719">
        <v>19.600000000000001</v>
      </c>
      <c r="CB1719">
        <v>0.627</v>
      </c>
      <c r="CD1719">
        <f t="shared" si="128"/>
        <v>1.5404220201039038</v>
      </c>
      <c r="CF1719">
        <f t="shared" si="126"/>
        <v>404.81000000000006</v>
      </c>
      <c r="CG171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BORD'!$B$13:$B$2000,0),9)))*T1719/$P$18)</f>
        <v>406.35042202010396</v>
      </c>
      <c r="CI1719">
        <f>'TABLEAU DE BORD'!B1717</f>
        <v>0</v>
      </c>
      <c r="CJ1719">
        <f>'TABLEAU DE BORD'!E1717-'TABLEAU DE BORD'!C1717</f>
        <v>0</v>
      </c>
      <c r="CL1719">
        <f>'TABLEAU DE BORD'!H1717</f>
        <v>0</v>
      </c>
      <c r="CM1719">
        <f>'TABLEAU DE BORD'!K1717-'TABLEAU DE BORD'!I1717</f>
        <v>0</v>
      </c>
    </row>
    <row r="1720" spans="72:91" x14ac:dyDescent="0.25">
      <c r="BT172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BORD'!$B$13:$B$2000,0),11))*T1720/INDEX('TABLEAU DE BORD'!$B$13:$R$2000,MATCH('Formalisme RTE'!$H$2,'TABLEAU DE BORD'!$B$13:$B$2000,0),12)</f>
        <v>3.102830965870556</v>
      </c>
      <c r="BU1720">
        <f t="shared" si="129"/>
        <v>0.93577891975241945</v>
      </c>
      <c r="BX1720">
        <f t="shared" si="127"/>
        <v>0.60748217536470928</v>
      </c>
      <c r="BZ1720">
        <v>19.600000000000001</v>
      </c>
      <c r="CB1720">
        <v>0.627</v>
      </c>
      <c r="CD1720">
        <f t="shared" si="128"/>
        <v>1.5404220201039038</v>
      </c>
      <c r="CF1720">
        <f t="shared" si="126"/>
        <v>404.81000000000006</v>
      </c>
      <c r="CG172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BORD'!$B$13:$B$2000,0),9)))*T1720/$P$18)</f>
        <v>406.35042202010396</v>
      </c>
      <c r="CI1720">
        <f>'TABLEAU DE BORD'!B1718</f>
        <v>0</v>
      </c>
      <c r="CJ1720">
        <f>'TABLEAU DE BORD'!E1718-'TABLEAU DE BORD'!C1718</f>
        <v>0</v>
      </c>
      <c r="CL1720">
        <f>'TABLEAU DE BORD'!H1718</f>
        <v>0</v>
      </c>
      <c r="CM1720">
        <f>'TABLEAU DE BORD'!K1718-'TABLEAU DE BORD'!I1718</f>
        <v>0</v>
      </c>
    </row>
    <row r="1721" spans="72:91" x14ac:dyDescent="0.25">
      <c r="BT172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BORD'!$B$13:$B$2000,0),11))*T1721/INDEX('TABLEAU DE BORD'!$B$13:$R$2000,MATCH('Formalisme RTE'!$H$2,'TABLEAU DE BORD'!$B$13:$B$2000,0),12)</f>
        <v>3.102830965870556</v>
      </c>
      <c r="BU1721">
        <f t="shared" si="129"/>
        <v>0.93577891975241945</v>
      </c>
      <c r="BX1721">
        <f t="shared" si="127"/>
        <v>0.60748217536470928</v>
      </c>
      <c r="BZ1721">
        <v>19.600000000000001</v>
      </c>
      <c r="CB1721">
        <v>0.627</v>
      </c>
      <c r="CD1721">
        <f t="shared" si="128"/>
        <v>1.5404220201039038</v>
      </c>
      <c r="CF1721">
        <f t="shared" si="126"/>
        <v>404.81000000000006</v>
      </c>
      <c r="CG172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BORD'!$B$13:$B$2000,0),9)))*T1721/$P$18)</f>
        <v>406.35042202010396</v>
      </c>
      <c r="CI1721">
        <f>'TABLEAU DE BORD'!B1719</f>
        <v>0</v>
      </c>
      <c r="CJ1721">
        <f>'TABLEAU DE BORD'!E1719-'TABLEAU DE BORD'!C1719</f>
        <v>0</v>
      </c>
      <c r="CL1721">
        <f>'TABLEAU DE BORD'!H1719</f>
        <v>0</v>
      </c>
      <c r="CM1721">
        <f>'TABLEAU DE BORD'!K1719-'TABLEAU DE BORD'!I1719</f>
        <v>0</v>
      </c>
    </row>
    <row r="1722" spans="72:91" x14ac:dyDescent="0.25">
      <c r="BT172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BORD'!$B$13:$B$2000,0),11))*T1722/INDEX('TABLEAU DE BORD'!$B$13:$R$2000,MATCH('Formalisme RTE'!$H$2,'TABLEAU DE BORD'!$B$13:$B$2000,0),12)</f>
        <v>3.102830965870556</v>
      </c>
      <c r="BU1722">
        <f t="shared" si="129"/>
        <v>0.93577891975241945</v>
      </c>
      <c r="BX1722">
        <f t="shared" si="127"/>
        <v>0.60748217536470928</v>
      </c>
      <c r="BZ1722">
        <v>19.600000000000001</v>
      </c>
      <c r="CB1722">
        <v>0.627</v>
      </c>
      <c r="CD1722">
        <f t="shared" si="128"/>
        <v>1.5404220201039038</v>
      </c>
      <c r="CF1722">
        <f t="shared" si="126"/>
        <v>404.81000000000006</v>
      </c>
      <c r="CG172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BORD'!$B$13:$B$2000,0),9)))*T1722/$P$18)</f>
        <v>406.35042202010396</v>
      </c>
      <c r="CI1722">
        <f>'TABLEAU DE BORD'!B1720</f>
        <v>0</v>
      </c>
      <c r="CJ1722">
        <f>'TABLEAU DE BORD'!E1720-'TABLEAU DE BORD'!C1720</f>
        <v>0</v>
      </c>
      <c r="CL1722">
        <f>'TABLEAU DE BORD'!H1720</f>
        <v>0</v>
      </c>
      <c r="CM1722">
        <f>'TABLEAU DE BORD'!K1720-'TABLEAU DE BORD'!I1720</f>
        <v>0</v>
      </c>
    </row>
    <row r="1723" spans="72:91" x14ac:dyDescent="0.25">
      <c r="BT172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BORD'!$B$13:$B$2000,0),11))*T1723/INDEX('TABLEAU DE BORD'!$B$13:$R$2000,MATCH('Formalisme RTE'!$H$2,'TABLEAU DE BORD'!$B$13:$B$2000,0),12)</f>
        <v>3.102830965870556</v>
      </c>
      <c r="BU1723">
        <f t="shared" si="129"/>
        <v>0.93577891975241945</v>
      </c>
      <c r="BX1723">
        <f t="shared" si="127"/>
        <v>0.60748217536470928</v>
      </c>
      <c r="BZ1723">
        <v>19.600000000000001</v>
      </c>
      <c r="CB1723">
        <v>0.627</v>
      </c>
      <c r="CD1723">
        <f t="shared" si="128"/>
        <v>1.5404220201039038</v>
      </c>
      <c r="CF1723">
        <f t="shared" si="126"/>
        <v>404.81000000000006</v>
      </c>
      <c r="CG172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BORD'!$B$13:$B$2000,0),9)))*T1723/$P$18)</f>
        <v>406.35042202010396</v>
      </c>
      <c r="CI1723">
        <f>'TABLEAU DE BORD'!B1721</f>
        <v>0</v>
      </c>
      <c r="CJ1723">
        <f>'TABLEAU DE BORD'!E1721-'TABLEAU DE BORD'!C1721</f>
        <v>0</v>
      </c>
      <c r="CL1723">
        <f>'TABLEAU DE BORD'!H1721</f>
        <v>0</v>
      </c>
      <c r="CM1723">
        <f>'TABLEAU DE BORD'!K1721-'TABLEAU DE BORD'!I1721</f>
        <v>0</v>
      </c>
    </row>
    <row r="1724" spans="72:91" x14ac:dyDescent="0.25">
      <c r="BT172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BORD'!$B$13:$B$2000,0),11))*T1724/INDEX('TABLEAU DE BORD'!$B$13:$R$2000,MATCH('Formalisme RTE'!$H$2,'TABLEAU DE BORD'!$B$13:$B$2000,0),12)</f>
        <v>3.102830965870556</v>
      </c>
      <c r="BU1724">
        <f t="shared" si="129"/>
        <v>0.93577891975241945</v>
      </c>
      <c r="BX1724">
        <f t="shared" si="127"/>
        <v>0.60748217536470928</v>
      </c>
      <c r="BZ1724">
        <v>19.600000000000001</v>
      </c>
      <c r="CB1724">
        <v>0.627</v>
      </c>
      <c r="CD1724">
        <f t="shared" si="128"/>
        <v>1.5404220201039038</v>
      </c>
      <c r="CF1724">
        <f t="shared" si="126"/>
        <v>404.81000000000006</v>
      </c>
      <c r="CG172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BORD'!$B$13:$B$2000,0),9)))*T1724/$P$18)</f>
        <v>406.35042202010396</v>
      </c>
      <c r="CI1724">
        <f>'TABLEAU DE BORD'!B1722</f>
        <v>0</v>
      </c>
      <c r="CJ1724">
        <f>'TABLEAU DE BORD'!E1722-'TABLEAU DE BORD'!C1722</f>
        <v>0</v>
      </c>
      <c r="CL1724">
        <f>'TABLEAU DE BORD'!H1722</f>
        <v>0</v>
      </c>
      <c r="CM1724">
        <f>'TABLEAU DE BORD'!K1722-'TABLEAU DE BORD'!I1722</f>
        <v>0</v>
      </c>
    </row>
    <row r="1725" spans="72:91" x14ac:dyDescent="0.25">
      <c r="BT172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BORD'!$B$13:$B$2000,0),11))*T1725/INDEX('TABLEAU DE BORD'!$B$13:$R$2000,MATCH('Formalisme RTE'!$H$2,'TABLEAU DE BORD'!$B$13:$B$2000,0),12)</f>
        <v>3.102830965870556</v>
      </c>
      <c r="BU1725">
        <f t="shared" si="129"/>
        <v>0.93577891975241945</v>
      </c>
      <c r="BX1725">
        <f t="shared" si="127"/>
        <v>0.60748217536470928</v>
      </c>
      <c r="BZ1725">
        <v>19.600000000000001</v>
      </c>
      <c r="CB1725">
        <v>0.627</v>
      </c>
      <c r="CD1725">
        <f t="shared" si="128"/>
        <v>1.5404220201039038</v>
      </c>
      <c r="CF1725">
        <f t="shared" si="126"/>
        <v>404.81000000000006</v>
      </c>
      <c r="CG172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BORD'!$B$13:$B$2000,0),9)))*T1725/$P$18)</f>
        <v>406.35042202010396</v>
      </c>
      <c r="CI1725">
        <f>'TABLEAU DE BORD'!B1723</f>
        <v>0</v>
      </c>
      <c r="CJ1725">
        <f>'TABLEAU DE BORD'!E1723-'TABLEAU DE BORD'!C1723</f>
        <v>0</v>
      </c>
      <c r="CL1725">
        <f>'TABLEAU DE BORD'!H1723</f>
        <v>0</v>
      </c>
      <c r="CM1725">
        <f>'TABLEAU DE BORD'!K1723-'TABLEAU DE BORD'!I1723</f>
        <v>0</v>
      </c>
    </row>
    <row r="1726" spans="72:91" x14ac:dyDescent="0.25">
      <c r="BT172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BORD'!$B$13:$B$2000,0),11))*T1726/INDEX('TABLEAU DE BORD'!$B$13:$R$2000,MATCH('Formalisme RTE'!$H$2,'TABLEAU DE BORD'!$B$13:$B$2000,0),12)</f>
        <v>3.102830965870556</v>
      </c>
      <c r="BU1726">
        <f t="shared" si="129"/>
        <v>0.93577891975241945</v>
      </c>
      <c r="BX1726">
        <f t="shared" si="127"/>
        <v>0.60748217536470928</v>
      </c>
      <c r="BZ1726">
        <v>19.600000000000001</v>
      </c>
      <c r="CB1726">
        <v>0.627</v>
      </c>
      <c r="CD1726">
        <f t="shared" si="128"/>
        <v>1.5404220201039038</v>
      </c>
      <c r="CF1726">
        <f t="shared" si="126"/>
        <v>404.81000000000006</v>
      </c>
      <c r="CG172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BORD'!$B$13:$B$2000,0),9)))*T1726/$P$18)</f>
        <v>406.35042202010396</v>
      </c>
      <c r="CI1726">
        <f>'TABLEAU DE BORD'!B1724</f>
        <v>0</v>
      </c>
      <c r="CJ1726">
        <f>'TABLEAU DE BORD'!E1724-'TABLEAU DE BORD'!C1724</f>
        <v>0</v>
      </c>
      <c r="CL1726">
        <f>'TABLEAU DE BORD'!H1724</f>
        <v>0</v>
      </c>
      <c r="CM1726">
        <f>'TABLEAU DE BORD'!K1724-'TABLEAU DE BORD'!I1724</f>
        <v>0</v>
      </c>
    </row>
    <row r="1727" spans="72:91" x14ac:dyDescent="0.25">
      <c r="BT172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BORD'!$B$13:$B$2000,0),11))*T1727/INDEX('TABLEAU DE BORD'!$B$13:$R$2000,MATCH('Formalisme RTE'!$H$2,'TABLEAU DE BORD'!$B$13:$B$2000,0),12)</f>
        <v>3.102830965870556</v>
      </c>
      <c r="BU1727">
        <f t="shared" si="129"/>
        <v>0.93577891975241945</v>
      </c>
      <c r="BX1727">
        <f t="shared" si="127"/>
        <v>0.60748217536470928</v>
      </c>
      <c r="BZ1727">
        <v>19.600000000000001</v>
      </c>
      <c r="CB1727">
        <v>0.627</v>
      </c>
      <c r="CD1727">
        <f t="shared" si="128"/>
        <v>1.5404220201039038</v>
      </c>
      <c r="CF1727">
        <f t="shared" si="126"/>
        <v>404.81000000000006</v>
      </c>
      <c r="CG172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BORD'!$B$13:$B$2000,0),9)))*T1727/$P$18)</f>
        <v>406.35042202010396</v>
      </c>
      <c r="CI1727">
        <f>'TABLEAU DE BORD'!B1725</f>
        <v>0</v>
      </c>
      <c r="CJ1727">
        <f>'TABLEAU DE BORD'!E1725-'TABLEAU DE BORD'!C1725</f>
        <v>0</v>
      </c>
      <c r="CL1727">
        <f>'TABLEAU DE BORD'!H1725</f>
        <v>0</v>
      </c>
      <c r="CM1727">
        <f>'TABLEAU DE BORD'!K1725-'TABLEAU DE BORD'!I1725</f>
        <v>0</v>
      </c>
    </row>
    <row r="1728" spans="72:91" x14ac:dyDescent="0.25">
      <c r="BT172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BORD'!$B$13:$B$2000,0),11))*T1728/INDEX('TABLEAU DE BORD'!$B$13:$R$2000,MATCH('Formalisme RTE'!$H$2,'TABLEAU DE BORD'!$B$13:$B$2000,0),12)</f>
        <v>3.102830965870556</v>
      </c>
      <c r="BU1728">
        <f t="shared" si="129"/>
        <v>0.93577891975241945</v>
      </c>
      <c r="BX1728">
        <f t="shared" si="127"/>
        <v>0.60748217536470928</v>
      </c>
      <c r="BZ1728">
        <v>19.600000000000001</v>
      </c>
      <c r="CB1728">
        <v>0.627</v>
      </c>
      <c r="CD1728">
        <f t="shared" si="128"/>
        <v>1.5404220201039038</v>
      </c>
      <c r="CF1728">
        <f t="shared" si="126"/>
        <v>404.81000000000006</v>
      </c>
      <c r="CG172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BORD'!$B$13:$B$2000,0),9)))*T1728/$P$18)</f>
        <v>406.35042202010396</v>
      </c>
      <c r="CI1728">
        <f>'TABLEAU DE BORD'!B1726</f>
        <v>0</v>
      </c>
      <c r="CJ1728">
        <f>'TABLEAU DE BORD'!E1726-'TABLEAU DE BORD'!C1726</f>
        <v>0</v>
      </c>
      <c r="CL1728">
        <f>'TABLEAU DE BORD'!H1726</f>
        <v>0</v>
      </c>
      <c r="CM1728">
        <f>'TABLEAU DE BORD'!K1726-'TABLEAU DE BORD'!I1726</f>
        <v>0</v>
      </c>
    </row>
    <row r="1729" spans="72:91" x14ac:dyDescent="0.25">
      <c r="BT172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BORD'!$B$13:$B$2000,0),11))*T1729/INDEX('TABLEAU DE BORD'!$B$13:$R$2000,MATCH('Formalisme RTE'!$H$2,'TABLEAU DE BORD'!$B$13:$B$2000,0),12)</f>
        <v>3.102830965870556</v>
      </c>
      <c r="BU1729">
        <f t="shared" si="129"/>
        <v>0.93577891975241945</v>
      </c>
      <c r="BX1729">
        <f t="shared" si="127"/>
        <v>0.60748217536470928</v>
      </c>
      <c r="BZ1729">
        <v>19.600000000000001</v>
      </c>
      <c r="CB1729">
        <v>0.627</v>
      </c>
      <c r="CD1729">
        <f t="shared" si="128"/>
        <v>1.5404220201039038</v>
      </c>
      <c r="CF1729">
        <f t="shared" si="126"/>
        <v>404.81000000000006</v>
      </c>
      <c r="CG172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BORD'!$B$13:$B$2000,0),9)))*T1729/$P$18)</f>
        <v>406.35042202010396</v>
      </c>
      <c r="CI1729">
        <f>'TABLEAU DE BORD'!B1727</f>
        <v>0</v>
      </c>
      <c r="CJ1729">
        <f>'TABLEAU DE BORD'!E1727-'TABLEAU DE BORD'!C1727</f>
        <v>0</v>
      </c>
      <c r="CL1729">
        <f>'TABLEAU DE BORD'!H1727</f>
        <v>0</v>
      </c>
      <c r="CM1729">
        <f>'TABLEAU DE BORD'!K1727-'TABLEAU DE BORD'!I1727</f>
        <v>0</v>
      </c>
    </row>
    <row r="1730" spans="72:91" x14ac:dyDescent="0.25">
      <c r="BT173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BORD'!$B$13:$B$2000,0),11))*T1730/INDEX('TABLEAU DE BORD'!$B$13:$R$2000,MATCH('Formalisme RTE'!$H$2,'TABLEAU DE BORD'!$B$13:$B$2000,0),12)</f>
        <v>3.102830965870556</v>
      </c>
      <c r="BU1730">
        <f t="shared" si="129"/>
        <v>0.93577891975241945</v>
      </c>
      <c r="BX1730">
        <f t="shared" si="127"/>
        <v>0.60748217536470928</v>
      </c>
      <c r="BZ1730">
        <v>19.600000000000001</v>
      </c>
      <c r="CB1730">
        <v>0.627</v>
      </c>
      <c r="CD1730">
        <f t="shared" si="128"/>
        <v>1.5404220201039038</v>
      </c>
      <c r="CF1730">
        <f t="shared" si="126"/>
        <v>404.81000000000006</v>
      </c>
      <c r="CG173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BORD'!$B$13:$B$2000,0),9)))*T1730/$P$18)</f>
        <v>406.35042202010396</v>
      </c>
      <c r="CI1730">
        <f>'TABLEAU DE BORD'!B1728</f>
        <v>0</v>
      </c>
      <c r="CJ1730">
        <f>'TABLEAU DE BORD'!E1728-'TABLEAU DE BORD'!C1728</f>
        <v>0</v>
      </c>
      <c r="CL1730">
        <f>'TABLEAU DE BORD'!H1728</f>
        <v>0</v>
      </c>
      <c r="CM1730">
        <f>'TABLEAU DE BORD'!K1728-'TABLEAU DE BORD'!I1728</f>
        <v>0</v>
      </c>
    </row>
    <row r="1731" spans="72:91" x14ac:dyDescent="0.25">
      <c r="BT173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BORD'!$B$13:$B$2000,0),11))*T1731/INDEX('TABLEAU DE BORD'!$B$13:$R$2000,MATCH('Formalisme RTE'!$H$2,'TABLEAU DE BORD'!$B$13:$B$2000,0),12)</f>
        <v>3.102830965870556</v>
      </c>
      <c r="BU1731">
        <f t="shared" si="129"/>
        <v>246.85063832914042</v>
      </c>
      <c r="BX1731">
        <f t="shared" si="127"/>
        <v>0.60748217536470928</v>
      </c>
      <c r="BZ1731">
        <v>19.600000000000001</v>
      </c>
      <c r="CB1731">
        <v>0.627</v>
      </c>
      <c r="CD1731">
        <f t="shared" si="128"/>
        <v>406.35042202010396</v>
      </c>
      <c r="CG173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BORD'!$B$13:$B$2000,0),9)))*T1731/$P$18)</f>
        <v>406.35042202010396</v>
      </c>
      <c r="CI1731">
        <f>'TABLEAU DE BORD'!B1729</f>
        <v>0</v>
      </c>
      <c r="CJ1731">
        <f>'TABLEAU DE BORD'!E1729-'TABLEAU DE BORD'!C1729</f>
        <v>0</v>
      </c>
      <c r="CL1731">
        <f>'TABLEAU DE BORD'!H1729</f>
        <v>0</v>
      </c>
      <c r="CM1731">
        <f>'TABLEAU DE BORD'!K1729-'TABLEAU DE BORD'!I1729</f>
        <v>0</v>
      </c>
    </row>
    <row r="1732" spans="72:91" x14ac:dyDescent="0.25">
      <c r="BT173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BORD'!$B$13:$B$2000,0),11))*T1732/INDEX('TABLEAU DE BORD'!$B$13:$R$2000,MATCH('Formalisme RTE'!$H$2,'TABLEAU DE BORD'!$B$13:$B$2000,0),12)</f>
        <v>3.102830965870556</v>
      </c>
      <c r="BU1732">
        <f t="shared" si="129"/>
        <v>246.85063832914042</v>
      </c>
      <c r="BX1732">
        <f t="shared" si="127"/>
        <v>0.60748217536470928</v>
      </c>
      <c r="BZ1732">
        <v>19.600000000000001</v>
      </c>
      <c r="CB1732">
        <v>0.627</v>
      </c>
      <c r="CD1732">
        <f t="shared" si="128"/>
        <v>406.35042202010396</v>
      </c>
      <c r="CG173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BORD'!$B$13:$B$2000,0),9)))*T1732/$P$18)</f>
        <v>406.35042202010396</v>
      </c>
      <c r="CI1732">
        <f>'TABLEAU DE BORD'!B1730</f>
        <v>0</v>
      </c>
      <c r="CJ1732">
        <f>'TABLEAU DE BORD'!E1730-'TABLEAU DE BORD'!C1730</f>
        <v>0</v>
      </c>
      <c r="CL1732">
        <f>'TABLEAU DE BORD'!H1730</f>
        <v>0</v>
      </c>
      <c r="CM1732">
        <f>'TABLEAU DE BORD'!K1730-'TABLEAU DE BORD'!I1730</f>
        <v>0</v>
      </c>
    </row>
    <row r="1733" spans="72:91" x14ac:dyDescent="0.25">
      <c r="BT173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BORD'!$B$13:$B$2000,0),11))*T1733/INDEX('TABLEAU DE BORD'!$B$13:$R$2000,MATCH('Formalisme RTE'!$H$2,'TABLEAU DE BORD'!$B$13:$B$2000,0),12)</f>
        <v>3.102830965870556</v>
      </c>
      <c r="BU1733">
        <f t="shared" si="129"/>
        <v>246.85063832914042</v>
      </c>
      <c r="BX1733">
        <f t="shared" si="127"/>
        <v>0.60748217536470928</v>
      </c>
      <c r="BZ1733">
        <v>19.600000000000001</v>
      </c>
      <c r="CB1733">
        <v>0.627</v>
      </c>
      <c r="CD1733">
        <f t="shared" si="128"/>
        <v>406.35042202010396</v>
      </c>
      <c r="CG173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BORD'!$B$13:$B$2000,0),9)))*T1733/$P$18)</f>
        <v>406.35042202010396</v>
      </c>
      <c r="CI1733">
        <f>'TABLEAU DE BORD'!B1731</f>
        <v>0</v>
      </c>
      <c r="CJ1733">
        <f>'TABLEAU DE BORD'!E1731-'TABLEAU DE BORD'!C1731</f>
        <v>0</v>
      </c>
      <c r="CL1733">
        <f>'TABLEAU DE BORD'!H1731</f>
        <v>0</v>
      </c>
      <c r="CM1733">
        <f>'TABLEAU DE BORD'!K1731-'TABLEAU DE BORD'!I1731</f>
        <v>0</v>
      </c>
    </row>
    <row r="1734" spans="72:91" x14ac:dyDescent="0.25">
      <c r="BT173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BORD'!$B$13:$B$2000,0),11))*T1734/INDEX('TABLEAU DE BORD'!$B$13:$R$2000,MATCH('Formalisme RTE'!$H$2,'TABLEAU DE BORD'!$B$13:$B$2000,0),12)</f>
        <v>3.102830965870556</v>
      </c>
      <c r="BU1734">
        <f t="shared" si="129"/>
        <v>246.85063832914042</v>
      </c>
      <c r="BX1734">
        <f t="shared" si="127"/>
        <v>0.60748217536470928</v>
      </c>
      <c r="BZ1734">
        <v>19.600000000000001</v>
      </c>
      <c r="CB1734">
        <v>0.627</v>
      </c>
      <c r="CD1734">
        <f t="shared" si="128"/>
        <v>406.35042202010396</v>
      </c>
      <c r="CG173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BORD'!$B$13:$B$2000,0),9)))*T1734/$P$18)</f>
        <v>406.35042202010396</v>
      </c>
      <c r="CI1734">
        <f>'TABLEAU DE BORD'!B1732</f>
        <v>0</v>
      </c>
      <c r="CJ1734">
        <f>'TABLEAU DE BORD'!E1732-'TABLEAU DE BORD'!C1732</f>
        <v>0</v>
      </c>
      <c r="CL1734">
        <f>'TABLEAU DE BORD'!H1732</f>
        <v>0</v>
      </c>
      <c r="CM1734">
        <f>'TABLEAU DE BORD'!K1732-'TABLEAU DE BORD'!I1732</f>
        <v>0</v>
      </c>
    </row>
    <row r="1735" spans="72:91" x14ac:dyDescent="0.25">
      <c r="BT173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BORD'!$B$13:$B$2000,0),11))*T1735/INDEX('TABLEAU DE BORD'!$B$13:$R$2000,MATCH('Formalisme RTE'!$H$2,'TABLEAU DE BORD'!$B$13:$B$2000,0),12)</f>
        <v>3.102830965870556</v>
      </c>
      <c r="BU1735">
        <f t="shared" si="129"/>
        <v>246.85063832914042</v>
      </c>
      <c r="BX1735">
        <f t="shared" si="127"/>
        <v>0.60748217536470928</v>
      </c>
      <c r="BZ1735">
        <v>19.600000000000001</v>
      </c>
      <c r="CB1735">
        <v>0.627</v>
      </c>
      <c r="CD1735">
        <f t="shared" si="128"/>
        <v>406.35042202010396</v>
      </c>
      <c r="CG173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BORD'!$B$13:$B$2000,0),9)))*T1735/$P$18)</f>
        <v>406.35042202010396</v>
      </c>
      <c r="CI1735">
        <f>'TABLEAU DE BORD'!B1733</f>
        <v>0</v>
      </c>
      <c r="CJ1735">
        <f>'TABLEAU DE BORD'!E1733-'TABLEAU DE BORD'!C1733</f>
        <v>0</v>
      </c>
      <c r="CL1735">
        <f>'TABLEAU DE BORD'!H1733</f>
        <v>0</v>
      </c>
      <c r="CM1735">
        <f>'TABLEAU DE BORD'!K1733-'TABLEAU DE BORD'!I1733</f>
        <v>0</v>
      </c>
    </row>
    <row r="1736" spans="72:91" x14ac:dyDescent="0.25">
      <c r="BT173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BORD'!$B$13:$B$2000,0),11))*T1736/INDEX('TABLEAU DE BORD'!$B$13:$R$2000,MATCH('Formalisme RTE'!$H$2,'TABLEAU DE BORD'!$B$13:$B$2000,0),12)</f>
        <v>3.102830965870556</v>
      </c>
      <c r="BU1736">
        <f t="shared" si="129"/>
        <v>246.85063832914042</v>
      </c>
      <c r="BX1736">
        <f t="shared" si="127"/>
        <v>0.60748217536470928</v>
      </c>
      <c r="BZ1736">
        <v>19.600000000000001</v>
      </c>
      <c r="CB1736">
        <v>0.627</v>
      </c>
      <c r="CD1736">
        <f t="shared" si="128"/>
        <v>406.35042202010396</v>
      </c>
      <c r="CG173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BORD'!$B$13:$B$2000,0),9)))*T1736/$P$18)</f>
        <v>406.35042202010396</v>
      </c>
      <c r="CI1736">
        <f>'TABLEAU DE BORD'!B1734</f>
        <v>0</v>
      </c>
      <c r="CJ1736">
        <f>'TABLEAU DE BORD'!E1734-'TABLEAU DE BORD'!C1734</f>
        <v>0</v>
      </c>
      <c r="CL1736">
        <f>'TABLEAU DE BORD'!H1734</f>
        <v>0</v>
      </c>
      <c r="CM1736">
        <f>'TABLEAU DE BORD'!K1734-'TABLEAU DE BORD'!I1734</f>
        <v>0</v>
      </c>
    </row>
    <row r="1737" spans="72:91" x14ac:dyDescent="0.25">
      <c r="BT173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BORD'!$B$13:$B$2000,0),11))*T1737/INDEX('TABLEAU DE BORD'!$B$13:$R$2000,MATCH('Formalisme RTE'!$H$2,'TABLEAU DE BORD'!$B$13:$B$2000,0),12)</f>
        <v>3.102830965870556</v>
      </c>
      <c r="BU1737">
        <f t="shared" si="129"/>
        <v>246.85063832914042</v>
      </c>
      <c r="BX1737">
        <f t="shared" si="127"/>
        <v>0.60748217536470928</v>
      </c>
      <c r="BZ1737">
        <v>19.600000000000001</v>
      </c>
      <c r="CB1737">
        <v>0.627</v>
      </c>
      <c r="CD1737">
        <f t="shared" si="128"/>
        <v>406.35042202010396</v>
      </c>
      <c r="CG173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BORD'!$B$13:$B$2000,0),9)))*T1737/$P$18)</f>
        <v>406.35042202010396</v>
      </c>
      <c r="CI1737">
        <f>'TABLEAU DE BORD'!B1735</f>
        <v>0</v>
      </c>
      <c r="CJ1737">
        <f>'TABLEAU DE BORD'!E1735-'TABLEAU DE BORD'!C1735</f>
        <v>0</v>
      </c>
      <c r="CL1737">
        <f>'TABLEAU DE BORD'!H1735</f>
        <v>0</v>
      </c>
      <c r="CM1737">
        <f>'TABLEAU DE BORD'!K1735-'TABLEAU DE BORD'!I1735</f>
        <v>0</v>
      </c>
    </row>
    <row r="1738" spans="72:91" x14ac:dyDescent="0.25">
      <c r="BT173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BORD'!$B$13:$B$2000,0),11))*T1738/INDEX('TABLEAU DE BORD'!$B$13:$R$2000,MATCH('Formalisme RTE'!$H$2,'TABLEAU DE BORD'!$B$13:$B$2000,0),12)</f>
        <v>3.102830965870556</v>
      </c>
      <c r="BU1738">
        <f t="shared" si="129"/>
        <v>246.85063832914042</v>
      </c>
      <c r="BX1738">
        <f t="shared" si="127"/>
        <v>0.60748217536470928</v>
      </c>
      <c r="BZ1738">
        <v>19.600000000000001</v>
      </c>
      <c r="CB1738">
        <v>0.627</v>
      </c>
      <c r="CD1738">
        <f t="shared" si="128"/>
        <v>406.35042202010396</v>
      </c>
      <c r="CG173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BORD'!$B$13:$B$2000,0),9)))*T1738/$P$18)</f>
        <v>406.35042202010396</v>
      </c>
      <c r="CI1738">
        <f>'TABLEAU DE BORD'!B1736</f>
        <v>0</v>
      </c>
      <c r="CJ1738">
        <f>'TABLEAU DE BORD'!E1736-'TABLEAU DE BORD'!C1736</f>
        <v>0</v>
      </c>
      <c r="CL1738">
        <f>'TABLEAU DE BORD'!H1736</f>
        <v>0</v>
      </c>
      <c r="CM1738">
        <f>'TABLEAU DE BORD'!K1736-'TABLEAU DE BORD'!I1736</f>
        <v>0</v>
      </c>
    </row>
    <row r="1739" spans="72:91" x14ac:dyDescent="0.25">
      <c r="BT173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BORD'!$B$13:$B$2000,0),11))*T1739/INDEX('TABLEAU DE BORD'!$B$13:$R$2000,MATCH('Formalisme RTE'!$H$2,'TABLEAU DE BORD'!$B$13:$B$2000,0),12)</f>
        <v>3.102830965870556</v>
      </c>
      <c r="BU1739">
        <f t="shared" si="129"/>
        <v>246.85063832914042</v>
      </c>
      <c r="BX1739">
        <f t="shared" si="127"/>
        <v>0.60748217536470928</v>
      </c>
      <c r="BZ1739">
        <v>19.600000000000001</v>
      </c>
      <c r="CB1739">
        <v>0.627</v>
      </c>
      <c r="CD1739">
        <f t="shared" si="128"/>
        <v>406.35042202010396</v>
      </c>
      <c r="CG173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BORD'!$B$13:$B$2000,0),9)))*T1739/$P$18)</f>
        <v>406.35042202010396</v>
      </c>
      <c r="CI1739">
        <f>'TABLEAU DE BORD'!B1737</f>
        <v>0</v>
      </c>
      <c r="CJ1739">
        <f>'TABLEAU DE BORD'!E1737-'TABLEAU DE BORD'!C1737</f>
        <v>0</v>
      </c>
      <c r="CL1739">
        <f>'TABLEAU DE BORD'!H1737</f>
        <v>0</v>
      </c>
      <c r="CM1739">
        <f>'TABLEAU DE BORD'!K1737-'TABLEAU DE BORD'!I1737</f>
        <v>0</v>
      </c>
    </row>
    <row r="1740" spans="72:91" x14ac:dyDescent="0.25">
      <c r="BT174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BORD'!$B$13:$B$2000,0),11))*T1740/INDEX('TABLEAU DE BORD'!$B$13:$R$2000,MATCH('Formalisme RTE'!$H$2,'TABLEAU DE BORD'!$B$13:$B$2000,0),12)</f>
        <v>3.102830965870556</v>
      </c>
      <c r="BU1740">
        <f t="shared" si="129"/>
        <v>246.85063832914042</v>
      </c>
      <c r="BX1740">
        <f t="shared" si="127"/>
        <v>0.60748217536470928</v>
      </c>
      <c r="BZ1740">
        <v>19.600000000000001</v>
      </c>
      <c r="CB1740">
        <v>0.627</v>
      </c>
      <c r="CD1740">
        <f t="shared" si="128"/>
        <v>406.35042202010396</v>
      </c>
      <c r="CG174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BORD'!$B$13:$B$2000,0),9)))*T1740/$P$18)</f>
        <v>406.35042202010396</v>
      </c>
      <c r="CI1740">
        <f>'TABLEAU DE BORD'!B1738</f>
        <v>0</v>
      </c>
      <c r="CJ1740">
        <f>'TABLEAU DE BORD'!E1738-'TABLEAU DE BORD'!C1738</f>
        <v>0</v>
      </c>
      <c r="CL1740">
        <f>'TABLEAU DE BORD'!H1738</f>
        <v>0</v>
      </c>
      <c r="CM1740">
        <f>'TABLEAU DE BORD'!K1738-'TABLEAU DE BORD'!I1738</f>
        <v>0</v>
      </c>
    </row>
    <row r="1741" spans="72:91" x14ac:dyDescent="0.25">
      <c r="BT174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BORD'!$B$13:$B$2000,0),11))*T1741/INDEX('TABLEAU DE BORD'!$B$13:$R$2000,MATCH('Formalisme RTE'!$H$2,'TABLEAU DE BORD'!$B$13:$B$2000,0),12)</f>
        <v>3.102830965870556</v>
      </c>
      <c r="BU1741">
        <f t="shared" si="129"/>
        <v>246.85063832914042</v>
      </c>
      <c r="BX1741">
        <f t="shared" si="127"/>
        <v>0.60748217536470928</v>
      </c>
      <c r="BZ1741">
        <v>19.600000000000001</v>
      </c>
      <c r="CB1741">
        <v>0.627</v>
      </c>
      <c r="CD1741">
        <f t="shared" si="128"/>
        <v>406.35042202010396</v>
      </c>
      <c r="CG174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BORD'!$B$13:$B$2000,0),9)))*T1741/$P$18)</f>
        <v>406.35042202010396</v>
      </c>
      <c r="CI1741">
        <f>'TABLEAU DE BORD'!B1739</f>
        <v>0</v>
      </c>
      <c r="CJ1741">
        <f>'TABLEAU DE BORD'!E1739-'TABLEAU DE BORD'!C1739</f>
        <v>0</v>
      </c>
      <c r="CL1741">
        <f>'TABLEAU DE BORD'!H1739</f>
        <v>0</v>
      </c>
      <c r="CM1741">
        <f>'TABLEAU DE BORD'!K1739-'TABLEAU DE BORD'!I1739</f>
        <v>0</v>
      </c>
    </row>
    <row r="1742" spans="72:91" x14ac:dyDescent="0.25">
      <c r="BT174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BORD'!$B$13:$B$2000,0),11))*T1742/INDEX('TABLEAU DE BORD'!$B$13:$R$2000,MATCH('Formalisme RTE'!$H$2,'TABLEAU DE BORD'!$B$13:$B$2000,0),12)</f>
        <v>3.102830965870556</v>
      </c>
      <c r="BU1742">
        <f t="shared" si="129"/>
        <v>246.85063832914042</v>
      </c>
      <c r="BX1742">
        <f t="shared" si="127"/>
        <v>0.60748217536470928</v>
      </c>
      <c r="BZ1742">
        <v>19.600000000000001</v>
      </c>
      <c r="CB1742">
        <v>0.627</v>
      </c>
      <c r="CD1742">
        <f t="shared" si="128"/>
        <v>406.35042202010396</v>
      </c>
      <c r="CG174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BORD'!$B$13:$B$2000,0),9)))*T1742/$P$18)</f>
        <v>406.35042202010396</v>
      </c>
      <c r="CI1742">
        <f>'TABLEAU DE BORD'!B1740</f>
        <v>0</v>
      </c>
      <c r="CJ1742">
        <f>'TABLEAU DE BORD'!E1740-'TABLEAU DE BORD'!C1740</f>
        <v>0</v>
      </c>
      <c r="CL1742">
        <f>'TABLEAU DE BORD'!H1740</f>
        <v>0</v>
      </c>
      <c r="CM1742">
        <f>'TABLEAU DE BORD'!K1740-'TABLEAU DE BORD'!I1740</f>
        <v>0</v>
      </c>
    </row>
    <row r="1743" spans="72:91" x14ac:dyDescent="0.25">
      <c r="BT174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BORD'!$B$13:$B$2000,0),11))*T1743/INDEX('TABLEAU DE BORD'!$B$13:$R$2000,MATCH('Formalisme RTE'!$H$2,'TABLEAU DE BORD'!$B$13:$B$2000,0),12)</f>
        <v>3.102830965870556</v>
      </c>
      <c r="BU1743">
        <f t="shared" si="129"/>
        <v>246.85063832914042</v>
      </c>
      <c r="BX1743">
        <f t="shared" si="127"/>
        <v>0.60748217536470928</v>
      </c>
      <c r="BZ1743">
        <v>19.600000000000001</v>
      </c>
      <c r="CB1743">
        <v>0.627</v>
      </c>
      <c r="CD1743">
        <f t="shared" si="128"/>
        <v>406.35042202010396</v>
      </c>
      <c r="CG174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BORD'!$B$13:$B$2000,0),9)))*T1743/$P$18)</f>
        <v>406.35042202010396</v>
      </c>
      <c r="CI1743">
        <f>'TABLEAU DE BORD'!B1741</f>
        <v>0</v>
      </c>
      <c r="CJ1743">
        <f>'TABLEAU DE BORD'!E1741-'TABLEAU DE BORD'!C1741</f>
        <v>0</v>
      </c>
      <c r="CL1743">
        <f>'TABLEAU DE BORD'!H1741</f>
        <v>0</v>
      </c>
      <c r="CM1743">
        <f>'TABLEAU DE BORD'!K1741-'TABLEAU DE BORD'!I1741</f>
        <v>0</v>
      </c>
    </row>
    <row r="1744" spans="72:91" x14ac:dyDescent="0.25">
      <c r="BT174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BORD'!$B$13:$B$2000,0),11))*T1744/INDEX('TABLEAU DE BORD'!$B$13:$R$2000,MATCH('Formalisme RTE'!$H$2,'TABLEAU DE BORD'!$B$13:$B$2000,0),12)</f>
        <v>3.102830965870556</v>
      </c>
      <c r="BU1744">
        <f t="shared" si="129"/>
        <v>246.85063832914042</v>
      </c>
      <c r="BX1744">
        <f t="shared" ref="BX1744:BX1807" si="130">SQRT(1-(1/(SQRT((CB1744*0.981)^2+(($B$30/10)*BZ1744*0.001)^2)/(CB1744*0.981))^2))</f>
        <v>0.60748217536470928</v>
      </c>
      <c r="BZ1744">
        <v>19.600000000000001</v>
      </c>
      <c r="CB1744">
        <v>0.627</v>
      </c>
      <c r="CD1744">
        <f t="shared" si="128"/>
        <v>406.35042202010396</v>
      </c>
      <c r="CG174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BORD'!$B$13:$B$2000,0),9)))*T1744/$P$18)</f>
        <v>406.35042202010396</v>
      </c>
      <c r="CI1744">
        <f>'TABLEAU DE BORD'!B1742</f>
        <v>0</v>
      </c>
      <c r="CJ1744">
        <f>'TABLEAU DE BORD'!E1742-'TABLEAU DE BORD'!C1742</f>
        <v>0</v>
      </c>
      <c r="CL1744">
        <f>'TABLEAU DE BORD'!H1742</f>
        <v>0</v>
      </c>
      <c r="CM1744">
        <f>'TABLEAU DE BORD'!K1742-'TABLEAU DE BORD'!I1742</f>
        <v>0</v>
      </c>
    </row>
    <row r="1745" spans="72:91" x14ac:dyDescent="0.25">
      <c r="BT174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BORD'!$B$13:$B$2000,0),11))*T1745/INDEX('TABLEAU DE BORD'!$B$13:$R$2000,MATCH('Formalisme RTE'!$H$2,'TABLEAU DE BORD'!$B$13:$B$2000,0),12)</f>
        <v>3.102830965870556</v>
      </c>
      <c r="BU1745">
        <f t="shared" si="129"/>
        <v>246.85063832914042</v>
      </c>
      <c r="BX1745">
        <f t="shared" si="130"/>
        <v>0.60748217536470928</v>
      </c>
      <c r="BZ1745">
        <v>19.600000000000001</v>
      </c>
      <c r="CB1745">
        <v>0.627</v>
      </c>
      <c r="CD1745">
        <f t="shared" ref="CD1745:CD1808" si="131">CG1745-CF1745</f>
        <v>406.35042202010396</v>
      </c>
      <c r="CG174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BORD'!$B$13:$B$2000,0),9)))*T1745/$P$18)</f>
        <v>406.35042202010396</v>
      </c>
      <c r="CI1745">
        <f>'TABLEAU DE BORD'!B1743</f>
        <v>0</v>
      </c>
      <c r="CJ1745">
        <f>'TABLEAU DE BORD'!E1743-'TABLEAU DE BORD'!C1743</f>
        <v>0</v>
      </c>
      <c r="CL1745">
        <f>'TABLEAU DE BORD'!H1743</f>
        <v>0</v>
      </c>
      <c r="CM1745">
        <f>'TABLEAU DE BORD'!K1743-'TABLEAU DE BORD'!I1743</f>
        <v>0</v>
      </c>
    </row>
    <row r="1746" spans="72:91" x14ac:dyDescent="0.25">
      <c r="BT174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BORD'!$B$13:$B$2000,0),11))*T1746/INDEX('TABLEAU DE BORD'!$B$13:$R$2000,MATCH('Formalisme RTE'!$H$2,'TABLEAU DE BORD'!$B$13:$B$2000,0),12)</f>
        <v>3.102830965870556</v>
      </c>
      <c r="BU1746">
        <f t="shared" ref="BU1746:BU1809" si="132">BX1746*CD1746</f>
        <v>246.85063832914042</v>
      </c>
      <c r="BX1746">
        <f t="shared" si="130"/>
        <v>0.60748217536470928</v>
      </c>
      <c r="BZ1746">
        <v>19.600000000000001</v>
      </c>
      <c r="CB1746">
        <v>0.627</v>
      </c>
      <c r="CD1746">
        <f t="shared" si="131"/>
        <v>406.35042202010396</v>
      </c>
      <c r="CG174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BORD'!$B$13:$B$2000,0),9)))*T1746/$P$18)</f>
        <v>406.35042202010396</v>
      </c>
      <c r="CI1746">
        <f>'TABLEAU DE BORD'!B1744</f>
        <v>0</v>
      </c>
      <c r="CJ1746">
        <f>'TABLEAU DE BORD'!E1744-'TABLEAU DE BORD'!C1744</f>
        <v>0</v>
      </c>
      <c r="CL1746">
        <f>'TABLEAU DE BORD'!H1744</f>
        <v>0</v>
      </c>
      <c r="CM1746">
        <f>'TABLEAU DE BORD'!K1744-'TABLEAU DE BORD'!I1744</f>
        <v>0</v>
      </c>
    </row>
    <row r="1747" spans="72:91" x14ac:dyDescent="0.25">
      <c r="BT174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BORD'!$B$13:$B$2000,0),11))*T1747/INDEX('TABLEAU DE BORD'!$B$13:$R$2000,MATCH('Formalisme RTE'!$H$2,'TABLEAU DE BORD'!$B$13:$B$2000,0),12)</f>
        <v>3.102830965870556</v>
      </c>
      <c r="BU1747">
        <f t="shared" si="132"/>
        <v>246.85063832914042</v>
      </c>
      <c r="BX1747">
        <f t="shared" si="130"/>
        <v>0.60748217536470928</v>
      </c>
      <c r="BZ1747">
        <v>19.600000000000001</v>
      </c>
      <c r="CB1747">
        <v>0.627</v>
      </c>
      <c r="CD1747">
        <f t="shared" si="131"/>
        <v>406.35042202010396</v>
      </c>
      <c r="CG174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BORD'!$B$13:$B$2000,0),9)))*T1747/$P$18)</f>
        <v>406.35042202010396</v>
      </c>
      <c r="CI1747">
        <f>'TABLEAU DE BORD'!B1745</f>
        <v>0</v>
      </c>
      <c r="CJ1747">
        <f>'TABLEAU DE BORD'!E1745-'TABLEAU DE BORD'!C1745</f>
        <v>0</v>
      </c>
      <c r="CL1747">
        <f>'TABLEAU DE BORD'!H1745</f>
        <v>0</v>
      </c>
      <c r="CM1747">
        <f>'TABLEAU DE BORD'!K1745-'TABLEAU DE BORD'!I1745</f>
        <v>0</v>
      </c>
    </row>
    <row r="1748" spans="72:91" x14ac:dyDescent="0.25">
      <c r="BT174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BORD'!$B$13:$B$2000,0),11))*T1748/INDEX('TABLEAU DE BORD'!$B$13:$R$2000,MATCH('Formalisme RTE'!$H$2,'TABLEAU DE BORD'!$B$13:$B$2000,0),12)</f>
        <v>3.102830965870556</v>
      </c>
      <c r="BU1748">
        <f t="shared" si="132"/>
        <v>246.85063832914042</v>
      </c>
      <c r="BX1748">
        <f t="shared" si="130"/>
        <v>0.60748217536470928</v>
      </c>
      <c r="BZ1748">
        <v>19.600000000000001</v>
      </c>
      <c r="CB1748">
        <v>0.627</v>
      </c>
      <c r="CD1748">
        <f t="shared" si="131"/>
        <v>406.35042202010396</v>
      </c>
      <c r="CG174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BORD'!$B$13:$B$2000,0),9)))*T1748/$P$18)</f>
        <v>406.35042202010396</v>
      </c>
      <c r="CI1748">
        <f>'TABLEAU DE BORD'!B1746</f>
        <v>0</v>
      </c>
      <c r="CJ1748">
        <f>'TABLEAU DE BORD'!E1746-'TABLEAU DE BORD'!C1746</f>
        <v>0</v>
      </c>
      <c r="CL1748">
        <f>'TABLEAU DE BORD'!H1746</f>
        <v>0</v>
      </c>
      <c r="CM1748">
        <f>'TABLEAU DE BORD'!K1746-'TABLEAU DE BORD'!I1746</f>
        <v>0</v>
      </c>
    </row>
    <row r="1749" spans="72:91" x14ac:dyDescent="0.25">
      <c r="BT174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BORD'!$B$13:$B$2000,0),11))*T1749/INDEX('TABLEAU DE BORD'!$B$13:$R$2000,MATCH('Formalisme RTE'!$H$2,'TABLEAU DE BORD'!$B$13:$B$2000,0),12)</f>
        <v>3.102830965870556</v>
      </c>
      <c r="BU1749">
        <f t="shared" si="132"/>
        <v>246.85063832914042</v>
      </c>
      <c r="BX1749">
        <f t="shared" si="130"/>
        <v>0.60748217536470928</v>
      </c>
      <c r="BZ1749">
        <v>19.600000000000001</v>
      </c>
      <c r="CB1749">
        <v>0.627</v>
      </c>
      <c r="CD1749">
        <f t="shared" si="131"/>
        <v>406.35042202010396</v>
      </c>
      <c r="CG174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BORD'!$B$13:$B$2000,0),9)))*T1749/$P$18)</f>
        <v>406.35042202010396</v>
      </c>
      <c r="CI1749">
        <f>'TABLEAU DE BORD'!B1747</f>
        <v>0</v>
      </c>
      <c r="CJ1749">
        <f>'TABLEAU DE BORD'!E1747-'TABLEAU DE BORD'!C1747</f>
        <v>0</v>
      </c>
      <c r="CL1749">
        <f>'TABLEAU DE BORD'!H1747</f>
        <v>0</v>
      </c>
      <c r="CM1749">
        <f>'TABLEAU DE BORD'!K1747-'TABLEAU DE BORD'!I1747</f>
        <v>0</v>
      </c>
    </row>
    <row r="1750" spans="72:91" x14ac:dyDescent="0.25">
      <c r="BT175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BORD'!$B$13:$B$2000,0),11))*T1750/INDEX('TABLEAU DE BORD'!$B$13:$R$2000,MATCH('Formalisme RTE'!$H$2,'TABLEAU DE BORD'!$B$13:$B$2000,0),12)</f>
        <v>3.102830965870556</v>
      </c>
      <c r="BU1750">
        <f t="shared" si="132"/>
        <v>246.85063832914042</v>
      </c>
      <c r="BX1750">
        <f t="shared" si="130"/>
        <v>0.60748217536470928</v>
      </c>
      <c r="BZ1750">
        <v>19.600000000000001</v>
      </c>
      <c r="CB1750">
        <v>0.627</v>
      </c>
      <c r="CD1750">
        <f t="shared" si="131"/>
        <v>406.35042202010396</v>
      </c>
      <c r="CG175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BORD'!$B$13:$B$2000,0),9)))*T1750/$P$18)</f>
        <v>406.35042202010396</v>
      </c>
      <c r="CI1750">
        <f>'TABLEAU DE BORD'!B1748</f>
        <v>0</v>
      </c>
      <c r="CJ1750">
        <f>'TABLEAU DE BORD'!E1748-'TABLEAU DE BORD'!C1748</f>
        <v>0</v>
      </c>
      <c r="CL1750">
        <f>'TABLEAU DE BORD'!H1748</f>
        <v>0</v>
      </c>
      <c r="CM1750">
        <f>'TABLEAU DE BORD'!K1748-'TABLEAU DE BORD'!I1748</f>
        <v>0</v>
      </c>
    </row>
    <row r="1751" spans="72:91" x14ac:dyDescent="0.25">
      <c r="BT175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BORD'!$B$13:$B$2000,0),11))*T1751/INDEX('TABLEAU DE BORD'!$B$13:$R$2000,MATCH('Formalisme RTE'!$H$2,'TABLEAU DE BORD'!$B$13:$B$2000,0),12)</f>
        <v>3.102830965870556</v>
      </c>
      <c r="BU1751">
        <f t="shared" si="132"/>
        <v>246.85063832914042</v>
      </c>
      <c r="BX1751">
        <f t="shared" si="130"/>
        <v>0.60748217536470928</v>
      </c>
      <c r="BZ1751">
        <v>19.600000000000001</v>
      </c>
      <c r="CB1751">
        <v>0.627</v>
      </c>
      <c r="CD1751">
        <f t="shared" si="131"/>
        <v>406.35042202010396</v>
      </c>
      <c r="CG175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BORD'!$B$13:$B$2000,0),9)))*T1751/$P$18)</f>
        <v>406.35042202010396</v>
      </c>
      <c r="CI1751">
        <f>'TABLEAU DE BORD'!B1749</f>
        <v>0</v>
      </c>
      <c r="CJ1751">
        <f>'TABLEAU DE BORD'!E1749-'TABLEAU DE BORD'!C1749</f>
        <v>0</v>
      </c>
      <c r="CL1751">
        <f>'TABLEAU DE BORD'!H1749</f>
        <v>0</v>
      </c>
      <c r="CM1751">
        <f>'TABLEAU DE BORD'!K1749-'TABLEAU DE BORD'!I1749</f>
        <v>0</v>
      </c>
    </row>
    <row r="1752" spans="72:91" x14ac:dyDescent="0.25">
      <c r="BT175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BORD'!$B$13:$B$2000,0),11))*T1752/INDEX('TABLEAU DE BORD'!$B$13:$R$2000,MATCH('Formalisme RTE'!$H$2,'TABLEAU DE BORD'!$B$13:$B$2000,0),12)</f>
        <v>3.102830965870556</v>
      </c>
      <c r="BU1752">
        <f t="shared" si="132"/>
        <v>246.85063832914042</v>
      </c>
      <c r="BX1752">
        <f t="shared" si="130"/>
        <v>0.60748217536470928</v>
      </c>
      <c r="BZ1752">
        <v>19.600000000000001</v>
      </c>
      <c r="CB1752">
        <v>0.627</v>
      </c>
      <c r="CD1752">
        <f t="shared" si="131"/>
        <v>406.35042202010396</v>
      </c>
      <c r="CG175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BORD'!$B$13:$B$2000,0),9)))*T1752/$P$18)</f>
        <v>406.35042202010396</v>
      </c>
      <c r="CI1752">
        <f>'TABLEAU DE BORD'!B1750</f>
        <v>0</v>
      </c>
      <c r="CJ1752">
        <f>'TABLEAU DE BORD'!E1750-'TABLEAU DE BORD'!C1750</f>
        <v>0</v>
      </c>
      <c r="CL1752">
        <f>'TABLEAU DE BORD'!H1750</f>
        <v>0</v>
      </c>
      <c r="CM1752">
        <f>'TABLEAU DE BORD'!K1750-'TABLEAU DE BORD'!I1750</f>
        <v>0</v>
      </c>
    </row>
    <row r="1753" spans="72:91" x14ac:dyDescent="0.25">
      <c r="BT175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BORD'!$B$13:$B$2000,0),11))*T1753/INDEX('TABLEAU DE BORD'!$B$13:$R$2000,MATCH('Formalisme RTE'!$H$2,'TABLEAU DE BORD'!$B$13:$B$2000,0),12)</f>
        <v>3.102830965870556</v>
      </c>
      <c r="BU1753">
        <f t="shared" si="132"/>
        <v>246.85063832914042</v>
      </c>
      <c r="BX1753">
        <f t="shared" si="130"/>
        <v>0.60748217536470928</v>
      </c>
      <c r="BZ1753">
        <v>19.600000000000001</v>
      </c>
      <c r="CB1753">
        <v>0.627</v>
      </c>
      <c r="CD1753">
        <f t="shared" si="131"/>
        <v>406.35042202010396</v>
      </c>
      <c r="CG175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BORD'!$B$13:$B$2000,0),9)))*T1753/$P$18)</f>
        <v>406.35042202010396</v>
      </c>
      <c r="CI1753">
        <f>'TABLEAU DE BORD'!B1751</f>
        <v>0</v>
      </c>
      <c r="CJ1753">
        <f>'TABLEAU DE BORD'!E1751-'TABLEAU DE BORD'!C1751</f>
        <v>0</v>
      </c>
      <c r="CL1753">
        <f>'TABLEAU DE BORD'!H1751</f>
        <v>0</v>
      </c>
      <c r="CM1753">
        <f>'TABLEAU DE BORD'!K1751-'TABLEAU DE BORD'!I1751</f>
        <v>0</v>
      </c>
    </row>
    <row r="1754" spans="72:91" x14ac:dyDescent="0.25">
      <c r="BT175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BORD'!$B$13:$B$2000,0),11))*T1754/INDEX('TABLEAU DE BORD'!$B$13:$R$2000,MATCH('Formalisme RTE'!$H$2,'TABLEAU DE BORD'!$B$13:$B$2000,0),12)</f>
        <v>3.102830965870556</v>
      </c>
      <c r="BU1754">
        <f t="shared" si="132"/>
        <v>246.85063832914042</v>
      </c>
      <c r="BX1754">
        <f t="shared" si="130"/>
        <v>0.60748217536470928</v>
      </c>
      <c r="BZ1754">
        <v>19.600000000000001</v>
      </c>
      <c r="CB1754">
        <v>0.627</v>
      </c>
      <c r="CD1754">
        <f t="shared" si="131"/>
        <v>406.35042202010396</v>
      </c>
      <c r="CG175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BORD'!$B$13:$B$2000,0),9)))*T1754/$P$18)</f>
        <v>406.35042202010396</v>
      </c>
      <c r="CI1754">
        <f>'TABLEAU DE BORD'!B1752</f>
        <v>0</v>
      </c>
      <c r="CJ1754">
        <f>'TABLEAU DE BORD'!E1752-'TABLEAU DE BORD'!C1752</f>
        <v>0</v>
      </c>
      <c r="CL1754">
        <f>'TABLEAU DE BORD'!H1752</f>
        <v>0</v>
      </c>
      <c r="CM1754">
        <f>'TABLEAU DE BORD'!K1752-'TABLEAU DE BORD'!I1752</f>
        <v>0</v>
      </c>
    </row>
    <row r="1755" spans="72:91" x14ac:dyDescent="0.25">
      <c r="BT175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BORD'!$B$13:$B$2000,0),11))*T1755/INDEX('TABLEAU DE BORD'!$B$13:$R$2000,MATCH('Formalisme RTE'!$H$2,'TABLEAU DE BORD'!$B$13:$B$2000,0),12)</f>
        <v>3.102830965870556</v>
      </c>
      <c r="BU1755">
        <f t="shared" si="132"/>
        <v>246.85063832914042</v>
      </c>
      <c r="BX1755">
        <f t="shared" si="130"/>
        <v>0.60748217536470928</v>
      </c>
      <c r="BZ1755">
        <v>19.600000000000001</v>
      </c>
      <c r="CB1755">
        <v>0.627</v>
      </c>
      <c r="CD1755">
        <f t="shared" si="131"/>
        <v>406.35042202010396</v>
      </c>
      <c r="CG175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BORD'!$B$13:$B$2000,0),9)))*T1755/$P$18)</f>
        <v>406.35042202010396</v>
      </c>
      <c r="CI1755">
        <f>'TABLEAU DE BORD'!B1753</f>
        <v>0</v>
      </c>
      <c r="CJ1755">
        <f>'TABLEAU DE BORD'!E1753-'TABLEAU DE BORD'!C1753</f>
        <v>0</v>
      </c>
      <c r="CL1755">
        <f>'TABLEAU DE BORD'!H1753</f>
        <v>0</v>
      </c>
      <c r="CM1755">
        <f>'TABLEAU DE BORD'!K1753-'TABLEAU DE BORD'!I1753</f>
        <v>0</v>
      </c>
    </row>
    <row r="1756" spans="72:91" x14ac:dyDescent="0.25">
      <c r="BT175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BORD'!$B$13:$B$2000,0),11))*T1756/INDEX('TABLEAU DE BORD'!$B$13:$R$2000,MATCH('Formalisme RTE'!$H$2,'TABLEAU DE BORD'!$B$13:$B$2000,0),12)</f>
        <v>3.102830965870556</v>
      </c>
      <c r="BU1756">
        <f t="shared" si="132"/>
        <v>246.85063832914042</v>
      </c>
      <c r="BX1756">
        <f t="shared" si="130"/>
        <v>0.60748217536470928</v>
      </c>
      <c r="BZ1756">
        <v>19.600000000000001</v>
      </c>
      <c r="CB1756">
        <v>0.627</v>
      </c>
      <c r="CD1756">
        <f t="shared" si="131"/>
        <v>406.35042202010396</v>
      </c>
      <c r="CG175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BORD'!$B$13:$B$2000,0),9)))*T1756/$P$18)</f>
        <v>406.35042202010396</v>
      </c>
      <c r="CI1756">
        <f>'TABLEAU DE BORD'!B1754</f>
        <v>0</v>
      </c>
      <c r="CJ1756">
        <f>'TABLEAU DE BORD'!E1754-'TABLEAU DE BORD'!C1754</f>
        <v>0</v>
      </c>
      <c r="CL1756">
        <f>'TABLEAU DE BORD'!H1754</f>
        <v>0</v>
      </c>
      <c r="CM1756">
        <f>'TABLEAU DE BORD'!K1754-'TABLEAU DE BORD'!I1754</f>
        <v>0</v>
      </c>
    </row>
    <row r="1757" spans="72:91" x14ac:dyDescent="0.25">
      <c r="BT175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BORD'!$B$13:$B$2000,0),11))*T1757/INDEX('TABLEAU DE BORD'!$B$13:$R$2000,MATCH('Formalisme RTE'!$H$2,'TABLEAU DE BORD'!$B$13:$B$2000,0),12)</f>
        <v>3.102830965870556</v>
      </c>
      <c r="BU1757">
        <f t="shared" si="132"/>
        <v>246.85063832914042</v>
      </c>
      <c r="BX1757">
        <f t="shared" si="130"/>
        <v>0.60748217536470928</v>
      </c>
      <c r="BZ1757">
        <v>19.600000000000001</v>
      </c>
      <c r="CB1757">
        <v>0.627</v>
      </c>
      <c r="CD1757">
        <f t="shared" si="131"/>
        <v>406.35042202010396</v>
      </c>
      <c r="CG175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BORD'!$B$13:$B$2000,0),9)))*T1757/$P$18)</f>
        <v>406.35042202010396</v>
      </c>
      <c r="CI1757">
        <f>'TABLEAU DE BORD'!B1755</f>
        <v>0</v>
      </c>
      <c r="CJ1757">
        <f>'TABLEAU DE BORD'!E1755-'TABLEAU DE BORD'!C1755</f>
        <v>0</v>
      </c>
      <c r="CL1757">
        <f>'TABLEAU DE BORD'!H1755</f>
        <v>0</v>
      </c>
      <c r="CM1757">
        <f>'TABLEAU DE BORD'!K1755-'TABLEAU DE BORD'!I1755</f>
        <v>0</v>
      </c>
    </row>
    <row r="1758" spans="72:91" x14ac:dyDescent="0.25">
      <c r="BT175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BORD'!$B$13:$B$2000,0),11))*T1758/INDEX('TABLEAU DE BORD'!$B$13:$R$2000,MATCH('Formalisme RTE'!$H$2,'TABLEAU DE BORD'!$B$13:$B$2000,0),12)</f>
        <v>3.102830965870556</v>
      </c>
      <c r="BU1758">
        <f t="shared" si="132"/>
        <v>246.85063832914042</v>
      </c>
      <c r="BX1758">
        <f t="shared" si="130"/>
        <v>0.60748217536470928</v>
      </c>
      <c r="BZ1758">
        <v>19.600000000000001</v>
      </c>
      <c r="CB1758">
        <v>0.627</v>
      </c>
      <c r="CD1758">
        <f t="shared" si="131"/>
        <v>406.35042202010396</v>
      </c>
      <c r="CG175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BORD'!$B$13:$B$2000,0),9)))*T1758/$P$18)</f>
        <v>406.35042202010396</v>
      </c>
      <c r="CI1758">
        <f>'TABLEAU DE BORD'!B1756</f>
        <v>0</v>
      </c>
      <c r="CJ1758">
        <f>'TABLEAU DE BORD'!E1756-'TABLEAU DE BORD'!C1756</f>
        <v>0</v>
      </c>
      <c r="CL1758">
        <f>'TABLEAU DE BORD'!H1756</f>
        <v>0</v>
      </c>
      <c r="CM1758">
        <f>'TABLEAU DE BORD'!K1756-'TABLEAU DE BORD'!I1756</f>
        <v>0</v>
      </c>
    </row>
    <row r="1759" spans="72:91" x14ac:dyDescent="0.25">
      <c r="BT175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BORD'!$B$13:$B$2000,0),11))*T1759/INDEX('TABLEAU DE BORD'!$B$13:$R$2000,MATCH('Formalisme RTE'!$H$2,'TABLEAU DE BORD'!$B$13:$B$2000,0),12)</f>
        <v>3.102830965870556</v>
      </c>
      <c r="BU1759">
        <f t="shared" si="132"/>
        <v>246.85063832914042</v>
      </c>
      <c r="BX1759">
        <f t="shared" si="130"/>
        <v>0.60748217536470928</v>
      </c>
      <c r="BZ1759">
        <v>19.600000000000001</v>
      </c>
      <c r="CB1759">
        <v>0.627</v>
      </c>
      <c r="CD1759">
        <f t="shared" si="131"/>
        <v>406.35042202010396</v>
      </c>
      <c r="CG175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BORD'!$B$13:$B$2000,0),9)))*T1759/$P$18)</f>
        <v>406.35042202010396</v>
      </c>
      <c r="CI1759">
        <f>'TABLEAU DE BORD'!B1757</f>
        <v>0</v>
      </c>
      <c r="CJ1759">
        <f>'TABLEAU DE BORD'!E1757-'TABLEAU DE BORD'!C1757</f>
        <v>0</v>
      </c>
      <c r="CL1759">
        <f>'TABLEAU DE BORD'!H1757</f>
        <v>0</v>
      </c>
      <c r="CM1759">
        <f>'TABLEAU DE BORD'!K1757-'TABLEAU DE BORD'!I1757</f>
        <v>0</v>
      </c>
    </row>
    <row r="1760" spans="72:91" x14ac:dyDescent="0.25">
      <c r="BT176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BORD'!$B$13:$B$2000,0),11))*T1760/INDEX('TABLEAU DE BORD'!$B$13:$R$2000,MATCH('Formalisme RTE'!$H$2,'TABLEAU DE BORD'!$B$13:$B$2000,0),12)</f>
        <v>3.102830965870556</v>
      </c>
      <c r="BU1760">
        <f t="shared" si="132"/>
        <v>246.85063832914042</v>
      </c>
      <c r="BX1760">
        <f t="shared" si="130"/>
        <v>0.60748217536470928</v>
      </c>
      <c r="BZ1760">
        <v>19.600000000000001</v>
      </c>
      <c r="CB1760">
        <v>0.627</v>
      </c>
      <c r="CD1760">
        <f t="shared" si="131"/>
        <v>406.35042202010396</v>
      </c>
      <c r="CG176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BORD'!$B$13:$B$2000,0),9)))*T1760/$P$18)</f>
        <v>406.35042202010396</v>
      </c>
      <c r="CI1760">
        <f>'TABLEAU DE BORD'!B1758</f>
        <v>0</v>
      </c>
      <c r="CJ1760">
        <f>'TABLEAU DE BORD'!E1758-'TABLEAU DE BORD'!C1758</f>
        <v>0</v>
      </c>
      <c r="CL1760">
        <f>'TABLEAU DE BORD'!H1758</f>
        <v>0</v>
      </c>
      <c r="CM1760">
        <f>'TABLEAU DE BORD'!K1758-'TABLEAU DE BORD'!I1758</f>
        <v>0</v>
      </c>
    </row>
    <row r="1761" spans="72:91" x14ac:dyDescent="0.25">
      <c r="BT176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BORD'!$B$13:$B$2000,0),11))*T1761/INDEX('TABLEAU DE BORD'!$B$13:$R$2000,MATCH('Formalisme RTE'!$H$2,'TABLEAU DE BORD'!$B$13:$B$2000,0),12)</f>
        <v>3.102830965870556</v>
      </c>
      <c r="BU1761">
        <f t="shared" si="132"/>
        <v>246.85063832914042</v>
      </c>
      <c r="BX1761">
        <f t="shared" si="130"/>
        <v>0.60748217536470928</v>
      </c>
      <c r="BZ1761">
        <v>19.600000000000001</v>
      </c>
      <c r="CB1761">
        <v>0.627</v>
      </c>
      <c r="CD1761">
        <f t="shared" si="131"/>
        <v>406.35042202010396</v>
      </c>
      <c r="CG176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BORD'!$B$13:$B$2000,0),9)))*T1761/$P$18)</f>
        <v>406.35042202010396</v>
      </c>
      <c r="CI1761">
        <f>'TABLEAU DE BORD'!B1759</f>
        <v>0</v>
      </c>
      <c r="CJ1761">
        <f>'TABLEAU DE BORD'!E1759-'TABLEAU DE BORD'!C1759</f>
        <v>0</v>
      </c>
      <c r="CL1761">
        <f>'TABLEAU DE BORD'!H1759</f>
        <v>0</v>
      </c>
      <c r="CM1761">
        <f>'TABLEAU DE BORD'!K1759-'TABLEAU DE BORD'!I1759</f>
        <v>0</v>
      </c>
    </row>
    <row r="1762" spans="72:91" x14ac:dyDescent="0.25">
      <c r="BT176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BORD'!$B$13:$B$2000,0),11))*T1762/INDEX('TABLEAU DE BORD'!$B$13:$R$2000,MATCH('Formalisme RTE'!$H$2,'TABLEAU DE BORD'!$B$13:$B$2000,0),12)</f>
        <v>3.102830965870556</v>
      </c>
      <c r="BU1762">
        <f t="shared" si="132"/>
        <v>246.85063832914042</v>
      </c>
      <c r="BX1762">
        <f t="shared" si="130"/>
        <v>0.60748217536470928</v>
      </c>
      <c r="BZ1762">
        <v>19.600000000000001</v>
      </c>
      <c r="CB1762">
        <v>0.627</v>
      </c>
      <c r="CD1762">
        <f t="shared" si="131"/>
        <v>406.35042202010396</v>
      </c>
      <c r="CG176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BORD'!$B$13:$B$2000,0),9)))*T1762/$P$18)</f>
        <v>406.35042202010396</v>
      </c>
      <c r="CI1762">
        <f>'TABLEAU DE BORD'!B1760</f>
        <v>0</v>
      </c>
      <c r="CJ1762">
        <f>'TABLEAU DE BORD'!E1760-'TABLEAU DE BORD'!C1760</f>
        <v>0</v>
      </c>
      <c r="CL1762">
        <f>'TABLEAU DE BORD'!H1760</f>
        <v>0</v>
      </c>
      <c r="CM1762">
        <f>'TABLEAU DE BORD'!K1760-'TABLEAU DE BORD'!I1760</f>
        <v>0</v>
      </c>
    </row>
    <row r="1763" spans="72:91" x14ac:dyDescent="0.25">
      <c r="BT176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BORD'!$B$13:$B$2000,0),11))*T1763/INDEX('TABLEAU DE BORD'!$B$13:$R$2000,MATCH('Formalisme RTE'!$H$2,'TABLEAU DE BORD'!$B$13:$B$2000,0),12)</f>
        <v>3.102830965870556</v>
      </c>
      <c r="BU1763">
        <f t="shared" si="132"/>
        <v>246.85063832914042</v>
      </c>
      <c r="BX1763">
        <f t="shared" si="130"/>
        <v>0.60748217536470928</v>
      </c>
      <c r="BZ1763">
        <v>19.600000000000001</v>
      </c>
      <c r="CB1763">
        <v>0.627</v>
      </c>
      <c r="CD1763">
        <f t="shared" si="131"/>
        <v>406.35042202010396</v>
      </c>
      <c r="CG176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BORD'!$B$13:$B$2000,0),9)))*T1763/$P$18)</f>
        <v>406.35042202010396</v>
      </c>
      <c r="CI1763">
        <f>'TABLEAU DE BORD'!B1761</f>
        <v>0</v>
      </c>
      <c r="CJ1763">
        <f>'TABLEAU DE BORD'!E1761-'TABLEAU DE BORD'!C1761</f>
        <v>0</v>
      </c>
      <c r="CL1763">
        <f>'TABLEAU DE BORD'!H1761</f>
        <v>0</v>
      </c>
      <c r="CM1763">
        <f>'TABLEAU DE BORD'!K1761-'TABLEAU DE BORD'!I1761</f>
        <v>0</v>
      </c>
    </row>
    <row r="1764" spans="72:91" x14ac:dyDescent="0.25">
      <c r="BT176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BORD'!$B$13:$B$2000,0),11))*T1764/INDEX('TABLEAU DE BORD'!$B$13:$R$2000,MATCH('Formalisme RTE'!$H$2,'TABLEAU DE BORD'!$B$13:$B$2000,0),12)</f>
        <v>3.102830965870556</v>
      </c>
      <c r="BU1764">
        <f t="shared" si="132"/>
        <v>246.85063832914042</v>
      </c>
      <c r="BX1764">
        <f t="shared" si="130"/>
        <v>0.60748217536470928</v>
      </c>
      <c r="BZ1764">
        <v>19.600000000000001</v>
      </c>
      <c r="CB1764">
        <v>0.627</v>
      </c>
      <c r="CD1764">
        <f t="shared" si="131"/>
        <v>406.35042202010396</v>
      </c>
      <c r="CG176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BORD'!$B$13:$B$2000,0),9)))*T1764/$P$18)</f>
        <v>406.35042202010396</v>
      </c>
      <c r="CI1764">
        <f>'TABLEAU DE BORD'!B1762</f>
        <v>0</v>
      </c>
      <c r="CJ1764">
        <f>'TABLEAU DE BORD'!E1762-'TABLEAU DE BORD'!C1762</f>
        <v>0</v>
      </c>
      <c r="CL1764">
        <f>'TABLEAU DE BORD'!H1762</f>
        <v>0</v>
      </c>
      <c r="CM1764">
        <f>'TABLEAU DE BORD'!K1762-'TABLEAU DE BORD'!I1762</f>
        <v>0</v>
      </c>
    </row>
    <row r="1765" spans="72:91" x14ac:dyDescent="0.25">
      <c r="BT176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BORD'!$B$13:$B$2000,0),11))*T1765/INDEX('TABLEAU DE BORD'!$B$13:$R$2000,MATCH('Formalisme RTE'!$H$2,'TABLEAU DE BORD'!$B$13:$B$2000,0),12)</f>
        <v>3.102830965870556</v>
      </c>
      <c r="BU1765">
        <f t="shared" si="132"/>
        <v>246.85063832914042</v>
      </c>
      <c r="BX1765">
        <f t="shared" si="130"/>
        <v>0.60748217536470928</v>
      </c>
      <c r="BZ1765">
        <v>19.600000000000001</v>
      </c>
      <c r="CB1765">
        <v>0.627</v>
      </c>
      <c r="CD1765">
        <f t="shared" si="131"/>
        <v>406.35042202010396</v>
      </c>
      <c r="CG176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BORD'!$B$13:$B$2000,0),9)))*T1765/$P$18)</f>
        <v>406.35042202010396</v>
      </c>
      <c r="CI1765">
        <f>'TABLEAU DE BORD'!B1763</f>
        <v>0</v>
      </c>
      <c r="CJ1765">
        <f>'TABLEAU DE BORD'!E1763-'TABLEAU DE BORD'!C1763</f>
        <v>0</v>
      </c>
      <c r="CL1765">
        <f>'TABLEAU DE BORD'!H1763</f>
        <v>0</v>
      </c>
      <c r="CM1765">
        <f>'TABLEAU DE BORD'!K1763-'TABLEAU DE BORD'!I1763</f>
        <v>0</v>
      </c>
    </row>
    <row r="1766" spans="72:91" x14ac:dyDescent="0.25">
      <c r="BT176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BORD'!$B$13:$B$2000,0),11))*T1766/INDEX('TABLEAU DE BORD'!$B$13:$R$2000,MATCH('Formalisme RTE'!$H$2,'TABLEAU DE BORD'!$B$13:$B$2000,0),12)</f>
        <v>3.102830965870556</v>
      </c>
      <c r="BU1766">
        <f t="shared" si="132"/>
        <v>246.85063832914042</v>
      </c>
      <c r="BX1766">
        <f t="shared" si="130"/>
        <v>0.60748217536470928</v>
      </c>
      <c r="BZ1766">
        <v>19.600000000000001</v>
      </c>
      <c r="CB1766">
        <v>0.627</v>
      </c>
      <c r="CD1766">
        <f t="shared" si="131"/>
        <v>406.35042202010396</v>
      </c>
      <c r="CG176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BORD'!$B$13:$B$2000,0),9)))*T1766/$P$18)</f>
        <v>406.35042202010396</v>
      </c>
      <c r="CI1766">
        <f>'TABLEAU DE BORD'!B1764</f>
        <v>0</v>
      </c>
      <c r="CJ1766">
        <f>'TABLEAU DE BORD'!E1764-'TABLEAU DE BORD'!C1764</f>
        <v>0</v>
      </c>
      <c r="CL1766">
        <f>'TABLEAU DE BORD'!H1764</f>
        <v>0</v>
      </c>
      <c r="CM1766">
        <f>'TABLEAU DE BORD'!K1764-'TABLEAU DE BORD'!I1764</f>
        <v>0</v>
      </c>
    </row>
    <row r="1767" spans="72:91" x14ac:dyDescent="0.25">
      <c r="BT176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BORD'!$B$13:$B$2000,0),11))*T1767/INDEX('TABLEAU DE BORD'!$B$13:$R$2000,MATCH('Formalisme RTE'!$H$2,'TABLEAU DE BORD'!$B$13:$B$2000,0),12)</f>
        <v>3.102830965870556</v>
      </c>
      <c r="BU1767">
        <f t="shared" si="132"/>
        <v>246.85063832914042</v>
      </c>
      <c r="BX1767">
        <f t="shared" si="130"/>
        <v>0.60748217536470928</v>
      </c>
      <c r="BZ1767">
        <v>19.600000000000001</v>
      </c>
      <c r="CB1767">
        <v>0.627</v>
      </c>
      <c r="CD1767">
        <f t="shared" si="131"/>
        <v>406.35042202010396</v>
      </c>
      <c r="CG176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BORD'!$B$13:$B$2000,0),9)))*T1767/$P$18)</f>
        <v>406.35042202010396</v>
      </c>
      <c r="CI1767">
        <f>'TABLEAU DE BORD'!B1765</f>
        <v>0</v>
      </c>
      <c r="CJ1767">
        <f>'TABLEAU DE BORD'!E1765-'TABLEAU DE BORD'!C1765</f>
        <v>0</v>
      </c>
      <c r="CL1767">
        <f>'TABLEAU DE BORD'!H1765</f>
        <v>0</v>
      </c>
      <c r="CM1767">
        <f>'TABLEAU DE BORD'!K1765-'TABLEAU DE BORD'!I1765</f>
        <v>0</v>
      </c>
    </row>
    <row r="1768" spans="72:91" x14ac:dyDescent="0.25">
      <c r="BT176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BORD'!$B$13:$B$2000,0),11))*T1768/INDEX('TABLEAU DE BORD'!$B$13:$R$2000,MATCH('Formalisme RTE'!$H$2,'TABLEAU DE BORD'!$B$13:$B$2000,0),12)</f>
        <v>3.102830965870556</v>
      </c>
      <c r="BU1768">
        <f t="shared" si="132"/>
        <v>246.85063832914042</v>
      </c>
      <c r="BX1768">
        <f t="shared" si="130"/>
        <v>0.60748217536470928</v>
      </c>
      <c r="BZ1768">
        <v>19.600000000000001</v>
      </c>
      <c r="CB1768">
        <v>0.627</v>
      </c>
      <c r="CD1768">
        <f t="shared" si="131"/>
        <v>406.35042202010396</v>
      </c>
      <c r="CG176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BORD'!$B$13:$B$2000,0),9)))*T1768/$P$18)</f>
        <v>406.35042202010396</v>
      </c>
      <c r="CI1768">
        <f>'TABLEAU DE BORD'!B1766</f>
        <v>0</v>
      </c>
      <c r="CJ1768">
        <f>'TABLEAU DE BORD'!E1766-'TABLEAU DE BORD'!C1766</f>
        <v>0</v>
      </c>
      <c r="CL1768">
        <f>'TABLEAU DE BORD'!H1766</f>
        <v>0</v>
      </c>
      <c r="CM1768">
        <f>'TABLEAU DE BORD'!K1766-'TABLEAU DE BORD'!I1766</f>
        <v>0</v>
      </c>
    </row>
    <row r="1769" spans="72:91" x14ac:dyDescent="0.25">
      <c r="BT176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BORD'!$B$13:$B$2000,0),11))*T1769/INDEX('TABLEAU DE BORD'!$B$13:$R$2000,MATCH('Formalisme RTE'!$H$2,'TABLEAU DE BORD'!$B$13:$B$2000,0),12)</f>
        <v>3.102830965870556</v>
      </c>
      <c r="BU1769">
        <f t="shared" si="132"/>
        <v>246.85063832914042</v>
      </c>
      <c r="BX1769">
        <f t="shared" si="130"/>
        <v>0.60748217536470928</v>
      </c>
      <c r="BZ1769">
        <v>19.600000000000001</v>
      </c>
      <c r="CB1769">
        <v>0.627</v>
      </c>
      <c r="CD1769">
        <f t="shared" si="131"/>
        <v>406.35042202010396</v>
      </c>
      <c r="CG176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BORD'!$B$13:$B$2000,0),9)))*T1769/$P$18)</f>
        <v>406.35042202010396</v>
      </c>
      <c r="CI1769">
        <f>'TABLEAU DE BORD'!B1767</f>
        <v>0</v>
      </c>
      <c r="CJ1769">
        <f>'TABLEAU DE BORD'!E1767-'TABLEAU DE BORD'!C1767</f>
        <v>0</v>
      </c>
      <c r="CL1769">
        <f>'TABLEAU DE BORD'!H1767</f>
        <v>0</v>
      </c>
      <c r="CM1769">
        <f>'TABLEAU DE BORD'!K1767-'TABLEAU DE BORD'!I1767</f>
        <v>0</v>
      </c>
    </row>
    <row r="1770" spans="72:91" x14ac:dyDescent="0.25">
      <c r="BT177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BORD'!$B$13:$B$2000,0),11))*T1770/INDEX('TABLEAU DE BORD'!$B$13:$R$2000,MATCH('Formalisme RTE'!$H$2,'TABLEAU DE BORD'!$B$13:$B$2000,0),12)</f>
        <v>3.102830965870556</v>
      </c>
      <c r="BU1770">
        <f t="shared" si="132"/>
        <v>246.85063832914042</v>
      </c>
      <c r="BX1770">
        <f t="shared" si="130"/>
        <v>0.60748217536470928</v>
      </c>
      <c r="BZ1770">
        <v>19.600000000000001</v>
      </c>
      <c r="CB1770">
        <v>0.627</v>
      </c>
      <c r="CD1770">
        <f t="shared" si="131"/>
        <v>406.35042202010396</v>
      </c>
      <c r="CG177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BORD'!$B$13:$B$2000,0),9)))*T1770/$P$18)</f>
        <v>406.35042202010396</v>
      </c>
      <c r="CI1770">
        <f>'TABLEAU DE BORD'!B1768</f>
        <v>0</v>
      </c>
      <c r="CJ1770">
        <f>'TABLEAU DE BORD'!E1768-'TABLEAU DE BORD'!C1768</f>
        <v>0</v>
      </c>
      <c r="CL1770">
        <f>'TABLEAU DE BORD'!H1768</f>
        <v>0</v>
      </c>
      <c r="CM1770">
        <f>'TABLEAU DE BORD'!K1768-'TABLEAU DE BORD'!I1768</f>
        <v>0</v>
      </c>
    </row>
    <row r="1771" spans="72:91" x14ac:dyDescent="0.25">
      <c r="BT177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BORD'!$B$13:$B$2000,0),11))*T1771/INDEX('TABLEAU DE BORD'!$B$13:$R$2000,MATCH('Formalisme RTE'!$H$2,'TABLEAU DE BORD'!$B$13:$B$2000,0),12)</f>
        <v>3.102830965870556</v>
      </c>
      <c r="BU1771">
        <f t="shared" si="132"/>
        <v>246.85063832914042</v>
      </c>
      <c r="BX1771">
        <f t="shared" si="130"/>
        <v>0.60748217536470928</v>
      </c>
      <c r="BZ1771">
        <v>19.600000000000001</v>
      </c>
      <c r="CB1771">
        <v>0.627</v>
      </c>
      <c r="CD1771">
        <f t="shared" si="131"/>
        <v>406.35042202010396</v>
      </c>
      <c r="CG177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BORD'!$B$13:$B$2000,0),9)))*T1771/$P$18)</f>
        <v>406.35042202010396</v>
      </c>
      <c r="CI1771">
        <f>'TABLEAU DE BORD'!B1769</f>
        <v>0</v>
      </c>
      <c r="CJ1771">
        <f>'TABLEAU DE BORD'!E1769-'TABLEAU DE BORD'!C1769</f>
        <v>0</v>
      </c>
      <c r="CL1771">
        <f>'TABLEAU DE BORD'!H1769</f>
        <v>0</v>
      </c>
      <c r="CM1771">
        <f>'TABLEAU DE BORD'!K1769-'TABLEAU DE BORD'!I1769</f>
        <v>0</v>
      </c>
    </row>
    <row r="1772" spans="72:91" x14ac:dyDescent="0.25">
      <c r="BT177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BORD'!$B$13:$B$2000,0),11))*T1772/INDEX('TABLEAU DE BORD'!$B$13:$R$2000,MATCH('Formalisme RTE'!$H$2,'TABLEAU DE BORD'!$B$13:$B$2000,0),12)</f>
        <v>3.102830965870556</v>
      </c>
      <c r="BU1772">
        <f t="shared" si="132"/>
        <v>246.85063832914042</v>
      </c>
      <c r="BX1772">
        <f t="shared" si="130"/>
        <v>0.60748217536470928</v>
      </c>
      <c r="BZ1772">
        <v>19.600000000000001</v>
      </c>
      <c r="CB1772">
        <v>0.627</v>
      </c>
      <c r="CD1772">
        <f t="shared" si="131"/>
        <v>406.35042202010396</v>
      </c>
      <c r="CG177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BORD'!$B$13:$B$2000,0),9)))*T1772/$P$18)</f>
        <v>406.35042202010396</v>
      </c>
      <c r="CI1772">
        <f>'TABLEAU DE BORD'!B1770</f>
        <v>0</v>
      </c>
      <c r="CJ1772">
        <f>'TABLEAU DE BORD'!E1770-'TABLEAU DE BORD'!C1770</f>
        <v>0</v>
      </c>
      <c r="CL1772">
        <f>'TABLEAU DE BORD'!H1770</f>
        <v>0</v>
      </c>
      <c r="CM1772">
        <f>'TABLEAU DE BORD'!K1770-'TABLEAU DE BORD'!I1770</f>
        <v>0</v>
      </c>
    </row>
    <row r="1773" spans="72:91" x14ac:dyDescent="0.25">
      <c r="BT177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BORD'!$B$13:$B$2000,0),11))*T1773/INDEX('TABLEAU DE BORD'!$B$13:$R$2000,MATCH('Formalisme RTE'!$H$2,'TABLEAU DE BORD'!$B$13:$B$2000,0),12)</f>
        <v>3.102830965870556</v>
      </c>
      <c r="BU1773">
        <f t="shared" si="132"/>
        <v>246.85063832914042</v>
      </c>
      <c r="BX1773">
        <f t="shared" si="130"/>
        <v>0.60748217536470928</v>
      </c>
      <c r="BZ1773">
        <v>19.600000000000001</v>
      </c>
      <c r="CB1773">
        <v>0.627</v>
      </c>
      <c r="CD1773">
        <f t="shared" si="131"/>
        <v>406.35042202010396</v>
      </c>
      <c r="CG177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BORD'!$B$13:$B$2000,0),9)))*T1773/$P$18)</f>
        <v>406.35042202010396</v>
      </c>
      <c r="CI1773">
        <f>'TABLEAU DE BORD'!B1771</f>
        <v>0</v>
      </c>
      <c r="CJ1773">
        <f>'TABLEAU DE BORD'!E1771-'TABLEAU DE BORD'!C1771</f>
        <v>0</v>
      </c>
      <c r="CL1773">
        <f>'TABLEAU DE BORD'!H1771</f>
        <v>0</v>
      </c>
      <c r="CM1773">
        <f>'TABLEAU DE BORD'!K1771-'TABLEAU DE BORD'!I1771</f>
        <v>0</v>
      </c>
    </row>
    <row r="1774" spans="72:91" x14ac:dyDescent="0.25">
      <c r="BT177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BORD'!$B$13:$B$2000,0),11))*T1774/INDEX('TABLEAU DE BORD'!$B$13:$R$2000,MATCH('Formalisme RTE'!$H$2,'TABLEAU DE BORD'!$B$13:$B$2000,0),12)</f>
        <v>3.102830965870556</v>
      </c>
      <c r="BU1774">
        <f t="shared" si="132"/>
        <v>246.85063832914042</v>
      </c>
      <c r="BX1774">
        <f t="shared" si="130"/>
        <v>0.60748217536470928</v>
      </c>
      <c r="BZ1774">
        <v>19.600000000000001</v>
      </c>
      <c r="CB1774">
        <v>0.627</v>
      </c>
      <c r="CD1774">
        <f t="shared" si="131"/>
        <v>406.35042202010396</v>
      </c>
      <c r="CG177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BORD'!$B$13:$B$2000,0),9)))*T1774/$P$18)</f>
        <v>406.35042202010396</v>
      </c>
      <c r="CI1774">
        <f>'TABLEAU DE BORD'!B1772</f>
        <v>0</v>
      </c>
      <c r="CJ1774">
        <f>'TABLEAU DE BORD'!E1772-'TABLEAU DE BORD'!C1772</f>
        <v>0</v>
      </c>
      <c r="CL1774">
        <f>'TABLEAU DE BORD'!H1772</f>
        <v>0</v>
      </c>
      <c r="CM1774">
        <f>'TABLEAU DE BORD'!K1772-'TABLEAU DE BORD'!I1772</f>
        <v>0</v>
      </c>
    </row>
    <row r="1775" spans="72:91" x14ac:dyDescent="0.25">
      <c r="BT177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BORD'!$B$13:$B$2000,0),11))*T1775/INDEX('TABLEAU DE BORD'!$B$13:$R$2000,MATCH('Formalisme RTE'!$H$2,'TABLEAU DE BORD'!$B$13:$B$2000,0),12)</f>
        <v>3.102830965870556</v>
      </c>
      <c r="BU1775">
        <f t="shared" si="132"/>
        <v>246.85063832914042</v>
      </c>
      <c r="BX1775">
        <f t="shared" si="130"/>
        <v>0.60748217536470928</v>
      </c>
      <c r="BZ1775">
        <v>19.600000000000001</v>
      </c>
      <c r="CB1775">
        <v>0.627</v>
      </c>
      <c r="CD1775">
        <f t="shared" si="131"/>
        <v>406.35042202010396</v>
      </c>
      <c r="CG177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BORD'!$B$13:$B$2000,0),9)))*T1775/$P$18)</f>
        <v>406.35042202010396</v>
      </c>
      <c r="CI1775">
        <f>'TABLEAU DE BORD'!B1773</f>
        <v>0</v>
      </c>
      <c r="CJ1775">
        <f>'TABLEAU DE BORD'!E1773-'TABLEAU DE BORD'!C1773</f>
        <v>0</v>
      </c>
      <c r="CL1775">
        <f>'TABLEAU DE BORD'!H1773</f>
        <v>0</v>
      </c>
      <c r="CM1775">
        <f>'TABLEAU DE BORD'!K1773-'TABLEAU DE BORD'!I1773</f>
        <v>0</v>
      </c>
    </row>
    <row r="1776" spans="72:91" x14ac:dyDescent="0.25">
      <c r="BT177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BORD'!$B$13:$B$2000,0),11))*T1776/INDEX('TABLEAU DE BORD'!$B$13:$R$2000,MATCH('Formalisme RTE'!$H$2,'TABLEAU DE BORD'!$B$13:$B$2000,0),12)</f>
        <v>3.102830965870556</v>
      </c>
      <c r="BU1776">
        <f t="shared" si="132"/>
        <v>246.85063832914042</v>
      </c>
      <c r="BX1776">
        <f t="shared" si="130"/>
        <v>0.60748217536470928</v>
      </c>
      <c r="BZ1776">
        <v>19.600000000000001</v>
      </c>
      <c r="CB1776">
        <v>0.627</v>
      </c>
      <c r="CD1776">
        <f t="shared" si="131"/>
        <v>406.35042202010396</v>
      </c>
      <c r="CG177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BORD'!$B$13:$B$2000,0),9)))*T1776/$P$18)</f>
        <v>406.35042202010396</v>
      </c>
      <c r="CI1776">
        <f>'TABLEAU DE BORD'!B1774</f>
        <v>0</v>
      </c>
      <c r="CJ1776">
        <f>'TABLEAU DE BORD'!E1774-'TABLEAU DE BORD'!C1774</f>
        <v>0</v>
      </c>
      <c r="CL1776">
        <f>'TABLEAU DE BORD'!H1774</f>
        <v>0</v>
      </c>
      <c r="CM1776">
        <f>'TABLEAU DE BORD'!K1774-'TABLEAU DE BORD'!I1774</f>
        <v>0</v>
      </c>
    </row>
    <row r="1777" spans="72:91" x14ac:dyDescent="0.25">
      <c r="BT177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BORD'!$B$13:$B$2000,0),11))*T1777/INDEX('TABLEAU DE BORD'!$B$13:$R$2000,MATCH('Formalisme RTE'!$H$2,'TABLEAU DE BORD'!$B$13:$B$2000,0),12)</f>
        <v>3.102830965870556</v>
      </c>
      <c r="BU1777">
        <f t="shared" si="132"/>
        <v>246.85063832914042</v>
      </c>
      <c r="BX1777">
        <f t="shared" si="130"/>
        <v>0.60748217536470928</v>
      </c>
      <c r="BZ1777">
        <v>19.600000000000001</v>
      </c>
      <c r="CB1777">
        <v>0.627</v>
      </c>
      <c r="CD1777">
        <f t="shared" si="131"/>
        <v>406.35042202010396</v>
      </c>
      <c r="CG177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BORD'!$B$13:$B$2000,0),9)))*T1777/$P$18)</f>
        <v>406.35042202010396</v>
      </c>
      <c r="CI1777">
        <f>'TABLEAU DE BORD'!B1775</f>
        <v>0</v>
      </c>
      <c r="CJ1777">
        <f>'TABLEAU DE BORD'!E1775-'TABLEAU DE BORD'!C1775</f>
        <v>0</v>
      </c>
      <c r="CL1777">
        <f>'TABLEAU DE BORD'!H1775</f>
        <v>0</v>
      </c>
      <c r="CM1777">
        <f>'TABLEAU DE BORD'!K1775-'TABLEAU DE BORD'!I1775</f>
        <v>0</v>
      </c>
    </row>
    <row r="1778" spans="72:91" x14ac:dyDescent="0.25">
      <c r="BT177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BORD'!$B$13:$B$2000,0),11))*T1778/INDEX('TABLEAU DE BORD'!$B$13:$R$2000,MATCH('Formalisme RTE'!$H$2,'TABLEAU DE BORD'!$B$13:$B$2000,0),12)</f>
        <v>3.102830965870556</v>
      </c>
      <c r="BU1778">
        <f t="shared" si="132"/>
        <v>246.85063832914042</v>
      </c>
      <c r="BX1778">
        <f t="shared" si="130"/>
        <v>0.60748217536470928</v>
      </c>
      <c r="BZ1778">
        <v>19.600000000000001</v>
      </c>
      <c r="CB1778">
        <v>0.627</v>
      </c>
      <c r="CD1778">
        <f t="shared" si="131"/>
        <v>406.35042202010396</v>
      </c>
      <c r="CG177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BORD'!$B$13:$B$2000,0),9)))*T1778/$P$18)</f>
        <v>406.35042202010396</v>
      </c>
      <c r="CI1778">
        <f>'TABLEAU DE BORD'!B1776</f>
        <v>0</v>
      </c>
      <c r="CJ1778">
        <f>'TABLEAU DE BORD'!E1776-'TABLEAU DE BORD'!C1776</f>
        <v>0</v>
      </c>
      <c r="CL1778">
        <f>'TABLEAU DE BORD'!H1776</f>
        <v>0</v>
      </c>
      <c r="CM1778">
        <f>'TABLEAU DE BORD'!K1776-'TABLEAU DE BORD'!I1776</f>
        <v>0</v>
      </c>
    </row>
    <row r="1779" spans="72:91" x14ac:dyDescent="0.25">
      <c r="BT177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BORD'!$B$13:$B$2000,0),11))*T1779/INDEX('TABLEAU DE BORD'!$B$13:$R$2000,MATCH('Formalisme RTE'!$H$2,'TABLEAU DE BORD'!$B$13:$B$2000,0),12)</f>
        <v>3.102830965870556</v>
      </c>
      <c r="BU1779">
        <f t="shared" si="132"/>
        <v>246.85063832914042</v>
      </c>
      <c r="BX1779">
        <f t="shared" si="130"/>
        <v>0.60748217536470928</v>
      </c>
      <c r="BZ1779">
        <v>19.600000000000001</v>
      </c>
      <c r="CB1779">
        <v>0.627</v>
      </c>
      <c r="CD1779">
        <f t="shared" si="131"/>
        <v>406.35042202010396</v>
      </c>
      <c r="CG177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BORD'!$B$13:$B$2000,0),9)))*T1779/$P$18)</f>
        <v>406.35042202010396</v>
      </c>
      <c r="CI1779">
        <f>'TABLEAU DE BORD'!B1777</f>
        <v>0</v>
      </c>
      <c r="CJ1779">
        <f>'TABLEAU DE BORD'!E1777-'TABLEAU DE BORD'!C1777</f>
        <v>0</v>
      </c>
      <c r="CL1779">
        <f>'TABLEAU DE BORD'!H1777</f>
        <v>0</v>
      </c>
      <c r="CM1779">
        <f>'TABLEAU DE BORD'!K1777-'TABLEAU DE BORD'!I1777</f>
        <v>0</v>
      </c>
    </row>
    <row r="1780" spans="72:91" x14ac:dyDescent="0.25">
      <c r="BT178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BORD'!$B$13:$B$2000,0),11))*T1780/INDEX('TABLEAU DE BORD'!$B$13:$R$2000,MATCH('Formalisme RTE'!$H$2,'TABLEAU DE BORD'!$B$13:$B$2000,0),12)</f>
        <v>3.102830965870556</v>
      </c>
      <c r="BU1780">
        <f t="shared" si="132"/>
        <v>246.85063832914042</v>
      </c>
      <c r="BX1780">
        <f t="shared" si="130"/>
        <v>0.60748217536470928</v>
      </c>
      <c r="BZ1780">
        <v>19.600000000000001</v>
      </c>
      <c r="CB1780">
        <v>0.627</v>
      </c>
      <c r="CD1780">
        <f t="shared" si="131"/>
        <v>406.35042202010396</v>
      </c>
      <c r="CG178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BORD'!$B$13:$B$2000,0),9)))*T1780/$P$18)</f>
        <v>406.35042202010396</v>
      </c>
      <c r="CI1780">
        <f>'TABLEAU DE BORD'!B1778</f>
        <v>0</v>
      </c>
      <c r="CJ1780">
        <f>'TABLEAU DE BORD'!E1778-'TABLEAU DE BORD'!C1778</f>
        <v>0</v>
      </c>
      <c r="CL1780">
        <f>'TABLEAU DE BORD'!H1778</f>
        <v>0</v>
      </c>
      <c r="CM1780">
        <f>'TABLEAU DE BORD'!K1778-'TABLEAU DE BORD'!I1778</f>
        <v>0</v>
      </c>
    </row>
    <row r="1781" spans="72:91" x14ac:dyDescent="0.25">
      <c r="BT178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BORD'!$B$13:$B$2000,0),11))*T1781/INDEX('TABLEAU DE BORD'!$B$13:$R$2000,MATCH('Formalisme RTE'!$H$2,'TABLEAU DE BORD'!$B$13:$B$2000,0),12)</f>
        <v>3.102830965870556</v>
      </c>
      <c r="BU1781">
        <f t="shared" si="132"/>
        <v>246.85063832914042</v>
      </c>
      <c r="BX1781">
        <f t="shared" si="130"/>
        <v>0.60748217536470928</v>
      </c>
      <c r="BZ1781">
        <v>19.600000000000001</v>
      </c>
      <c r="CB1781">
        <v>0.627</v>
      </c>
      <c r="CD1781">
        <f t="shared" si="131"/>
        <v>406.35042202010396</v>
      </c>
      <c r="CG178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BORD'!$B$13:$B$2000,0),9)))*T1781/$P$18)</f>
        <v>406.35042202010396</v>
      </c>
      <c r="CI1781">
        <f>'TABLEAU DE BORD'!B1779</f>
        <v>0</v>
      </c>
      <c r="CJ1781">
        <f>'TABLEAU DE BORD'!E1779-'TABLEAU DE BORD'!C1779</f>
        <v>0</v>
      </c>
      <c r="CL1781">
        <f>'TABLEAU DE BORD'!H1779</f>
        <v>0</v>
      </c>
      <c r="CM1781">
        <f>'TABLEAU DE BORD'!K1779-'TABLEAU DE BORD'!I1779</f>
        <v>0</v>
      </c>
    </row>
    <row r="1782" spans="72:91" x14ac:dyDescent="0.25">
      <c r="BT178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BORD'!$B$13:$B$2000,0),11))*T1782/INDEX('TABLEAU DE BORD'!$B$13:$R$2000,MATCH('Formalisme RTE'!$H$2,'TABLEAU DE BORD'!$B$13:$B$2000,0),12)</f>
        <v>3.102830965870556</v>
      </c>
      <c r="BU1782">
        <f t="shared" si="132"/>
        <v>246.85063832914042</v>
      </c>
      <c r="BX1782">
        <f t="shared" si="130"/>
        <v>0.60748217536470928</v>
      </c>
      <c r="BZ1782">
        <v>19.600000000000001</v>
      </c>
      <c r="CB1782">
        <v>0.627</v>
      </c>
      <c r="CD1782">
        <f t="shared" si="131"/>
        <v>406.35042202010396</v>
      </c>
      <c r="CG178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BORD'!$B$13:$B$2000,0),9)))*T1782/$P$18)</f>
        <v>406.35042202010396</v>
      </c>
      <c r="CI1782">
        <f>'TABLEAU DE BORD'!B1780</f>
        <v>0</v>
      </c>
      <c r="CJ1782">
        <f>'TABLEAU DE BORD'!E1780-'TABLEAU DE BORD'!C1780</f>
        <v>0</v>
      </c>
      <c r="CL1782">
        <f>'TABLEAU DE BORD'!H1780</f>
        <v>0</v>
      </c>
      <c r="CM1782">
        <f>'TABLEAU DE BORD'!K1780-'TABLEAU DE BORD'!I1780</f>
        <v>0</v>
      </c>
    </row>
    <row r="1783" spans="72:91" x14ac:dyDescent="0.25">
      <c r="BT178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BORD'!$B$13:$B$2000,0),11))*T1783/INDEX('TABLEAU DE BORD'!$B$13:$R$2000,MATCH('Formalisme RTE'!$H$2,'TABLEAU DE BORD'!$B$13:$B$2000,0),12)</f>
        <v>3.102830965870556</v>
      </c>
      <c r="BU1783">
        <f t="shared" si="132"/>
        <v>246.85063832914042</v>
      </c>
      <c r="BX1783">
        <f t="shared" si="130"/>
        <v>0.60748217536470928</v>
      </c>
      <c r="BZ1783">
        <v>19.600000000000001</v>
      </c>
      <c r="CB1783">
        <v>0.627</v>
      </c>
      <c r="CD1783">
        <f t="shared" si="131"/>
        <v>406.35042202010396</v>
      </c>
      <c r="CG178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BORD'!$B$13:$B$2000,0),9)))*T1783/$P$18)</f>
        <v>406.35042202010396</v>
      </c>
      <c r="CI1783">
        <f>'TABLEAU DE BORD'!B1781</f>
        <v>0</v>
      </c>
      <c r="CJ1783">
        <f>'TABLEAU DE BORD'!E1781-'TABLEAU DE BORD'!C1781</f>
        <v>0</v>
      </c>
      <c r="CL1783">
        <f>'TABLEAU DE BORD'!H1781</f>
        <v>0</v>
      </c>
      <c r="CM1783">
        <f>'TABLEAU DE BORD'!K1781-'TABLEAU DE BORD'!I1781</f>
        <v>0</v>
      </c>
    </row>
    <row r="1784" spans="72:91" x14ac:dyDescent="0.25">
      <c r="BT178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BORD'!$B$13:$B$2000,0),11))*T1784/INDEX('TABLEAU DE BORD'!$B$13:$R$2000,MATCH('Formalisme RTE'!$H$2,'TABLEAU DE BORD'!$B$13:$B$2000,0),12)</f>
        <v>3.102830965870556</v>
      </c>
      <c r="BU1784">
        <f t="shared" si="132"/>
        <v>246.85063832914042</v>
      </c>
      <c r="BX1784">
        <f t="shared" si="130"/>
        <v>0.60748217536470928</v>
      </c>
      <c r="BZ1784">
        <v>19.600000000000001</v>
      </c>
      <c r="CB1784">
        <v>0.627</v>
      </c>
      <c r="CD1784">
        <f t="shared" si="131"/>
        <v>406.35042202010396</v>
      </c>
      <c r="CG178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BORD'!$B$13:$B$2000,0),9)))*T1784/$P$18)</f>
        <v>406.35042202010396</v>
      </c>
      <c r="CI1784">
        <f>'TABLEAU DE BORD'!B1782</f>
        <v>0</v>
      </c>
      <c r="CJ1784">
        <f>'TABLEAU DE BORD'!E1782-'TABLEAU DE BORD'!C1782</f>
        <v>0</v>
      </c>
      <c r="CL1784">
        <f>'TABLEAU DE BORD'!H1782</f>
        <v>0</v>
      </c>
      <c r="CM1784">
        <f>'TABLEAU DE BORD'!K1782-'TABLEAU DE BORD'!I1782</f>
        <v>0</v>
      </c>
    </row>
    <row r="1785" spans="72:91" x14ac:dyDescent="0.25">
      <c r="BT178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BORD'!$B$13:$B$2000,0),11))*T1785/INDEX('TABLEAU DE BORD'!$B$13:$R$2000,MATCH('Formalisme RTE'!$H$2,'TABLEAU DE BORD'!$B$13:$B$2000,0),12)</f>
        <v>3.102830965870556</v>
      </c>
      <c r="BU1785">
        <f t="shared" si="132"/>
        <v>246.85063832914042</v>
      </c>
      <c r="BX1785">
        <f t="shared" si="130"/>
        <v>0.60748217536470928</v>
      </c>
      <c r="BZ1785">
        <v>19.600000000000001</v>
      </c>
      <c r="CB1785">
        <v>0.627</v>
      </c>
      <c r="CD1785">
        <f t="shared" si="131"/>
        <v>406.35042202010396</v>
      </c>
      <c r="CG178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BORD'!$B$13:$B$2000,0),9)))*T1785/$P$18)</f>
        <v>406.35042202010396</v>
      </c>
      <c r="CI1785">
        <f>'TABLEAU DE BORD'!B1783</f>
        <v>0</v>
      </c>
      <c r="CJ1785">
        <f>'TABLEAU DE BORD'!E1783-'TABLEAU DE BORD'!C1783</f>
        <v>0</v>
      </c>
      <c r="CL1785">
        <f>'TABLEAU DE BORD'!H1783</f>
        <v>0</v>
      </c>
      <c r="CM1785">
        <f>'TABLEAU DE BORD'!K1783-'TABLEAU DE BORD'!I1783</f>
        <v>0</v>
      </c>
    </row>
    <row r="1786" spans="72:91" x14ac:dyDescent="0.25">
      <c r="BT178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BORD'!$B$13:$B$2000,0),11))*T1786/INDEX('TABLEAU DE BORD'!$B$13:$R$2000,MATCH('Formalisme RTE'!$H$2,'TABLEAU DE BORD'!$B$13:$B$2000,0),12)</f>
        <v>3.102830965870556</v>
      </c>
      <c r="BU1786">
        <f t="shared" si="132"/>
        <v>246.85063832914042</v>
      </c>
      <c r="BX1786">
        <f t="shared" si="130"/>
        <v>0.60748217536470928</v>
      </c>
      <c r="BZ1786">
        <v>19.600000000000001</v>
      </c>
      <c r="CB1786">
        <v>0.627</v>
      </c>
      <c r="CD1786">
        <f t="shared" si="131"/>
        <v>406.35042202010396</v>
      </c>
      <c r="CG178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BORD'!$B$13:$B$2000,0),9)))*T1786/$P$18)</f>
        <v>406.35042202010396</v>
      </c>
      <c r="CI1786">
        <f>'TABLEAU DE BORD'!B1784</f>
        <v>0</v>
      </c>
      <c r="CJ1786">
        <f>'TABLEAU DE BORD'!E1784-'TABLEAU DE BORD'!C1784</f>
        <v>0</v>
      </c>
      <c r="CL1786">
        <f>'TABLEAU DE BORD'!H1784</f>
        <v>0</v>
      </c>
      <c r="CM1786">
        <f>'TABLEAU DE BORD'!K1784-'TABLEAU DE BORD'!I1784</f>
        <v>0</v>
      </c>
    </row>
    <row r="1787" spans="72:91" x14ac:dyDescent="0.25">
      <c r="BT178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BORD'!$B$13:$B$2000,0),11))*T1787/INDEX('TABLEAU DE BORD'!$B$13:$R$2000,MATCH('Formalisme RTE'!$H$2,'TABLEAU DE BORD'!$B$13:$B$2000,0),12)</f>
        <v>3.102830965870556</v>
      </c>
      <c r="BU1787">
        <f t="shared" si="132"/>
        <v>246.85063832914042</v>
      </c>
      <c r="BX1787">
        <f t="shared" si="130"/>
        <v>0.60748217536470928</v>
      </c>
      <c r="BZ1787">
        <v>19.600000000000001</v>
      </c>
      <c r="CB1787">
        <v>0.627</v>
      </c>
      <c r="CD1787">
        <f t="shared" si="131"/>
        <v>406.35042202010396</v>
      </c>
      <c r="CG178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BORD'!$B$13:$B$2000,0),9)))*T1787/$P$18)</f>
        <v>406.35042202010396</v>
      </c>
      <c r="CI1787">
        <f>'TABLEAU DE BORD'!B1785</f>
        <v>0</v>
      </c>
      <c r="CJ1787">
        <f>'TABLEAU DE BORD'!E1785-'TABLEAU DE BORD'!C1785</f>
        <v>0</v>
      </c>
      <c r="CL1787">
        <f>'TABLEAU DE BORD'!H1785</f>
        <v>0</v>
      </c>
      <c r="CM1787">
        <f>'TABLEAU DE BORD'!K1785-'TABLEAU DE BORD'!I1785</f>
        <v>0</v>
      </c>
    </row>
    <row r="1788" spans="72:91" x14ac:dyDescent="0.25">
      <c r="BT178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BORD'!$B$13:$B$2000,0),11))*T1788/INDEX('TABLEAU DE BORD'!$B$13:$R$2000,MATCH('Formalisme RTE'!$H$2,'TABLEAU DE BORD'!$B$13:$B$2000,0),12)</f>
        <v>3.102830965870556</v>
      </c>
      <c r="BU1788">
        <f t="shared" si="132"/>
        <v>246.85063832914042</v>
      </c>
      <c r="BX1788">
        <f t="shared" si="130"/>
        <v>0.60748217536470928</v>
      </c>
      <c r="BZ1788">
        <v>19.600000000000001</v>
      </c>
      <c r="CB1788">
        <v>0.627</v>
      </c>
      <c r="CD1788">
        <f t="shared" si="131"/>
        <v>406.35042202010396</v>
      </c>
      <c r="CG178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BORD'!$B$13:$B$2000,0),9)))*T1788/$P$18)</f>
        <v>406.35042202010396</v>
      </c>
      <c r="CI1788">
        <f>'TABLEAU DE BORD'!B1786</f>
        <v>0</v>
      </c>
      <c r="CJ1788">
        <f>'TABLEAU DE BORD'!E1786-'TABLEAU DE BORD'!C1786</f>
        <v>0</v>
      </c>
      <c r="CL1788">
        <f>'TABLEAU DE BORD'!H1786</f>
        <v>0</v>
      </c>
      <c r="CM1788">
        <f>'TABLEAU DE BORD'!K1786-'TABLEAU DE BORD'!I1786</f>
        <v>0</v>
      </c>
    </row>
    <row r="1789" spans="72:91" x14ac:dyDescent="0.25">
      <c r="BT178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BORD'!$B$13:$B$2000,0),11))*T1789/INDEX('TABLEAU DE BORD'!$B$13:$R$2000,MATCH('Formalisme RTE'!$H$2,'TABLEAU DE BORD'!$B$13:$B$2000,0),12)</f>
        <v>3.102830965870556</v>
      </c>
      <c r="BU1789">
        <f t="shared" si="132"/>
        <v>246.85063832914042</v>
      </c>
      <c r="BX1789">
        <f t="shared" si="130"/>
        <v>0.60748217536470928</v>
      </c>
      <c r="BZ1789">
        <v>19.600000000000001</v>
      </c>
      <c r="CB1789">
        <v>0.627</v>
      </c>
      <c r="CD1789">
        <f t="shared" si="131"/>
        <v>406.35042202010396</v>
      </c>
      <c r="CG178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BORD'!$B$13:$B$2000,0),9)))*T1789/$P$18)</f>
        <v>406.35042202010396</v>
      </c>
      <c r="CI1789">
        <f>'TABLEAU DE BORD'!B1787</f>
        <v>0</v>
      </c>
      <c r="CJ1789">
        <f>'TABLEAU DE BORD'!E1787-'TABLEAU DE BORD'!C1787</f>
        <v>0</v>
      </c>
      <c r="CL1789">
        <f>'TABLEAU DE BORD'!H1787</f>
        <v>0</v>
      </c>
      <c r="CM1789">
        <f>'TABLEAU DE BORD'!K1787-'TABLEAU DE BORD'!I1787</f>
        <v>0</v>
      </c>
    </row>
    <row r="1790" spans="72:91" x14ac:dyDescent="0.25">
      <c r="BT179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BORD'!$B$13:$B$2000,0),11))*T1790/INDEX('TABLEAU DE BORD'!$B$13:$R$2000,MATCH('Formalisme RTE'!$H$2,'TABLEAU DE BORD'!$B$13:$B$2000,0),12)</f>
        <v>3.102830965870556</v>
      </c>
      <c r="BU1790">
        <f t="shared" si="132"/>
        <v>246.85063832914042</v>
      </c>
      <c r="BX1790">
        <f t="shared" si="130"/>
        <v>0.60748217536470928</v>
      </c>
      <c r="BZ1790">
        <v>19.600000000000001</v>
      </c>
      <c r="CB1790">
        <v>0.627</v>
      </c>
      <c r="CD1790">
        <f t="shared" si="131"/>
        <v>406.35042202010396</v>
      </c>
      <c r="CG179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BORD'!$B$13:$B$2000,0),9)))*T1790/$P$18)</f>
        <v>406.35042202010396</v>
      </c>
      <c r="CI1790">
        <f>'TABLEAU DE BORD'!B1788</f>
        <v>0</v>
      </c>
      <c r="CJ1790">
        <f>'TABLEAU DE BORD'!E1788-'TABLEAU DE BORD'!C1788</f>
        <v>0</v>
      </c>
      <c r="CL1790">
        <f>'TABLEAU DE BORD'!H1788</f>
        <v>0</v>
      </c>
      <c r="CM1790">
        <f>'TABLEAU DE BORD'!K1788-'TABLEAU DE BORD'!I1788</f>
        <v>0</v>
      </c>
    </row>
    <row r="1791" spans="72:91" x14ac:dyDescent="0.25">
      <c r="BT179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BORD'!$B$13:$B$2000,0),11))*T1791/INDEX('TABLEAU DE BORD'!$B$13:$R$2000,MATCH('Formalisme RTE'!$H$2,'TABLEAU DE BORD'!$B$13:$B$2000,0),12)</f>
        <v>3.102830965870556</v>
      </c>
      <c r="BU1791">
        <f t="shared" si="132"/>
        <v>246.85063832914042</v>
      </c>
      <c r="BX1791">
        <f t="shared" si="130"/>
        <v>0.60748217536470928</v>
      </c>
      <c r="BZ1791">
        <v>19.600000000000001</v>
      </c>
      <c r="CB1791">
        <v>0.627</v>
      </c>
      <c r="CD1791">
        <f t="shared" si="131"/>
        <v>406.35042202010396</v>
      </c>
      <c r="CG179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BORD'!$B$13:$B$2000,0),9)))*T1791/$P$18)</f>
        <v>406.35042202010396</v>
      </c>
      <c r="CI1791">
        <f>'TABLEAU DE BORD'!B1789</f>
        <v>0</v>
      </c>
      <c r="CJ1791">
        <f>'TABLEAU DE BORD'!E1789-'TABLEAU DE BORD'!C1789</f>
        <v>0</v>
      </c>
      <c r="CL1791">
        <f>'TABLEAU DE BORD'!H1789</f>
        <v>0</v>
      </c>
      <c r="CM1791">
        <f>'TABLEAU DE BORD'!K1789-'TABLEAU DE BORD'!I1789</f>
        <v>0</v>
      </c>
    </row>
    <row r="1792" spans="72:91" x14ac:dyDescent="0.25">
      <c r="BT179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BORD'!$B$13:$B$2000,0),11))*T1792/INDEX('TABLEAU DE BORD'!$B$13:$R$2000,MATCH('Formalisme RTE'!$H$2,'TABLEAU DE BORD'!$B$13:$B$2000,0),12)</f>
        <v>3.102830965870556</v>
      </c>
      <c r="BU1792">
        <f t="shared" si="132"/>
        <v>246.85063832914042</v>
      </c>
      <c r="BX1792">
        <f t="shared" si="130"/>
        <v>0.60748217536470928</v>
      </c>
      <c r="BZ1792">
        <v>19.600000000000001</v>
      </c>
      <c r="CB1792">
        <v>0.627</v>
      </c>
      <c r="CD1792">
        <f t="shared" si="131"/>
        <v>406.35042202010396</v>
      </c>
      <c r="CG179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BORD'!$B$13:$B$2000,0),9)))*T1792/$P$18)</f>
        <v>406.35042202010396</v>
      </c>
      <c r="CI1792">
        <f>'TABLEAU DE BORD'!B1790</f>
        <v>0</v>
      </c>
      <c r="CJ1792">
        <f>'TABLEAU DE BORD'!E1790-'TABLEAU DE BORD'!C1790</f>
        <v>0</v>
      </c>
      <c r="CL1792">
        <f>'TABLEAU DE BORD'!H1790</f>
        <v>0</v>
      </c>
      <c r="CM1792">
        <f>'TABLEAU DE BORD'!K1790-'TABLEAU DE BORD'!I1790</f>
        <v>0</v>
      </c>
    </row>
    <row r="1793" spans="72:91" x14ac:dyDescent="0.25">
      <c r="BT179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BORD'!$B$13:$B$2000,0),11))*T1793/INDEX('TABLEAU DE BORD'!$B$13:$R$2000,MATCH('Formalisme RTE'!$H$2,'TABLEAU DE BORD'!$B$13:$B$2000,0),12)</f>
        <v>3.102830965870556</v>
      </c>
      <c r="BU1793">
        <f t="shared" si="132"/>
        <v>246.85063832914042</v>
      </c>
      <c r="BX1793">
        <f t="shared" si="130"/>
        <v>0.60748217536470928</v>
      </c>
      <c r="BZ1793">
        <v>19.600000000000001</v>
      </c>
      <c r="CB1793">
        <v>0.627</v>
      </c>
      <c r="CD1793">
        <f t="shared" si="131"/>
        <v>406.35042202010396</v>
      </c>
      <c r="CG179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BORD'!$B$13:$B$2000,0),9)))*T1793/$P$18)</f>
        <v>406.35042202010396</v>
      </c>
      <c r="CI1793">
        <f>'TABLEAU DE BORD'!B1791</f>
        <v>0</v>
      </c>
      <c r="CJ1793">
        <f>'TABLEAU DE BORD'!E1791-'TABLEAU DE BORD'!C1791</f>
        <v>0</v>
      </c>
      <c r="CL1793">
        <f>'TABLEAU DE BORD'!H1791</f>
        <v>0</v>
      </c>
      <c r="CM1793">
        <f>'TABLEAU DE BORD'!K1791-'TABLEAU DE BORD'!I1791</f>
        <v>0</v>
      </c>
    </row>
    <row r="1794" spans="72:91" x14ac:dyDescent="0.25">
      <c r="BT179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BORD'!$B$13:$B$2000,0),11))*T1794/INDEX('TABLEAU DE BORD'!$B$13:$R$2000,MATCH('Formalisme RTE'!$H$2,'TABLEAU DE BORD'!$B$13:$B$2000,0),12)</f>
        <v>3.102830965870556</v>
      </c>
      <c r="BU1794">
        <f t="shared" si="132"/>
        <v>246.85063832914042</v>
      </c>
      <c r="BX1794">
        <f t="shared" si="130"/>
        <v>0.60748217536470928</v>
      </c>
      <c r="BZ1794">
        <v>19.600000000000001</v>
      </c>
      <c r="CB1794">
        <v>0.627</v>
      </c>
      <c r="CD1794">
        <f t="shared" si="131"/>
        <v>406.35042202010396</v>
      </c>
      <c r="CG179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BORD'!$B$13:$B$2000,0),9)))*T1794/$P$18)</f>
        <v>406.35042202010396</v>
      </c>
      <c r="CI1794">
        <f>'TABLEAU DE BORD'!B1792</f>
        <v>0</v>
      </c>
      <c r="CJ1794">
        <f>'TABLEAU DE BORD'!E1792-'TABLEAU DE BORD'!C1792</f>
        <v>0</v>
      </c>
      <c r="CL1794">
        <f>'TABLEAU DE BORD'!H1792</f>
        <v>0</v>
      </c>
      <c r="CM1794">
        <f>'TABLEAU DE BORD'!K1792-'TABLEAU DE BORD'!I1792</f>
        <v>0</v>
      </c>
    </row>
    <row r="1795" spans="72:91" x14ac:dyDescent="0.25">
      <c r="BT179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BORD'!$B$13:$B$2000,0),11))*T1795/INDEX('TABLEAU DE BORD'!$B$13:$R$2000,MATCH('Formalisme RTE'!$H$2,'TABLEAU DE BORD'!$B$13:$B$2000,0),12)</f>
        <v>3.102830965870556</v>
      </c>
      <c r="BU1795">
        <f t="shared" si="132"/>
        <v>246.85063832914042</v>
      </c>
      <c r="BX1795">
        <f t="shared" si="130"/>
        <v>0.60748217536470928</v>
      </c>
      <c r="BZ1795">
        <v>19.600000000000001</v>
      </c>
      <c r="CB1795">
        <v>0.627</v>
      </c>
      <c r="CD1795">
        <f t="shared" si="131"/>
        <v>406.35042202010396</v>
      </c>
      <c r="CG179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BORD'!$B$13:$B$2000,0),9)))*T1795/$P$18)</f>
        <v>406.35042202010396</v>
      </c>
      <c r="CI1795">
        <f>'TABLEAU DE BORD'!B1793</f>
        <v>0</v>
      </c>
      <c r="CJ1795">
        <f>'TABLEAU DE BORD'!E1793-'TABLEAU DE BORD'!C1793</f>
        <v>0</v>
      </c>
      <c r="CL1795">
        <f>'TABLEAU DE BORD'!H1793</f>
        <v>0</v>
      </c>
      <c r="CM1795">
        <f>'TABLEAU DE BORD'!K1793-'TABLEAU DE BORD'!I1793</f>
        <v>0</v>
      </c>
    </row>
    <row r="1796" spans="72:91" x14ac:dyDescent="0.25">
      <c r="BT179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BORD'!$B$13:$B$2000,0),11))*T1796/INDEX('TABLEAU DE BORD'!$B$13:$R$2000,MATCH('Formalisme RTE'!$H$2,'TABLEAU DE BORD'!$B$13:$B$2000,0),12)</f>
        <v>3.102830965870556</v>
      </c>
      <c r="BU1796">
        <f t="shared" si="132"/>
        <v>246.85063832914042</v>
      </c>
      <c r="BX1796">
        <f t="shared" si="130"/>
        <v>0.60748217536470928</v>
      </c>
      <c r="BZ1796">
        <v>19.600000000000001</v>
      </c>
      <c r="CB1796">
        <v>0.627</v>
      </c>
      <c r="CD1796">
        <f t="shared" si="131"/>
        <v>406.35042202010396</v>
      </c>
      <c r="CG179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BORD'!$B$13:$B$2000,0),9)))*T1796/$P$18)</f>
        <v>406.35042202010396</v>
      </c>
      <c r="CI1796">
        <f>'TABLEAU DE BORD'!B1794</f>
        <v>0</v>
      </c>
      <c r="CJ1796">
        <f>'TABLEAU DE BORD'!E1794-'TABLEAU DE BORD'!C1794</f>
        <v>0</v>
      </c>
      <c r="CL1796">
        <f>'TABLEAU DE BORD'!H1794</f>
        <v>0</v>
      </c>
      <c r="CM1796">
        <f>'TABLEAU DE BORD'!K1794-'TABLEAU DE BORD'!I1794</f>
        <v>0</v>
      </c>
    </row>
    <row r="1797" spans="72:91" x14ac:dyDescent="0.25">
      <c r="BT179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BORD'!$B$13:$B$2000,0),11))*T1797/INDEX('TABLEAU DE BORD'!$B$13:$R$2000,MATCH('Formalisme RTE'!$H$2,'TABLEAU DE BORD'!$B$13:$B$2000,0),12)</f>
        <v>3.102830965870556</v>
      </c>
      <c r="BU1797">
        <f t="shared" si="132"/>
        <v>246.85063832914042</v>
      </c>
      <c r="BX1797">
        <f t="shared" si="130"/>
        <v>0.60748217536470928</v>
      </c>
      <c r="BZ1797">
        <v>19.600000000000001</v>
      </c>
      <c r="CB1797">
        <v>0.627</v>
      </c>
      <c r="CD1797">
        <f t="shared" si="131"/>
        <v>406.35042202010396</v>
      </c>
      <c r="CG179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BORD'!$B$13:$B$2000,0),9)))*T1797/$P$18)</f>
        <v>406.35042202010396</v>
      </c>
      <c r="CI1797">
        <f>'TABLEAU DE BORD'!B1795</f>
        <v>0</v>
      </c>
      <c r="CJ1797">
        <f>'TABLEAU DE BORD'!E1795-'TABLEAU DE BORD'!C1795</f>
        <v>0</v>
      </c>
      <c r="CL1797">
        <f>'TABLEAU DE BORD'!H1795</f>
        <v>0</v>
      </c>
      <c r="CM1797">
        <f>'TABLEAU DE BORD'!K1795-'TABLEAU DE BORD'!I1795</f>
        <v>0</v>
      </c>
    </row>
    <row r="1798" spans="72:91" x14ac:dyDescent="0.25">
      <c r="BT17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BORD'!$B$13:$B$2000,0),11))*T1798/INDEX('TABLEAU DE BORD'!$B$13:$R$2000,MATCH('Formalisme RTE'!$H$2,'TABLEAU DE BORD'!$B$13:$B$2000,0),12)</f>
        <v>3.102830965870556</v>
      </c>
      <c r="BU1798">
        <f t="shared" si="132"/>
        <v>246.85063832914042</v>
      </c>
      <c r="BX1798">
        <f t="shared" si="130"/>
        <v>0.60748217536470928</v>
      </c>
      <c r="BZ1798">
        <v>19.600000000000001</v>
      </c>
      <c r="CB1798">
        <v>0.627</v>
      </c>
      <c r="CD1798">
        <f t="shared" si="131"/>
        <v>406.35042202010396</v>
      </c>
      <c r="CG179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BORD'!$B$13:$B$2000,0),9)))*T1798/$P$18)</f>
        <v>406.35042202010396</v>
      </c>
      <c r="CI1798">
        <f>'TABLEAU DE BORD'!B1796</f>
        <v>0</v>
      </c>
      <c r="CJ1798">
        <f>'TABLEAU DE BORD'!E1796-'TABLEAU DE BORD'!C1796</f>
        <v>0</v>
      </c>
      <c r="CL1798">
        <f>'TABLEAU DE BORD'!H1796</f>
        <v>0</v>
      </c>
      <c r="CM1798">
        <f>'TABLEAU DE BORD'!K1796-'TABLEAU DE BORD'!I1796</f>
        <v>0</v>
      </c>
    </row>
    <row r="1799" spans="72:91" x14ac:dyDescent="0.25">
      <c r="BT179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BORD'!$B$13:$B$2000,0),11))*T1799/INDEX('TABLEAU DE BORD'!$B$13:$R$2000,MATCH('Formalisme RTE'!$H$2,'TABLEAU DE BORD'!$B$13:$B$2000,0),12)</f>
        <v>3.102830965870556</v>
      </c>
      <c r="BU1799">
        <f t="shared" si="132"/>
        <v>246.85063832914042</v>
      </c>
      <c r="BX1799">
        <f t="shared" si="130"/>
        <v>0.60748217536470928</v>
      </c>
      <c r="BZ1799">
        <v>19.600000000000001</v>
      </c>
      <c r="CB1799">
        <v>0.627</v>
      </c>
      <c r="CD1799">
        <f t="shared" si="131"/>
        <v>406.35042202010396</v>
      </c>
      <c r="CG179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BORD'!$B$13:$B$2000,0),9)))*T1799/$P$18)</f>
        <v>406.35042202010396</v>
      </c>
      <c r="CI1799">
        <f>'TABLEAU DE BORD'!B1797</f>
        <v>0</v>
      </c>
      <c r="CJ1799">
        <f>'TABLEAU DE BORD'!E1797-'TABLEAU DE BORD'!C1797</f>
        <v>0</v>
      </c>
      <c r="CL1799">
        <f>'TABLEAU DE BORD'!H1797</f>
        <v>0</v>
      </c>
      <c r="CM1799">
        <f>'TABLEAU DE BORD'!K1797-'TABLEAU DE BORD'!I1797</f>
        <v>0</v>
      </c>
    </row>
    <row r="1800" spans="72:91" x14ac:dyDescent="0.25">
      <c r="BT180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BORD'!$B$13:$B$2000,0),11))*T1800/INDEX('TABLEAU DE BORD'!$B$13:$R$2000,MATCH('Formalisme RTE'!$H$2,'TABLEAU DE BORD'!$B$13:$B$2000,0),12)</f>
        <v>3.102830965870556</v>
      </c>
      <c r="BU1800">
        <f t="shared" si="132"/>
        <v>246.85063832914042</v>
      </c>
      <c r="BX1800">
        <f t="shared" si="130"/>
        <v>0.60748217536470928</v>
      </c>
      <c r="BZ1800">
        <v>19.600000000000001</v>
      </c>
      <c r="CB1800">
        <v>0.627</v>
      </c>
      <c r="CD1800">
        <f t="shared" si="131"/>
        <v>406.35042202010396</v>
      </c>
      <c r="CG180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BORD'!$B$13:$B$2000,0),9)))*T1800/$P$18)</f>
        <v>406.35042202010396</v>
      </c>
      <c r="CI1800">
        <f>'TABLEAU DE BORD'!B1798</f>
        <v>0</v>
      </c>
      <c r="CJ1800">
        <f>'TABLEAU DE BORD'!E1798-'TABLEAU DE BORD'!C1798</f>
        <v>0</v>
      </c>
      <c r="CL1800">
        <f>'TABLEAU DE BORD'!H1798</f>
        <v>0</v>
      </c>
      <c r="CM1800">
        <f>'TABLEAU DE BORD'!K1798-'TABLEAU DE BORD'!I1798</f>
        <v>0</v>
      </c>
    </row>
    <row r="1801" spans="72:91" x14ac:dyDescent="0.25">
      <c r="BT180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BORD'!$B$13:$B$2000,0),11))*T1801/INDEX('TABLEAU DE BORD'!$B$13:$R$2000,MATCH('Formalisme RTE'!$H$2,'TABLEAU DE BORD'!$B$13:$B$2000,0),12)</f>
        <v>3.102830965870556</v>
      </c>
      <c r="BU1801">
        <f t="shared" si="132"/>
        <v>246.85063832914042</v>
      </c>
      <c r="BX1801">
        <f t="shared" si="130"/>
        <v>0.60748217536470928</v>
      </c>
      <c r="BZ1801">
        <v>19.600000000000001</v>
      </c>
      <c r="CB1801">
        <v>0.627</v>
      </c>
      <c r="CD1801">
        <f t="shared" si="131"/>
        <v>406.35042202010396</v>
      </c>
      <c r="CG180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BORD'!$B$13:$B$2000,0),9)))*T1801/$P$18)</f>
        <v>406.35042202010396</v>
      </c>
      <c r="CI1801">
        <f>'TABLEAU DE BORD'!B1799</f>
        <v>0</v>
      </c>
      <c r="CJ1801">
        <f>'TABLEAU DE BORD'!E1799-'TABLEAU DE BORD'!C1799</f>
        <v>0</v>
      </c>
      <c r="CL1801">
        <f>'TABLEAU DE BORD'!H1799</f>
        <v>0</v>
      </c>
      <c r="CM1801">
        <f>'TABLEAU DE BORD'!K1799-'TABLEAU DE BORD'!I1799</f>
        <v>0</v>
      </c>
    </row>
    <row r="1802" spans="72:91" x14ac:dyDescent="0.25">
      <c r="BT180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BORD'!$B$13:$B$2000,0),11))*T1802/INDEX('TABLEAU DE BORD'!$B$13:$R$2000,MATCH('Formalisme RTE'!$H$2,'TABLEAU DE BORD'!$B$13:$B$2000,0),12)</f>
        <v>3.102830965870556</v>
      </c>
      <c r="BU1802">
        <f t="shared" si="132"/>
        <v>246.85063832914042</v>
      </c>
      <c r="BX1802">
        <f t="shared" si="130"/>
        <v>0.60748217536470928</v>
      </c>
      <c r="BZ1802">
        <v>19.600000000000001</v>
      </c>
      <c r="CB1802">
        <v>0.627</v>
      </c>
      <c r="CD1802">
        <f t="shared" si="131"/>
        <v>406.35042202010396</v>
      </c>
      <c r="CG180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BORD'!$B$13:$B$2000,0),9)))*T1802/$P$18)</f>
        <v>406.35042202010396</v>
      </c>
      <c r="CI1802">
        <f>'TABLEAU DE BORD'!B1800</f>
        <v>0</v>
      </c>
      <c r="CJ1802">
        <f>'TABLEAU DE BORD'!E1800-'TABLEAU DE BORD'!C1800</f>
        <v>0</v>
      </c>
      <c r="CL1802">
        <f>'TABLEAU DE BORD'!H1800</f>
        <v>0</v>
      </c>
      <c r="CM1802">
        <f>'TABLEAU DE BORD'!K1800-'TABLEAU DE BORD'!I1800</f>
        <v>0</v>
      </c>
    </row>
    <row r="1803" spans="72:91" x14ac:dyDescent="0.25">
      <c r="BT180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BORD'!$B$13:$B$2000,0),11))*T1803/INDEX('TABLEAU DE BORD'!$B$13:$R$2000,MATCH('Formalisme RTE'!$H$2,'TABLEAU DE BORD'!$B$13:$B$2000,0),12)</f>
        <v>3.102830965870556</v>
      </c>
      <c r="BU1803">
        <f t="shared" si="132"/>
        <v>246.85063832914042</v>
      </c>
      <c r="BX1803">
        <f t="shared" si="130"/>
        <v>0.60748217536470928</v>
      </c>
      <c r="BZ1803">
        <v>19.600000000000001</v>
      </c>
      <c r="CB1803">
        <v>0.627</v>
      </c>
      <c r="CD1803">
        <f t="shared" si="131"/>
        <v>406.35042202010396</v>
      </c>
      <c r="CG180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BORD'!$B$13:$B$2000,0),9)))*T1803/$P$18)</f>
        <v>406.35042202010396</v>
      </c>
      <c r="CI1803">
        <f>'TABLEAU DE BORD'!B1801</f>
        <v>0</v>
      </c>
      <c r="CJ1803">
        <f>'TABLEAU DE BORD'!E1801-'TABLEAU DE BORD'!C1801</f>
        <v>0</v>
      </c>
      <c r="CL1803">
        <f>'TABLEAU DE BORD'!H1801</f>
        <v>0</v>
      </c>
      <c r="CM1803">
        <f>'TABLEAU DE BORD'!K1801-'TABLEAU DE BORD'!I1801</f>
        <v>0</v>
      </c>
    </row>
    <row r="1804" spans="72:91" x14ac:dyDescent="0.25">
      <c r="BT180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BORD'!$B$13:$B$2000,0),11))*T1804/INDEX('TABLEAU DE BORD'!$B$13:$R$2000,MATCH('Formalisme RTE'!$H$2,'TABLEAU DE BORD'!$B$13:$B$2000,0),12)</f>
        <v>3.102830965870556</v>
      </c>
      <c r="BU1804">
        <f t="shared" si="132"/>
        <v>246.85063832914042</v>
      </c>
      <c r="BX1804">
        <f t="shared" si="130"/>
        <v>0.60748217536470928</v>
      </c>
      <c r="BZ1804">
        <v>19.600000000000001</v>
      </c>
      <c r="CB1804">
        <v>0.627</v>
      </c>
      <c r="CD1804">
        <f t="shared" si="131"/>
        <v>406.35042202010396</v>
      </c>
      <c r="CG180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BORD'!$B$13:$B$2000,0),9)))*T1804/$P$18)</f>
        <v>406.35042202010396</v>
      </c>
      <c r="CI1804">
        <f>'TABLEAU DE BORD'!B1802</f>
        <v>0</v>
      </c>
      <c r="CJ1804">
        <f>'TABLEAU DE BORD'!E1802-'TABLEAU DE BORD'!C1802</f>
        <v>0</v>
      </c>
      <c r="CL1804">
        <f>'TABLEAU DE BORD'!H1802</f>
        <v>0</v>
      </c>
      <c r="CM1804">
        <f>'TABLEAU DE BORD'!K1802-'TABLEAU DE BORD'!I1802</f>
        <v>0</v>
      </c>
    </row>
    <row r="1805" spans="72:91" x14ac:dyDescent="0.25">
      <c r="BT180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BORD'!$B$13:$B$2000,0),11))*T1805/INDEX('TABLEAU DE BORD'!$B$13:$R$2000,MATCH('Formalisme RTE'!$H$2,'TABLEAU DE BORD'!$B$13:$B$2000,0),12)</f>
        <v>3.102830965870556</v>
      </c>
      <c r="BU1805">
        <f t="shared" si="132"/>
        <v>246.85063832914042</v>
      </c>
      <c r="BX1805">
        <f t="shared" si="130"/>
        <v>0.60748217536470928</v>
      </c>
      <c r="BZ1805">
        <v>19.600000000000001</v>
      </c>
      <c r="CB1805">
        <v>0.627</v>
      </c>
      <c r="CD1805">
        <f t="shared" si="131"/>
        <v>406.35042202010396</v>
      </c>
      <c r="CG180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BORD'!$B$13:$B$2000,0),9)))*T1805/$P$18)</f>
        <v>406.35042202010396</v>
      </c>
      <c r="CI1805">
        <f>'TABLEAU DE BORD'!B1803</f>
        <v>0</v>
      </c>
      <c r="CJ1805">
        <f>'TABLEAU DE BORD'!E1803-'TABLEAU DE BORD'!C1803</f>
        <v>0</v>
      </c>
      <c r="CL1805">
        <f>'TABLEAU DE BORD'!H1803</f>
        <v>0</v>
      </c>
      <c r="CM1805">
        <f>'TABLEAU DE BORD'!K1803-'TABLEAU DE BORD'!I1803</f>
        <v>0</v>
      </c>
    </row>
    <row r="1806" spans="72:91" x14ac:dyDescent="0.25">
      <c r="BT180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BORD'!$B$13:$B$2000,0),11))*T1806/INDEX('TABLEAU DE BORD'!$B$13:$R$2000,MATCH('Formalisme RTE'!$H$2,'TABLEAU DE BORD'!$B$13:$B$2000,0),12)</f>
        <v>3.102830965870556</v>
      </c>
      <c r="BU1806">
        <f t="shared" si="132"/>
        <v>246.85063832914042</v>
      </c>
      <c r="BX1806">
        <f t="shared" si="130"/>
        <v>0.60748217536470928</v>
      </c>
      <c r="BZ1806">
        <v>19.600000000000001</v>
      </c>
      <c r="CB1806">
        <v>0.627</v>
      </c>
      <c r="CD1806">
        <f t="shared" si="131"/>
        <v>406.35042202010396</v>
      </c>
      <c r="CG180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BORD'!$B$13:$B$2000,0),9)))*T1806/$P$18)</f>
        <v>406.35042202010396</v>
      </c>
      <c r="CI1806">
        <f>'TABLEAU DE BORD'!B1804</f>
        <v>0</v>
      </c>
      <c r="CJ1806">
        <f>'TABLEAU DE BORD'!E1804-'TABLEAU DE BORD'!C1804</f>
        <v>0</v>
      </c>
      <c r="CL1806">
        <f>'TABLEAU DE BORD'!H1804</f>
        <v>0</v>
      </c>
      <c r="CM1806">
        <f>'TABLEAU DE BORD'!K1804-'TABLEAU DE BORD'!I1804</f>
        <v>0</v>
      </c>
    </row>
    <row r="1807" spans="72:91" x14ac:dyDescent="0.25">
      <c r="BT180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BORD'!$B$13:$B$2000,0),11))*T1807/INDEX('TABLEAU DE BORD'!$B$13:$R$2000,MATCH('Formalisme RTE'!$H$2,'TABLEAU DE BORD'!$B$13:$B$2000,0),12)</f>
        <v>3.102830965870556</v>
      </c>
      <c r="BU1807">
        <f t="shared" si="132"/>
        <v>246.85063832914042</v>
      </c>
      <c r="BX1807">
        <f t="shared" si="130"/>
        <v>0.60748217536470928</v>
      </c>
      <c r="BZ1807">
        <v>19.600000000000001</v>
      </c>
      <c r="CB1807">
        <v>0.627</v>
      </c>
      <c r="CD1807">
        <f t="shared" si="131"/>
        <v>406.35042202010396</v>
      </c>
      <c r="CG180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BORD'!$B$13:$B$2000,0),9)))*T1807/$P$18)</f>
        <v>406.35042202010396</v>
      </c>
      <c r="CI1807">
        <f>'TABLEAU DE BORD'!B1805</f>
        <v>0</v>
      </c>
      <c r="CJ1807">
        <f>'TABLEAU DE BORD'!E1805-'TABLEAU DE BORD'!C1805</f>
        <v>0</v>
      </c>
      <c r="CL1807">
        <f>'TABLEAU DE BORD'!H1805</f>
        <v>0</v>
      </c>
      <c r="CM1807">
        <f>'TABLEAU DE BORD'!K1805-'TABLEAU DE BORD'!I1805</f>
        <v>0</v>
      </c>
    </row>
    <row r="1808" spans="72:91" x14ac:dyDescent="0.25">
      <c r="BT180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BORD'!$B$13:$B$2000,0),11))*T1808/INDEX('TABLEAU DE BORD'!$B$13:$R$2000,MATCH('Formalisme RTE'!$H$2,'TABLEAU DE BORD'!$B$13:$B$2000,0),12)</f>
        <v>3.102830965870556</v>
      </c>
      <c r="BU1808">
        <f t="shared" si="132"/>
        <v>246.85063832914042</v>
      </c>
      <c r="BX1808">
        <f t="shared" ref="BX1808:BX1871" si="133">SQRT(1-(1/(SQRT((CB1808*0.981)^2+(($B$30/10)*BZ1808*0.001)^2)/(CB1808*0.981))^2))</f>
        <v>0.60748217536470928</v>
      </c>
      <c r="BZ1808">
        <v>19.600000000000001</v>
      </c>
      <c r="CB1808">
        <v>0.627</v>
      </c>
      <c r="CD1808">
        <f t="shared" si="131"/>
        <v>406.35042202010396</v>
      </c>
      <c r="CG180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BORD'!$B$13:$B$2000,0),9)))*T1808/$P$18)</f>
        <v>406.35042202010396</v>
      </c>
      <c r="CI1808">
        <f>'TABLEAU DE BORD'!B1806</f>
        <v>0</v>
      </c>
      <c r="CJ1808">
        <f>'TABLEAU DE BORD'!E1806-'TABLEAU DE BORD'!C1806</f>
        <v>0</v>
      </c>
      <c r="CL1808">
        <f>'TABLEAU DE BORD'!H1806</f>
        <v>0</v>
      </c>
      <c r="CM1808">
        <f>'TABLEAU DE BORD'!K1806-'TABLEAU DE BORD'!I1806</f>
        <v>0</v>
      </c>
    </row>
    <row r="1809" spans="72:91" x14ac:dyDescent="0.25">
      <c r="BT180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BORD'!$B$13:$B$2000,0),11))*T1809/INDEX('TABLEAU DE BORD'!$B$13:$R$2000,MATCH('Formalisme RTE'!$H$2,'TABLEAU DE BORD'!$B$13:$B$2000,0),12)</f>
        <v>3.102830965870556</v>
      </c>
      <c r="BU1809">
        <f t="shared" si="132"/>
        <v>246.85063832914042</v>
      </c>
      <c r="BX1809">
        <f t="shared" si="133"/>
        <v>0.60748217536470928</v>
      </c>
      <c r="BZ1809">
        <v>19.600000000000001</v>
      </c>
      <c r="CB1809">
        <v>0.627</v>
      </c>
      <c r="CD1809">
        <f t="shared" ref="CD1809:CD1872" si="134">CG1809-CF1809</f>
        <v>406.35042202010396</v>
      </c>
      <c r="CG180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BORD'!$B$13:$B$2000,0),9)))*T1809/$P$18)</f>
        <v>406.35042202010396</v>
      </c>
      <c r="CI1809">
        <f>'TABLEAU DE BORD'!B1807</f>
        <v>0</v>
      </c>
      <c r="CJ1809">
        <f>'TABLEAU DE BORD'!E1807-'TABLEAU DE BORD'!C1807</f>
        <v>0</v>
      </c>
      <c r="CL1809">
        <f>'TABLEAU DE BORD'!H1807</f>
        <v>0</v>
      </c>
      <c r="CM1809">
        <f>'TABLEAU DE BORD'!K1807-'TABLEAU DE BORD'!I1807</f>
        <v>0</v>
      </c>
    </row>
    <row r="1810" spans="72:91" x14ac:dyDescent="0.25">
      <c r="BT181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BORD'!$B$13:$B$2000,0),11))*T1810/INDEX('TABLEAU DE BORD'!$B$13:$R$2000,MATCH('Formalisme RTE'!$H$2,'TABLEAU DE BORD'!$B$13:$B$2000,0),12)</f>
        <v>3.102830965870556</v>
      </c>
      <c r="BU1810">
        <f t="shared" ref="BU1810:BU1873" si="135">BX1810*CD1810</f>
        <v>246.85063832914042</v>
      </c>
      <c r="BX1810">
        <f t="shared" si="133"/>
        <v>0.60748217536470928</v>
      </c>
      <c r="BZ1810">
        <v>19.600000000000001</v>
      </c>
      <c r="CB1810">
        <v>0.627</v>
      </c>
      <c r="CD1810">
        <f t="shared" si="134"/>
        <v>406.35042202010396</v>
      </c>
      <c r="CG181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BORD'!$B$13:$B$2000,0),9)))*T1810/$P$18)</f>
        <v>406.35042202010396</v>
      </c>
      <c r="CI1810">
        <f>'TABLEAU DE BORD'!B1808</f>
        <v>0</v>
      </c>
      <c r="CJ1810">
        <f>'TABLEAU DE BORD'!E1808-'TABLEAU DE BORD'!C1808</f>
        <v>0</v>
      </c>
      <c r="CL1810">
        <f>'TABLEAU DE BORD'!H1808</f>
        <v>0</v>
      </c>
      <c r="CM1810">
        <f>'TABLEAU DE BORD'!K1808-'TABLEAU DE BORD'!I1808</f>
        <v>0</v>
      </c>
    </row>
    <row r="1811" spans="72:91" x14ac:dyDescent="0.25">
      <c r="BT181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BORD'!$B$13:$B$2000,0),11))*T1811/INDEX('TABLEAU DE BORD'!$B$13:$R$2000,MATCH('Formalisme RTE'!$H$2,'TABLEAU DE BORD'!$B$13:$B$2000,0),12)</f>
        <v>3.102830965870556</v>
      </c>
      <c r="BU1811">
        <f t="shared" si="135"/>
        <v>246.85063832914042</v>
      </c>
      <c r="BX1811">
        <f t="shared" si="133"/>
        <v>0.60748217536470928</v>
      </c>
      <c r="BZ1811">
        <v>19.600000000000001</v>
      </c>
      <c r="CB1811">
        <v>0.627</v>
      </c>
      <c r="CD1811">
        <f t="shared" si="134"/>
        <v>406.35042202010396</v>
      </c>
      <c r="CG181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BORD'!$B$13:$B$2000,0),9)))*T1811/$P$18)</f>
        <v>406.35042202010396</v>
      </c>
      <c r="CI1811">
        <f>'TABLEAU DE BORD'!B1809</f>
        <v>0</v>
      </c>
      <c r="CJ1811">
        <f>'TABLEAU DE BORD'!E1809-'TABLEAU DE BORD'!C1809</f>
        <v>0</v>
      </c>
      <c r="CL1811">
        <f>'TABLEAU DE BORD'!H1809</f>
        <v>0</v>
      </c>
      <c r="CM1811">
        <f>'TABLEAU DE BORD'!K1809-'TABLEAU DE BORD'!I1809</f>
        <v>0</v>
      </c>
    </row>
    <row r="1812" spans="72:91" x14ac:dyDescent="0.25">
      <c r="BT181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BORD'!$B$13:$B$2000,0),11))*T1812/INDEX('TABLEAU DE BORD'!$B$13:$R$2000,MATCH('Formalisme RTE'!$H$2,'TABLEAU DE BORD'!$B$13:$B$2000,0),12)</f>
        <v>3.102830965870556</v>
      </c>
      <c r="BU1812">
        <f t="shared" si="135"/>
        <v>246.85063832914042</v>
      </c>
      <c r="BX1812">
        <f t="shared" si="133"/>
        <v>0.60748217536470928</v>
      </c>
      <c r="BZ1812">
        <v>19.600000000000001</v>
      </c>
      <c r="CB1812">
        <v>0.627</v>
      </c>
      <c r="CD1812">
        <f t="shared" si="134"/>
        <v>406.35042202010396</v>
      </c>
      <c r="CG181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BORD'!$B$13:$B$2000,0),9)))*T1812/$P$18)</f>
        <v>406.35042202010396</v>
      </c>
      <c r="CI1812">
        <f>'TABLEAU DE BORD'!B1810</f>
        <v>0</v>
      </c>
      <c r="CJ1812">
        <f>'TABLEAU DE BORD'!E1810-'TABLEAU DE BORD'!C1810</f>
        <v>0</v>
      </c>
      <c r="CL1812">
        <f>'TABLEAU DE BORD'!H1810</f>
        <v>0</v>
      </c>
      <c r="CM1812">
        <f>'TABLEAU DE BORD'!K1810-'TABLEAU DE BORD'!I1810</f>
        <v>0</v>
      </c>
    </row>
    <row r="1813" spans="72:91" x14ac:dyDescent="0.25">
      <c r="BT181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BORD'!$B$13:$B$2000,0),11))*T1813/INDEX('TABLEAU DE BORD'!$B$13:$R$2000,MATCH('Formalisme RTE'!$H$2,'TABLEAU DE BORD'!$B$13:$B$2000,0),12)</f>
        <v>3.102830965870556</v>
      </c>
      <c r="BU1813">
        <f t="shared" si="135"/>
        <v>246.85063832914042</v>
      </c>
      <c r="BX1813">
        <f t="shared" si="133"/>
        <v>0.60748217536470928</v>
      </c>
      <c r="BZ1813">
        <v>19.600000000000001</v>
      </c>
      <c r="CB1813">
        <v>0.627</v>
      </c>
      <c r="CD1813">
        <f t="shared" si="134"/>
        <v>406.35042202010396</v>
      </c>
      <c r="CG181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BORD'!$B$13:$B$2000,0),9)))*T1813/$P$18)</f>
        <v>406.35042202010396</v>
      </c>
      <c r="CI1813">
        <f>'TABLEAU DE BORD'!B1811</f>
        <v>0</v>
      </c>
      <c r="CJ1813">
        <f>'TABLEAU DE BORD'!E1811-'TABLEAU DE BORD'!C1811</f>
        <v>0</v>
      </c>
      <c r="CL1813">
        <f>'TABLEAU DE BORD'!H1811</f>
        <v>0</v>
      </c>
      <c r="CM1813">
        <f>'TABLEAU DE BORD'!K1811-'TABLEAU DE BORD'!I1811</f>
        <v>0</v>
      </c>
    </row>
    <row r="1814" spans="72:91" x14ac:dyDescent="0.25">
      <c r="BT181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BORD'!$B$13:$B$2000,0),11))*T1814/INDEX('TABLEAU DE BORD'!$B$13:$R$2000,MATCH('Formalisme RTE'!$H$2,'TABLEAU DE BORD'!$B$13:$B$2000,0),12)</f>
        <v>3.102830965870556</v>
      </c>
      <c r="BU1814">
        <f t="shared" si="135"/>
        <v>246.85063832914042</v>
      </c>
      <c r="BX1814">
        <f t="shared" si="133"/>
        <v>0.60748217536470928</v>
      </c>
      <c r="BZ1814">
        <v>19.600000000000001</v>
      </c>
      <c r="CB1814">
        <v>0.627</v>
      </c>
      <c r="CD1814">
        <f t="shared" si="134"/>
        <v>406.35042202010396</v>
      </c>
      <c r="CG181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BORD'!$B$13:$B$2000,0),9)))*T1814/$P$18)</f>
        <v>406.35042202010396</v>
      </c>
      <c r="CI1814">
        <f>'TABLEAU DE BORD'!B1812</f>
        <v>0</v>
      </c>
      <c r="CJ1814">
        <f>'TABLEAU DE BORD'!E1812-'TABLEAU DE BORD'!C1812</f>
        <v>0</v>
      </c>
      <c r="CL1814">
        <f>'TABLEAU DE BORD'!H1812</f>
        <v>0</v>
      </c>
      <c r="CM1814">
        <f>'TABLEAU DE BORD'!K1812-'TABLEAU DE BORD'!I1812</f>
        <v>0</v>
      </c>
    </row>
    <row r="1815" spans="72:91" x14ac:dyDescent="0.25">
      <c r="BT181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BORD'!$B$13:$B$2000,0),11))*T1815/INDEX('TABLEAU DE BORD'!$B$13:$R$2000,MATCH('Formalisme RTE'!$H$2,'TABLEAU DE BORD'!$B$13:$B$2000,0),12)</f>
        <v>3.102830965870556</v>
      </c>
      <c r="BU1815">
        <f t="shared" si="135"/>
        <v>246.85063832914042</v>
      </c>
      <c r="BX1815">
        <f t="shared" si="133"/>
        <v>0.60748217536470928</v>
      </c>
      <c r="BZ1815">
        <v>19.600000000000001</v>
      </c>
      <c r="CB1815">
        <v>0.627</v>
      </c>
      <c r="CD1815">
        <f t="shared" si="134"/>
        <v>406.35042202010396</v>
      </c>
      <c r="CG181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BORD'!$B$13:$B$2000,0),9)))*T1815/$P$18)</f>
        <v>406.35042202010396</v>
      </c>
      <c r="CI1815">
        <f>'TABLEAU DE BORD'!B1813</f>
        <v>0</v>
      </c>
      <c r="CJ1815">
        <f>'TABLEAU DE BORD'!E1813-'TABLEAU DE BORD'!C1813</f>
        <v>0</v>
      </c>
      <c r="CL1815">
        <f>'TABLEAU DE BORD'!H1813</f>
        <v>0</v>
      </c>
      <c r="CM1815">
        <f>'TABLEAU DE BORD'!K1813-'TABLEAU DE BORD'!I1813</f>
        <v>0</v>
      </c>
    </row>
    <row r="1816" spans="72:91" x14ac:dyDescent="0.25">
      <c r="BT181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BORD'!$B$13:$B$2000,0),11))*T1816/INDEX('TABLEAU DE BORD'!$B$13:$R$2000,MATCH('Formalisme RTE'!$H$2,'TABLEAU DE BORD'!$B$13:$B$2000,0),12)</f>
        <v>3.102830965870556</v>
      </c>
      <c r="BU1816">
        <f t="shared" si="135"/>
        <v>246.85063832914042</v>
      </c>
      <c r="BX1816">
        <f t="shared" si="133"/>
        <v>0.60748217536470928</v>
      </c>
      <c r="BZ1816">
        <v>19.600000000000001</v>
      </c>
      <c r="CB1816">
        <v>0.627</v>
      </c>
      <c r="CD1816">
        <f t="shared" si="134"/>
        <v>406.35042202010396</v>
      </c>
      <c r="CG181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BORD'!$B$13:$B$2000,0),9)))*T1816/$P$18)</f>
        <v>406.35042202010396</v>
      </c>
      <c r="CI1816">
        <f>'TABLEAU DE BORD'!B1814</f>
        <v>0</v>
      </c>
      <c r="CJ1816">
        <f>'TABLEAU DE BORD'!E1814-'TABLEAU DE BORD'!C1814</f>
        <v>0</v>
      </c>
      <c r="CL1816">
        <f>'TABLEAU DE BORD'!H1814</f>
        <v>0</v>
      </c>
      <c r="CM1816">
        <f>'TABLEAU DE BORD'!K1814-'TABLEAU DE BORD'!I1814</f>
        <v>0</v>
      </c>
    </row>
    <row r="1817" spans="72:91" x14ac:dyDescent="0.25">
      <c r="BT181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BORD'!$B$13:$B$2000,0),11))*T1817/INDEX('TABLEAU DE BORD'!$B$13:$R$2000,MATCH('Formalisme RTE'!$H$2,'TABLEAU DE BORD'!$B$13:$B$2000,0),12)</f>
        <v>3.102830965870556</v>
      </c>
      <c r="BU1817">
        <f t="shared" si="135"/>
        <v>246.85063832914042</v>
      </c>
      <c r="BX1817">
        <f t="shared" si="133"/>
        <v>0.60748217536470928</v>
      </c>
      <c r="BZ1817">
        <v>19.600000000000001</v>
      </c>
      <c r="CB1817">
        <v>0.627</v>
      </c>
      <c r="CD1817">
        <f t="shared" si="134"/>
        <v>406.35042202010396</v>
      </c>
      <c r="CG181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BORD'!$B$13:$B$2000,0),9)))*T1817/$P$18)</f>
        <v>406.35042202010396</v>
      </c>
      <c r="CI1817">
        <f>'TABLEAU DE BORD'!B1815</f>
        <v>0</v>
      </c>
      <c r="CJ1817">
        <f>'TABLEAU DE BORD'!E1815-'TABLEAU DE BORD'!C1815</f>
        <v>0</v>
      </c>
      <c r="CL1817">
        <f>'TABLEAU DE BORD'!H1815</f>
        <v>0</v>
      </c>
      <c r="CM1817">
        <f>'TABLEAU DE BORD'!K1815-'TABLEAU DE BORD'!I1815</f>
        <v>0</v>
      </c>
    </row>
    <row r="1818" spans="72:91" x14ac:dyDescent="0.25">
      <c r="BT181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BORD'!$B$13:$B$2000,0),11))*T1818/INDEX('TABLEAU DE BORD'!$B$13:$R$2000,MATCH('Formalisme RTE'!$H$2,'TABLEAU DE BORD'!$B$13:$B$2000,0),12)</f>
        <v>3.102830965870556</v>
      </c>
      <c r="BU1818">
        <f t="shared" si="135"/>
        <v>246.85063832914042</v>
      </c>
      <c r="BX1818">
        <f t="shared" si="133"/>
        <v>0.60748217536470928</v>
      </c>
      <c r="BZ1818">
        <v>19.600000000000001</v>
      </c>
      <c r="CB1818">
        <v>0.627</v>
      </c>
      <c r="CD1818">
        <f t="shared" si="134"/>
        <v>406.35042202010396</v>
      </c>
      <c r="CG181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BORD'!$B$13:$B$2000,0),9)))*T1818/$P$18)</f>
        <v>406.35042202010396</v>
      </c>
      <c r="CI1818">
        <f>'TABLEAU DE BORD'!B1816</f>
        <v>0</v>
      </c>
      <c r="CJ1818">
        <f>'TABLEAU DE BORD'!E1816-'TABLEAU DE BORD'!C1816</f>
        <v>0</v>
      </c>
      <c r="CL1818">
        <f>'TABLEAU DE BORD'!H1816</f>
        <v>0</v>
      </c>
      <c r="CM1818">
        <f>'TABLEAU DE BORD'!K1816-'TABLEAU DE BORD'!I1816</f>
        <v>0</v>
      </c>
    </row>
    <row r="1819" spans="72:91" x14ac:dyDescent="0.25">
      <c r="BT181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BORD'!$B$13:$B$2000,0),11))*T1819/INDEX('TABLEAU DE BORD'!$B$13:$R$2000,MATCH('Formalisme RTE'!$H$2,'TABLEAU DE BORD'!$B$13:$B$2000,0),12)</f>
        <v>3.102830965870556</v>
      </c>
      <c r="BU1819">
        <f t="shared" si="135"/>
        <v>246.85063832914042</v>
      </c>
      <c r="BX1819">
        <f t="shared" si="133"/>
        <v>0.60748217536470928</v>
      </c>
      <c r="BZ1819">
        <v>19.600000000000001</v>
      </c>
      <c r="CB1819">
        <v>0.627</v>
      </c>
      <c r="CD1819">
        <f t="shared" si="134"/>
        <v>406.35042202010396</v>
      </c>
      <c r="CG181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BORD'!$B$13:$B$2000,0),9)))*T1819/$P$18)</f>
        <v>406.35042202010396</v>
      </c>
      <c r="CI1819">
        <f>'TABLEAU DE BORD'!B1817</f>
        <v>0</v>
      </c>
      <c r="CJ1819">
        <f>'TABLEAU DE BORD'!E1817-'TABLEAU DE BORD'!C1817</f>
        <v>0</v>
      </c>
      <c r="CL1819">
        <f>'TABLEAU DE BORD'!H1817</f>
        <v>0</v>
      </c>
      <c r="CM1819">
        <f>'TABLEAU DE BORD'!K1817-'TABLEAU DE BORD'!I1817</f>
        <v>0</v>
      </c>
    </row>
    <row r="1820" spans="72:91" x14ac:dyDescent="0.25">
      <c r="BT182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BORD'!$B$13:$B$2000,0),11))*T1820/INDEX('TABLEAU DE BORD'!$B$13:$R$2000,MATCH('Formalisme RTE'!$H$2,'TABLEAU DE BORD'!$B$13:$B$2000,0),12)</f>
        <v>3.102830965870556</v>
      </c>
      <c r="BU1820">
        <f t="shared" si="135"/>
        <v>246.85063832914042</v>
      </c>
      <c r="BX1820">
        <f t="shared" si="133"/>
        <v>0.60748217536470928</v>
      </c>
      <c r="BZ1820">
        <v>19.600000000000001</v>
      </c>
      <c r="CB1820">
        <v>0.627</v>
      </c>
      <c r="CD1820">
        <f t="shared" si="134"/>
        <v>406.35042202010396</v>
      </c>
      <c r="CG182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BORD'!$B$13:$B$2000,0),9)))*T1820/$P$18)</f>
        <v>406.35042202010396</v>
      </c>
      <c r="CI1820">
        <f>'TABLEAU DE BORD'!B1818</f>
        <v>0</v>
      </c>
      <c r="CJ1820">
        <f>'TABLEAU DE BORD'!E1818-'TABLEAU DE BORD'!C1818</f>
        <v>0</v>
      </c>
      <c r="CL1820">
        <f>'TABLEAU DE BORD'!H1818</f>
        <v>0</v>
      </c>
      <c r="CM1820">
        <f>'TABLEAU DE BORD'!K1818-'TABLEAU DE BORD'!I1818</f>
        <v>0</v>
      </c>
    </row>
    <row r="1821" spans="72:91" x14ac:dyDescent="0.25">
      <c r="BT182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BORD'!$B$13:$B$2000,0),11))*T1821/INDEX('TABLEAU DE BORD'!$B$13:$R$2000,MATCH('Formalisme RTE'!$H$2,'TABLEAU DE BORD'!$B$13:$B$2000,0),12)</f>
        <v>3.102830965870556</v>
      </c>
      <c r="BU1821">
        <f t="shared" si="135"/>
        <v>246.85063832914042</v>
      </c>
      <c r="BX1821">
        <f t="shared" si="133"/>
        <v>0.60748217536470928</v>
      </c>
      <c r="BZ1821">
        <v>19.600000000000001</v>
      </c>
      <c r="CB1821">
        <v>0.627</v>
      </c>
      <c r="CD1821">
        <f t="shared" si="134"/>
        <v>406.35042202010396</v>
      </c>
      <c r="CG182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BORD'!$B$13:$B$2000,0),9)))*T1821/$P$18)</f>
        <v>406.35042202010396</v>
      </c>
      <c r="CI1821">
        <f>'TABLEAU DE BORD'!B1819</f>
        <v>0</v>
      </c>
      <c r="CJ1821">
        <f>'TABLEAU DE BORD'!E1819-'TABLEAU DE BORD'!C1819</f>
        <v>0</v>
      </c>
      <c r="CL1821">
        <f>'TABLEAU DE BORD'!H1819</f>
        <v>0</v>
      </c>
      <c r="CM1821">
        <f>'TABLEAU DE BORD'!K1819-'TABLEAU DE BORD'!I1819</f>
        <v>0</v>
      </c>
    </row>
    <row r="1822" spans="72:91" x14ac:dyDescent="0.25">
      <c r="BT182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BORD'!$B$13:$B$2000,0),11))*T1822/INDEX('TABLEAU DE BORD'!$B$13:$R$2000,MATCH('Formalisme RTE'!$H$2,'TABLEAU DE BORD'!$B$13:$B$2000,0),12)</f>
        <v>3.102830965870556</v>
      </c>
      <c r="BU1822">
        <f t="shared" si="135"/>
        <v>246.85063832914042</v>
      </c>
      <c r="BX1822">
        <f t="shared" si="133"/>
        <v>0.60748217536470928</v>
      </c>
      <c r="BZ1822">
        <v>19.600000000000001</v>
      </c>
      <c r="CB1822">
        <v>0.627</v>
      </c>
      <c r="CD1822">
        <f t="shared" si="134"/>
        <v>406.35042202010396</v>
      </c>
      <c r="CG182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BORD'!$B$13:$B$2000,0),9)))*T1822/$P$18)</f>
        <v>406.35042202010396</v>
      </c>
      <c r="CI1822">
        <f>'TABLEAU DE BORD'!B1820</f>
        <v>0</v>
      </c>
      <c r="CJ1822">
        <f>'TABLEAU DE BORD'!E1820-'TABLEAU DE BORD'!C1820</f>
        <v>0</v>
      </c>
      <c r="CL1822">
        <f>'TABLEAU DE BORD'!H1820</f>
        <v>0</v>
      </c>
      <c r="CM1822">
        <f>'TABLEAU DE BORD'!K1820-'TABLEAU DE BORD'!I1820</f>
        <v>0</v>
      </c>
    </row>
    <row r="1823" spans="72:91" x14ac:dyDescent="0.25">
      <c r="BT182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BORD'!$B$13:$B$2000,0),11))*T1823/INDEX('TABLEAU DE BORD'!$B$13:$R$2000,MATCH('Formalisme RTE'!$H$2,'TABLEAU DE BORD'!$B$13:$B$2000,0),12)</f>
        <v>3.102830965870556</v>
      </c>
      <c r="BU1823">
        <f t="shared" si="135"/>
        <v>246.85063832914042</v>
      </c>
      <c r="BX1823">
        <f t="shared" si="133"/>
        <v>0.60748217536470928</v>
      </c>
      <c r="BZ1823">
        <v>19.600000000000001</v>
      </c>
      <c r="CB1823">
        <v>0.627</v>
      </c>
      <c r="CD1823">
        <f t="shared" si="134"/>
        <v>406.35042202010396</v>
      </c>
      <c r="CG182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BORD'!$B$13:$B$2000,0),9)))*T1823/$P$18)</f>
        <v>406.35042202010396</v>
      </c>
      <c r="CI1823">
        <f>'TABLEAU DE BORD'!B1821</f>
        <v>0</v>
      </c>
      <c r="CJ1823">
        <f>'TABLEAU DE BORD'!E1821-'TABLEAU DE BORD'!C1821</f>
        <v>0</v>
      </c>
      <c r="CL1823">
        <f>'TABLEAU DE BORD'!H1821</f>
        <v>0</v>
      </c>
      <c r="CM1823">
        <f>'TABLEAU DE BORD'!K1821-'TABLEAU DE BORD'!I1821</f>
        <v>0</v>
      </c>
    </row>
    <row r="1824" spans="72:91" x14ac:dyDescent="0.25">
      <c r="BT182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BORD'!$B$13:$B$2000,0),11))*T1824/INDEX('TABLEAU DE BORD'!$B$13:$R$2000,MATCH('Formalisme RTE'!$H$2,'TABLEAU DE BORD'!$B$13:$B$2000,0),12)</f>
        <v>3.102830965870556</v>
      </c>
      <c r="BU1824">
        <f t="shared" si="135"/>
        <v>246.85063832914042</v>
      </c>
      <c r="BX1824">
        <f t="shared" si="133"/>
        <v>0.60748217536470928</v>
      </c>
      <c r="BZ1824">
        <v>19.600000000000001</v>
      </c>
      <c r="CB1824">
        <v>0.627</v>
      </c>
      <c r="CD1824">
        <f t="shared" si="134"/>
        <v>406.35042202010396</v>
      </c>
      <c r="CG182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BORD'!$B$13:$B$2000,0),9)))*T1824/$P$18)</f>
        <v>406.35042202010396</v>
      </c>
      <c r="CI1824">
        <f>'TABLEAU DE BORD'!B1822</f>
        <v>0</v>
      </c>
      <c r="CJ1824">
        <f>'TABLEAU DE BORD'!E1822-'TABLEAU DE BORD'!C1822</f>
        <v>0</v>
      </c>
      <c r="CL1824">
        <f>'TABLEAU DE BORD'!H1822</f>
        <v>0</v>
      </c>
      <c r="CM1824">
        <f>'TABLEAU DE BORD'!K1822-'TABLEAU DE BORD'!I1822</f>
        <v>0</v>
      </c>
    </row>
    <row r="1825" spans="72:91" x14ac:dyDescent="0.25">
      <c r="BT182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BORD'!$B$13:$B$2000,0),11))*T1825/INDEX('TABLEAU DE BORD'!$B$13:$R$2000,MATCH('Formalisme RTE'!$H$2,'TABLEAU DE BORD'!$B$13:$B$2000,0),12)</f>
        <v>3.102830965870556</v>
      </c>
      <c r="BU1825">
        <f t="shared" si="135"/>
        <v>246.85063832914042</v>
      </c>
      <c r="BX1825">
        <f t="shared" si="133"/>
        <v>0.60748217536470928</v>
      </c>
      <c r="BZ1825">
        <v>19.600000000000001</v>
      </c>
      <c r="CB1825">
        <v>0.627</v>
      </c>
      <c r="CD1825">
        <f t="shared" si="134"/>
        <v>406.35042202010396</v>
      </c>
      <c r="CG182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BORD'!$B$13:$B$2000,0),9)))*T1825/$P$18)</f>
        <v>406.35042202010396</v>
      </c>
      <c r="CI1825">
        <f>'TABLEAU DE BORD'!B1823</f>
        <v>0</v>
      </c>
      <c r="CJ1825">
        <f>'TABLEAU DE BORD'!E1823-'TABLEAU DE BORD'!C1823</f>
        <v>0</v>
      </c>
      <c r="CL1825">
        <f>'TABLEAU DE BORD'!H1823</f>
        <v>0</v>
      </c>
      <c r="CM1825">
        <f>'TABLEAU DE BORD'!K1823-'TABLEAU DE BORD'!I1823</f>
        <v>0</v>
      </c>
    </row>
    <row r="1826" spans="72:91" x14ac:dyDescent="0.25">
      <c r="BT182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BORD'!$B$13:$B$2000,0),11))*T1826/INDEX('TABLEAU DE BORD'!$B$13:$R$2000,MATCH('Formalisme RTE'!$H$2,'TABLEAU DE BORD'!$B$13:$B$2000,0),12)</f>
        <v>3.102830965870556</v>
      </c>
      <c r="BU1826">
        <f t="shared" si="135"/>
        <v>246.85063832914042</v>
      </c>
      <c r="BX1826">
        <f t="shared" si="133"/>
        <v>0.60748217536470928</v>
      </c>
      <c r="BZ1826">
        <v>19.600000000000001</v>
      </c>
      <c r="CB1826">
        <v>0.627</v>
      </c>
      <c r="CD1826">
        <f t="shared" si="134"/>
        <v>406.35042202010396</v>
      </c>
      <c r="CG182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BORD'!$B$13:$B$2000,0),9)))*T1826/$P$18)</f>
        <v>406.35042202010396</v>
      </c>
      <c r="CI1826">
        <f>'TABLEAU DE BORD'!B1824</f>
        <v>0</v>
      </c>
      <c r="CJ1826">
        <f>'TABLEAU DE BORD'!E1824-'TABLEAU DE BORD'!C1824</f>
        <v>0</v>
      </c>
      <c r="CL1826">
        <f>'TABLEAU DE BORD'!H1824</f>
        <v>0</v>
      </c>
      <c r="CM1826">
        <f>'TABLEAU DE BORD'!K1824-'TABLEAU DE BORD'!I1824</f>
        <v>0</v>
      </c>
    </row>
    <row r="1827" spans="72:91" x14ac:dyDescent="0.25">
      <c r="BT182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BORD'!$B$13:$B$2000,0),11))*T1827/INDEX('TABLEAU DE BORD'!$B$13:$R$2000,MATCH('Formalisme RTE'!$H$2,'TABLEAU DE BORD'!$B$13:$B$2000,0),12)</f>
        <v>3.102830965870556</v>
      </c>
      <c r="BU1827">
        <f t="shared" si="135"/>
        <v>246.85063832914042</v>
      </c>
      <c r="BX1827">
        <f t="shared" si="133"/>
        <v>0.60748217536470928</v>
      </c>
      <c r="BZ1827">
        <v>19.600000000000001</v>
      </c>
      <c r="CB1827">
        <v>0.627</v>
      </c>
      <c r="CD1827">
        <f t="shared" si="134"/>
        <v>406.35042202010396</v>
      </c>
      <c r="CG182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BORD'!$B$13:$B$2000,0),9)))*T1827/$P$18)</f>
        <v>406.35042202010396</v>
      </c>
      <c r="CI1827">
        <f>'TABLEAU DE BORD'!B1825</f>
        <v>0</v>
      </c>
      <c r="CJ1827">
        <f>'TABLEAU DE BORD'!E1825-'TABLEAU DE BORD'!C1825</f>
        <v>0</v>
      </c>
      <c r="CL1827">
        <f>'TABLEAU DE BORD'!H1825</f>
        <v>0</v>
      </c>
      <c r="CM1827">
        <f>'TABLEAU DE BORD'!K1825-'TABLEAU DE BORD'!I1825</f>
        <v>0</v>
      </c>
    </row>
    <row r="1828" spans="72:91" x14ac:dyDescent="0.25">
      <c r="BT182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BORD'!$B$13:$B$2000,0),11))*T1828/INDEX('TABLEAU DE BORD'!$B$13:$R$2000,MATCH('Formalisme RTE'!$H$2,'TABLEAU DE BORD'!$B$13:$B$2000,0),12)</f>
        <v>3.102830965870556</v>
      </c>
      <c r="BU1828">
        <f t="shared" si="135"/>
        <v>246.85063832914042</v>
      </c>
      <c r="BX1828">
        <f t="shared" si="133"/>
        <v>0.60748217536470928</v>
      </c>
      <c r="BZ1828">
        <v>19.600000000000001</v>
      </c>
      <c r="CB1828">
        <v>0.627</v>
      </c>
      <c r="CD1828">
        <f t="shared" si="134"/>
        <v>406.35042202010396</v>
      </c>
      <c r="CG182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BORD'!$B$13:$B$2000,0),9)))*T1828/$P$18)</f>
        <v>406.35042202010396</v>
      </c>
      <c r="CI1828">
        <f>'TABLEAU DE BORD'!B1826</f>
        <v>0</v>
      </c>
      <c r="CJ1828">
        <f>'TABLEAU DE BORD'!E1826-'TABLEAU DE BORD'!C1826</f>
        <v>0</v>
      </c>
      <c r="CL1828">
        <f>'TABLEAU DE BORD'!H1826</f>
        <v>0</v>
      </c>
      <c r="CM1828">
        <f>'TABLEAU DE BORD'!K1826-'TABLEAU DE BORD'!I1826</f>
        <v>0</v>
      </c>
    </row>
    <row r="1829" spans="72:91" x14ac:dyDescent="0.25">
      <c r="BT182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BORD'!$B$13:$B$2000,0),11))*T1829/INDEX('TABLEAU DE BORD'!$B$13:$R$2000,MATCH('Formalisme RTE'!$H$2,'TABLEAU DE BORD'!$B$13:$B$2000,0),12)</f>
        <v>3.102830965870556</v>
      </c>
      <c r="BU1829">
        <f t="shared" si="135"/>
        <v>246.85063832914042</v>
      </c>
      <c r="BX1829">
        <f t="shared" si="133"/>
        <v>0.60748217536470928</v>
      </c>
      <c r="BZ1829">
        <v>19.600000000000001</v>
      </c>
      <c r="CB1829">
        <v>0.627</v>
      </c>
      <c r="CD1829">
        <f t="shared" si="134"/>
        <v>406.35042202010396</v>
      </c>
      <c r="CG182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BORD'!$B$13:$B$2000,0),9)))*T1829/$P$18)</f>
        <v>406.35042202010396</v>
      </c>
      <c r="CI1829">
        <f>'TABLEAU DE BORD'!B1827</f>
        <v>0</v>
      </c>
      <c r="CJ1829">
        <f>'TABLEAU DE BORD'!E1827-'TABLEAU DE BORD'!C1827</f>
        <v>0</v>
      </c>
      <c r="CL1829">
        <f>'TABLEAU DE BORD'!H1827</f>
        <v>0</v>
      </c>
      <c r="CM1829">
        <f>'TABLEAU DE BORD'!K1827-'TABLEAU DE BORD'!I1827</f>
        <v>0</v>
      </c>
    </row>
    <row r="1830" spans="72:91" x14ac:dyDescent="0.25">
      <c r="BT183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BORD'!$B$13:$B$2000,0),11))*T1830/INDEX('TABLEAU DE BORD'!$B$13:$R$2000,MATCH('Formalisme RTE'!$H$2,'TABLEAU DE BORD'!$B$13:$B$2000,0),12)</f>
        <v>3.102830965870556</v>
      </c>
      <c r="BU1830">
        <f t="shared" si="135"/>
        <v>246.85063832914042</v>
      </c>
      <c r="BX1830">
        <f t="shared" si="133"/>
        <v>0.60748217536470928</v>
      </c>
      <c r="BZ1830">
        <v>19.600000000000001</v>
      </c>
      <c r="CB1830">
        <v>0.627</v>
      </c>
      <c r="CD1830">
        <f t="shared" si="134"/>
        <v>406.35042202010396</v>
      </c>
      <c r="CG183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BORD'!$B$13:$B$2000,0),9)))*T1830/$P$18)</f>
        <v>406.35042202010396</v>
      </c>
      <c r="CI1830">
        <f>'TABLEAU DE BORD'!B1828</f>
        <v>0</v>
      </c>
      <c r="CJ1830">
        <f>'TABLEAU DE BORD'!E1828-'TABLEAU DE BORD'!C1828</f>
        <v>0</v>
      </c>
      <c r="CL1830">
        <f>'TABLEAU DE BORD'!H1828</f>
        <v>0</v>
      </c>
      <c r="CM1830">
        <f>'TABLEAU DE BORD'!K1828-'TABLEAU DE BORD'!I1828</f>
        <v>0</v>
      </c>
    </row>
    <row r="1831" spans="72:91" x14ac:dyDescent="0.25">
      <c r="BT183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BORD'!$B$13:$B$2000,0),11))*T1831/INDEX('TABLEAU DE BORD'!$B$13:$R$2000,MATCH('Formalisme RTE'!$H$2,'TABLEAU DE BORD'!$B$13:$B$2000,0),12)</f>
        <v>3.102830965870556</v>
      </c>
      <c r="BU1831">
        <f t="shared" si="135"/>
        <v>246.85063832914042</v>
      </c>
      <c r="BX1831">
        <f t="shared" si="133"/>
        <v>0.60748217536470928</v>
      </c>
      <c r="BZ1831">
        <v>19.600000000000001</v>
      </c>
      <c r="CB1831">
        <v>0.627</v>
      </c>
      <c r="CD1831">
        <f t="shared" si="134"/>
        <v>406.35042202010396</v>
      </c>
      <c r="CG183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BORD'!$B$13:$B$2000,0),9)))*T1831/$P$18)</f>
        <v>406.35042202010396</v>
      </c>
      <c r="CI1831">
        <f>'TABLEAU DE BORD'!B1829</f>
        <v>0</v>
      </c>
      <c r="CJ1831">
        <f>'TABLEAU DE BORD'!E1829-'TABLEAU DE BORD'!C1829</f>
        <v>0</v>
      </c>
      <c r="CL1831">
        <f>'TABLEAU DE BORD'!H1829</f>
        <v>0</v>
      </c>
      <c r="CM1831">
        <f>'TABLEAU DE BORD'!K1829-'TABLEAU DE BORD'!I1829</f>
        <v>0</v>
      </c>
    </row>
    <row r="1832" spans="72:91" x14ac:dyDescent="0.25">
      <c r="BT183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BORD'!$B$13:$B$2000,0),11))*T1832/INDEX('TABLEAU DE BORD'!$B$13:$R$2000,MATCH('Formalisme RTE'!$H$2,'TABLEAU DE BORD'!$B$13:$B$2000,0),12)</f>
        <v>3.102830965870556</v>
      </c>
      <c r="BU1832">
        <f t="shared" si="135"/>
        <v>246.85063832914042</v>
      </c>
      <c r="BX1832">
        <f t="shared" si="133"/>
        <v>0.60748217536470928</v>
      </c>
      <c r="BZ1832">
        <v>19.600000000000001</v>
      </c>
      <c r="CB1832">
        <v>0.627</v>
      </c>
      <c r="CD1832">
        <f t="shared" si="134"/>
        <v>406.35042202010396</v>
      </c>
      <c r="CG183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BORD'!$B$13:$B$2000,0),9)))*T1832/$P$18)</f>
        <v>406.35042202010396</v>
      </c>
      <c r="CI1832">
        <f>'TABLEAU DE BORD'!B1830</f>
        <v>0</v>
      </c>
      <c r="CJ1832">
        <f>'TABLEAU DE BORD'!E1830-'TABLEAU DE BORD'!C1830</f>
        <v>0</v>
      </c>
      <c r="CL1832">
        <f>'TABLEAU DE BORD'!H1830</f>
        <v>0</v>
      </c>
      <c r="CM1832">
        <f>'TABLEAU DE BORD'!K1830-'TABLEAU DE BORD'!I1830</f>
        <v>0</v>
      </c>
    </row>
    <row r="1833" spans="72:91" x14ac:dyDescent="0.25">
      <c r="BT183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BORD'!$B$13:$B$2000,0),11))*T1833/INDEX('TABLEAU DE BORD'!$B$13:$R$2000,MATCH('Formalisme RTE'!$H$2,'TABLEAU DE BORD'!$B$13:$B$2000,0),12)</f>
        <v>3.102830965870556</v>
      </c>
      <c r="BU1833">
        <f t="shared" si="135"/>
        <v>246.85063832914042</v>
      </c>
      <c r="BX1833">
        <f t="shared" si="133"/>
        <v>0.60748217536470928</v>
      </c>
      <c r="BZ1833">
        <v>19.600000000000001</v>
      </c>
      <c r="CB1833">
        <v>0.627</v>
      </c>
      <c r="CD1833">
        <f t="shared" si="134"/>
        <v>406.35042202010396</v>
      </c>
      <c r="CG183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BORD'!$B$13:$B$2000,0),9)))*T1833/$P$18)</f>
        <v>406.35042202010396</v>
      </c>
      <c r="CI1833">
        <f>'TABLEAU DE BORD'!B1831</f>
        <v>0</v>
      </c>
      <c r="CJ1833">
        <f>'TABLEAU DE BORD'!E1831-'TABLEAU DE BORD'!C1831</f>
        <v>0</v>
      </c>
      <c r="CL1833">
        <f>'TABLEAU DE BORD'!H1831</f>
        <v>0</v>
      </c>
      <c r="CM1833">
        <f>'TABLEAU DE BORD'!K1831-'TABLEAU DE BORD'!I1831</f>
        <v>0</v>
      </c>
    </row>
    <row r="1834" spans="72:91" x14ac:dyDescent="0.25">
      <c r="BT183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BORD'!$B$13:$B$2000,0),11))*T1834/INDEX('TABLEAU DE BORD'!$B$13:$R$2000,MATCH('Formalisme RTE'!$H$2,'TABLEAU DE BORD'!$B$13:$B$2000,0),12)</f>
        <v>3.102830965870556</v>
      </c>
      <c r="BU1834">
        <f t="shared" si="135"/>
        <v>246.85063832914042</v>
      </c>
      <c r="BX1834">
        <f t="shared" si="133"/>
        <v>0.60748217536470928</v>
      </c>
      <c r="BZ1834">
        <v>19.600000000000001</v>
      </c>
      <c r="CB1834">
        <v>0.627</v>
      </c>
      <c r="CD1834">
        <f t="shared" si="134"/>
        <v>406.35042202010396</v>
      </c>
      <c r="CG183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BORD'!$B$13:$B$2000,0),9)))*T1834/$P$18)</f>
        <v>406.35042202010396</v>
      </c>
      <c r="CI1834">
        <f>'TABLEAU DE BORD'!B1832</f>
        <v>0</v>
      </c>
      <c r="CJ1834">
        <f>'TABLEAU DE BORD'!E1832-'TABLEAU DE BORD'!C1832</f>
        <v>0</v>
      </c>
      <c r="CL1834">
        <f>'TABLEAU DE BORD'!H1832</f>
        <v>0</v>
      </c>
      <c r="CM1834">
        <f>'TABLEAU DE BORD'!K1832-'TABLEAU DE BORD'!I1832</f>
        <v>0</v>
      </c>
    </row>
    <row r="1835" spans="72:91" x14ac:dyDescent="0.25">
      <c r="BT183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BORD'!$B$13:$B$2000,0),11))*T1835/INDEX('TABLEAU DE BORD'!$B$13:$R$2000,MATCH('Formalisme RTE'!$H$2,'TABLEAU DE BORD'!$B$13:$B$2000,0),12)</f>
        <v>3.102830965870556</v>
      </c>
      <c r="BU1835">
        <f t="shared" si="135"/>
        <v>246.85063832914042</v>
      </c>
      <c r="BX1835">
        <f t="shared" si="133"/>
        <v>0.60748217536470928</v>
      </c>
      <c r="BZ1835">
        <v>19.600000000000001</v>
      </c>
      <c r="CB1835">
        <v>0.627</v>
      </c>
      <c r="CD1835">
        <f t="shared" si="134"/>
        <v>406.35042202010396</v>
      </c>
      <c r="CG183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BORD'!$B$13:$B$2000,0),9)))*T1835/$P$18)</f>
        <v>406.35042202010396</v>
      </c>
      <c r="CI1835">
        <f>'TABLEAU DE BORD'!B1833</f>
        <v>0</v>
      </c>
      <c r="CJ1835">
        <f>'TABLEAU DE BORD'!E1833-'TABLEAU DE BORD'!C1833</f>
        <v>0</v>
      </c>
      <c r="CL1835">
        <f>'TABLEAU DE BORD'!H1833</f>
        <v>0</v>
      </c>
      <c r="CM1835">
        <f>'TABLEAU DE BORD'!K1833-'TABLEAU DE BORD'!I1833</f>
        <v>0</v>
      </c>
    </row>
    <row r="1836" spans="72:91" x14ac:dyDescent="0.25">
      <c r="BT183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BORD'!$B$13:$B$2000,0),11))*T1836/INDEX('TABLEAU DE BORD'!$B$13:$R$2000,MATCH('Formalisme RTE'!$H$2,'TABLEAU DE BORD'!$B$13:$B$2000,0),12)</f>
        <v>3.102830965870556</v>
      </c>
      <c r="BU1836">
        <f t="shared" si="135"/>
        <v>246.85063832914042</v>
      </c>
      <c r="BX1836">
        <f t="shared" si="133"/>
        <v>0.60748217536470928</v>
      </c>
      <c r="BZ1836">
        <v>19.600000000000001</v>
      </c>
      <c r="CB1836">
        <v>0.627</v>
      </c>
      <c r="CD1836">
        <f t="shared" si="134"/>
        <v>406.35042202010396</v>
      </c>
      <c r="CG183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BORD'!$B$13:$B$2000,0),9)))*T1836/$P$18)</f>
        <v>406.35042202010396</v>
      </c>
      <c r="CI1836">
        <f>'TABLEAU DE BORD'!B1834</f>
        <v>0</v>
      </c>
      <c r="CJ1836">
        <f>'TABLEAU DE BORD'!E1834-'TABLEAU DE BORD'!C1834</f>
        <v>0</v>
      </c>
      <c r="CL1836">
        <f>'TABLEAU DE BORD'!H1834</f>
        <v>0</v>
      </c>
      <c r="CM1836">
        <f>'TABLEAU DE BORD'!K1834-'TABLEAU DE BORD'!I1834</f>
        <v>0</v>
      </c>
    </row>
    <row r="1837" spans="72:91" x14ac:dyDescent="0.25">
      <c r="BT183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BORD'!$B$13:$B$2000,0),11))*T1837/INDEX('TABLEAU DE BORD'!$B$13:$R$2000,MATCH('Formalisme RTE'!$H$2,'TABLEAU DE BORD'!$B$13:$B$2000,0),12)</f>
        <v>3.102830965870556</v>
      </c>
      <c r="BU1837">
        <f t="shared" si="135"/>
        <v>246.85063832914042</v>
      </c>
      <c r="BX1837">
        <f t="shared" si="133"/>
        <v>0.60748217536470928</v>
      </c>
      <c r="BZ1837">
        <v>19.600000000000001</v>
      </c>
      <c r="CB1837">
        <v>0.627</v>
      </c>
      <c r="CD1837">
        <f t="shared" si="134"/>
        <v>406.35042202010396</v>
      </c>
      <c r="CG183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BORD'!$B$13:$B$2000,0),9)))*T1837/$P$18)</f>
        <v>406.35042202010396</v>
      </c>
      <c r="CI1837">
        <f>'TABLEAU DE BORD'!B1835</f>
        <v>0</v>
      </c>
      <c r="CJ1837">
        <f>'TABLEAU DE BORD'!E1835-'TABLEAU DE BORD'!C1835</f>
        <v>0</v>
      </c>
      <c r="CL1837">
        <f>'TABLEAU DE BORD'!H1835</f>
        <v>0</v>
      </c>
      <c r="CM1837">
        <f>'TABLEAU DE BORD'!K1835-'TABLEAU DE BORD'!I1835</f>
        <v>0</v>
      </c>
    </row>
    <row r="1838" spans="72:91" x14ac:dyDescent="0.25">
      <c r="BT183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BORD'!$B$13:$B$2000,0),11))*T1838/INDEX('TABLEAU DE BORD'!$B$13:$R$2000,MATCH('Formalisme RTE'!$H$2,'TABLEAU DE BORD'!$B$13:$B$2000,0),12)</f>
        <v>3.102830965870556</v>
      </c>
      <c r="BU1838">
        <f t="shared" si="135"/>
        <v>246.85063832914042</v>
      </c>
      <c r="BX1838">
        <f t="shared" si="133"/>
        <v>0.60748217536470928</v>
      </c>
      <c r="BZ1838">
        <v>19.600000000000001</v>
      </c>
      <c r="CB1838">
        <v>0.627</v>
      </c>
      <c r="CD1838">
        <f t="shared" si="134"/>
        <v>406.35042202010396</v>
      </c>
      <c r="CG183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BORD'!$B$13:$B$2000,0),9)))*T1838/$P$18)</f>
        <v>406.35042202010396</v>
      </c>
      <c r="CI1838">
        <f>'TABLEAU DE BORD'!B1836</f>
        <v>0</v>
      </c>
      <c r="CJ1838">
        <f>'TABLEAU DE BORD'!E1836-'TABLEAU DE BORD'!C1836</f>
        <v>0</v>
      </c>
      <c r="CL1838">
        <f>'TABLEAU DE BORD'!H1836</f>
        <v>0</v>
      </c>
      <c r="CM1838">
        <f>'TABLEAU DE BORD'!K1836-'TABLEAU DE BORD'!I1836</f>
        <v>0</v>
      </c>
    </row>
    <row r="1839" spans="72:91" x14ac:dyDescent="0.25">
      <c r="BT183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BORD'!$B$13:$B$2000,0),11))*T1839/INDEX('TABLEAU DE BORD'!$B$13:$R$2000,MATCH('Formalisme RTE'!$H$2,'TABLEAU DE BORD'!$B$13:$B$2000,0),12)</f>
        <v>3.102830965870556</v>
      </c>
      <c r="BU1839">
        <f t="shared" si="135"/>
        <v>246.85063832914042</v>
      </c>
      <c r="BX1839">
        <f t="shared" si="133"/>
        <v>0.60748217536470928</v>
      </c>
      <c r="BZ1839">
        <v>19.600000000000001</v>
      </c>
      <c r="CB1839">
        <v>0.627</v>
      </c>
      <c r="CD1839">
        <f t="shared" si="134"/>
        <v>406.35042202010396</v>
      </c>
      <c r="CG183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BORD'!$B$13:$B$2000,0),9)))*T1839/$P$18)</f>
        <v>406.35042202010396</v>
      </c>
      <c r="CI1839">
        <f>'TABLEAU DE BORD'!B1837</f>
        <v>0</v>
      </c>
      <c r="CJ1839">
        <f>'TABLEAU DE BORD'!E1837-'TABLEAU DE BORD'!C1837</f>
        <v>0</v>
      </c>
      <c r="CL1839">
        <f>'TABLEAU DE BORD'!H1837</f>
        <v>0</v>
      </c>
      <c r="CM1839">
        <f>'TABLEAU DE BORD'!K1837-'TABLEAU DE BORD'!I1837</f>
        <v>0</v>
      </c>
    </row>
    <row r="1840" spans="72:91" x14ac:dyDescent="0.25">
      <c r="BT184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BORD'!$B$13:$B$2000,0),11))*T1840/INDEX('TABLEAU DE BORD'!$B$13:$R$2000,MATCH('Formalisme RTE'!$H$2,'TABLEAU DE BORD'!$B$13:$B$2000,0),12)</f>
        <v>3.102830965870556</v>
      </c>
      <c r="BU1840">
        <f t="shared" si="135"/>
        <v>246.85063832914042</v>
      </c>
      <c r="BX1840">
        <f t="shared" si="133"/>
        <v>0.60748217536470928</v>
      </c>
      <c r="BZ1840">
        <v>19.600000000000001</v>
      </c>
      <c r="CB1840">
        <v>0.627</v>
      </c>
      <c r="CD1840">
        <f t="shared" si="134"/>
        <v>406.35042202010396</v>
      </c>
      <c r="CG184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BORD'!$B$13:$B$2000,0),9)))*T1840/$P$18)</f>
        <v>406.35042202010396</v>
      </c>
      <c r="CI1840">
        <f>'TABLEAU DE BORD'!B1838</f>
        <v>0</v>
      </c>
      <c r="CJ1840">
        <f>'TABLEAU DE BORD'!E1838-'TABLEAU DE BORD'!C1838</f>
        <v>0</v>
      </c>
      <c r="CL1840">
        <f>'TABLEAU DE BORD'!H1838</f>
        <v>0</v>
      </c>
      <c r="CM1840">
        <f>'TABLEAU DE BORD'!K1838-'TABLEAU DE BORD'!I1838</f>
        <v>0</v>
      </c>
    </row>
    <row r="1841" spans="72:91" x14ac:dyDescent="0.25">
      <c r="BT184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BORD'!$B$13:$B$2000,0),11))*T1841/INDEX('TABLEAU DE BORD'!$B$13:$R$2000,MATCH('Formalisme RTE'!$H$2,'TABLEAU DE BORD'!$B$13:$B$2000,0),12)</f>
        <v>3.102830965870556</v>
      </c>
      <c r="BU1841">
        <f t="shared" si="135"/>
        <v>246.85063832914042</v>
      </c>
      <c r="BX1841">
        <f t="shared" si="133"/>
        <v>0.60748217536470928</v>
      </c>
      <c r="BZ1841">
        <v>19.600000000000001</v>
      </c>
      <c r="CB1841">
        <v>0.627</v>
      </c>
      <c r="CD1841">
        <f t="shared" si="134"/>
        <v>406.35042202010396</v>
      </c>
      <c r="CG184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BORD'!$B$13:$B$2000,0),9)))*T1841/$P$18)</f>
        <v>406.35042202010396</v>
      </c>
      <c r="CI1841">
        <f>'TABLEAU DE BORD'!B1839</f>
        <v>0</v>
      </c>
      <c r="CJ1841">
        <f>'TABLEAU DE BORD'!E1839-'TABLEAU DE BORD'!C1839</f>
        <v>0</v>
      </c>
      <c r="CL1841">
        <f>'TABLEAU DE BORD'!H1839</f>
        <v>0</v>
      </c>
      <c r="CM1841">
        <f>'TABLEAU DE BORD'!K1839-'TABLEAU DE BORD'!I1839</f>
        <v>0</v>
      </c>
    </row>
    <row r="1842" spans="72:91" x14ac:dyDescent="0.25">
      <c r="BT184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BORD'!$B$13:$B$2000,0),11))*T1842/INDEX('TABLEAU DE BORD'!$B$13:$R$2000,MATCH('Formalisme RTE'!$H$2,'TABLEAU DE BORD'!$B$13:$B$2000,0),12)</f>
        <v>3.102830965870556</v>
      </c>
      <c r="BU1842">
        <f t="shared" si="135"/>
        <v>246.85063832914042</v>
      </c>
      <c r="BX1842">
        <f t="shared" si="133"/>
        <v>0.60748217536470928</v>
      </c>
      <c r="BZ1842">
        <v>19.600000000000001</v>
      </c>
      <c r="CB1842">
        <v>0.627</v>
      </c>
      <c r="CD1842">
        <f t="shared" si="134"/>
        <v>406.35042202010396</v>
      </c>
      <c r="CG184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BORD'!$B$13:$B$2000,0),9)))*T1842/$P$18)</f>
        <v>406.35042202010396</v>
      </c>
      <c r="CI1842">
        <f>'TABLEAU DE BORD'!B1840</f>
        <v>0</v>
      </c>
      <c r="CJ1842">
        <f>'TABLEAU DE BORD'!E1840-'TABLEAU DE BORD'!C1840</f>
        <v>0</v>
      </c>
      <c r="CL1842">
        <f>'TABLEAU DE BORD'!H1840</f>
        <v>0</v>
      </c>
      <c r="CM1842">
        <f>'TABLEAU DE BORD'!K1840-'TABLEAU DE BORD'!I1840</f>
        <v>0</v>
      </c>
    </row>
    <row r="1843" spans="72:91" x14ac:dyDescent="0.25">
      <c r="BT184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BORD'!$B$13:$B$2000,0),11))*T1843/INDEX('TABLEAU DE BORD'!$B$13:$R$2000,MATCH('Formalisme RTE'!$H$2,'TABLEAU DE BORD'!$B$13:$B$2000,0),12)</f>
        <v>3.102830965870556</v>
      </c>
      <c r="BU1843">
        <f t="shared" si="135"/>
        <v>246.85063832914042</v>
      </c>
      <c r="BX1843">
        <f t="shared" si="133"/>
        <v>0.60748217536470928</v>
      </c>
      <c r="BZ1843">
        <v>19.600000000000001</v>
      </c>
      <c r="CB1843">
        <v>0.627</v>
      </c>
      <c r="CD1843">
        <f t="shared" si="134"/>
        <v>406.35042202010396</v>
      </c>
      <c r="CG184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BORD'!$B$13:$B$2000,0),9)))*T1843/$P$18)</f>
        <v>406.35042202010396</v>
      </c>
      <c r="CI1843">
        <f>'TABLEAU DE BORD'!B1841</f>
        <v>0</v>
      </c>
      <c r="CJ1843">
        <f>'TABLEAU DE BORD'!E1841-'TABLEAU DE BORD'!C1841</f>
        <v>0</v>
      </c>
      <c r="CL1843">
        <f>'TABLEAU DE BORD'!H1841</f>
        <v>0</v>
      </c>
      <c r="CM1843">
        <f>'TABLEAU DE BORD'!K1841-'TABLEAU DE BORD'!I1841</f>
        <v>0</v>
      </c>
    </row>
    <row r="1844" spans="72:91" x14ac:dyDescent="0.25">
      <c r="BT184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BORD'!$B$13:$B$2000,0),11))*T1844/INDEX('TABLEAU DE BORD'!$B$13:$R$2000,MATCH('Formalisme RTE'!$H$2,'TABLEAU DE BORD'!$B$13:$B$2000,0),12)</f>
        <v>3.102830965870556</v>
      </c>
      <c r="BU1844">
        <f t="shared" si="135"/>
        <v>246.85063832914042</v>
      </c>
      <c r="BX1844">
        <f t="shared" si="133"/>
        <v>0.60748217536470928</v>
      </c>
      <c r="BZ1844">
        <v>19.600000000000001</v>
      </c>
      <c r="CB1844">
        <v>0.627</v>
      </c>
      <c r="CD1844">
        <f t="shared" si="134"/>
        <v>406.35042202010396</v>
      </c>
      <c r="CG184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BORD'!$B$13:$B$2000,0),9)))*T1844/$P$18)</f>
        <v>406.35042202010396</v>
      </c>
      <c r="CI1844">
        <f>'TABLEAU DE BORD'!B1842</f>
        <v>0</v>
      </c>
      <c r="CJ1844">
        <f>'TABLEAU DE BORD'!E1842-'TABLEAU DE BORD'!C1842</f>
        <v>0</v>
      </c>
      <c r="CL1844">
        <f>'TABLEAU DE BORD'!H1842</f>
        <v>0</v>
      </c>
      <c r="CM1844">
        <f>'TABLEAU DE BORD'!K1842-'TABLEAU DE BORD'!I1842</f>
        <v>0</v>
      </c>
    </row>
    <row r="1845" spans="72:91" x14ac:dyDescent="0.25">
      <c r="BT184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BORD'!$B$13:$B$2000,0),11))*T1845/INDEX('TABLEAU DE BORD'!$B$13:$R$2000,MATCH('Formalisme RTE'!$H$2,'TABLEAU DE BORD'!$B$13:$B$2000,0),12)</f>
        <v>3.102830965870556</v>
      </c>
      <c r="BU1845">
        <f t="shared" si="135"/>
        <v>246.85063832914042</v>
      </c>
      <c r="BX1845">
        <f t="shared" si="133"/>
        <v>0.60748217536470928</v>
      </c>
      <c r="BZ1845">
        <v>19.600000000000001</v>
      </c>
      <c r="CB1845">
        <v>0.627</v>
      </c>
      <c r="CD1845">
        <f t="shared" si="134"/>
        <v>406.35042202010396</v>
      </c>
      <c r="CG184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BORD'!$B$13:$B$2000,0),9)))*T1845/$P$18)</f>
        <v>406.35042202010396</v>
      </c>
      <c r="CI1845">
        <f>'TABLEAU DE BORD'!B1843</f>
        <v>0</v>
      </c>
      <c r="CJ1845">
        <f>'TABLEAU DE BORD'!E1843-'TABLEAU DE BORD'!C1843</f>
        <v>0</v>
      </c>
      <c r="CL1845">
        <f>'TABLEAU DE BORD'!H1843</f>
        <v>0</v>
      </c>
      <c r="CM1845">
        <f>'TABLEAU DE BORD'!K1843-'TABLEAU DE BORD'!I1843</f>
        <v>0</v>
      </c>
    </row>
    <row r="1846" spans="72:91" x14ac:dyDescent="0.25">
      <c r="BT184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BORD'!$B$13:$B$2000,0),11))*T1846/INDEX('TABLEAU DE BORD'!$B$13:$R$2000,MATCH('Formalisme RTE'!$H$2,'TABLEAU DE BORD'!$B$13:$B$2000,0),12)</f>
        <v>3.102830965870556</v>
      </c>
      <c r="BU1846">
        <f t="shared" si="135"/>
        <v>246.85063832914042</v>
      </c>
      <c r="BX1846">
        <f t="shared" si="133"/>
        <v>0.60748217536470928</v>
      </c>
      <c r="BZ1846">
        <v>19.600000000000001</v>
      </c>
      <c r="CB1846">
        <v>0.627</v>
      </c>
      <c r="CD1846">
        <f t="shared" si="134"/>
        <v>406.35042202010396</v>
      </c>
      <c r="CG184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BORD'!$B$13:$B$2000,0),9)))*T1846/$P$18)</f>
        <v>406.35042202010396</v>
      </c>
      <c r="CI1846">
        <f>'TABLEAU DE BORD'!B1844</f>
        <v>0</v>
      </c>
      <c r="CJ1846">
        <f>'TABLEAU DE BORD'!E1844-'TABLEAU DE BORD'!C1844</f>
        <v>0</v>
      </c>
      <c r="CL1846">
        <f>'TABLEAU DE BORD'!H1844</f>
        <v>0</v>
      </c>
      <c r="CM1846">
        <f>'TABLEAU DE BORD'!K1844-'TABLEAU DE BORD'!I1844</f>
        <v>0</v>
      </c>
    </row>
    <row r="1847" spans="72:91" x14ac:dyDescent="0.25">
      <c r="BT184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BORD'!$B$13:$B$2000,0),11))*T1847/INDEX('TABLEAU DE BORD'!$B$13:$R$2000,MATCH('Formalisme RTE'!$H$2,'TABLEAU DE BORD'!$B$13:$B$2000,0),12)</f>
        <v>3.102830965870556</v>
      </c>
      <c r="BU1847">
        <f t="shared" si="135"/>
        <v>246.85063832914042</v>
      </c>
      <c r="BX1847">
        <f t="shared" si="133"/>
        <v>0.60748217536470928</v>
      </c>
      <c r="BZ1847">
        <v>19.600000000000001</v>
      </c>
      <c r="CB1847">
        <v>0.627</v>
      </c>
      <c r="CD1847">
        <f t="shared" si="134"/>
        <v>406.35042202010396</v>
      </c>
      <c r="CG184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BORD'!$B$13:$B$2000,0),9)))*T1847/$P$18)</f>
        <v>406.35042202010396</v>
      </c>
      <c r="CI1847">
        <f>'TABLEAU DE BORD'!B1845</f>
        <v>0</v>
      </c>
      <c r="CJ1847">
        <f>'TABLEAU DE BORD'!E1845-'TABLEAU DE BORD'!C1845</f>
        <v>0</v>
      </c>
      <c r="CL1847">
        <f>'TABLEAU DE BORD'!H1845</f>
        <v>0</v>
      </c>
      <c r="CM1847">
        <f>'TABLEAU DE BORD'!K1845-'TABLEAU DE BORD'!I1845</f>
        <v>0</v>
      </c>
    </row>
    <row r="1848" spans="72:91" x14ac:dyDescent="0.25">
      <c r="BT184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BORD'!$B$13:$B$2000,0),11))*T1848/INDEX('TABLEAU DE BORD'!$B$13:$R$2000,MATCH('Formalisme RTE'!$H$2,'TABLEAU DE BORD'!$B$13:$B$2000,0),12)</f>
        <v>3.102830965870556</v>
      </c>
      <c r="BU1848">
        <f t="shared" si="135"/>
        <v>246.85063832914042</v>
      </c>
      <c r="BX1848">
        <f t="shared" si="133"/>
        <v>0.60748217536470928</v>
      </c>
      <c r="BZ1848">
        <v>19.600000000000001</v>
      </c>
      <c r="CB1848">
        <v>0.627</v>
      </c>
      <c r="CD1848">
        <f t="shared" si="134"/>
        <v>406.35042202010396</v>
      </c>
      <c r="CG184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BORD'!$B$13:$B$2000,0),9)))*T1848/$P$18)</f>
        <v>406.35042202010396</v>
      </c>
      <c r="CI1848">
        <f>'TABLEAU DE BORD'!B1846</f>
        <v>0</v>
      </c>
      <c r="CJ1848">
        <f>'TABLEAU DE BORD'!E1846-'TABLEAU DE BORD'!C1846</f>
        <v>0</v>
      </c>
      <c r="CL1848">
        <f>'TABLEAU DE BORD'!H1846</f>
        <v>0</v>
      </c>
      <c r="CM1848">
        <f>'TABLEAU DE BORD'!K1846-'TABLEAU DE BORD'!I1846</f>
        <v>0</v>
      </c>
    </row>
    <row r="1849" spans="72:91" x14ac:dyDescent="0.25">
      <c r="BT184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BORD'!$B$13:$B$2000,0),11))*T1849/INDEX('TABLEAU DE BORD'!$B$13:$R$2000,MATCH('Formalisme RTE'!$H$2,'TABLEAU DE BORD'!$B$13:$B$2000,0),12)</f>
        <v>3.102830965870556</v>
      </c>
      <c r="BU1849">
        <f t="shared" si="135"/>
        <v>246.85063832914042</v>
      </c>
      <c r="BX1849">
        <f t="shared" si="133"/>
        <v>0.60748217536470928</v>
      </c>
      <c r="BZ1849">
        <v>19.600000000000001</v>
      </c>
      <c r="CB1849">
        <v>0.627</v>
      </c>
      <c r="CD1849">
        <f t="shared" si="134"/>
        <v>406.35042202010396</v>
      </c>
      <c r="CG184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BORD'!$B$13:$B$2000,0),9)))*T1849/$P$18)</f>
        <v>406.35042202010396</v>
      </c>
      <c r="CI1849">
        <f>'TABLEAU DE BORD'!B1847</f>
        <v>0</v>
      </c>
      <c r="CJ1849">
        <f>'TABLEAU DE BORD'!E1847-'TABLEAU DE BORD'!C1847</f>
        <v>0</v>
      </c>
      <c r="CL1849">
        <f>'TABLEAU DE BORD'!H1847</f>
        <v>0</v>
      </c>
      <c r="CM1849">
        <f>'TABLEAU DE BORD'!K1847-'TABLEAU DE BORD'!I1847</f>
        <v>0</v>
      </c>
    </row>
    <row r="1850" spans="72:91" x14ac:dyDescent="0.25">
      <c r="BT185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BORD'!$B$13:$B$2000,0),11))*T1850/INDEX('TABLEAU DE BORD'!$B$13:$R$2000,MATCH('Formalisme RTE'!$H$2,'TABLEAU DE BORD'!$B$13:$B$2000,0),12)</f>
        <v>3.102830965870556</v>
      </c>
      <c r="BU1850">
        <f t="shared" si="135"/>
        <v>246.85063832914042</v>
      </c>
      <c r="BX1850">
        <f t="shared" si="133"/>
        <v>0.60748217536470928</v>
      </c>
      <c r="BZ1850">
        <v>19.600000000000001</v>
      </c>
      <c r="CB1850">
        <v>0.627</v>
      </c>
      <c r="CD1850">
        <f t="shared" si="134"/>
        <v>406.35042202010396</v>
      </c>
      <c r="CG185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BORD'!$B$13:$B$2000,0),9)))*T1850/$P$18)</f>
        <v>406.35042202010396</v>
      </c>
      <c r="CI1850">
        <f>'TABLEAU DE BORD'!B1848</f>
        <v>0</v>
      </c>
      <c r="CJ1850">
        <f>'TABLEAU DE BORD'!E1848-'TABLEAU DE BORD'!C1848</f>
        <v>0</v>
      </c>
      <c r="CL1850">
        <f>'TABLEAU DE BORD'!H1848</f>
        <v>0</v>
      </c>
      <c r="CM1850">
        <f>'TABLEAU DE BORD'!K1848-'TABLEAU DE BORD'!I1848</f>
        <v>0</v>
      </c>
    </row>
    <row r="1851" spans="72:91" x14ac:dyDescent="0.25">
      <c r="BT185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BORD'!$B$13:$B$2000,0),11))*T1851/INDEX('TABLEAU DE BORD'!$B$13:$R$2000,MATCH('Formalisme RTE'!$H$2,'TABLEAU DE BORD'!$B$13:$B$2000,0),12)</f>
        <v>3.102830965870556</v>
      </c>
      <c r="BU1851">
        <f t="shared" si="135"/>
        <v>246.85063832914042</v>
      </c>
      <c r="BX1851">
        <f t="shared" si="133"/>
        <v>0.60748217536470928</v>
      </c>
      <c r="BZ1851">
        <v>19.600000000000001</v>
      </c>
      <c r="CB1851">
        <v>0.627</v>
      </c>
      <c r="CD1851">
        <f t="shared" si="134"/>
        <v>406.35042202010396</v>
      </c>
      <c r="CG185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BORD'!$B$13:$B$2000,0),9)))*T1851/$P$18)</f>
        <v>406.35042202010396</v>
      </c>
      <c r="CI1851">
        <f>'TABLEAU DE BORD'!B1849</f>
        <v>0</v>
      </c>
      <c r="CJ1851">
        <f>'TABLEAU DE BORD'!E1849-'TABLEAU DE BORD'!C1849</f>
        <v>0</v>
      </c>
      <c r="CL1851">
        <f>'TABLEAU DE BORD'!H1849</f>
        <v>0</v>
      </c>
      <c r="CM1851">
        <f>'TABLEAU DE BORD'!K1849-'TABLEAU DE BORD'!I1849</f>
        <v>0</v>
      </c>
    </row>
    <row r="1852" spans="72:91" x14ac:dyDescent="0.25">
      <c r="BT185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BORD'!$B$13:$B$2000,0),11))*T1852/INDEX('TABLEAU DE BORD'!$B$13:$R$2000,MATCH('Formalisme RTE'!$H$2,'TABLEAU DE BORD'!$B$13:$B$2000,0),12)</f>
        <v>3.102830965870556</v>
      </c>
      <c r="BU1852">
        <f t="shared" si="135"/>
        <v>246.85063832914042</v>
      </c>
      <c r="BX1852">
        <f t="shared" si="133"/>
        <v>0.60748217536470928</v>
      </c>
      <c r="BZ1852">
        <v>19.600000000000001</v>
      </c>
      <c r="CB1852">
        <v>0.627</v>
      </c>
      <c r="CD1852">
        <f t="shared" si="134"/>
        <v>406.35042202010396</v>
      </c>
      <c r="CG185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BORD'!$B$13:$B$2000,0),9)))*T1852/$P$18)</f>
        <v>406.35042202010396</v>
      </c>
      <c r="CI1852">
        <f>'TABLEAU DE BORD'!B1850</f>
        <v>0</v>
      </c>
      <c r="CJ1852">
        <f>'TABLEAU DE BORD'!E1850-'TABLEAU DE BORD'!C1850</f>
        <v>0</v>
      </c>
      <c r="CL1852">
        <f>'TABLEAU DE BORD'!H1850</f>
        <v>0</v>
      </c>
      <c r="CM1852">
        <f>'TABLEAU DE BORD'!K1850-'TABLEAU DE BORD'!I1850</f>
        <v>0</v>
      </c>
    </row>
    <row r="1853" spans="72:91" x14ac:dyDescent="0.25">
      <c r="BT185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BORD'!$B$13:$B$2000,0),11))*T1853/INDEX('TABLEAU DE BORD'!$B$13:$R$2000,MATCH('Formalisme RTE'!$H$2,'TABLEAU DE BORD'!$B$13:$B$2000,0),12)</f>
        <v>3.102830965870556</v>
      </c>
      <c r="BU1853">
        <f t="shared" si="135"/>
        <v>246.85063832914042</v>
      </c>
      <c r="BX1853">
        <f t="shared" si="133"/>
        <v>0.60748217536470928</v>
      </c>
      <c r="BZ1853">
        <v>19.600000000000001</v>
      </c>
      <c r="CB1853">
        <v>0.627</v>
      </c>
      <c r="CD1853">
        <f t="shared" si="134"/>
        <v>406.35042202010396</v>
      </c>
      <c r="CG185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BORD'!$B$13:$B$2000,0),9)))*T1853/$P$18)</f>
        <v>406.35042202010396</v>
      </c>
      <c r="CI1853">
        <f>'TABLEAU DE BORD'!B1851</f>
        <v>0</v>
      </c>
      <c r="CJ1853">
        <f>'TABLEAU DE BORD'!E1851-'TABLEAU DE BORD'!C1851</f>
        <v>0</v>
      </c>
      <c r="CL1853">
        <f>'TABLEAU DE BORD'!H1851</f>
        <v>0</v>
      </c>
      <c r="CM1853">
        <f>'TABLEAU DE BORD'!K1851-'TABLEAU DE BORD'!I1851</f>
        <v>0</v>
      </c>
    </row>
    <row r="1854" spans="72:91" x14ac:dyDescent="0.25">
      <c r="BT185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BORD'!$B$13:$B$2000,0),11))*T1854/INDEX('TABLEAU DE BORD'!$B$13:$R$2000,MATCH('Formalisme RTE'!$H$2,'TABLEAU DE BORD'!$B$13:$B$2000,0),12)</f>
        <v>3.102830965870556</v>
      </c>
      <c r="BU1854">
        <f t="shared" si="135"/>
        <v>246.85063832914042</v>
      </c>
      <c r="BX1854">
        <f t="shared" si="133"/>
        <v>0.60748217536470928</v>
      </c>
      <c r="BZ1854">
        <v>19.600000000000001</v>
      </c>
      <c r="CB1854">
        <v>0.627</v>
      </c>
      <c r="CD1854">
        <f t="shared" si="134"/>
        <v>406.35042202010396</v>
      </c>
      <c r="CG185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BORD'!$B$13:$B$2000,0),9)))*T1854/$P$18)</f>
        <v>406.35042202010396</v>
      </c>
      <c r="CI1854">
        <f>'TABLEAU DE BORD'!B1852</f>
        <v>0</v>
      </c>
      <c r="CJ1854">
        <f>'TABLEAU DE BORD'!E1852-'TABLEAU DE BORD'!C1852</f>
        <v>0</v>
      </c>
      <c r="CL1854">
        <f>'TABLEAU DE BORD'!H1852</f>
        <v>0</v>
      </c>
      <c r="CM1854">
        <f>'TABLEAU DE BORD'!K1852-'TABLEAU DE BORD'!I1852</f>
        <v>0</v>
      </c>
    </row>
    <row r="1855" spans="72:91" x14ac:dyDescent="0.25">
      <c r="BT185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BORD'!$B$13:$B$2000,0),11))*T1855/INDEX('TABLEAU DE BORD'!$B$13:$R$2000,MATCH('Formalisme RTE'!$H$2,'TABLEAU DE BORD'!$B$13:$B$2000,0),12)</f>
        <v>3.102830965870556</v>
      </c>
      <c r="BU1855">
        <f t="shared" si="135"/>
        <v>246.85063832914042</v>
      </c>
      <c r="BX1855">
        <f t="shared" si="133"/>
        <v>0.60748217536470928</v>
      </c>
      <c r="BZ1855">
        <v>19.600000000000001</v>
      </c>
      <c r="CB1855">
        <v>0.627</v>
      </c>
      <c r="CD1855">
        <f t="shared" si="134"/>
        <v>406.35042202010396</v>
      </c>
      <c r="CG185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BORD'!$B$13:$B$2000,0),9)))*T1855/$P$18)</f>
        <v>406.35042202010396</v>
      </c>
      <c r="CI1855">
        <f>'TABLEAU DE BORD'!B1853</f>
        <v>0</v>
      </c>
      <c r="CJ1855">
        <f>'TABLEAU DE BORD'!E1853-'TABLEAU DE BORD'!C1853</f>
        <v>0</v>
      </c>
      <c r="CL1855">
        <f>'TABLEAU DE BORD'!H1853</f>
        <v>0</v>
      </c>
      <c r="CM1855">
        <f>'TABLEAU DE BORD'!K1853-'TABLEAU DE BORD'!I1853</f>
        <v>0</v>
      </c>
    </row>
    <row r="1856" spans="72:91" x14ac:dyDescent="0.25">
      <c r="BT185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BORD'!$B$13:$B$2000,0),11))*T1856/INDEX('TABLEAU DE BORD'!$B$13:$R$2000,MATCH('Formalisme RTE'!$H$2,'TABLEAU DE BORD'!$B$13:$B$2000,0),12)</f>
        <v>3.102830965870556</v>
      </c>
      <c r="BU1856">
        <f t="shared" si="135"/>
        <v>246.85063832914042</v>
      </c>
      <c r="BX1856">
        <f t="shared" si="133"/>
        <v>0.60748217536470928</v>
      </c>
      <c r="BZ1856">
        <v>19.600000000000001</v>
      </c>
      <c r="CB1856">
        <v>0.627</v>
      </c>
      <c r="CD1856">
        <f t="shared" si="134"/>
        <v>406.35042202010396</v>
      </c>
      <c r="CG185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BORD'!$B$13:$B$2000,0),9)))*T1856/$P$18)</f>
        <v>406.35042202010396</v>
      </c>
      <c r="CI1856">
        <f>'TABLEAU DE BORD'!B1854</f>
        <v>0</v>
      </c>
      <c r="CJ1856">
        <f>'TABLEAU DE BORD'!E1854-'TABLEAU DE BORD'!C1854</f>
        <v>0</v>
      </c>
      <c r="CL1856">
        <f>'TABLEAU DE BORD'!H1854</f>
        <v>0</v>
      </c>
      <c r="CM1856">
        <f>'TABLEAU DE BORD'!K1854-'TABLEAU DE BORD'!I1854</f>
        <v>0</v>
      </c>
    </row>
    <row r="1857" spans="72:91" x14ac:dyDescent="0.25">
      <c r="BT185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BORD'!$B$13:$B$2000,0),11))*T1857/INDEX('TABLEAU DE BORD'!$B$13:$R$2000,MATCH('Formalisme RTE'!$H$2,'TABLEAU DE BORD'!$B$13:$B$2000,0),12)</f>
        <v>3.102830965870556</v>
      </c>
      <c r="BU1857">
        <f t="shared" si="135"/>
        <v>246.85063832914042</v>
      </c>
      <c r="BX1857">
        <f t="shared" si="133"/>
        <v>0.60748217536470928</v>
      </c>
      <c r="BZ1857">
        <v>19.600000000000001</v>
      </c>
      <c r="CB1857">
        <v>0.627</v>
      </c>
      <c r="CD1857">
        <f t="shared" si="134"/>
        <v>406.35042202010396</v>
      </c>
      <c r="CG185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BORD'!$B$13:$B$2000,0),9)))*T1857/$P$18)</f>
        <v>406.35042202010396</v>
      </c>
      <c r="CI1857">
        <f>'TABLEAU DE BORD'!B1855</f>
        <v>0</v>
      </c>
      <c r="CJ1857">
        <f>'TABLEAU DE BORD'!E1855-'TABLEAU DE BORD'!C1855</f>
        <v>0</v>
      </c>
      <c r="CL1857">
        <f>'TABLEAU DE BORD'!H1855</f>
        <v>0</v>
      </c>
      <c r="CM1857">
        <f>'TABLEAU DE BORD'!K1855-'TABLEAU DE BORD'!I1855</f>
        <v>0</v>
      </c>
    </row>
    <row r="1858" spans="72:91" x14ac:dyDescent="0.25">
      <c r="BT185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BORD'!$B$13:$B$2000,0),11))*T1858/INDEX('TABLEAU DE BORD'!$B$13:$R$2000,MATCH('Formalisme RTE'!$H$2,'TABLEAU DE BORD'!$B$13:$B$2000,0),12)</f>
        <v>3.102830965870556</v>
      </c>
      <c r="BU1858">
        <f t="shared" si="135"/>
        <v>246.85063832914042</v>
      </c>
      <c r="BX1858">
        <f t="shared" si="133"/>
        <v>0.60748217536470928</v>
      </c>
      <c r="BZ1858">
        <v>19.600000000000001</v>
      </c>
      <c r="CB1858">
        <v>0.627</v>
      </c>
      <c r="CD1858">
        <f t="shared" si="134"/>
        <v>406.35042202010396</v>
      </c>
      <c r="CG185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BORD'!$B$13:$B$2000,0),9)))*T1858/$P$18)</f>
        <v>406.35042202010396</v>
      </c>
      <c r="CI1858">
        <f>'TABLEAU DE BORD'!B1856</f>
        <v>0</v>
      </c>
      <c r="CJ1858">
        <f>'TABLEAU DE BORD'!E1856-'TABLEAU DE BORD'!C1856</f>
        <v>0</v>
      </c>
      <c r="CL1858">
        <f>'TABLEAU DE BORD'!H1856</f>
        <v>0</v>
      </c>
      <c r="CM1858">
        <f>'TABLEAU DE BORD'!K1856-'TABLEAU DE BORD'!I1856</f>
        <v>0</v>
      </c>
    </row>
    <row r="1859" spans="72:91" x14ac:dyDescent="0.25">
      <c r="BT185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BORD'!$B$13:$B$2000,0),11))*T1859/INDEX('TABLEAU DE BORD'!$B$13:$R$2000,MATCH('Formalisme RTE'!$H$2,'TABLEAU DE BORD'!$B$13:$B$2000,0),12)</f>
        <v>3.102830965870556</v>
      </c>
      <c r="BU1859">
        <f t="shared" si="135"/>
        <v>246.85063832914042</v>
      </c>
      <c r="BX1859">
        <f t="shared" si="133"/>
        <v>0.60748217536470928</v>
      </c>
      <c r="BZ1859">
        <v>19.600000000000001</v>
      </c>
      <c r="CB1859">
        <v>0.627</v>
      </c>
      <c r="CD1859">
        <f t="shared" si="134"/>
        <v>406.35042202010396</v>
      </c>
      <c r="CG185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BORD'!$B$13:$B$2000,0),9)))*T1859/$P$18)</f>
        <v>406.35042202010396</v>
      </c>
      <c r="CI1859">
        <f>'TABLEAU DE BORD'!B1857</f>
        <v>0</v>
      </c>
      <c r="CJ1859">
        <f>'TABLEAU DE BORD'!E1857-'TABLEAU DE BORD'!C1857</f>
        <v>0</v>
      </c>
      <c r="CL1859">
        <f>'TABLEAU DE BORD'!H1857</f>
        <v>0</v>
      </c>
      <c r="CM1859">
        <f>'TABLEAU DE BORD'!K1857-'TABLEAU DE BORD'!I1857</f>
        <v>0</v>
      </c>
    </row>
    <row r="1860" spans="72:91" x14ac:dyDescent="0.25">
      <c r="BT186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BORD'!$B$13:$B$2000,0),11))*T1860/INDEX('TABLEAU DE BORD'!$B$13:$R$2000,MATCH('Formalisme RTE'!$H$2,'TABLEAU DE BORD'!$B$13:$B$2000,0),12)</f>
        <v>3.102830965870556</v>
      </c>
      <c r="BU1860">
        <f t="shared" si="135"/>
        <v>246.85063832914042</v>
      </c>
      <c r="BX1860">
        <f t="shared" si="133"/>
        <v>0.60748217536470928</v>
      </c>
      <c r="BZ1860">
        <v>19.600000000000001</v>
      </c>
      <c r="CB1860">
        <v>0.627</v>
      </c>
      <c r="CD1860">
        <f t="shared" si="134"/>
        <v>406.35042202010396</v>
      </c>
      <c r="CG186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BORD'!$B$13:$B$2000,0),9)))*T1860/$P$18)</f>
        <v>406.35042202010396</v>
      </c>
      <c r="CI1860">
        <f>'TABLEAU DE BORD'!B1858</f>
        <v>0</v>
      </c>
      <c r="CJ1860">
        <f>'TABLEAU DE BORD'!E1858-'TABLEAU DE BORD'!C1858</f>
        <v>0</v>
      </c>
      <c r="CL1860">
        <f>'TABLEAU DE BORD'!H1858</f>
        <v>0</v>
      </c>
      <c r="CM1860">
        <f>'TABLEAU DE BORD'!K1858-'TABLEAU DE BORD'!I1858</f>
        <v>0</v>
      </c>
    </row>
    <row r="1861" spans="72:91" x14ac:dyDescent="0.25">
      <c r="BT186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BORD'!$B$13:$B$2000,0),11))*T1861/INDEX('TABLEAU DE BORD'!$B$13:$R$2000,MATCH('Formalisme RTE'!$H$2,'TABLEAU DE BORD'!$B$13:$B$2000,0),12)</f>
        <v>3.102830965870556</v>
      </c>
      <c r="BU1861">
        <f t="shared" si="135"/>
        <v>246.85063832914042</v>
      </c>
      <c r="BX1861">
        <f t="shared" si="133"/>
        <v>0.60748217536470928</v>
      </c>
      <c r="BZ1861">
        <v>19.600000000000001</v>
      </c>
      <c r="CB1861">
        <v>0.627</v>
      </c>
      <c r="CD1861">
        <f t="shared" si="134"/>
        <v>406.35042202010396</v>
      </c>
      <c r="CG186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BORD'!$B$13:$B$2000,0),9)))*T1861/$P$18)</f>
        <v>406.35042202010396</v>
      </c>
      <c r="CI1861">
        <f>'TABLEAU DE BORD'!B1859</f>
        <v>0</v>
      </c>
      <c r="CJ1861">
        <f>'TABLEAU DE BORD'!E1859-'TABLEAU DE BORD'!C1859</f>
        <v>0</v>
      </c>
      <c r="CL1861">
        <f>'TABLEAU DE BORD'!H1859</f>
        <v>0</v>
      </c>
      <c r="CM1861">
        <f>'TABLEAU DE BORD'!K1859-'TABLEAU DE BORD'!I1859</f>
        <v>0</v>
      </c>
    </row>
    <row r="1862" spans="72:91" x14ac:dyDescent="0.25">
      <c r="BT186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BORD'!$B$13:$B$2000,0),11))*T1862/INDEX('TABLEAU DE BORD'!$B$13:$R$2000,MATCH('Formalisme RTE'!$H$2,'TABLEAU DE BORD'!$B$13:$B$2000,0),12)</f>
        <v>3.102830965870556</v>
      </c>
      <c r="BU1862">
        <f t="shared" si="135"/>
        <v>246.85063832914042</v>
      </c>
      <c r="BX1862">
        <f t="shared" si="133"/>
        <v>0.60748217536470928</v>
      </c>
      <c r="BZ1862">
        <v>19.600000000000001</v>
      </c>
      <c r="CB1862">
        <v>0.627</v>
      </c>
      <c r="CD1862">
        <f t="shared" si="134"/>
        <v>406.35042202010396</v>
      </c>
      <c r="CG186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BORD'!$B$13:$B$2000,0),9)))*T1862/$P$18)</f>
        <v>406.35042202010396</v>
      </c>
      <c r="CI1862">
        <f>'TABLEAU DE BORD'!B1860</f>
        <v>0</v>
      </c>
      <c r="CJ1862">
        <f>'TABLEAU DE BORD'!E1860-'TABLEAU DE BORD'!C1860</f>
        <v>0</v>
      </c>
      <c r="CL1862">
        <f>'TABLEAU DE BORD'!H1860</f>
        <v>0</v>
      </c>
      <c r="CM1862">
        <f>'TABLEAU DE BORD'!K1860-'TABLEAU DE BORD'!I1860</f>
        <v>0</v>
      </c>
    </row>
    <row r="1863" spans="72:91" x14ac:dyDescent="0.25">
      <c r="BT186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BORD'!$B$13:$B$2000,0),11))*T1863/INDEX('TABLEAU DE BORD'!$B$13:$R$2000,MATCH('Formalisme RTE'!$H$2,'TABLEAU DE BORD'!$B$13:$B$2000,0),12)</f>
        <v>3.102830965870556</v>
      </c>
      <c r="BU1863">
        <f t="shared" si="135"/>
        <v>246.85063832914042</v>
      </c>
      <c r="BX1863">
        <f t="shared" si="133"/>
        <v>0.60748217536470928</v>
      </c>
      <c r="BZ1863">
        <v>19.600000000000001</v>
      </c>
      <c r="CB1863">
        <v>0.627</v>
      </c>
      <c r="CD1863">
        <f t="shared" si="134"/>
        <v>406.35042202010396</v>
      </c>
      <c r="CG186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BORD'!$B$13:$B$2000,0),9)))*T1863/$P$18)</f>
        <v>406.35042202010396</v>
      </c>
      <c r="CI1863">
        <f>'TABLEAU DE BORD'!B1861</f>
        <v>0</v>
      </c>
      <c r="CJ1863">
        <f>'TABLEAU DE BORD'!E1861-'TABLEAU DE BORD'!C1861</f>
        <v>0</v>
      </c>
      <c r="CL1863">
        <f>'TABLEAU DE BORD'!H1861</f>
        <v>0</v>
      </c>
      <c r="CM1863">
        <f>'TABLEAU DE BORD'!K1861-'TABLEAU DE BORD'!I1861</f>
        <v>0</v>
      </c>
    </row>
    <row r="1864" spans="72:91" x14ac:dyDescent="0.25">
      <c r="BT186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BORD'!$B$13:$B$2000,0),11))*T1864/INDEX('TABLEAU DE BORD'!$B$13:$R$2000,MATCH('Formalisme RTE'!$H$2,'TABLEAU DE BORD'!$B$13:$B$2000,0),12)</f>
        <v>3.102830965870556</v>
      </c>
      <c r="BU1864">
        <f t="shared" si="135"/>
        <v>246.85063832914042</v>
      </c>
      <c r="BX1864">
        <f t="shared" si="133"/>
        <v>0.60748217536470928</v>
      </c>
      <c r="BZ1864">
        <v>19.600000000000001</v>
      </c>
      <c r="CB1864">
        <v>0.627</v>
      </c>
      <c r="CD1864">
        <f t="shared" si="134"/>
        <v>406.35042202010396</v>
      </c>
      <c r="CG186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BORD'!$B$13:$B$2000,0),9)))*T1864/$P$18)</f>
        <v>406.35042202010396</v>
      </c>
      <c r="CI1864">
        <f>'TABLEAU DE BORD'!B1862</f>
        <v>0</v>
      </c>
      <c r="CJ1864">
        <f>'TABLEAU DE BORD'!E1862-'TABLEAU DE BORD'!C1862</f>
        <v>0</v>
      </c>
      <c r="CL1864">
        <f>'TABLEAU DE BORD'!H1862</f>
        <v>0</v>
      </c>
      <c r="CM1864">
        <f>'TABLEAU DE BORD'!K1862-'TABLEAU DE BORD'!I1862</f>
        <v>0</v>
      </c>
    </row>
    <row r="1865" spans="72:91" x14ac:dyDescent="0.25">
      <c r="BT186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BORD'!$B$13:$B$2000,0),11))*T1865/INDEX('TABLEAU DE BORD'!$B$13:$R$2000,MATCH('Formalisme RTE'!$H$2,'TABLEAU DE BORD'!$B$13:$B$2000,0),12)</f>
        <v>3.102830965870556</v>
      </c>
      <c r="BU1865">
        <f t="shared" si="135"/>
        <v>246.85063832914042</v>
      </c>
      <c r="BX1865">
        <f t="shared" si="133"/>
        <v>0.60748217536470928</v>
      </c>
      <c r="BZ1865">
        <v>19.600000000000001</v>
      </c>
      <c r="CB1865">
        <v>0.627</v>
      </c>
      <c r="CD1865">
        <f t="shared" si="134"/>
        <v>406.35042202010396</v>
      </c>
      <c r="CG186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BORD'!$B$13:$B$2000,0),9)))*T1865/$P$18)</f>
        <v>406.35042202010396</v>
      </c>
      <c r="CI1865">
        <f>'TABLEAU DE BORD'!B1863</f>
        <v>0</v>
      </c>
      <c r="CJ1865">
        <f>'TABLEAU DE BORD'!E1863-'TABLEAU DE BORD'!C1863</f>
        <v>0</v>
      </c>
      <c r="CL1865">
        <f>'TABLEAU DE BORD'!H1863</f>
        <v>0</v>
      </c>
      <c r="CM1865">
        <f>'TABLEAU DE BORD'!K1863-'TABLEAU DE BORD'!I1863</f>
        <v>0</v>
      </c>
    </row>
    <row r="1866" spans="72:91" x14ac:dyDescent="0.25">
      <c r="BT186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BORD'!$B$13:$B$2000,0),11))*T1866/INDEX('TABLEAU DE BORD'!$B$13:$R$2000,MATCH('Formalisme RTE'!$H$2,'TABLEAU DE BORD'!$B$13:$B$2000,0),12)</f>
        <v>3.102830965870556</v>
      </c>
      <c r="BU1866">
        <f t="shared" si="135"/>
        <v>246.85063832914042</v>
      </c>
      <c r="BX1866">
        <f t="shared" si="133"/>
        <v>0.60748217536470928</v>
      </c>
      <c r="BZ1866">
        <v>19.600000000000001</v>
      </c>
      <c r="CB1866">
        <v>0.627</v>
      </c>
      <c r="CD1866">
        <f t="shared" si="134"/>
        <v>406.35042202010396</v>
      </c>
      <c r="CG186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BORD'!$B$13:$B$2000,0),9)))*T1866/$P$18)</f>
        <v>406.35042202010396</v>
      </c>
      <c r="CI1866">
        <f>'TABLEAU DE BORD'!B1864</f>
        <v>0</v>
      </c>
      <c r="CJ1866">
        <f>'TABLEAU DE BORD'!E1864-'TABLEAU DE BORD'!C1864</f>
        <v>0</v>
      </c>
      <c r="CL1866">
        <f>'TABLEAU DE BORD'!H1864</f>
        <v>0</v>
      </c>
      <c r="CM1866">
        <f>'TABLEAU DE BORD'!K1864-'TABLEAU DE BORD'!I1864</f>
        <v>0</v>
      </c>
    </row>
    <row r="1867" spans="72:91" x14ac:dyDescent="0.25">
      <c r="BT186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BORD'!$B$13:$B$2000,0),11))*T1867/INDEX('TABLEAU DE BORD'!$B$13:$R$2000,MATCH('Formalisme RTE'!$H$2,'TABLEAU DE BORD'!$B$13:$B$2000,0),12)</f>
        <v>3.102830965870556</v>
      </c>
      <c r="BU1867">
        <f t="shared" si="135"/>
        <v>246.85063832914042</v>
      </c>
      <c r="BX1867">
        <f t="shared" si="133"/>
        <v>0.60748217536470928</v>
      </c>
      <c r="BZ1867">
        <v>19.600000000000001</v>
      </c>
      <c r="CB1867">
        <v>0.627</v>
      </c>
      <c r="CD1867">
        <f t="shared" si="134"/>
        <v>406.35042202010396</v>
      </c>
      <c r="CG186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BORD'!$B$13:$B$2000,0),9)))*T1867/$P$18)</f>
        <v>406.35042202010396</v>
      </c>
      <c r="CI1867">
        <f>'TABLEAU DE BORD'!B1865</f>
        <v>0</v>
      </c>
      <c r="CJ1867">
        <f>'TABLEAU DE BORD'!E1865-'TABLEAU DE BORD'!C1865</f>
        <v>0</v>
      </c>
      <c r="CL1867">
        <f>'TABLEAU DE BORD'!H1865</f>
        <v>0</v>
      </c>
      <c r="CM1867">
        <f>'TABLEAU DE BORD'!K1865-'TABLEAU DE BORD'!I1865</f>
        <v>0</v>
      </c>
    </row>
    <row r="1868" spans="72:91" x14ac:dyDescent="0.25">
      <c r="BT186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BORD'!$B$13:$B$2000,0),11))*T1868/INDEX('TABLEAU DE BORD'!$B$13:$R$2000,MATCH('Formalisme RTE'!$H$2,'TABLEAU DE BORD'!$B$13:$B$2000,0),12)</f>
        <v>3.102830965870556</v>
      </c>
      <c r="BU1868">
        <f t="shared" si="135"/>
        <v>246.85063832914042</v>
      </c>
      <c r="BX1868">
        <f t="shared" si="133"/>
        <v>0.60748217536470928</v>
      </c>
      <c r="BZ1868">
        <v>19.600000000000001</v>
      </c>
      <c r="CB1868">
        <v>0.627</v>
      </c>
      <c r="CD1868">
        <f t="shared" si="134"/>
        <v>406.35042202010396</v>
      </c>
      <c r="CG186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BORD'!$B$13:$B$2000,0),9)))*T1868/$P$18)</f>
        <v>406.35042202010396</v>
      </c>
      <c r="CI1868">
        <f>'TABLEAU DE BORD'!B1866</f>
        <v>0</v>
      </c>
      <c r="CJ1868">
        <f>'TABLEAU DE BORD'!E1866-'TABLEAU DE BORD'!C1866</f>
        <v>0</v>
      </c>
      <c r="CL1868">
        <f>'TABLEAU DE BORD'!H1866</f>
        <v>0</v>
      </c>
      <c r="CM1868">
        <f>'TABLEAU DE BORD'!K1866-'TABLEAU DE BORD'!I1866</f>
        <v>0</v>
      </c>
    </row>
    <row r="1869" spans="72:91" x14ac:dyDescent="0.25">
      <c r="BT186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BORD'!$B$13:$B$2000,0),11))*T1869/INDEX('TABLEAU DE BORD'!$B$13:$R$2000,MATCH('Formalisme RTE'!$H$2,'TABLEAU DE BORD'!$B$13:$B$2000,0),12)</f>
        <v>3.102830965870556</v>
      </c>
      <c r="BU1869">
        <f t="shared" si="135"/>
        <v>246.85063832914042</v>
      </c>
      <c r="BX1869">
        <f t="shared" si="133"/>
        <v>0.60748217536470928</v>
      </c>
      <c r="BZ1869">
        <v>19.600000000000001</v>
      </c>
      <c r="CB1869">
        <v>0.627</v>
      </c>
      <c r="CD1869">
        <f t="shared" si="134"/>
        <v>406.35042202010396</v>
      </c>
      <c r="CG186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BORD'!$B$13:$B$2000,0),9)))*T1869/$P$18)</f>
        <v>406.35042202010396</v>
      </c>
      <c r="CI1869">
        <f>'TABLEAU DE BORD'!B1867</f>
        <v>0</v>
      </c>
      <c r="CJ1869">
        <f>'TABLEAU DE BORD'!E1867-'TABLEAU DE BORD'!C1867</f>
        <v>0</v>
      </c>
      <c r="CL1869">
        <f>'TABLEAU DE BORD'!H1867</f>
        <v>0</v>
      </c>
      <c r="CM1869">
        <f>'TABLEAU DE BORD'!K1867-'TABLEAU DE BORD'!I1867</f>
        <v>0</v>
      </c>
    </row>
    <row r="1870" spans="72:91" x14ac:dyDescent="0.25">
      <c r="BT187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BORD'!$B$13:$B$2000,0),11))*T1870/INDEX('TABLEAU DE BORD'!$B$13:$R$2000,MATCH('Formalisme RTE'!$H$2,'TABLEAU DE BORD'!$B$13:$B$2000,0),12)</f>
        <v>3.102830965870556</v>
      </c>
      <c r="BU1870">
        <f t="shared" si="135"/>
        <v>246.85063832914042</v>
      </c>
      <c r="BX1870">
        <f t="shared" si="133"/>
        <v>0.60748217536470928</v>
      </c>
      <c r="BZ1870">
        <v>19.600000000000001</v>
      </c>
      <c r="CB1870">
        <v>0.627</v>
      </c>
      <c r="CD1870">
        <f t="shared" si="134"/>
        <v>406.35042202010396</v>
      </c>
      <c r="CG187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BORD'!$B$13:$B$2000,0),9)))*T1870/$P$18)</f>
        <v>406.35042202010396</v>
      </c>
      <c r="CI1870">
        <f>'TABLEAU DE BORD'!B1868</f>
        <v>0</v>
      </c>
      <c r="CJ1870">
        <f>'TABLEAU DE BORD'!E1868-'TABLEAU DE BORD'!C1868</f>
        <v>0</v>
      </c>
      <c r="CL1870">
        <f>'TABLEAU DE BORD'!H1868</f>
        <v>0</v>
      </c>
      <c r="CM1870">
        <f>'TABLEAU DE BORD'!K1868-'TABLEAU DE BORD'!I1868</f>
        <v>0</v>
      </c>
    </row>
    <row r="1871" spans="72:91" x14ac:dyDescent="0.25">
      <c r="BT187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BORD'!$B$13:$B$2000,0),11))*T1871/INDEX('TABLEAU DE BORD'!$B$13:$R$2000,MATCH('Formalisme RTE'!$H$2,'TABLEAU DE BORD'!$B$13:$B$2000,0),12)</f>
        <v>3.102830965870556</v>
      </c>
      <c r="BU1871">
        <f t="shared" si="135"/>
        <v>246.85063832914042</v>
      </c>
      <c r="BX1871">
        <f t="shared" si="133"/>
        <v>0.60748217536470928</v>
      </c>
      <c r="BZ1871">
        <v>19.600000000000001</v>
      </c>
      <c r="CB1871">
        <v>0.627</v>
      </c>
      <c r="CD1871">
        <f t="shared" si="134"/>
        <v>406.35042202010396</v>
      </c>
      <c r="CG187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BORD'!$B$13:$B$2000,0),9)))*T1871/$P$18)</f>
        <v>406.35042202010396</v>
      </c>
      <c r="CI1871">
        <f>'TABLEAU DE BORD'!B1869</f>
        <v>0</v>
      </c>
      <c r="CJ1871">
        <f>'TABLEAU DE BORD'!E1869-'TABLEAU DE BORD'!C1869</f>
        <v>0</v>
      </c>
      <c r="CL1871">
        <f>'TABLEAU DE BORD'!H1869</f>
        <v>0</v>
      </c>
      <c r="CM1871">
        <f>'TABLEAU DE BORD'!K1869-'TABLEAU DE BORD'!I1869</f>
        <v>0</v>
      </c>
    </row>
    <row r="1872" spans="72:91" x14ac:dyDescent="0.25">
      <c r="BT187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BORD'!$B$13:$B$2000,0),11))*T1872/INDEX('TABLEAU DE BORD'!$B$13:$R$2000,MATCH('Formalisme RTE'!$H$2,'TABLEAU DE BORD'!$B$13:$B$2000,0),12)</f>
        <v>3.102830965870556</v>
      </c>
      <c r="BU1872">
        <f t="shared" si="135"/>
        <v>246.85063832914042</v>
      </c>
      <c r="BX1872">
        <f t="shared" ref="BX1872:BX1935" si="136">SQRT(1-(1/(SQRT((CB1872*0.981)^2+(($B$30/10)*BZ1872*0.001)^2)/(CB1872*0.981))^2))</f>
        <v>0.60748217536470928</v>
      </c>
      <c r="BZ1872">
        <v>19.600000000000001</v>
      </c>
      <c r="CB1872">
        <v>0.627</v>
      </c>
      <c r="CD1872">
        <f t="shared" si="134"/>
        <v>406.35042202010396</v>
      </c>
      <c r="CG187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BORD'!$B$13:$B$2000,0),9)))*T1872/$P$18)</f>
        <v>406.35042202010396</v>
      </c>
      <c r="CI1872">
        <f>'TABLEAU DE BORD'!B1870</f>
        <v>0</v>
      </c>
      <c r="CJ1872">
        <f>'TABLEAU DE BORD'!E1870-'TABLEAU DE BORD'!C1870</f>
        <v>0</v>
      </c>
      <c r="CL1872">
        <f>'TABLEAU DE BORD'!H1870</f>
        <v>0</v>
      </c>
      <c r="CM1872">
        <f>'TABLEAU DE BORD'!K1870-'TABLEAU DE BORD'!I1870</f>
        <v>0</v>
      </c>
    </row>
    <row r="1873" spans="72:91" x14ac:dyDescent="0.25">
      <c r="BT187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BORD'!$B$13:$B$2000,0),11))*T1873/INDEX('TABLEAU DE BORD'!$B$13:$R$2000,MATCH('Formalisme RTE'!$H$2,'TABLEAU DE BORD'!$B$13:$B$2000,0),12)</f>
        <v>3.102830965870556</v>
      </c>
      <c r="BU1873">
        <f t="shared" si="135"/>
        <v>246.85063832914042</v>
      </c>
      <c r="BX1873">
        <f t="shared" si="136"/>
        <v>0.60748217536470928</v>
      </c>
      <c r="BZ1873">
        <v>19.600000000000001</v>
      </c>
      <c r="CB1873">
        <v>0.627</v>
      </c>
      <c r="CD1873">
        <f t="shared" ref="CD1873:CD1930" si="137">CG1873-CF1873</f>
        <v>406.35042202010396</v>
      </c>
      <c r="CG187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BORD'!$B$13:$B$2000,0),9)))*T1873/$P$18)</f>
        <v>406.35042202010396</v>
      </c>
      <c r="CI1873">
        <f>'TABLEAU DE BORD'!B1871</f>
        <v>0</v>
      </c>
      <c r="CJ1873">
        <f>'TABLEAU DE BORD'!E1871-'TABLEAU DE BORD'!C1871</f>
        <v>0</v>
      </c>
      <c r="CL1873">
        <f>'TABLEAU DE BORD'!H1871</f>
        <v>0</v>
      </c>
      <c r="CM1873">
        <f>'TABLEAU DE BORD'!K1871-'TABLEAU DE BORD'!I1871</f>
        <v>0</v>
      </c>
    </row>
    <row r="1874" spans="72:91" x14ac:dyDescent="0.25">
      <c r="BT187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BORD'!$B$13:$B$2000,0),11))*T1874/INDEX('TABLEAU DE BORD'!$B$13:$R$2000,MATCH('Formalisme RTE'!$H$2,'TABLEAU DE BORD'!$B$13:$B$2000,0),12)</f>
        <v>3.102830965870556</v>
      </c>
      <c r="BU1874">
        <f t="shared" ref="BU1874:BU1937" si="138">BX1874*CD1874</f>
        <v>246.85063832914042</v>
      </c>
      <c r="BX1874">
        <f t="shared" si="136"/>
        <v>0.60748217536470928</v>
      </c>
      <c r="BZ1874">
        <v>19.600000000000001</v>
      </c>
      <c r="CB1874">
        <v>0.627</v>
      </c>
      <c r="CD1874">
        <f t="shared" si="137"/>
        <v>406.35042202010396</v>
      </c>
      <c r="CG187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BORD'!$B$13:$B$2000,0),9)))*T1874/$P$18)</f>
        <v>406.35042202010396</v>
      </c>
      <c r="CI1874">
        <f>'TABLEAU DE BORD'!B1872</f>
        <v>0</v>
      </c>
      <c r="CJ1874">
        <f>'TABLEAU DE BORD'!E1872-'TABLEAU DE BORD'!C1872</f>
        <v>0</v>
      </c>
      <c r="CL1874">
        <f>'TABLEAU DE BORD'!H1872</f>
        <v>0</v>
      </c>
      <c r="CM1874">
        <f>'TABLEAU DE BORD'!K1872-'TABLEAU DE BORD'!I1872</f>
        <v>0</v>
      </c>
    </row>
    <row r="1875" spans="72:91" x14ac:dyDescent="0.25">
      <c r="BT187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BORD'!$B$13:$B$2000,0),11))*T1875/INDEX('TABLEAU DE BORD'!$B$13:$R$2000,MATCH('Formalisme RTE'!$H$2,'TABLEAU DE BORD'!$B$13:$B$2000,0),12)</f>
        <v>3.102830965870556</v>
      </c>
      <c r="BU1875">
        <f t="shared" si="138"/>
        <v>246.85063832914042</v>
      </c>
      <c r="BX1875">
        <f t="shared" si="136"/>
        <v>0.60748217536470928</v>
      </c>
      <c r="BZ1875">
        <v>19.600000000000001</v>
      </c>
      <c r="CB1875">
        <v>0.627</v>
      </c>
      <c r="CD1875">
        <f t="shared" si="137"/>
        <v>406.35042202010396</v>
      </c>
      <c r="CG187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BORD'!$B$13:$B$2000,0),9)))*T1875/$P$18)</f>
        <v>406.35042202010396</v>
      </c>
      <c r="CI1875">
        <f>'TABLEAU DE BORD'!B1873</f>
        <v>0</v>
      </c>
      <c r="CJ1875">
        <f>'TABLEAU DE BORD'!E1873-'TABLEAU DE BORD'!C1873</f>
        <v>0</v>
      </c>
      <c r="CL1875">
        <f>'TABLEAU DE BORD'!H1873</f>
        <v>0</v>
      </c>
      <c r="CM1875">
        <f>'TABLEAU DE BORD'!K1873-'TABLEAU DE BORD'!I1873</f>
        <v>0</v>
      </c>
    </row>
    <row r="1876" spans="72:91" x14ac:dyDescent="0.25">
      <c r="BT187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BORD'!$B$13:$B$2000,0),11))*T1876/INDEX('TABLEAU DE BORD'!$B$13:$R$2000,MATCH('Formalisme RTE'!$H$2,'TABLEAU DE BORD'!$B$13:$B$2000,0),12)</f>
        <v>3.102830965870556</v>
      </c>
      <c r="BU1876">
        <f t="shared" si="138"/>
        <v>246.85063832914042</v>
      </c>
      <c r="BX1876">
        <f t="shared" si="136"/>
        <v>0.60748217536470928</v>
      </c>
      <c r="BZ1876">
        <v>19.600000000000001</v>
      </c>
      <c r="CB1876">
        <v>0.627</v>
      </c>
      <c r="CD1876">
        <f t="shared" si="137"/>
        <v>406.35042202010396</v>
      </c>
      <c r="CG187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BORD'!$B$13:$B$2000,0),9)))*T1876/$P$18)</f>
        <v>406.35042202010396</v>
      </c>
      <c r="CI1876">
        <f>'TABLEAU DE BORD'!B1874</f>
        <v>0</v>
      </c>
      <c r="CJ1876">
        <f>'TABLEAU DE BORD'!E1874-'TABLEAU DE BORD'!C1874</f>
        <v>0</v>
      </c>
      <c r="CL1876">
        <f>'TABLEAU DE BORD'!H1874</f>
        <v>0</v>
      </c>
      <c r="CM1876">
        <f>'TABLEAU DE BORD'!K1874-'TABLEAU DE BORD'!I1874</f>
        <v>0</v>
      </c>
    </row>
    <row r="1877" spans="72:91" x14ac:dyDescent="0.25">
      <c r="BT187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BORD'!$B$13:$B$2000,0),11))*T1877/INDEX('TABLEAU DE BORD'!$B$13:$R$2000,MATCH('Formalisme RTE'!$H$2,'TABLEAU DE BORD'!$B$13:$B$2000,0),12)</f>
        <v>3.102830965870556</v>
      </c>
      <c r="BU1877">
        <f t="shared" si="138"/>
        <v>246.85063832914042</v>
      </c>
      <c r="BX1877">
        <f t="shared" si="136"/>
        <v>0.60748217536470928</v>
      </c>
      <c r="BZ1877">
        <v>19.600000000000001</v>
      </c>
      <c r="CB1877">
        <v>0.627</v>
      </c>
      <c r="CD1877">
        <f t="shared" si="137"/>
        <v>406.35042202010396</v>
      </c>
      <c r="CG187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BORD'!$B$13:$B$2000,0),9)))*T1877/$P$18)</f>
        <v>406.35042202010396</v>
      </c>
      <c r="CI1877">
        <f>'TABLEAU DE BORD'!B1875</f>
        <v>0</v>
      </c>
      <c r="CJ1877">
        <f>'TABLEAU DE BORD'!E1875-'TABLEAU DE BORD'!C1875</f>
        <v>0</v>
      </c>
      <c r="CL1877">
        <f>'TABLEAU DE BORD'!H1875</f>
        <v>0</v>
      </c>
      <c r="CM1877">
        <f>'TABLEAU DE BORD'!K1875-'TABLEAU DE BORD'!I1875</f>
        <v>0</v>
      </c>
    </row>
    <row r="1878" spans="72:91" x14ac:dyDescent="0.25">
      <c r="BT187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BORD'!$B$13:$B$2000,0),11))*T1878/INDEX('TABLEAU DE BORD'!$B$13:$R$2000,MATCH('Formalisme RTE'!$H$2,'TABLEAU DE BORD'!$B$13:$B$2000,0),12)</f>
        <v>3.102830965870556</v>
      </c>
      <c r="BU1878">
        <f t="shared" si="138"/>
        <v>246.85063832914042</v>
      </c>
      <c r="BX1878">
        <f t="shared" si="136"/>
        <v>0.60748217536470928</v>
      </c>
      <c r="BZ1878">
        <v>19.600000000000001</v>
      </c>
      <c r="CB1878">
        <v>0.627</v>
      </c>
      <c r="CD1878">
        <f t="shared" si="137"/>
        <v>406.35042202010396</v>
      </c>
      <c r="CG187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BORD'!$B$13:$B$2000,0),9)))*T1878/$P$18)</f>
        <v>406.35042202010396</v>
      </c>
      <c r="CI1878">
        <f>'TABLEAU DE BORD'!B1876</f>
        <v>0</v>
      </c>
      <c r="CJ1878">
        <f>'TABLEAU DE BORD'!E1876-'TABLEAU DE BORD'!C1876</f>
        <v>0</v>
      </c>
      <c r="CL1878">
        <f>'TABLEAU DE BORD'!H1876</f>
        <v>0</v>
      </c>
      <c r="CM1878">
        <f>'TABLEAU DE BORD'!K1876-'TABLEAU DE BORD'!I1876</f>
        <v>0</v>
      </c>
    </row>
    <row r="1879" spans="72:91" x14ac:dyDescent="0.25">
      <c r="BT187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BORD'!$B$13:$B$2000,0),11))*T1879/INDEX('TABLEAU DE BORD'!$B$13:$R$2000,MATCH('Formalisme RTE'!$H$2,'TABLEAU DE BORD'!$B$13:$B$2000,0),12)</f>
        <v>3.102830965870556</v>
      </c>
      <c r="BU1879">
        <f t="shared" si="138"/>
        <v>246.85063832914042</v>
      </c>
      <c r="BX1879">
        <f t="shared" si="136"/>
        <v>0.60748217536470928</v>
      </c>
      <c r="BZ1879">
        <v>19.600000000000001</v>
      </c>
      <c r="CB1879">
        <v>0.627</v>
      </c>
      <c r="CD1879">
        <f t="shared" si="137"/>
        <v>406.35042202010396</v>
      </c>
      <c r="CG187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BORD'!$B$13:$B$2000,0),9)))*T1879/$P$18)</f>
        <v>406.35042202010396</v>
      </c>
      <c r="CI1879">
        <f>'TABLEAU DE BORD'!B1877</f>
        <v>0</v>
      </c>
      <c r="CJ1879">
        <f>'TABLEAU DE BORD'!E1877-'TABLEAU DE BORD'!C1877</f>
        <v>0</v>
      </c>
      <c r="CL1879">
        <f>'TABLEAU DE BORD'!H1877</f>
        <v>0</v>
      </c>
      <c r="CM1879">
        <f>'TABLEAU DE BORD'!K1877-'TABLEAU DE BORD'!I1877</f>
        <v>0</v>
      </c>
    </row>
    <row r="1880" spans="72:91" x14ac:dyDescent="0.25">
      <c r="BT188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BORD'!$B$13:$B$2000,0),11))*T1880/INDEX('TABLEAU DE BORD'!$B$13:$R$2000,MATCH('Formalisme RTE'!$H$2,'TABLEAU DE BORD'!$B$13:$B$2000,0),12)</f>
        <v>3.102830965870556</v>
      </c>
      <c r="BU1880">
        <f t="shared" si="138"/>
        <v>246.85063832914042</v>
      </c>
      <c r="BX1880">
        <f t="shared" si="136"/>
        <v>0.60748217536470928</v>
      </c>
      <c r="BZ1880">
        <v>19.600000000000001</v>
      </c>
      <c r="CB1880">
        <v>0.627</v>
      </c>
      <c r="CD1880">
        <f t="shared" si="137"/>
        <v>406.35042202010396</v>
      </c>
      <c r="CG188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BORD'!$B$13:$B$2000,0),9)))*T1880/$P$18)</f>
        <v>406.35042202010396</v>
      </c>
      <c r="CI1880">
        <f>'TABLEAU DE BORD'!B1878</f>
        <v>0</v>
      </c>
      <c r="CJ1880">
        <f>'TABLEAU DE BORD'!E1878-'TABLEAU DE BORD'!C1878</f>
        <v>0</v>
      </c>
      <c r="CL1880">
        <f>'TABLEAU DE BORD'!H1878</f>
        <v>0</v>
      </c>
      <c r="CM1880">
        <f>'TABLEAU DE BORD'!K1878-'TABLEAU DE BORD'!I1878</f>
        <v>0</v>
      </c>
    </row>
    <row r="1881" spans="72:91" x14ac:dyDescent="0.25">
      <c r="BT188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BORD'!$B$13:$B$2000,0),11))*T1881/INDEX('TABLEAU DE BORD'!$B$13:$R$2000,MATCH('Formalisme RTE'!$H$2,'TABLEAU DE BORD'!$B$13:$B$2000,0),12)</f>
        <v>3.102830965870556</v>
      </c>
      <c r="BU1881">
        <f t="shared" si="138"/>
        <v>246.85063832914042</v>
      </c>
      <c r="BX1881">
        <f t="shared" si="136"/>
        <v>0.60748217536470928</v>
      </c>
      <c r="BZ1881">
        <v>19.600000000000001</v>
      </c>
      <c r="CB1881">
        <v>0.627</v>
      </c>
      <c r="CD1881">
        <f t="shared" si="137"/>
        <v>406.35042202010396</v>
      </c>
      <c r="CG188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BORD'!$B$13:$B$2000,0),9)))*T1881/$P$18)</f>
        <v>406.35042202010396</v>
      </c>
      <c r="CI1881">
        <f>'TABLEAU DE BORD'!B1879</f>
        <v>0</v>
      </c>
      <c r="CJ1881">
        <f>'TABLEAU DE BORD'!E1879-'TABLEAU DE BORD'!C1879</f>
        <v>0</v>
      </c>
      <c r="CL1881">
        <f>'TABLEAU DE BORD'!H1879</f>
        <v>0</v>
      </c>
      <c r="CM1881">
        <f>'TABLEAU DE BORD'!K1879-'TABLEAU DE BORD'!I1879</f>
        <v>0</v>
      </c>
    </row>
    <row r="1882" spans="72:91" x14ac:dyDescent="0.25">
      <c r="BT188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BORD'!$B$13:$B$2000,0),11))*T1882/INDEX('TABLEAU DE BORD'!$B$13:$R$2000,MATCH('Formalisme RTE'!$H$2,'TABLEAU DE BORD'!$B$13:$B$2000,0),12)</f>
        <v>3.102830965870556</v>
      </c>
      <c r="BU1882">
        <f t="shared" si="138"/>
        <v>246.85063832914042</v>
      </c>
      <c r="BX1882">
        <f t="shared" si="136"/>
        <v>0.60748217536470928</v>
      </c>
      <c r="BZ1882">
        <v>19.600000000000001</v>
      </c>
      <c r="CB1882">
        <v>0.627</v>
      </c>
      <c r="CD1882">
        <f t="shared" si="137"/>
        <v>406.35042202010396</v>
      </c>
      <c r="CG188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BORD'!$B$13:$B$2000,0),9)))*T1882/$P$18)</f>
        <v>406.35042202010396</v>
      </c>
      <c r="CI1882">
        <f>'TABLEAU DE BORD'!B1880</f>
        <v>0</v>
      </c>
      <c r="CJ1882">
        <f>'TABLEAU DE BORD'!E1880-'TABLEAU DE BORD'!C1880</f>
        <v>0</v>
      </c>
      <c r="CL1882">
        <f>'TABLEAU DE BORD'!H1880</f>
        <v>0</v>
      </c>
      <c r="CM1882">
        <f>'TABLEAU DE BORD'!K1880-'TABLEAU DE BORD'!I1880</f>
        <v>0</v>
      </c>
    </row>
    <row r="1883" spans="72:91" x14ac:dyDescent="0.25">
      <c r="BT188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BORD'!$B$13:$B$2000,0),11))*T1883/INDEX('TABLEAU DE BORD'!$B$13:$R$2000,MATCH('Formalisme RTE'!$H$2,'TABLEAU DE BORD'!$B$13:$B$2000,0),12)</f>
        <v>3.102830965870556</v>
      </c>
      <c r="BU1883">
        <f t="shared" si="138"/>
        <v>246.85063832914042</v>
      </c>
      <c r="BX1883">
        <f t="shared" si="136"/>
        <v>0.60748217536470928</v>
      </c>
      <c r="BZ1883">
        <v>19.600000000000001</v>
      </c>
      <c r="CB1883">
        <v>0.627</v>
      </c>
      <c r="CD1883">
        <f t="shared" si="137"/>
        <v>406.35042202010396</v>
      </c>
      <c r="CG188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BORD'!$B$13:$B$2000,0),9)))*T1883/$P$18)</f>
        <v>406.35042202010396</v>
      </c>
      <c r="CI1883">
        <f>'TABLEAU DE BORD'!B1881</f>
        <v>0</v>
      </c>
      <c r="CJ1883">
        <f>'TABLEAU DE BORD'!E1881-'TABLEAU DE BORD'!C1881</f>
        <v>0</v>
      </c>
      <c r="CL1883">
        <f>'TABLEAU DE BORD'!H1881</f>
        <v>0</v>
      </c>
      <c r="CM1883">
        <f>'TABLEAU DE BORD'!K1881-'TABLEAU DE BORD'!I1881</f>
        <v>0</v>
      </c>
    </row>
    <row r="1884" spans="72:91" x14ac:dyDescent="0.25">
      <c r="BT188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BORD'!$B$13:$B$2000,0),11))*T1884/INDEX('TABLEAU DE BORD'!$B$13:$R$2000,MATCH('Formalisme RTE'!$H$2,'TABLEAU DE BORD'!$B$13:$B$2000,0),12)</f>
        <v>3.102830965870556</v>
      </c>
      <c r="BU1884">
        <f t="shared" si="138"/>
        <v>246.85063832914042</v>
      </c>
      <c r="BX1884">
        <f t="shared" si="136"/>
        <v>0.60748217536470928</v>
      </c>
      <c r="BZ1884">
        <v>19.600000000000001</v>
      </c>
      <c r="CB1884">
        <v>0.627</v>
      </c>
      <c r="CD1884">
        <f t="shared" si="137"/>
        <v>406.35042202010396</v>
      </c>
      <c r="CG188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BORD'!$B$13:$B$2000,0),9)))*T1884/$P$18)</f>
        <v>406.35042202010396</v>
      </c>
      <c r="CI1884">
        <f>'TABLEAU DE BORD'!B1882</f>
        <v>0</v>
      </c>
      <c r="CJ1884">
        <f>'TABLEAU DE BORD'!E1882-'TABLEAU DE BORD'!C1882</f>
        <v>0</v>
      </c>
      <c r="CL1884">
        <f>'TABLEAU DE BORD'!H1882</f>
        <v>0</v>
      </c>
      <c r="CM1884">
        <f>'TABLEAU DE BORD'!K1882-'TABLEAU DE BORD'!I1882</f>
        <v>0</v>
      </c>
    </row>
    <row r="1885" spans="72:91" x14ac:dyDescent="0.25">
      <c r="BT188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BORD'!$B$13:$B$2000,0),11))*T1885/INDEX('TABLEAU DE BORD'!$B$13:$R$2000,MATCH('Formalisme RTE'!$H$2,'TABLEAU DE BORD'!$B$13:$B$2000,0),12)</f>
        <v>3.102830965870556</v>
      </c>
      <c r="BU1885">
        <f t="shared" si="138"/>
        <v>246.85063832914042</v>
      </c>
      <c r="BX1885">
        <f t="shared" si="136"/>
        <v>0.60748217536470928</v>
      </c>
      <c r="BZ1885">
        <v>19.600000000000001</v>
      </c>
      <c r="CB1885">
        <v>0.627</v>
      </c>
      <c r="CD1885">
        <f t="shared" si="137"/>
        <v>406.35042202010396</v>
      </c>
      <c r="CG188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BORD'!$B$13:$B$2000,0),9)))*T1885/$P$18)</f>
        <v>406.35042202010396</v>
      </c>
      <c r="CI1885">
        <f>'TABLEAU DE BORD'!B1883</f>
        <v>0</v>
      </c>
      <c r="CJ1885">
        <f>'TABLEAU DE BORD'!E1883-'TABLEAU DE BORD'!C1883</f>
        <v>0</v>
      </c>
      <c r="CL1885">
        <f>'TABLEAU DE BORD'!H1883</f>
        <v>0</v>
      </c>
      <c r="CM1885">
        <f>'TABLEAU DE BORD'!K1883-'TABLEAU DE BORD'!I1883</f>
        <v>0</v>
      </c>
    </row>
    <row r="1886" spans="72:91" x14ac:dyDescent="0.25">
      <c r="BT188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BORD'!$B$13:$B$2000,0),11))*T1886/INDEX('TABLEAU DE BORD'!$B$13:$R$2000,MATCH('Formalisme RTE'!$H$2,'TABLEAU DE BORD'!$B$13:$B$2000,0),12)</f>
        <v>3.102830965870556</v>
      </c>
      <c r="BU1886">
        <f t="shared" si="138"/>
        <v>246.85063832914042</v>
      </c>
      <c r="BX1886">
        <f t="shared" si="136"/>
        <v>0.60748217536470928</v>
      </c>
      <c r="BZ1886">
        <v>19.600000000000001</v>
      </c>
      <c r="CB1886">
        <v>0.627</v>
      </c>
      <c r="CD1886">
        <f t="shared" si="137"/>
        <v>406.35042202010396</v>
      </c>
      <c r="CG188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BORD'!$B$13:$B$2000,0),9)))*T1886/$P$18)</f>
        <v>406.35042202010396</v>
      </c>
      <c r="CI1886">
        <f>'TABLEAU DE BORD'!B1884</f>
        <v>0</v>
      </c>
      <c r="CJ1886">
        <f>'TABLEAU DE BORD'!E1884-'TABLEAU DE BORD'!C1884</f>
        <v>0</v>
      </c>
      <c r="CL1886">
        <f>'TABLEAU DE BORD'!H1884</f>
        <v>0</v>
      </c>
      <c r="CM1886">
        <f>'TABLEAU DE BORD'!K1884-'TABLEAU DE BORD'!I1884</f>
        <v>0</v>
      </c>
    </row>
    <row r="1887" spans="72:91" x14ac:dyDescent="0.25">
      <c r="BT188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BORD'!$B$13:$B$2000,0),11))*T1887/INDEX('TABLEAU DE BORD'!$B$13:$R$2000,MATCH('Formalisme RTE'!$H$2,'TABLEAU DE BORD'!$B$13:$B$2000,0),12)</f>
        <v>3.102830965870556</v>
      </c>
      <c r="BU1887">
        <f t="shared" si="138"/>
        <v>246.85063832914042</v>
      </c>
      <c r="BX1887">
        <f t="shared" si="136"/>
        <v>0.60748217536470928</v>
      </c>
      <c r="BZ1887">
        <v>19.600000000000001</v>
      </c>
      <c r="CB1887">
        <v>0.627</v>
      </c>
      <c r="CD1887">
        <f t="shared" si="137"/>
        <v>406.35042202010396</v>
      </c>
      <c r="CG188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BORD'!$B$13:$B$2000,0),9)))*T1887/$P$18)</f>
        <v>406.35042202010396</v>
      </c>
      <c r="CI1887">
        <f>'TABLEAU DE BORD'!B1885</f>
        <v>0</v>
      </c>
      <c r="CJ1887">
        <f>'TABLEAU DE BORD'!E1885-'TABLEAU DE BORD'!C1885</f>
        <v>0</v>
      </c>
      <c r="CL1887">
        <f>'TABLEAU DE BORD'!H1885</f>
        <v>0</v>
      </c>
      <c r="CM1887">
        <f>'TABLEAU DE BORD'!K1885-'TABLEAU DE BORD'!I1885</f>
        <v>0</v>
      </c>
    </row>
    <row r="1888" spans="72:91" x14ac:dyDescent="0.25">
      <c r="BT188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BORD'!$B$13:$B$2000,0),11))*T1888/INDEX('TABLEAU DE BORD'!$B$13:$R$2000,MATCH('Formalisme RTE'!$H$2,'TABLEAU DE BORD'!$B$13:$B$2000,0),12)</f>
        <v>3.102830965870556</v>
      </c>
      <c r="BU1888">
        <f t="shared" si="138"/>
        <v>246.85063832914042</v>
      </c>
      <c r="BX1888">
        <f t="shared" si="136"/>
        <v>0.60748217536470928</v>
      </c>
      <c r="BZ1888">
        <v>19.600000000000001</v>
      </c>
      <c r="CB1888">
        <v>0.627</v>
      </c>
      <c r="CD1888">
        <f t="shared" si="137"/>
        <v>406.35042202010396</v>
      </c>
      <c r="CG188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BORD'!$B$13:$B$2000,0),9)))*T1888/$P$18)</f>
        <v>406.35042202010396</v>
      </c>
      <c r="CI1888">
        <f>'TABLEAU DE BORD'!B1886</f>
        <v>0</v>
      </c>
      <c r="CJ1888">
        <f>'TABLEAU DE BORD'!E1886-'TABLEAU DE BORD'!C1886</f>
        <v>0</v>
      </c>
      <c r="CL1888">
        <f>'TABLEAU DE BORD'!H1886</f>
        <v>0</v>
      </c>
      <c r="CM1888">
        <f>'TABLEAU DE BORD'!K1886-'TABLEAU DE BORD'!I1886</f>
        <v>0</v>
      </c>
    </row>
    <row r="1889" spans="72:91" x14ac:dyDescent="0.25">
      <c r="BT188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BORD'!$B$13:$B$2000,0),11))*T1889/INDEX('TABLEAU DE BORD'!$B$13:$R$2000,MATCH('Formalisme RTE'!$H$2,'TABLEAU DE BORD'!$B$13:$B$2000,0),12)</f>
        <v>3.102830965870556</v>
      </c>
      <c r="BU1889">
        <f t="shared" si="138"/>
        <v>246.85063832914042</v>
      </c>
      <c r="BX1889">
        <f t="shared" si="136"/>
        <v>0.60748217536470928</v>
      </c>
      <c r="BZ1889">
        <v>19.600000000000001</v>
      </c>
      <c r="CB1889">
        <v>0.627</v>
      </c>
      <c r="CD1889">
        <f t="shared" si="137"/>
        <v>406.35042202010396</v>
      </c>
      <c r="CG188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BORD'!$B$13:$B$2000,0),9)))*T1889/$P$18)</f>
        <v>406.35042202010396</v>
      </c>
      <c r="CI1889">
        <f>'TABLEAU DE BORD'!B1887</f>
        <v>0</v>
      </c>
      <c r="CJ1889">
        <f>'TABLEAU DE BORD'!E1887-'TABLEAU DE BORD'!C1887</f>
        <v>0</v>
      </c>
      <c r="CL1889">
        <f>'TABLEAU DE BORD'!H1887</f>
        <v>0</v>
      </c>
      <c r="CM1889">
        <f>'TABLEAU DE BORD'!K1887-'TABLEAU DE BORD'!I1887</f>
        <v>0</v>
      </c>
    </row>
    <row r="1890" spans="72:91" x14ac:dyDescent="0.25">
      <c r="BT189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BORD'!$B$13:$B$2000,0),11))*T1890/INDEX('TABLEAU DE BORD'!$B$13:$R$2000,MATCH('Formalisme RTE'!$H$2,'TABLEAU DE BORD'!$B$13:$B$2000,0),12)</f>
        <v>3.102830965870556</v>
      </c>
      <c r="BU1890">
        <f t="shared" si="138"/>
        <v>246.85063832914042</v>
      </c>
      <c r="BX1890">
        <f t="shared" si="136"/>
        <v>0.60748217536470928</v>
      </c>
      <c r="BZ1890">
        <v>19.600000000000001</v>
      </c>
      <c r="CB1890">
        <v>0.627</v>
      </c>
      <c r="CD1890">
        <f t="shared" si="137"/>
        <v>406.35042202010396</v>
      </c>
      <c r="CG189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BORD'!$B$13:$B$2000,0),9)))*T1890/$P$18)</f>
        <v>406.35042202010396</v>
      </c>
      <c r="CI1890">
        <f>'TABLEAU DE BORD'!B1888</f>
        <v>0</v>
      </c>
      <c r="CJ1890">
        <f>'TABLEAU DE BORD'!E1888-'TABLEAU DE BORD'!C1888</f>
        <v>0</v>
      </c>
      <c r="CL1890">
        <f>'TABLEAU DE BORD'!H1888</f>
        <v>0</v>
      </c>
      <c r="CM1890">
        <f>'TABLEAU DE BORD'!K1888-'TABLEAU DE BORD'!I1888</f>
        <v>0</v>
      </c>
    </row>
    <row r="1891" spans="72:91" x14ac:dyDescent="0.25">
      <c r="BT189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BORD'!$B$13:$B$2000,0),11))*T1891/INDEX('TABLEAU DE BORD'!$B$13:$R$2000,MATCH('Formalisme RTE'!$H$2,'TABLEAU DE BORD'!$B$13:$B$2000,0),12)</f>
        <v>3.102830965870556</v>
      </c>
      <c r="BU1891">
        <f t="shared" si="138"/>
        <v>246.85063832914042</v>
      </c>
      <c r="BX1891">
        <f t="shared" si="136"/>
        <v>0.60748217536470928</v>
      </c>
      <c r="BZ1891">
        <v>19.600000000000001</v>
      </c>
      <c r="CB1891">
        <v>0.627</v>
      </c>
      <c r="CD1891">
        <f t="shared" si="137"/>
        <v>406.35042202010396</v>
      </c>
      <c r="CG189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BORD'!$B$13:$B$2000,0),9)))*T1891/$P$18)</f>
        <v>406.35042202010396</v>
      </c>
      <c r="CI1891">
        <f>'TABLEAU DE BORD'!B1889</f>
        <v>0</v>
      </c>
      <c r="CJ1891">
        <f>'TABLEAU DE BORD'!E1889-'TABLEAU DE BORD'!C1889</f>
        <v>0</v>
      </c>
      <c r="CL1891">
        <f>'TABLEAU DE BORD'!H1889</f>
        <v>0</v>
      </c>
      <c r="CM1891">
        <f>'TABLEAU DE BORD'!K1889-'TABLEAU DE BORD'!I1889</f>
        <v>0</v>
      </c>
    </row>
    <row r="1892" spans="72:91" x14ac:dyDescent="0.25">
      <c r="BT189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BORD'!$B$13:$B$2000,0),11))*T1892/INDEX('TABLEAU DE BORD'!$B$13:$R$2000,MATCH('Formalisme RTE'!$H$2,'TABLEAU DE BORD'!$B$13:$B$2000,0),12)</f>
        <v>3.102830965870556</v>
      </c>
      <c r="BU1892">
        <f t="shared" si="138"/>
        <v>246.85063832914042</v>
      </c>
      <c r="BX1892">
        <f t="shared" si="136"/>
        <v>0.60748217536470928</v>
      </c>
      <c r="BZ1892">
        <v>19.600000000000001</v>
      </c>
      <c r="CB1892">
        <v>0.627</v>
      </c>
      <c r="CD1892">
        <f t="shared" si="137"/>
        <v>406.35042202010396</v>
      </c>
      <c r="CG189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BORD'!$B$13:$B$2000,0),9)))*T1892/$P$18)</f>
        <v>406.35042202010396</v>
      </c>
      <c r="CI1892">
        <f>'TABLEAU DE BORD'!B1890</f>
        <v>0</v>
      </c>
      <c r="CJ1892">
        <f>'TABLEAU DE BORD'!E1890-'TABLEAU DE BORD'!C1890</f>
        <v>0</v>
      </c>
      <c r="CL1892">
        <f>'TABLEAU DE BORD'!H1890</f>
        <v>0</v>
      </c>
      <c r="CM1892">
        <f>'TABLEAU DE BORD'!K1890-'TABLEAU DE BORD'!I1890</f>
        <v>0</v>
      </c>
    </row>
    <row r="1893" spans="72:91" x14ac:dyDescent="0.25">
      <c r="BT189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BORD'!$B$13:$B$2000,0),11))*T1893/INDEX('TABLEAU DE BORD'!$B$13:$R$2000,MATCH('Formalisme RTE'!$H$2,'TABLEAU DE BORD'!$B$13:$B$2000,0),12)</f>
        <v>3.102830965870556</v>
      </c>
      <c r="BU1893">
        <f t="shared" si="138"/>
        <v>246.85063832914042</v>
      </c>
      <c r="BX1893">
        <f t="shared" si="136"/>
        <v>0.60748217536470928</v>
      </c>
      <c r="BZ1893">
        <v>19.600000000000001</v>
      </c>
      <c r="CB1893">
        <v>0.627</v>
      </c>
      <c r="CD1893">
        <f t="shared" si="137"/>
        <v>406.35042202010396</v>
      </c>
      <c r="CG189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BORD'!$B$13:$B$2000,0),9)))*T1893/$P$18)</f>
        <v>406.35042202010396</v>
      </c>
      <c r="CI1893">
        <f>'TABLEAU DE BORD'!B1891</f>
        <v>0</v>
      </c>
      <c r="CJ1893">
        <f>'TABLEAU DE BORD'!E1891-'TABLEAU DE BORD'!C1891</f>
        <v>0</v>
      </c>
      <c r="CL1893">
        <f>'TABLEAU DE BORD'!H1891</f>
        <v>0</v>
      </c>
      <c r="CM1893">
        <f>'TABLEAU DE BORD'!K1891-'TABLEAU DE BORD'!I1891</f>
        <v>0</v>
      </c>
    </row>
    <row r="1894" spans="72:91" x14ac:dyDescent="0.25">
      <c r="BT189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BORD'!$B$13:$B$2000,0),11))*T1894/INDEX('TABLEAU DE BORD'!$B$13:$R$2000,MATCH('Formalisme RTE'!$H$2,'TABLEAU DE BORD'!$B$13:$B$2000,0),12)</f>
        <v>3.102830965870556</v>
      </c>
      <c r="BU1894">
        <f t="shared" si="138"/>
        <v>246.85063832914042</v>
      </c>
      <c r="BX1894">
        <f t="shared" si="136"/>
        <v>0.60748217536470928</v>
      </c>
      <c r="BZ1894">
        <v>19.600000000000001</v>
      </c>
      <c r="CB1894">
        <v>0.627</v>
      </c>
      <c r="CD1894">
        <f t="shared" si="137"/>
        <v>406.35042202010396</v>
      </c>
      <c r="CG189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BORD'!$B$13:$B$2000,0),9)))*T1894/$P$18)</f>
        <v>406.35042202010396</v>
      </c>
      <c r="CI1894">
        <f>'TABLEAU DE BORD'!B1892</f>
        <v>0</v>
      </c>
      <c r="CJ1894">
        <f>'TABLEAU DE BORD'!E1892-'TABLEAU DE BORD'!C1892</f>
        <v>0</v>
      </c>
      <c r="CL1894">
        <f>'TABLEAU DE BORD'!H1892</f>
        <v>0</v>
      </c>
      <c r="CM1894">
        <f>'TABLEAU DE BORD'!K1892-'TABLEAU DE BORD'!I1892</f>
        <v>0</v>
      </c>
    </row>
    <row r="1895" spans="72:91" x14ac:dyDescent="0.25">
      <c r="BT189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BORD'!$B$13:$B$2000,0),11))*T1895/INDEX('TABLEAU DE BORD'!$B$13:$R$2000,MATCH('Formalisme RTE'!$H$2,'TABLEAU DE BORD'!$B$13:$B$2000,0),12)</f>
        <v>3.102830965870556</v>
      </c>
      <c r="BU1895">
        <f t="shared" si="138"/>
        <v>246.85063832914042</v>
      </c>
      <c r="BX1895">
        <f t="shared" si="136"/>
        <v>0.60748217536470928</v>
      </c>
      <c r="BZ1895">
        <v>19.600000000000001</v>
      </c>
      <c r="CB1895">
        <v>0.627</v>
      </c>
      <c r="CD1895">
        <f t="shared" si="137"/>
        <v>406.35042202010396</v>
      </c>
      <c r="CG189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BORD'!$B$13:$B$2000,0),9)))*T1895/$P$18)</f>
        <v>406.35042202010396</v>
      </c>
      <c r="CI1895">
        <f>'TABLEAU DE BORD'!B1893</f>
        <v>0</v>
      </c>
      <c r="CJ1895">
        <f>'TABLEAU DE BORD'!E1893-'TABLEAU DE BORD'!C1893</f>
        <v>0</v>
      </c>
      <c r="CL1895">
        <f>'TABLEAU DE BORD'!H1893</f>
        <v>0</v>
      </c>
      <c r="CM1895">
        <f>'TABLEAU DE BORD'!K1893-'TABLEAU DE BORD'!I1893</f>
        <v>0</v>
      </c>
    </row>
    <row r="1896" spans="72:91" x14ac:dyDescent="0.25">
      <c r="BT189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BORD'!$B$13:$B$2000,0),11))*T1896/INDEX('TABLEAU DE BORD'!$B$13:$R$2000,MATCH('Formalisme RTE'!$H$2,'TABLEAU DE BORD'!$B$13:$B$2000,0),12)</f>
        <v>3.102830965870556</v>
      </c>
      <c r="BU1896">
        <f t="shared" si="138"/>
        <v>246.85063832914042</v>
      </c>
      <c r="BX1896">
        <f t="shared" si="136"/>
        <v>0.60748217536470928</v>
      </c>
      <c r="BZ1896">
        <v>19.600000000000001</v>
      </c>
      <c r="CB1896">
        <v>0.627</v>
      </c>
      <c r="CD1896">
        <f t="shared" si="137"/>
        <v>406.35042202010396</v>
      </c>
      <c r="CG189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BORD'!$B$13:$B$2000,0),9)))*T1896/$P$18)</f>
        <v>406.35042202010396</v>
      </c>
      <c r="CI1896">
        <f>'TABLEAU DE BORD'!B1894</f>
        <v>0</v>
      </c>
      <c r="CJ1896">
        <f>'TABLEAU DE BORD'!E1894-'TABLEAU DE BORD'!C1894</f>
        <v>0</v>
      </c>
      <c r="CL1896">
        <f>'TABLEAU DE BORD'!H1894</f>
        <v>0</v>
      </c>
      <c r="CM1896">
        <f>'TABLEAU DE BORD'!K1894-'TABLEAU DE BORD'!I1894</f>
        <v>0</v>
      </c>
    </row>
    <row r="1897" spans="72:91" x14ac:dyDescent="0.25">
      <c r="BT189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BORD'!$B$13:$B$2000,0),11))*T1897/INDEX('TABLEAU DE BORD'!$B$13:$R$2000,MATCH('Formalisme RTE'!$H$2,'TABLEAU DE BORD'!$B$13:$B$2000,0),12)</f>
        <v>3.102830965870556</v>
      </c>
      <c r="BU1897">
        <f t="shared" si="138"/>
        <v>246.85063832914042</v>
      </c>
      <c r="BX1897">
        <f t="shared" si="136"/>
        <v>0.60748217536470928</v>
      </c>
      <c r="BZ1897">
        <v>19.600000000000001</v>
      </c>
      <c r="CB1897">
        <v>0.627</v>
      </c>
      <c r="CD1897">
        <f t="shared" si="137"/>
        <v>406.35042202010396</v>
      </c>
      <c r="CG189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BORD'!$B$13:$B$2000,0),9)))*T1897/$P$18)</f>
        <v>406.35042202010396</v>
      </c>
      <c r="CI1897">
        <f>'TABLEAU DE BORD'!B1895</f>
        <v>0</v>
      </c>
      <c r="CJ1897">
        <f>'TABLEAU DE BORD'!E1895-'TABLEAU DE BORD'!C1895</f>
        <v>0</v>
      </c>
      <c r="CL1897">
        <f>'TABLEAU DE BORD'!H1895</f>
        <v>0</v>
      </c>
      <c r="CM1897">
        <f>'TABLEAU DE BORD'!K1895-'TABLEAU DE BORD'!I1895</f>
        <v>0</v>
      </c>
    </row>
    <row r="1898" spans="72:91" x14ac:dyDescent="0.25">
      <c r="BT18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BORD'!$B$13:$B$2000,0),11))*T1898/INDEX('TABLEAU DE BORD'!$B$13:$R$2000,MATCH('Formalisme RTE'!$H$2,'TABLEAU DE BORD'!$B$13:$B$2000,0),12)</f>
        <v>3.102830965870556</v>
      </c>
      <c r="BU1898">
        <f t="shared" si="138"/>
        <v>246.85063832914042</v>
      </c>
      <c r="BX1898">
        <f t="shared" si="136"/>
        <v>0.60748217536470928</v>
      </c>
      <c r="BZ1898">
        <v>19.600000000000001</v>
      </c>
      <c r="CB1898">
        <v>0.627</v>
      </c>
      <c r="CD1898">
        <f t="shared" si="137"/>
        <v>406.35042202010396</v>
      </c>
      <c r="CG189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BORD'!$B$13:$B$2000,0),9)))*T1898/$P$18)</f>
        <v>406.35042202010396</v>
      </c>
      <c r="CI1898">
        <f>'TABLEAU DE BORD'!B1896</f>
        <v>0</v>
      </c>
      <c r="CJ1898">
        <f>'TABLEAU DE BORD'!E1896-'TABLEAU DE BORD'!C1896</f>
        <v>0</v>
      </c>
      <c r="CL1898">
        <f>'TABLEAU DE BORD'!H1896</f>
        <v>0</v>
      </c>
      <c r="CM1898">
        <f>'TABLEAU DE BORD'!K1896-'TABLEAU DE BORD'!I1896</f>
        <v>0</v>
      </c>
    </row>
    <row r="1899" spans="72:91" x14ac:dyDescent="0.25">
      <c r="BT189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BORD'!$B$13:$B$2000,0),11))*T1899/INDEX('TABLEAU DE BORD'!$B$13:$R$2000,MATCH('Formalisme RTE'!$H$2,'TABLEAU DE BORD'!$B$13:$B$2000,0),12)</f>
        <v>3.102830965870556</v>
      </c>
      <c r="BU1899">
        <f t="shared" si="138"/>
        <v>246.85063832914042</v>
      </c>
      <c r="BX1899">
        <f t="shared" si="136"/>
        <v>0.60748217536470928</v>
      </c>
      <c r="BZ1899">
        <v>19.600000000000001</v>
      </c>
      <c r="CB1899">
        <v>0.627</v>
      </c>
      <c r="CD1899">
        <f t="shared" si="137"/>
        <v>406.35042202010396</v>
      </c>
      <c r="CG189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BORD'!$B$13:$B$2000,0),9)))*T1899/$P$18)</f>
        <v>406.35042202010396</v>
      </c>
      <c r="CI1899">
        <f>'TABLEAU DE BORD'!B1897</f>
        <v>0</v>
      </c>
      <c r="CJ1899">
        <f>'TABLEAU DE BORD'!E1897-'TABLEAU DE BORD'!C1897</f>
        <v>0</v>
      </c>
      <c r="CL1899">
        <f>'TABLEAU DE BORD'!H1897</f>
        <v>0</v>
      </c>
      <c r="CM1899">
        <f>'TABLEAU DE BORD'!K1897-'TABLEAU DE BORD'!I1897</f>
        <v>0</v>
      </c>
    </row>
    <row r="1900" spans="72:91" x14ac:dyDescent="0.25">
      <c r="BT190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BORD'!$B$13:$B$2000,0),11))*T1900/INDEX('TABLEAU DE BORD'!$B$13:$R$2000,MATCH('Formalisme RTE'!$H$2,'TABLEAU DE BORD'!$B$13:$B$2000,0),12)</f>
        <v>3.102830965870556</v>
      </c>
      <c r="BU1900">
        <f t="shared" si="138"/>
        <v>246.85063832914042</v>
      </c>
      <c r="BX1900">
        <f t="shared" si="136"/>
        <v>0.60748217536470928</v>
      </c>
      <c r="BZ1900">
        <v>19.600000000000001</v>
      </c>
      <c r="CB1900">
        <v>0.627</v>
      </c>
      <c r="CD1900">
        <f t="shared" si="137"/>
        <v>406.35042202010396</v>
      </c>
      <c r="CG190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BORD'!$B$13:$B$2000,0),9)))*T1900/$P$18)</f>
        <v>406.35042202010396</v>
      </c>
      <c r="CI1900">
        <f>'TABLEAU DE BORD'!B1898</f>
        <v>0</v>
      </c>
      <c r="CJ1900">
        <f>'TABLEAU DE BORD'!E1898-'TABLEAU DE BORD'!C1898</f>
        <v>0</v>
      </c>
      <c r="CL1900">
        <f>'TABLEAU DE BORD'!H1898</f>
        <v>0</v>
      </c>
      <c r="CM1900">
        <f>'TABLEAU DE BORD'!K1898-'TABLEAU DE BORD'!I1898</f>
        <v>0</v>
      </c>
    </row>
    <row r="1901" spans="72:91" x14ac:dyDescent="0.25">
      <c r="BT190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BORD'!$B$13:$B$2000,0),11))*T1901/INDEX('TABLEAU DE BORD'!$B$13:$R$2000,MATCH('Formalisme RTE'!$H$2,'TABLEAU DE BORD'!$B$13:$B$2000,0),12)</f>
        <v>3.102830965870556</v>
      </c>
      <c r="BU1901">
        <f t="shared" si="138"/>
        <v>246.85063832914042</v>
      </c>
      <c r="BX1901">
        <f t="shared" si="136"/>
        <v>0.60748217536470928</v>
      </c>
      <c r="BZ1901">
        <v>19.600000000000001</v>
      </c>
      <c r="CB1901">
        <v>0.627</v>
      </c>
      <c r="CD1901">
        <f t="shared" si="137"/>
        <v>406.35042202010396</v>
      </c>
      <c r="CG190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BORD'!$B$13:$B$2000,0),9)))*T1901/$P$18)</f>
        <v>406.35042202010396</v>
      </c>
      <c r="CI1901">
        <f>'TABLEAU DE BORD'!B1899</f>
        <v>0</v>
      </c>
      <c r="CJ1901">
        <f>'TABLEAU DE BORD'!E1899-'TABLEAU DE BORD'!C1899</f>
        <v>0</v>
      </c>
      <c r="CL1901">
        <f>'TABLEAU DE BORD'!H1899</f>
        <v>0</v>
      </c>
      <c r="CM1901">
        <f>'TABLEAU DE BORD'!K1899-'TABLEAU DE BORD'!I1899</f>
        <v>0</v>
      </c>
    </row>
    <row r="1902" spans="72:91" x14ac:dyDescent="0.25">
      <c r="BT190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BORD'!$B$13:$B$2000,0),11))*T1902/INDEX('TABLEAU DE BORD'!$B$13:$R$2000,MATCH('Formalisme RTE'!$H$2,'TABLEAU DE BORD'!$B$13:$B$2000,0),12)</f>
        <v>3.102830965870556</v>
      </c>
      <c r="BU1902">
        <f t="shared" si="138"/>
        <v>246.85063832914042</v>
      </c>
      <c r="BX1902">
        <f t="shared" si="136"/>
        <v>0.60748217536470928</v>
      </c>
      <c r="BZ1902">
        <v>19.600000000000001</v>
      </c>
      <c r="CB1902">
        <v>0.627</v>
      </c>
      <c r="CD1902">
        <f t="shared" si="137"/>
        <v>406.35042202010396</v>
      </c>
      <c r="CG190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BORD'!$B$13:$B$2000,0),9)))*T1902/$P$18)</f>
        <v>406.35042202010396</v>
      </c>
      <c r="CI1902">
        <f>'TABLEAU DE BORD'!B1900</f>
        <v>0</v>
      </c>
      <c r="CJ1902">
        <f>'TABLEAU DE BORD'!E1900-'TABLEAU DE BORD'!C1900</f>
        <v>0</v>
      </c>
      <c r="CL1902">
        <f>'TABLEAU DE BORD'!H1900</f>
        <v>0</v>
      </c>
      <c r="CM1902">
        <f>'TABLEAU DE BORD'!K1900-'TABLEAU DE BORD'!I1900</f>
        <v>0</v>
      </c>
    </row>
    <row r="1903" spans="72:91" x14ac:dyDescent="0.25">
      <c r="BT190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BORD'!$B$13:$B$2000,0),11))*T1903/INDEX('TABLEAU DE BORD'!$B$13:$R$2000,MATCH('Formalisme RTE'!$H$2,'TABLEAU DE BORD'!$B$13:$B$2000,0),12)</f>
        <v>3.102830965870556</v>
      </c>
      <c r="BU1903">
        <f t="shared" si="138"/>
        <v>246.85063832914042</v>
      </c>
      <c r="BX1903">
        <f t="shared" si="136"/>
        <v>0.60748217536470928</v>
      </c>
      <c r="BZ1903">
        <v>19.600000000000001</v>
      </c>
      <c r="CB1903">
        <v>0.627</v>
      </c>
      <c r="CD1903">
        <f t="shared" si="137"/>
        <v>406.35042202010396</v>
      </c>
      <c r="CG190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BORD'!$B$13:$B$2000,0),9)))*T1903/$P$18)</f>
        <v>406.35042202010396</v>
      </c>
      <c r="CI1903">
        <f>'TABLEAU DE BORD'!B1901</f>
        <v>0</v>
      </c>
      <c r="CJ1903">
        <f>'TABLEAU DE BORD'!E1901-'TABLEAU DE BORD'!C1901</f>
        <v>0</v>
      </c>
      <c r="CL1903">
        <f>'TABLEAU DE BORD'!H1901</f>
        <v>0</v>
      </c>
      <c r="CM1903">
        <f>'TABLEAU DE BORD'!K1901-'TABLEAU DE BORD'!I1901</f>
        <v>0</v>
      </c>
    </row>
    <row r="1904" spans="72:91" x14ac:dyDescent="0.25">
      <c r="BT190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BORD'!$B$13:$B$2000,0),11))*T1904/INDEX('TABLEAU DE BORD'!$B$13:$R$2000,MATCH('Formalisme RTE'!$H$2,'TABLEAU DE BORD'!$B$13:$B$2000,0),12)</f>
        <v>3.102830965870556</v>
      </c>
      <c r="BU1904">
        <f t="shared" si="138"/>
        <v>246.85063832914042</v>
      </c>
      <c r="BX1904">
        <f t="shared" si="136"/>
        <v>0.60748217536470928</v>
      </c>
      <c r="BZ1904">
        <v>19.600000000000001</v>
      </c>
      <c r="CB1904">
        <v>0.627</v>
      </c>
      <c r="CD1904">
        <f t="shared" si="137"/>
        <v>406.35042202010396</v>
      </c>
      <c r="CG190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BORD'!$B$13:$B$2000,0),9)))*T1904/$P$18)</f>
        <v>406.35042202010396</v>
      </c>
      <c r="CI1904">
        <f>'TABLEAU DE BORD'!B1902</f>
        <v>0</v>
      </c>
      <c r="CJ1904">
        <f>'TABLEAU DE BORD'!E1902-'TABLEAU DE BORD'!C1902</f>
        <v>0</v>
      </c>
      <c r="CL1904">
        <f>'TABLEAU DE BORD'!H1902</f>
        <v>0</v>
      </c>
      <c r="CM1904">
        <f>'TABLEAU DE BORD'!K1902-'TABLEAU DE BORD'!I1902</f>
        <v>0</v>
      </c>
    </row>
    <row r="1905" spans="72:91" x14ac:dyDescent="0.25">
      <c r="BT190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BORD'!$B$13:$B$2000,0),11))*T1905/INDEX('TABLEAU DE BORD'!$B$13:$R$2000,MATCH('Formalisme RTE'!$H$2,'TABLEAU DE BORD'!$B$13:$B$2000,0),12)</f>
        <v>3.102830965870556</v>
      </c>
      <c r="BU1905">
        <f t="shared" si="138"/>
        <v>246.85063832914042</v>
      </c>
      <c r="BX1905">
        <f t="shared" si="136"/>
        <v>0.60748217536470928</v>
      </c>
      <c r="BZ1905">
        <v>19.600000000000001</v>
      </c>
      <c r="CB1905">
        <v>0.627</v>
      </c>
      <c r="CD1905">
        <f t="shared" si="137"/>
        <v>406.35042202010396</v>
      </c>
      <c r="CG190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BORD'!$B$13:$B$2000,0),9)))*T1905/$P$18)</f>
        <v>406.35042202010396</v>
      </c>
      <c r="CI1905">
        <f>'TABLEAU DE BORD'!B1903</f>
        <v>0</v>
      </c>
      <c r="CJ1905">
        <f>'TABLEAU DE BORD'!E1903-'TABLEAU DE BORD'!C1903</f>
        <v>0</v>
      </c>
      <c r="CL1905">
        <f>'TABLEAU DE BORD'!H1903</f>
        <v>0</v>
      </c>
      <c r="CM1905">
        <f>'TABLEAU DE BORD'!K1903-'TABLEAU DE BORD'!I1903</f>
        <v>0</v>
      </c>
    </row>
    <row r="1906" spans="72:91" x14ac:dyDescent="0.25">
      <c r="BT190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BORD'!$B$13:$B$2000,0),11))*T1906/INDEX('TABLEAU DE BORD'!$B$13:$R$2000,MATCH('Formalisme RTE'!$H$2,'TABLEAU DE BORD'!$B$13:$B$2000,0),12)</f>
        <v>3.102830965870556</v>
      </c>
      <c r="BU1906">
        <f t="shared" si="138"/>
        <v>246.85063832914042</v>
      </c>
      <c r="BX1906">
        <f t="shared" si="136"/>
        <v>0.60748217536470928</v>
      </c>
      <c r="BZ1906">
        <v>19.600000000000001</v>
      </c>
      <c r="CB1906">
        <v>0.627</v>
      </c>
      <c r="CD1906">
        <f t="shared" si="137"/>
        <v>406.35042202010396</v>
      </c>
      <c r="CG190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BORD'!$B$13:$B$2000,0),9)))*T1906/$P$18)</f>
        <v>406.35042202010396</v>
      </c>
      <c r="CI1906">
        <f>'TABLEAU DE BORD'!B1904</f>
        <v>0</v>
      </c>
      <c r="CJ1906">
        <f>'TABLEAU DE BORD'!E1904-'TABLEAU DE BORD'!C1904</f>
        <v>0</v>
      </c>
      <c r="CL1906">
        <f>'TABLEAU DE BORD'!H1904</f>
        <v>0</v>
      </c>
      <c r="CM1906">
        <f>'TABLEAU DE BORD'!K1904-'TABLEAU DE BORD'!I1904</f>
        <v>0</v>
      </c>
    </row>
    <row r="1907" spans="72:91" x14ac:dyDescent="0.25">
      <c r="BT190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BORD'!$B$13:$B$2000,0),11))*T1907/INDEX('TABLEAU DE BORD'!$B$13:$R$2000,MATCH('Formalisme RTE'!$H$2,'TABLEAU DE BORD'!$B$13:$B$2000,0),12)</f>
        <v>3.102830965870556</v>
      </c>
      <c r="BU1907">
        <f t="shared" si="138"/>
        <v>246.85063832914042</v>
      </c>
      <c r="BX1907">
        <f t="shared" si="136"/>
        <v>0.60748217536470928</v>
      </c>
      <c r="BZ1907">
        <v>19.600000000000001</v>
      </c>
      <c r="CB1907">
        <v>0.627</v>
      </c>
      <c r="CD1907">
        <f t="shared" si="137"/>
        <v>406.35042202010396</v>
      </c>
      <c r="CG190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BORD'!$B$13:$B$2000,0),9)))*T1907/$P$18)</f>
        <v>406.35042202010396</v>
      </c>
      <c r="CI1907">
        <f>'TABLEAU DE BORD'!B1905</f>
        <v>0</v>
      </c>
      <c r="CJ1907">
        <f>'TABLEAU DE BORD'!E1905-'TABLEAU DE BORD'!C1905</f>
        <v>0</v>
      </c>
      <c r="CL1907">
        <f>'TABLEAU DE BORD'!H1905</f>
        <v>0</v>
      </c>
      <c r="CM1907">
        <f>'TABLEAU DE BORD'!K1905-'TABLEAU DE BORD'!I1905</f>
        <v>0</v>
      </c>
    </row>
    <row r="1908" spans="72:91" x14ac:dyDescent="0.25">
      <c r="BT190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BORD'!$B$13:$B$2000,0),11))*T1908/INDEX('TABLEAU DE BORD'!$B$13:$R$2000,MATCH('Formalisme RTE'!$H$2,'TABLEAU DE BORD'!$B$13:$B$2000,0),12)</f>
        <v>3.102830965870556</v>
      </c>
      <c r="BU1908">
        <f t="shared" si="138"/>
        <v>246.85063832914042</v>
      </c>
      <c r="BX1908">
        <f t="shared" si="136"/>
        <v>0.60748217536470928</v>
      </c>
      <c r="BZ1908">
        <v>19.600000000000001</v>
      </c>
      <c r="CB1908">
        <v>0.627</v>
      </c>
      <c r="CD1908">
        <f t="shared" si="137"/>
        <v>406.35042202010396</v>
      </c>
      <c r="CG190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BORD'!$B$13:$B$2000,0),9)))*T1908/$P$18)</f>
        <v>406.35042202010396</v>
      </c>
      <c r="CI1908">
        <f>'TABLEAU DE BORD'!B1906</f>
        <v>0</v>
      </c>
      <c r="CJ1908">
        <f>'TABLEAU DE BORD'!E1906-'TABLEAU DE BORD'!C1906</f>
        <v>0</v>
      </c>
      <c r="CL1908">
        <f>'TABLEAU DE BORD'!H1906</f>
        <v>0</v>
      </c>
      <c r="CM1908">
        <f>'TABLEAU DE BORD'!K1906-'TABLEAU DE BORD'!I1906</f>
        <v>0</v>
      </c>
    </row>
    <row r="1909" spans="72:91" x14ac:dyDescent="0.25">
      <c r="BT190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BORD'!$B$13:$B$2000,0),11))*T1909/INDEX('TABLEAU DE BORD'!$B$13:$R$2000,MATCH('Formalisme RTE'!$H$2,'TABLEAU DE BORD'!$B$13:$B$2000,0),12)</f>
        <v>3.102830965870556</v>
      </c>
      <c r="BU1909">
        <f t="shared" si="138"/>
        <v>246.85063832914042</v>
      </c>
      <c r="BX1909">
        <f t="shared" si="136"/>
        <v>0.60748217536470928</v>
      </c>
      <c r="BZ1909">
        <v>19.600000000000001</v>
      </c>
      <c r="CB1909">
        <v>0.627</v>
      </c>
      <c r="CD1909">
        <f t="shared" si="137"/>
        <v>406.35042202010396</v>
      </c>
      <c r="CG190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BORD'!$B$13:$B$2000,0),9)))*T1909/$P$18)</f>
        <v>406.35042202010396</v>
      </c>
      <c r="CI1909">
        <f>'TABLEAU DE BORD'!B1907</f>
        <v>0</v>
      </c>
      <c r="CJ1909">
        <f>'TABLEAU DE BORD'!E1907-'TABLEAU DE BORD'!C1907</f>
        <v>0</v>
      </c>
      <c r="CL1909">
        <f>'TABLEAU DE BORD'!H1907</f>
        <v>0</v>
      </c>
      <c r="CM1909">
        <f>'TABLEAU DE BORD'!K1907-'TABLEAU DE BORD'!I1907</f>
        <v>0</v>
      </c>
    </row>
    <row r="1910" spans="72:91" x14ac:dyDescent="0.25">
      <c r="BT191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BORD'!$B$13:$B$2000,0),11))*T1910/INDEX('TABLEAU DE BORD'!$B$13:$R$2000,MATCH('Formalisme RTE'!$H$2,'TABLEAU DE BORD'!$B$13:$B$2000,0),12)</f>
        <v>3.102830965870556</v>
      </c>
      <c r="BU1910">
        <f t="shared" si="138"/>
        <v>246.85063832914042</v>
      </c>
      <c r="BX1910">
        <f t="shared" si="136"/>
        <v>0.60748217536470928</v>
      </c>
      <c r="BZ1910">
        <v>19.600000000000001</v>
      </c>
      <c r="CB1910">
        <v>0.627</v>
      </c>
      <c r="CD1910">
        <f t="shared" si="137"/>
        <v>406.35042202010396</v>
      </c>
      <c r="CG191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BORD'!$B$13:$B$2000,0),9)))*T1910/$P$18)</f>
        <v>406.35042202010396</v>
      </c>
      <c r="CI1910">
        <f>'TABLEAU DE BORD'!B1908</f>
        <v>0</v>
      </c>
      <c r="CJ1910">
        <f>'TABLEAU DE BORD'!E1908-'TABLEAU DE BORD'!C1908</f>
        <v>0</v>
      </c>
      <c r="CL1910">
        <f>'TABLEAU DE BORD'!H1908</f>
        <v>0</v>
      </c>
      <c r="CM1910">
        <f>'TABLEAU DE BORD'!K1908-'TABLEAU DE BORD'!I1908</f>
        <v>0</v>
      </c>
    </row>
    <row r="1911" spans="72:91" x14ac:dyDescent="0.25">
      <c r="BT191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BORD'!$B$13:$B$2000,0),11))*T1911/INDEX('TABLEAU DE BORD'!$B$13:$R$2000,MATCH('Formalisme RTE'!$H$2,'TABLEAU DE BORD'!$B$13:$B$2000,0),12)</f>
        <v>3.102830965870556</v>
      </c>
      <c r="BU1911">
        <f t="shared" si="138"/>
        <v>246.85063832914042</v>
      </c>
      <c r="BX1911">
        <f t="shared" si="136"/>
        <v>0.60748217536470928</v>
      </c>
      <c r="BZ1911">
        <v>19.600000000000001</v>
      </c>
      <c r="CB1911">
        <v>0.627</v>
      </c>
      <c r="CD1911">
        <f t="shared" si="137"/>
        <v>406.35042202010396</v>
      </c>
      <c r="CG191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BORD'!$B$13:$B$2000,0),9)))*T1911/$P$18)</f>
        <v>406.35042202010396</v>
      </c>
      <c r="CI1911">
        <f>'TABLEAU DE BORD'!B1909</f>
        <v>0</v>
      </c>
      <c r="CJ1911">
        <f>'TABLEAU DE BORD'!E1909-'TABLEAU DE BORD'!C1909</f>
        <v>0</v>
      </c>
      <c r="CL1911">
        <f>'TABLEAU DE BORD'!H1909</f>
        <v>0</v>
      </c>
      <c r="CM1911">
        <f>'TABLEAU DE BORD'!K1909-'TABLEAU DE BORD'!I1909</f>
        <v>0</v>
      </c>
    </row>
    <row r="1912" spans="72:91" x14ac:dyDescent="0.25">
      <c r="BT191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BORD'!$B$13:$B$2000,0),11))*T1912/INDEX('TABLEAU DE BORD'!$B$13:$R$2000,MATCH('Formalisme RTE'!$H$2,'TABLEAU DE BORD'!$B$13:$B$2000,0),12)</f>
        <v>3.102830965870556</v>
      </c>
      <c r="BU1912">
        <f t="shared" si="138"/>
        <v>246.85063832914042</v>
      </c>
      <c r="BX1912">
        <f t="shared" si="136"/>
        <v>0.60748217536470928</v>
      </c>
      <c r="BZ1912">
        <v>19.600000000000001</v>
      </c>
      <c r="CB1912">
        <v>0.627</v>
      </c>
      <c r="CD1912">
        <f t="shared" si="137"/>
        <v>406.35042202010396</v>
      </c>
      <c r="CG191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BORD'!$B$13:$B$2000,0),9)))*T1912/$P$18)</f>
        <v>406.35042202010396</v>
      </c>
      <c r="CI1912">
        <f>'TABLEAU DE BORD'!B1910</f>
        <v>0</v>
      </c>
      <c r="CJ1912">
        <f>'TABLEAU DE BORD'!E1910-'TABLEAU DE BORD'!C1910</f>
        <v>0</v>
      </c>
      <c r="CL1912">
        <f>'TABLEAU DE BORD'!H1910</f>
        <v>0</v>
      </c>
      <c r="CM1912">
        <f>'TABLEAU DE BORD'!K1910-'TABLEAU DE BORD'!I1910</f>
        <v>0</v>
      </c>
    </row>
    <row r="1913" spans="72:91" x14ac:dyDescent="0.25">
      <c r="BT191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BORD'!$B$13:$B$2000,0),11))*T1913/INDEX('TABLEAU DE BORD'!$B$13:$R$2000,MATCH('Formalisme RTE'!$H$2,'TABLEAU DE BORD'!$B$13:$B$2000,0),12)</f>
        <v>3.102830965870556</v>
      </c>
      <c r="BU1913">
        <f t="shared" si="138"/>
        <v>246.85063832914042</v>
      </c>
      <c r="BX1913">
        <f t="shared" si="136"/>
        <v>0.60748217536470928</v>
      </c>
      <c r="BZ1913">
        <v>19.600000000000001</v>
      </c>
      <c r="CB1913">
        <v>0.627</v>
      </c>
      <c r="CD1913">
        <f t="shared" si="137"/>
        <v>406.35042202010396</v>
      </c>
      <c r="CG191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BORD'!$B$13:$B$2000,0),9)))*T1913/$P$18)</f>
        <v>406.35042202010396</v>
      </c>
      <c r="CI1913">
        <f>'TABLEAU DE BORD'!B1911</f>
        <v>0</v>
      </c>
      <c r="CJ1913">
        <f>'TABLEAU DE BORD'!E1911-'TABLEAU DE BORD'!C1911</f>
        <v>0</v>
      </c>
      <c r="CL1913">
        <f>'TABLEAU DE BORD'!H1911</f>
        <v>0</v>
      </c>
      <c r="CM1913">
        <f>'TABLEAU DE BORD'!K1911-'TABLEAU DE BORD'!I1911</f>
        <v>0</v>
      </c>
    </row>
    <row r="1914" spans="72:91" x14ac:dyDescent="0.25">
      <c r="BT191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BORD'!$B$13:$B$2000,0),11))*T1914/INDEX('TABLEAU DE BORD'!$B$13:$R$2000,MATCH('Formalisme RTE'!$H$2,'TABLEAU DE BORD'!$B$13:$B$2000,0),12)</f>
        <v>3.102830965870556</v>
      </c>
      <c r="BU1914">
        <f t="shared" si="138"/>
        <v>246.85063832914042</v>
      </c>
      <c r="BX1914">
        <f t="shared" si="136"/>
        <v>0.60748217536470928</v>
      </c>
      <c r="BZ1914">
        <v>19.600000000000001</v>
      </c>
      <c r="CB1914">
        <v>0.627</v>
      </c>
      <c r="CD1914">
        <f t="shared" si="137"/>
        <v>406.35042202010396</v>
      </c>
      <c r="CG191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BORD'!$B$13:$B$2000,0),9)))*T1914/$P$18)</f>
        <v>406.35042202010396</v>
      </c>
      <c r="CI1914">
        <f>'TABLEAU DE BORD'!B1912</f>
        <v>0</v>
      </c>
      <c r="CJ1914">
        <f>'TABLEAU DE BORD'!E1912-'TABLEAU DE BORD'!C1912</f>
        <v>0</v>
      </c>
      <c r="CL1914">
        <f>'TABLEAU DE BORD'!H1912</f>
        <v>0</v>
      </c>
      <c r="CM1914">
        <f>'TABLEAU DE BORD'!K1912-'TABLEAU DE BORD'!I1912</f>
        <v>0</v>
      </c>
    </row>
    <row r="1915" spans="72:91" x14ac:dyDescent="0.25">
      <c r="BT191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BORD'!$B$13:$B$2000,0),11))*T1915/INDEX('TABLEAU DE BORD'!$B$13:$R$2000,MATCH('Formalisme RTE'!$H$2,'TABLEAU DE BORD'!$B$13:$B$2000,0),12)</f>
        <v>3.102830965870556</v>
      </c>
      <c r="BU1915">
        <f t="shared" si="138"/>
        <v>246.85063832914042</v>
      </c>
      <c r="BX1915">
        <f t="shared" si="136"/>
        <v>0.60748217536470928</v>
      </c>
      <c r="BZ1915">
        <v>19.600000000000001</v>
      </c>
      <c r="CB1915">
        <v>0.627</v>
      </c>
      <c r="CD1915">
        <f t="shared" si="137"/>
        <v>406.35042202010396</v>
      </c>
      <c r="CG191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BORD'!$B$13:$B$2000,0),9)))*T1915/$P$18)</f>
        <v>406.35042202010396</v>
      </c>
      <c r="CI1915">
        <f>'TABLEAU DE BORD'!B1913</f>
        <v>0</v>
      </c>
      <c r="CJ1915">
        <f>'TABLEAU DE BORD'!E1913-'TABLEAU DE BORD'!C1913</f>
        <v>0</v>
      </c>
      <c r="CL1915">
        <f>'TABLEAU DE BORD'!H1913</f>
        <v>0</v>
      </c>
      <c r="CM1915">
        <f>'TABLEAU DE BORD'!K1913-'TABLEAU DE BORD'!I1913</f>
        <v>0</v>
      </c>
    </row>
    <row r="1916" spans="72:91" x14ac:dyDescent="0.25">
      <c r="BT191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BORD'!$B$13:$B$2000,0),11))*T1916/INDEX('TABLEAU DE BORD'!$B$13:$R$2000,MATCH('Formalisme RTE'!$H$2,'TABLEAU DE BORD'!$B$13:$B$2000,0),12)</f>
        <v>3.102830965870556</v>
      </c>
      <c r="BU1916">
        <f t="shared" si="138"/>
        <v>246.85063832914042</v>
      </c>
      <c r="BX1916">
        <f t="shared" si="136"/>
        <v>0.60748217536470928</v>
      </c>
      <c r="BZ1916">
        <v>19.600000000000001</v>
      </c>
      <c r="CB1916">
        <v>0.627</v>
      </c>
      <c r="CD1916">
        <f t="shared" si="137"/>
        <v>406.35042202010396</v>
      </c>
      <c r="CG191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BORD'!$B$13:$B$2000,0),9)))*T1916/$P$18)</f>
        <v>406.35042202010396</v>
      </c>
      <c r="CI1916">
        <f>'TABLEAU DE BORD'!B1914</f>
        <v>0</v>
      </c>
      <c r="CJ1916">
        <f>'TABLEAU DE BORD'!E1914-'TABLEAU DE BORD'!C1914</f>
        <v>0</v>
      </c>
      <c r="CL1916">
        <f>'TABLEAU DE BORD'!H1914</f>
        <v>0</v>
      </c>
      <c r="CM1916">
        <f>'TABLEAU DE BORD'!K1914-'TABLEAU DE BORD'!I1914</f>
        <v>0</v>
      </c>
    </row>
    <row r="1917" spans="72:91" x14ac:dyDescent="0.25">
      <c r="BT191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BORD'!$B$13:$B$2000,0),11))*T1917/INDEX('TABLEAU DE BORD'!$B$13:$R$2000,MATCH('Formalisme RTE'!$H$2,'TABLEAU DE BORD'!$B$13:$B$2000,0),12)</f>
        <v>3.102830965870556</v>
      </c>
      <c r="BU1917">
        <f t="shared" si="138"/>
        <v>246.85063832914042</v>
      </c>
      <c r="BX1917">
        <f t="shared" si="136"/>
        <v>0.60748217536470928</v>
      </c>
      <c r="BZ1917">
        <v>19.600000000000001</v>
      </c>
      <c r="CB1917">
        <v>0.627</v>
      </c>
      <c r="CD1917">
        <f t="shared" si="137"/>
        <v>406.35042202010396</v>
      </c>
      <c r="CG191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BORD'!$B$13:$B$2000,0),9)))*T1917/$P$18)</f>
        <v>406.35042202010396</v>
      </c>
      <c r="CI1917">
        <f>'TABLEAU DE BORD'!B1915</f>
        <v>0</v>
      </c>
      <c r="CJ1917">
        <f>'TABLEAU DE BORD'!E1915-'TABLEAU DE BORD'!C1915</f>
        <v>0</v>
      </c>
      <c r="CL1917">
        <f>'TABLEAU DE BORD'!H1915</f>
        <v>0</v>
      </c>
      <c r="CM1917">
        <f>'TABLEAU DE BORD'!K1915-'TABLEAU DE BORD'!I1915</f>
        <v>0</v>
      </c>
    </row>
    <row r="1918" spans="72:91" x14ac:dyDescent="0.25">
      <c r="BT191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BORD'!$B$13:$B$2000,0),11))*T1918/INDEX('TABLEAU DE BORD'!$B$13:$R$2000,MATCH('Formalisme RTE'!$H$2,'TABLEAU DE BORD'!$B$13:$B$2000,0),12)</f>
        <v>3.102830965870556</v>
      </c>
      <c r="BU1918">
        <f t="shared" si="138"/>
        <v>246.85063832914042</v>
      </c>
      <c r="BX1918">
        <f t="shared" si="136"/>
        <v>0.60748217536470928</v>
      </c>
      <c r="BZ1918">
        <v>19.600000000000001</v>
      </c>
      <c r="CB1918">
        <v>0.627</v>
      </c>
      <c r="CD1918">
        <f t="shared" si="137"/>
        <v>406.35042202010396</v>
      </c>
      <c r="CG191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BORD'!$B$13:$B$2000,0),9)))*T1918/$P$18)</f>
        <v>406.35042202010396</v>
      </c>
      <c r="CI1918">
        <f>'TABLEAU DE BORD'!B1916</f>
        <v>0</v>
      </c>
      <c r="CJ1918">
        <f>'TABLEAU DE BORD'!E1916-'TABLEAU DE BORD'!C1916</f>
        <v>0</v>
      </c>
      <c r="CL1918">
        <f>'TABLEAU DE BORD'!H1916</f>
        <v>0</v>
      </c>
      <c r="CM1918">
        <f>'TABLEAU DE BORD'!K1916-'TABLEAU DE BORD'!I1916</f>
        <v>0</v>
      </c>
    </row>
    <row r="1919" spans="72:91" x14ac:dyDescent="0.25">
      <c r="BT191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BORD'!$B$13:$B$2000,0),11))*T1919/INDEX('TABLEAU DE BORD'!$B$13:$R$2000,MATCH('Formalisme RTE'!$H$2,'TABLEAU DE BORD'!$B$13:$B$2000,0),12)</f>
        <v>3.102830965870556</v>
      </c>
      <c r="BU1919">
        <f t="shared" si="138"/>
        <v>246.85063832914042</v>
      </c>
      <c r="BX1919">
        <f t="shared" si="136"/>
        <v>0.60748217536470928</v>
      </c>
      <c r="BZ1919">
        <v>19.600000000000001</v>
      </c>
      <c r="CB1919">
        <v>0.627</v>
      </c>
      <c r="CD1919">
        <f t="shared" si="137"/>
        <v>406.35042202010396</v>
      </c>
      <c r="CG191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BORD'!$B$13:$B$2000,0),9)))*T1919/$P$18)</f>
        <v>406.35042202010396</v>
      </c>
      <c r="CI1919">
        <f>'TABLEAU DE BORD'!B1917</f>
        <v>0</v>
      </c>
      <c r="CJ1919">
        <f>'TABLEAU DE BORD'!E1917-'TABLEAU DE BORD'!C1917</f>
        <v>0</v>
      </c>
      <c r="CL1919">
        <f>'TABLEAU DE BORD'!H1917</f>
        <v>0</v>
      </c>
      <c r="CM1919">
        <f>'TABLEAU DE BORD'!K1917-'TABLEAU DE BORD'!I1917</f>
        <v>0</v>
      </c>
    </row>
    <row r="1920" spans="72:91" x14ac:dyDescent="0.25">
      <c r="BT192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BORD'!$B$13:$B$2000,0),11))*T1920/INDEX('TABLEAU DE BORD'!$B$13:$R$2000,MATCH('Formalisme RTE'!$H$2,'TABLEAU DE BORD'!$B$13:$B$2000,0),12)</f>
        <v>3.102830965870556</v>
      </c>
      <c r="BU1920">
        <f t="shared" si="138"/>
        <v>246.85063832914042</v>
      </c>
      <c r="BX1920">
        <f t="shared" si="136"/>
        <v>0.60748217536470928</v>
      </c>
      <c r="BZ1920">
        <v>19.600000000000001</v>
      </c>
      <c r="CB1920">
        <v>0.627</v>
      </c>
      <c r="CD1920">
        <f t="shared" si="137"/>
        <v>406.35042202010396</v>
      </c>
      <c r="CG192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BORD'!$B$13:$B$2000,0),9)))*T1920/$P$18)</f>
        <v>406.35042202010396</v>
      </c>
      <c r="CI1920">
        <f>'TABLEAU DE BORD'!B1918</f>
        <v>0</v>
      </c>
      <c r="CJ1920">
        <f>'TABLEAU DE BORD'!E1918-'TABLEAU DE BORD'!C1918</f>
        <v>0</v>
      </c>
      <c r="CL1920">
        <f>'TABLEAU DE BORD'!H1918</f>
        <v>0</v>
      </c>
      <c r="CM1920">
        <f>'TABLEAU DE BORD'!K1918-'TABLEAU DE BORD'!I1918</f>
        <v>0</v>
      </c>
    </row>
    <row r="1921" spans="72:91" x14ac:dyDescent="0.25">
      <c r="BT192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BORD'!$B$13:$B$2000,0),11))*T1921/INDEX('TABLEAU DE BORD'!$B$13:$R$2000,MATCH('Formalisme RTE'!$H$2,'TABLEAU DE BORD'!$B$13:$B$2000,0),12)</f>
        <v>3.102830965870556</v>
      </c>
      <c r="BU1921">
        <f t="shared" si="138"/>
        <v>246.85063832914042</v>
      </c>
      <c r="BX1921">
        <f t="shared" si="136"/>
        <v>0.60748217536470928</v>
      </c>
      <c r="BZ1921">
        <v>19.600000000000001</v>
      </c>
      <c r="CB1921">
        <v>0.627</v>
      </c>
      <c r="CD1921">
        <f t="shared" si="137"/>
        <v>406.35042202010396</v>
      </c>
      <c r="CG192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BORD'!$B$13:$B$2000,0),9)))*T1921/$P$18)</f>
        <v>406.35042202010396</v>
      </c>
      <c r="CI1921">
        <f>'TABLEAU DE BORD'!B1919</f>
        <v>0</v>
      </c>
      <c r="CJ1921">
        <f>'TABLEAU DE BORD'!E1919-'TABLEAU DE BORD'!C1919</f>
        <v>0</v>
      </c>
      <c r="CL1921">
        <f>'TABLEAU DE BORD'!H1919</f>
        <v>0</v>
      </c>
      <c r="CM1921">
        <f>'TABLEAU DE BORD'!K1919-'TABLEAU DE BORD'!I1919</f>
        <v>0</v>
      </c>
    </row>
    <row r="1922" spans="72:91" x14ac:dyDescent="0.25">
      <c r="BT192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BORD'!$B$13:$B$2000,0),11))*T1922/INDEX('TABLEAU DE BORD'!$B$13:$R$2000,MATCH('Formalisme RTE'!$H$2,'TABLEAU DE BORD'!$B$13:$B$2000,0),12)</f>
        <v>3.102830965870556</v>
      </c>
      <c r="BU1922">
        <f t="shared" si="138"/>
        <v>246.85063832914042</v>
      </c>
      <c r="BX1922">
        <f t="shared" si="136"/>
        <v>0.60748217536470928</v>
      </c>
      <c r="BZ1922">
        <v>19.600000000000001</v>
      </c>
      <c r="CB1922">
        <v>0.627</v>
      </c>
      <c r="CD1922">
        <f t="shared" si="137"/>
        <v>406.35042202010396</v>
      </c>
      <c r="CG192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BORD'!$B$13:$B$2000,0),9)))*T1922/$P$18)</f>
        <v>406.35042202010396</v>
      </c>
      <c r="CI1922">
        <f>'TABLEAU DE BORD'!B1920</f>
        <v>0</v>
      </c>
      <c r="CJ1922">
        <f>'TABLEAU DE BORD'!E1920-'TABLEAU DE BORD'!C1920</f>
        <v>0</v>
      </c>
      <c r="CL1922">
        <f>'TABLEAU DE BORD'!H1920</f>
        <v>0</v>
      </c>
      <c r="CM1922">
        <f>'TABLEAU DE BORD'!K1920-'TABLEAU DE BORD'!I1920</f>
        <v>0</v>
      </c>
    </row>
    <row r="1923" spans="72:91" x14ac:dyDescent="0.25">
      <c r="BT192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BORD'!$B$13:$B$2000,0),11))*T1923/INDEX('TABLEAU DE BORD'!$B$13:$R$2000,MATCH('Formalisme RTE'!$H$2,'TABLEAU DE BORD'!$B$13:$B$2000,0),12)</f>
        <v>3.102830965870556</v>
      </c>
      <c r="BU1923">
        <f t="shared" si="138"/>
        <v>246.85063832914042</v>
      </c>
      <c r="BX1923">
        <f t="shared" si="136"/>
        <v>0.60748217536470928</v>
      </c>
      <c r="BZ1923">
        <v>19.600000000000001</v>
      </c>
      <c r="CB1923">
        <v>0.627</v>
      </c>
      <c r="CD1923">
        <f t="shared" si="137"/>
        <v>406.35042202010396</v>
      </c>
      <c r="CG192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BORD'!$B$13:$B$2000,0),9)))*T1923/$P$18)</f>
        <v>406.35042202010396</v>
      </c>
      <c r="CI1923">
        <f>'TABLEAU DE BORD'!B1921</f>
        <v>0</v>
      </c>
      <c r="CJ1923">
        <f>'TABLEAU DE BORD'!E1921-'TABLEAU DE BORD'!C1921</f>
        <v>0</v>
      </c>
      <c r="CL1923">
        <f>'TABLEAU DE BORD'!H1921</f>
        <v>0</v>
      </c>
      <c r="CM1923">
        <f>'TABLEAU DE BORD'!K1921-'TABLEAU DE BORD'!I1921</f>
        <v>0</v>
      </c>
    </row>
    <row r="1924" spans="72:91" x14ac:dyDescent="0.25">
      <c r="BT192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BORD'!$B$13:$B$2000,0),11))*T1924/INDEX('TABLEAU DE BORD'!$B$13:$R$2000,MATCH('Formalisme RTE'!$H$2,'TABLEAU DE BORD'!$B$13:$B$2000,0),12)</f>
        <v>3.102830965870556</v>
      </c>
      <c r="BU1924">
        <f t="shared" si="138"/>
        <v>246.85063832914042</v>
      </c>
      <c r="BX1924">
        <f t="shared" si="136"/>
        <v>0.60748217536470928</v>
      </c>
      <c r="BZ1924">
        <v>19.600000000000001</v>
      </c>
      <c r="CB1924">
        <v>0.627</v>
      </c>
      <c r="CD1924">
        <f t="shared" si="137"/>
        <v>406.35042202010396</v>
      </c>
      <c r="CG192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BORD'!$B$13:$B$2000,0),9)))*T1924/$P$18)</f>
        <v>406.35042202010396</v>
      </c>
      <c r="CI1924">
        <f>'TABLEAU DE BORD'!B1922</f>
        <v>0</v>
      </c>
      <c r="CJ1924">
        <f>'TABLEAU DE BORD'!E1922-'TABLEAU DE BORD'!C1922</f>
        <v>0</v>
      </c>
      <c r="CL1924">
        <f>'TABLEAU DE BORD'!H1922</f>
        <v>0</v>
      </c>
      <c r="CM1924">
        <f>'TABLEAU DE BORD'!K1922-'TABLEAU DE BORD'!I1922</f>
        <v>0</v>
      </c>
    </row>
    <row r="1925" spans="72:91" x14ac:dyDescent="0.25">
      <c r="BT192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BORD'!$B$13:$B$2000,0),11))*T1925/INDEX('TABLEAU DE BORD'!$B$13:$R$2000,MATCH('Formalisme RTE'!$H$2,'TABLEAU DE BORD'!$B$13:$B$2000,0),12)</f>
        <v>3.102830965870556</v>
      </c>
      <c r="BU1925">
        <f t="shared" si="138"/>
        <v>246.85063832914042</v>
      </c>
      <c r="BX1925">
        <f t="shared" si="136"/>
        <v>0.60748217536470928</v>
      </c>
      <c r="BZ1925">
        <v>19.600000000000001</v>
      </c>
      <c r="CB1925">
        <v>0.627</v>
      </c>
      <c r="CD1925">
        <f t="shared" si="137"/>
        <v>406.35042202010396</v>
      </c>
      <c r="CG192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BORD'!$B$13:$B$2000,0),9)))*T1925/$P$18)</f>
        <v>406.35042202010396</v>
      </c>
      <c r="CI1925">
        <f>'TABLEAU DE BORD'!B1923</f>
        <v>0</v>
      </c>
      <c r="CJ1925">
        <f>'TABLEAU DE BORD'!E1923-'TABLEAU DE BORD'!C1923</f>
        <v>0</v>
      </c>
      <c r="CL1925">
        <f>'TABLEAU DE BORD'!H1923</f>
        <v>0</v>
      </c>
      <c r="CM1925">
        <f>'TABLEAU DE BORD'!K1923-'TABLEAU DE BORD'!I1923</f>
        <v>0</v>
      </c>
    </row>
    <row r="1926" spans="72:91" x14ac:dyDescent="0.25">
      <c r="BT192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BORD'!$B$13:$B$2000,0),11))*T1926/INDEX('TABLEAU DE BORD'!$B$13:$R$2000,MATCH('Formalisme RTE'!$H$2,'TABLEAU DE BORD'!$B$13:$B$2000,0),12)</f>
        <v>3.102830965870556</v>
      </c>
      <c r="BU1926">
        <f t="shared" si="138"/>
        <v>246.85063832914042</v>
      </c>
      <c r="BX1926">
        <f t="shared" si="136"/>
        <v>0.60748217536470928</v>
      </c>
      <c r="BZ1926">
        <v>19.600000000000001</v>
      </c>
      <c r="CB1926">
        <v>0.627</v>
      </c>
      <c r="CD1926">
        <f t="shared" si="137"/>
        <v>406.35042202010396</v>
      </c>
      <c r="CG192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BORD'!$B$13:$B$2000,0),9)))*T1926/$P$18)</f>
        <v>406.35042202010396</v>
      </c>
      <c r="CI1926">
        <f>'TABLEAU DE BORD'!B1924</f>
        <v>0</v>
      </c>
      <c r="CJ1926">
        <f>'TABLEAU DE BORD'!E1924-'TABLEAU DE BORD'!C1924</f>
        <v>0</v>
      </c>
      <c r="CL1926">
        <f>'TABLEAU DE BORD'!H1924</f>
        <v>0</v>
      </c>
      <c r="CM1926">
        <f>'TABLEAU DE BORD'!K1924-'TABLEAU DE BORD'!I1924</f>
        <v>0</v>
      </c>
    </row>
    <row r="1927" spans="72:91" x14ac:dyDescent="0.25">
      <c r="BT192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BORD'!$B$13:$B$2000,0),11))*T1927/INDEX('TABLEAU DE BORD'!$B$13:$R$2000,MATCH('Formalisme RTE'!$H$2,'TABLEAU DE BORD'!$B$13:$B$2000,0),12)</f>
        <v>3.102830965870556</v>
      </c>
      <c r="BU1927">
        <f t="shared" si="138"/>
        <v>246.85063832914042</v>
      </c>
      <c r="BX1927">
        <f t="shared" si="136"/>
        <v>0.60748217536470928</v>
      </c>
      <c r="BZ1927">
        <v>19.600000000000001</v>
      </c>
      <c r="CB1927">
        <v>0.627</v>
      </c>
      <c r="CD1927">
        <f t="shared" si="137"/>
        <v>406.35042202010396</v>
      </c>
      <c r="CG192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BORD'!$B$13:$B$2000,0),9)))*T1927/$P$18)</f>
        <v>406.35042202010396</v>
      </c>
      <c r="CI1927">
        <f>'TABLEAU DE BORD'!B1925</f>
        <v>0</v>
      </c>
      <c r="CJ1927">
        <f>'TABLEAU DE BORD'!E1925-'TABLEAU DE BORD'!C1925</f>
        <v>0</v>
      </c>
      <c r="CL1927">
        <f>'TABLEAU DE BORD'!H1925</f>
        <v>0</v>
      </c>
      <c r="CM1927">
        <f>'TABLEAU DE BORD'!K1925-'TABLEAU DE BORD'!I1925</f>
        <v>0</v>
      </c>
    </row>
    <row r="1928" spans="72:91" x14ac:dyDescent="0.25">
      <c r="BT192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BORD'!$B$13:$B$2000,0),11))*T1928/INDEX('TABLEAU DE BORD'!$B$13:$R$2000,MATCH('Formalisme RTE'!$H$2,'TABLEAU DE BORD'!$B$13:$B$2000,0),12)</f>
        <v>3.102830965870556</v>
      </c>
      <c r="BU1928">
        <f t="shared" si="138"/>
        <v>246.85063832914042</v>
      </c>
      <c r="BX1928">
        <f t="shared" si="136"/>
        <v>0.60748217536470928</v>
      </c>
      <c r="BZ1928">
        <v>19.600000000000001</v>
      </c>
      <c r="CB1928">
        <v>0.627</v>
      </c>
      <c r="CD1928">
        <f t="shared" si="137"/>
        <v>406.35042202010396</v>
      </c>
      <c r="CG192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BORD'!$B$13:$B$2000,0),9)))*T1928/$P$18)</f>
        <v>406.35042202010396</v>
      </c>
      <c r="CI1928">
        <f>'TABLEAU DE BORD'!B1926</f>
        <v>0</v>
      </c>
      <c r="CJ1928">
        <f>'TABLEAU DE BORD'!E1926-'TABLEAU DE BORD'!C1926</f>
        <v>0</v>
      </c>
      <c r="CL1928">
        <f>'TABLEAU DE BORD'!H1926</f>
        <v>0</v>
      </c>
      <c r="CM1928">
        <f>'TABLEAU DE BORD'!K1926-'TABLEAU DE BORD'!I1926</f>
        <v>0</v>
      </c>
    </row>
    <row r="1929" spans="72:91" x14ac:dyDescent="0.25">
      <c r="BT192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BORD'!$B$13:$B$2000,0),11))*T1929/INDEX('TABLEAU DE BORD'!$B$13:$R$2000,MATCH('Formalisme RTE'!$H$2,'TABLEAU DE BORD'!$B$13:$B$2000,0),12)</f>
        <v>3.102830965870556</v>
      </c>
      <c r="BU1929">
        <f t="shared" si="138"/>
        <v>246.85063832914042</v>
      </c>
      <c r="BX1929">
        <f t="shared" si="136"/>
        <v>0.60748217536470928</v>
      </c>
      <c r="BZ1929">
        <v>19.600000000000001</v>
      </c>
      <c r="CB1929">
        <v>0.627</v>
      </c>
      <c r="CD1929">
        <f t="shared" si="137"/>
        <v>406.35042202010396</v>
      </c>
      <c r="CG192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BORD'!$B$13:$B$2000,0),9)))*T1929/$P$18)</f>
        <v>406.35042202010396</v>
      </c>
      <c r="CI1929">
        <f>'TABLEAU DE BORD'!B1927</f>
        <v>0</v>
      </c>
      <c r="CJ1929">
        <f>'TABLEAU DE BORD'!E1927-'TABLEAU DE BORD'!C1927</f>
        <v>0</v>
      </c>
      <c r="CL1929">
        <f>'TABLEAU DE BORD'!H1927</f>
        <v>0</v>
      </c>
      <c r="CM1929">
        <f>'TABLEAU DE BORD'!K1927-'TABLEAU DE BORD'!I1927</f>
        <v>0</v>
      </c>
    </row>
    <row r="1930" spans="72:91" x14ac:dyDescent="0.25">
      <c r="BT193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BORD'!$B$13:$B$2000,0),11))*T1930/INDEX('TABLEAU DE BORD'!$B$13:$R$2000,MATCH('Formalisme RTE'!$H$2,'TABLEAU DE BORD'!$B$13:$B$2000,0),12)</f>
        <v>3.102830965870556</v>
      </c>
      <c r="BU1930">
        <f t="shared" si="138"/>
        <v>246.85063832914042</v>
      </c>
      <c r="BX1930">
        <f t="shared" si="136"/>
        <v>0.60748217536470928</v>
      </c>
      <c r="BZ1930">
        <v>19.600000000000001</v>
      </c>
      <c r="CB1930">
        <v>0.627</v>
      </c>
      <c r="CD1930">
        <f t="shared" si="137"/>
        <v>406.35042202010396</v>
      </c>
      <c r="CG193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BORD'!$B$13:$B$2000,0),9)))*T1930/$P$18)</f>
        <v>406.35042202010396</v>
      </c>
      <c r="CI1930">
        <f>'TABLEAU DE BORD'!B1928</f>
        <v>0</v>
      </c>
      <c r="CJ1930">
        <f>'TABLEAU DE BORD'!E1928-'TABLEAU DE BORD'!C1928</f>
        <v>0</v>
      </c>
      <c r="CL1930">
        <f>'TABLEAU DE BORD'!H1928</f>
        <v>0</v>
      </c>
      <c r="CM1930">
        <f>'TABLEAU DE BORD'!K1928-'TABLEAU DE BORD'!I1928</f>
        <v>0</v>
      </c>
    </row>
    <row r="1931" spans="72:91" x14ac:dyDescent="0.25">
      <c r="BT193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BORD'!$B$13:$B$2000,0),11))*T1931/INDEX('TABLEAU DE BORD'!$B$13:$R$2000,MATCH('Formalisme RTE'!$H$2,'TABLEAU DE BORD'!$B$13:$B$2000,0),12)</f>
        <v>3.102830965870556</v>
      </c>
      <c r="BU1931">
        <f t="shared" si="138"/>
        <v>0</v>
      </c>
      <c r="BX1931">
        <f t="shared" si="136"/>
        <v>0.60748217536470928</v>
      </c>
      <c r="BZ1931">
        <v>19.600000000000001</v>
      </c>
      <c r="CB1931">
        <v>0.627</v>
      </c>
      <c r="CG193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BORD'!$B$13:$B$2000,0),9)))*T1931/$P$18)</f>
        <v>406.35042202010396</v>
      </c>
      <c r="CI1931">
        <f>'TABLEAU DE BORD'!B1929</f>
        <v>0</v>
      </c>
      <c r="CJ1931">
        <f>'TABLEAU DE BORD'!E1929-'TABLEAU DE BORD'!C1929</f>
        <v>0</v>
      </c>
      <c r="CL1931">
        <f>'TABLEAU DE BORD'!H1929</f>
        <v>0</v>
      </c>
      <c r="CM1931">
        <f>'TABLEAU DE BORD'!K1929-'TABLEAU DE BORD'!I1929</f>
        <v>0</v>
      </c>
    </row>
    <row r="1932" spans="72:91" x14ac:dyDescent="0.25">
      <c r="BT193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BORD'!$B$13:$B$2000,0),11))*T1932/INDEX('TABLEAU DE BORD'!$B$13:$R$2000,MATCH('Formalisme RTE'!$H$2,'TABLEAU DE BORD'!$B$13:$B$2000,0),12)</f>
        <v>3.102830965870556</v>
      </c>
      <c r="BU1932">
        <f t="shared" si="138"/>
        <v>0</v>
      </c>
      <c r="BX1932">
        <f t="shared" si="136"/>
        <v>0.60748217536470928</v>
      </c>
      <c r="BZ1932">
        <v>19.600000000000001</v>
      </c>
      <c r="CB1932">
        <v>0.627</v>
      </c>
      <c r="CG193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BORD'!$B$13:$B$2000,0),9)))*T1932/$P$18)</f>
        <v>406.35042202010396</v>
      </c>
      <c r="CI1932">
        <f>'TABLEAU DE BORD'!B1930</f>
        <v>0</v>
      </c>
      <c r="CJ1932">
        <f>'TABLEAU DE BORD'!E1930-'TABLEAU DE BORD'!C1930</f>
        <v>0</v>
      </c>
      <c r="CL1932">
        <f>'TABLEAU DE BORD'!H1930</f>
        <v>0</v>
      </c>
      <c r="CM1932">
        <f>'TABLEAU DE BORD'!K1930-'TABLEAU DE BORD'!I1930</f>
        <v>0</v>
      </c>
    </row>
    <row r="1933" spans="72:91" x14ac:dyDescent="0.25">
      <c r="BT193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BORD'!$B$13:$B$2000,0),11))*T1933/INDEX('TABLEAU DE BORD'!$B$13:$R$2000,MATCH('Formalisme RTE'!$H$2,'TABLEAU DE BORD'!$B$13:$B$2000,0),12)</f>
        <v>3.102830965870556</v>
      </c>
      <c r="BU1933">
        <f t="shared" si="138"/>
        <v>0</v>
      </c>
      <c r="BX1933">
        <f t="shared" si="136"/>
        <v>0.60748217536470928</v>
      </c>
      <c r="BZ1933">
        <v>19.600000000000001</v>
      </c>
      <c r="CB1933">
        <v>0.627</v>
      </c>
      <c r="CG193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BORD'!$B$13:$B$2000,0),9)))*T1933/$P$18)</f>
        <v>406.35042202010396</v>
      </c>
      <c r="CI1933">
        <f>'TABLEAU DE BORD'!B1931</f>
        <v>0</v>
      </c>
      <c r="CJ1933">
        <f>'TABLEAU DE BORD'!E1931-'TABLEAU DE BORD'!C1931</f>
        <v>0</v>
      </c>
      <c r="CL1933">
        <f>'TABLEAU DE BORD'!H1931</f>
        <v>0</v>
      </c>
      <c r="CM1933">
        <f>'TABLEAU DE BORD'!K1931-'TABLEAU DE BORD'!I1931</f>
        <v>0</v>
      </c>
    </row>
    <row r="1934" spans="72:91" x14ac:dyDescent="0.25">
      <c r="BT193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BORD'!$B$13:$B$2000,0),11))*T1934/INDEX('TABLEAU DE BORD'!$B$13:$R$2000,MATCH('Formalisme RTE'!$H$2,'TABLEAU DE BORD'!$B$13:$B$2000,0),12)</f>
        <v>3.102830965870556</v>
      </c>
      <c r="BU1934">
        <f t="shared" si="138"/>
        <v>0</v>
      </c>
      <c r="BX1934">
        <f t="shared" si="136"/>
        <v>0.60748217536470928</v>
      </c>
      <c r="BZ1934">
        <v>19.600000000000001</v>
      </c>
      <c r="CB1934">
        <v>0.627</v>
      </c>
      <c r="CG193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BORD'!$B$13:$B$2000,0),9)))*T1934/$P$18)</f>
        <v>406.35042202010396</v>
      </c>
      <c r="CI1934">
        <f>'TABLEAU DE BORD'!B1932</f>
        <v>0</v>
      </c>
      <c r="CJ1934">
        <f>'TABLEAU DE BORD'!E1932-'TABLEAU DE BORD'!C1932</f>
        <v>0</v>
      </c>
      <c r="CL1934">
        <f>'TABLEAU DE BORD'!H1932</f>
        <v>0</v>
      </c>
      <c r="CM1934">
        <f>'TABLEAU DE BORD'!K1932-'TABLEAU DE BORD'!I1932</f>
        <v>0</v>
      </c>
    </row>
    <row r="1935" spans="72:91" x14ac:dyDescent="0.25">
      <c r="BT193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BORD'!$B$13:$B$2000,0),11))*T1935/INDEX('TABLEAU DE BORD'!$B$13:$R$2000,MATCH('Formalisme RTE'!$H$2,'TABLEAU DE BORD'!$B$13:$B$2000,0),12)</f>
        <v>3.102830965870556</v>
      </c>
      <c r="BU1935">
        <f t="shared" si="138"/>
        <v>0</v>
      </c>
      <c r="BX1935">
        <f t="shared" si="136"/>
        <v>0.60748217536470928</v>
      </c>
      <c r="BZ1935">
        <v>19.600000000000001</v>
      </c>
      <c r="CB1935">
        <v>0.627</v>
      </c>
      <c r="CG193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BORD'!$B$13:$B$2000,0),9)))*T1935/$P$18)</f>
        <v>406.35042202010396</v>
      </c>
      <c r="CI1935">
        <f>'TABLEAU DE BORD'!B1933</f>
        <v>0</v>
      </c>
      <c r="CJ1935">
        <f>'TABLEAU DE BORD'!E1933-'TABLEAU DE BORD'!C1933</f>
        <v>0</v>
      </c>
      <c r="CL1935">
        <f>'TABLEAU DE BORD'!H1933</f>
        <v>0</v>
      </c>
      <c r="CM1935">
        <f>'TABLEAU DE BORD'!K1933-'TABLEAU DE BORD'!I1933</f>
        <v>0</v>
      </c>
    </row>
    <row r="1936" spans="72:91" x14ac:dyDescent="0.25">
      <c r="BT193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BORD'!$B$13:$B$2000,0),11))*T1936/INDEX('TABLEAU DE BORD'!$B$13:$R$2000,MATCH('Formalisme RTE'!$H$2,'TABLEAU DE BORD'!$B$13:$B$2000,0),12)</f>
        <v>3.102830965870556</v>
      </c>
      <c r="BU1936">
        <f t="shared" si="138"/>
        <v>0</v>
      </c>
      <c r="BX1936">
        <f t="shared" ref="BX1936:BX1999" si="139">SQRT(1-(1/(SQRT((CB1936*0.981)^2+(($B$30/10)*BZ1936*0.001)^2)/(CB1936*0.981))^2))</f>
        <v>0.60748217536470928</v>
      </c>
      <c r="BZ1936">
        <v>19.600000000000001</v>
      </c>
      <c r="CB1936">
        <v>0.627</v>
      </c>
      <c r="CG193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BORD'!$B$13:$B$2000,0),9)))*T1936/$P$18)</f>
        <v>406.35042202010396</v>
      </c>
      <c r="CI1936">
        <f>'TABLEAU DE BORD'!B1934</f>
        <v>0</v>
      </c>
      <c r="CJ1936">
        <f>'TABLEAU DE BORD'!E1934-'TABLEAU DE BORD'!C1934</f>
        <v>0</v>
      </c>
      <c r="CL1936">
        <f>'TABLEAU DE BORD'!H1934</f>
        <v>0</v>
      </c>
      <c r="CM1936">
        <f>'TABLEAU DE BORD'!K1934-'TABLEAU DE BORD'!I1934</f>
        <v>0</v>
      </c>
    </row>
    <row r="1937" spans="72:91" x14ac:dyDescent="0.25">
      <c r="BT193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BORD'!$B$13:$B$2000,0),11))*T1937/INDEX('TABLEAU DE BORD'!$B$13:$R$2000,MATCH('Formalisme RTE'!$H$2,'TABLEAU DE BORD'!$B$13:$B$2000,0),12)</f>
        <v>3.102830965870556</v>
      </c>
      <c r="BU1937">
        <f t="shared" si="138"/>
        <v>0</v>
      </c>
      <c r="BX1937">
        <f t="shared" si="139"/>
        <v>0.60748217536470928</v>
      </c>
      <c r="BZ1937">
        <v>19.600000000000001</v>
      </c>
      <c r="CB1937">
        <v>0.627</v>
      </c>
      <c r="CG193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BORD'!$B$13:$B$2000,0),9)))*T1937/$P$18)</f>
        <v>406.35042202010396</v>
      </c>
      <c r="CI1937">
        <f>'TABLEAU DE BORD'!B1935</f>
        <v>0</v>
      </c>
      <c r="CJ1937">
        <f>'TABLEAU DE BORD'!E1935-'TABLEAU DE BORD'!C1935</f>
        <v>0</v>
      </c>
      <c r="CL1937">
        <f>'TABLEAU DE BORD'!H1935</f>
        <v>0</v>
      </c>
      <c r="CM1937">
        <f>'TABLEAU DE BORD'!K1935-'TABLEAU DE BORD'!I1935</f>
        <v>0</v>
      </c>
    </row>
    <row r="1938" spans="72:91" x14ac:dyDescent="0.25">
      <c r="BT193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BORD'!$B$13:$B$2000,0),11))*T1938/INDEX('TABLEAU DE BORD'!$B$13:$R$2000,MATCH('Formalisme RTE'!$H$2,'TABLEAU DE BORD'!$B$13:$B$2000,0),12)</f>
        <v>3.102830965870556</v>
      </c>
      <c r="BU1938">
        <f t="shared" ref="BU1938:BU2001" si="140">BX1938*CD1938</f>
        <v>0</v>
      </c>
      <c r="BX1938">
        <f t="shared" si="139"/>
        <v>0.60748217536470928</v>
      </c>
      <c r="BZ1938">
        <v>19.600000000000001</v>
      </c>
      <c r="CB1938">
        <v>0.627</v>
      </c>
      <c r="CG193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BORD'!$B$13:$B$2000,0),9)))*T1938/$P$18)</f>
        <v>406.35042202010396</v>
      </c>
      <c r="CI1938">
        <f>'TABLEAU DE BORD'!B1936</f>
        <v>0</v>
      </c>
      <c r="CJ1938">
        <f>'TABLEAU DE BORD'!E1936-'TABLEAU DE BORD'!C1936</f>
        <v>0</v>
      </c>
      <c r="CL1938">
        <f>'TABLEAU DE BORD'!H1936</f>
        <v>0</v>
      </c>
      <c r="CM1938">
        <f>'TABLEAU DE BORD'!K1936-'TABLEAU DE BORD'!I1936</f>
        <v>0</v>
      </c>
    </row>
    <row r="1939" spans="72:91" x14ac:dyDescent="0.25">
      <c r="BT193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BORD'!$B$13:$B$2000,0),11))*T1939/INDEX('TABLEAU DE BORD'!$B$13:$R$2000,MATCH('Formalisme RTE'!$H$2,'TABLEAU DE BORD'!$B$13:$B$2000,0),12)</f>
        <v>3.102830965870556</v>
      </c>
      <c r="BU1939">
        <f t="shared" si="140"/>
        <v>0</v>
      </c>
      <c r="BX1939">
        <f t="shared" si="139"/>
        <v>0.60748217536470928</v>
      </c>
      <c r="BZ1939">
        <v>19.600000000000001</v>
      </c>
      <c r="CB1939">
        <v>0.627</v>
      </c>
      <c r="CG193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BORD'!$B$13:$B$2000,0),9)))*T1939/$P$18)</f>
        <v>406.35042202010396</v>
      </c>
      <c r="CI1939">
        <f>'TABLEAU DE BORD'!B1937</f>
        <v>0</v>
      </c>
      <c r="CJ1939">
        <f>'TABLEAU DE BORD'!E1937-'TABLEAU DE BORD'!C1937</f>
        <v>0</v>
      </c>
      <c r="CL1939">
        <f>'TABLEAU DE BORD'!H1937</f>
        <v>0</v>
      </c>
      <c r="CM1939">
        <f>'TABLEAU DE BORD'!K1937-'TABLEAU DE BORD'!I1937</f>
        <v>0</v>
      </c>
    </row>
    <row r="1940" spans="72:91" x14ac:dyDescent="0.25">
      <c r="BT194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BORD'!$B$13:$B$2000,0),11))*T1940/INDEX('TABLEAU DE BORD'!$B$13:$R$2000,MATCH('Formalisme RTE'!$H$2,'TABLEAU DE BORD'!$B$13:$B$2000,0),12)</f>
        <v>3.102830965870556</v>
      </c>
      <c r="BU1940">
        <f t="shared" si="140"/>
        <v>0</v>
      </c>
      <c r="BX1940">
        <f t="shared" si="139"/>
        <v>0.60748217536470928</v>
      </c>
      <c r="BZ1940">
        <v>19.600000000000001</v>
      </c>
      <c r="CB1940">
        <v>0.627</v>
      </c>
      <c r="CG194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BORD'!$B$13:$B$2000,0),9)))*T1940/$P$18)</f>
        <v>406.35042202010396</v>
      </c>
      <c r="CI1940">
        <f>'TABLEAU DE BORD'!B1938</f>
        <v>0</v>
      </c>
      <c r="CJ1940">
        <f>'TABLEAU DE BORD'!E1938-'TABLEAU DE BORD'!C1938</f>
        <v>0</v>
      </c>
      <c r="CL1940">
        <f>'TABLEAU DE BORD'!H1938</f>
        <v>0</v>
      </c>
      <c r="CM1940">
        <f>'TABLEAU DE BORD'!K1938-'TABLEAU DE BORD'!I1938</f>
        <v>0</v>
      </c>
    </row>
    <row r="1941" spans="72:91" x14ac:dyDescent="0.25">
      <c r="BT194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BORD'!$B$13:$B$2000,0),11))*T1941/INDEX('TABLEAU DE BORD'!$B$13:$R$2000,MATCH('Formalisme RTE'!$H$2,'TABLEAU DE BORD'!$B$13:$B$2000,0),12)</f>
        <v>3.102830965870556</v>
      </c>
      <c r="BU1941">
        <f t="shared" si="140"/>
        <v>0</v>
      </c>
      <c r="BX1941">
        <f t="shared" si="139"/>
        <v>0.60748217536470928</v>
      </c>
      <c r="BZ1941">
        <v>19.600000000000001</v>
      </c>
      <c r="CB1941">
        <v>0.627</v>
      </c>
      <c r="CG194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BORD'!$B$13:$B$2000,0),9)))*T1941/$P$18)</f>
        <v>406.35042202010396</v>
      </c>
      <c r="CI1941">
        <f>'TABLEAU DE BORD'!B1939</f>
        <v>0</v>
      </c>
      <c r="CJ1941">
        <f>'TABLEAU DE BORD'!E1939-'TABLEAU DE BORD'!C1939</f>
        <v>0</v>
      </c>
      <c r="CL1941">
        <f>'TABLEAU DE BORD'!H1939</f>
        <v>0</v>
      </c>
      <c r="CM1941">
        <f>'TABLEAU DE BORD'!K1939-'TABLEAU DE BORD'!I1939</f>
        <v>0</v>
      </c>
    </row>
    <row r="1942" spans="72:91" x14ac:dyDescent="0.25">
      <c r="BT194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BORD'!$B$13:$B$2000,0),11))*T1942/INDEX('TABLEAU DE BORD'!$B$13:$R$2000,MATCH('Formalisme RTE'!$H$2,'TABLEAU DE BORD'!$B$13:$B$2000,0),12)</f>
        <v>3.102830965870556</v>
      </c>
      <c r="BU1942">
        <f t="shared" si="140"/>
        <v>0</v>
      </c>
      <c r="BX1942">
        <f t="shared" si="139"/>
        <v>0.60748217536470928</v>
      </c>
      <c r="BZ1942">
        <v>19.600000000000001</v>
      </c>
      <c r="CB1942">
        <v>0.627</v>
      </c>
      <c r="CG194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BORD'!$B$13:$B$2000,0),9)))*T1942/$P$18)</f>
        <v>406.35042202010396</v>
      </c>
      <c r="CI1942">
        <f>'TABLEAU DE BORD'!B1940</f>
        <v>0</v>
      </c>
      <c r="CJ1942">
        <f>'TABLEAU DE BORD'!E1940-'TABLEAU DE BORD'!C1940</f>
        <v>0</v>
      </c>
      <c r="CL1942">
        <f>'TABLEAU DE BORD'!H1940</f>
        <v>0</v>
      </c>
      <c r="CM1942">
        <f>'TABLEAU DE BORD'!K1940-'TABLEAU DE BORD'!I1940</f>
        <v>0</v>
      </c>
    </row>
    <row r="1943" spans="72:91" x14ac:dyDescent="0.25">
      <c r="BT194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BORD'!$B$13:$B$2000,0),11))*T1943/INDEX('TABLEAU DE BORD'!$B$13:$R$2000,MATCH('Formalisme RTE'!$H$2,'TABLEAU DE BORD'!$B$13:$B$2000,0),12)</f>
        <v>3.102830965870556</v>
      </c>
      <c r="BU1943">
        <f t="shared" si="140"/>
        <v>0</v>
      </c>
      <c r="BX1943">
        <f t="shared" si="139"/>
        <v>0.60748217536470928</v>
      </c>
      <c r="BZ1943">
        <v>19.600000000000001</v>
      </c>
      <c r="CB1943">
        <v>0.627</v>
      </c>
      <c r="CG194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BORD'!$B$13:$B$2000,0),9)))*T1943/$P$18)</f>
        <v>406.35042202010396</v>
      </c>
      <c r="CI1943">
        <f>'TABLEAU DE BORD'!B1941</f>
        <v>0</v>
      </c>
      <c r="CJ1943">
        <f>'TABLEAU DE BORD'!E1941-'TABLEAU DE BORD'!C1941</f>
        <v>0</v>
      </c>
      <c r="CL1943">
        <f>'TABLEAU DE BORD'!H1941</f>
        <v>0</v>
      </c>
      <c r="CM1943">
        <f>'TABLEAU DE BORD'!K1941-'TABLEAU DE BORD'!I1941</f>
        <v>0</v>
      </c>
    </row>
    <row r="1944" spans="72:91" x14ac:dyDescent="0.25">
      <c r="BT194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BORD'!$B$13:$B$2000,0),11))*T1944/INDEX('TABLEAU DE BORD'!$B$13:$R$2000,MATCH('Formalisme RTE'!$H$2,'TABLEAU DE BORD'!$B$13:$B$2000,0),12)</f>
        <v>3.102830965870556</v>
      </c>
      <c r="BU1944">
        <f t="shared" si="140"/>
        <v>0</v>
      </c>
      <c r="BX1944">
        <f t="shared" si="139"/>
        <v>0.60748217536470928</v>
      </c>
      <c r="BZ1944">
        <v>19.600000000000001</v>
      </c>
      <c r="CB1944">
        <v>0.627</v>
      </c>
      <c r="CG194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BORD'!$B$13:$B$2000,0),9)))*T1944/$P$18)</f>
        <v>406.35042202010396</v>
      </c>
      <c r="CI1944">
        <f>'TABLEAU DE BORD'!B1942</f>
        <v>0</v>
      </c>
      <c r="CJ1944">
        <f>'TABLEAU DE BORD'!E1942-'TABLEAU DE BORD'!C1942</f>
        <v>0</v>
      </c>
      <c r="CL1944">
        <f>'TABLEAU DE BORD'!H1942</f>
        <v>0</v>
      </c>
      <c r="CM1944">
        <f>'TABLEAU DE BORD'!K1942-'TABLEAU DE BORD'!I1942</f>
        <v>0</v>
      </c>
    </row>
    <row r="1945" spans="72:91" x14ac:dyDescent="0.25">
      <c r="BT194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BORD'!$B$13:$B$2000,0),11))*T1945/INDEX('TABLEAU DE BORD'!$B$13:$R$2000,MATCH('Formalisme RTE'!$H$2,'TABLEAU DE BORD'!$B$13:$B$2000,0),12)</f>
        <v>3.102830965870556</v>
      </c>
      <c r="BU1945">
        <f t="shared" si="140"/>
        <v>0</v>
      </c>
      <c r="BX1945">
        <f t="shared" si="139"/>
        <v>0.60748217536470928</v>
      </c>
      <c r="BZ1945">
        <v>19.600000000000001</v>
      </c>
      <c r="CB1945">
        <v>0.627</v>
      </c>
      <c r="CG194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BORD'!$B$13:$B$2000,0),9)))*T1945/$P$18)</f>
        <v>406.35042202010396</v>
      </c>
      <c r="CI1945">
        <f>'TABLEAU DE BORD'!B1943</f>
        <v>0</v>
      </c>
      <c r="CJ1945">
        <f>'TABLEAU DE BORD'!E1943-'TABLEAU DE BORD'!C1943</f>
        <v>0</v>
      </c>
      <c r="CL1945">
        <f>'TABLEAU DE BORD'!H1943</f>
        <v>0</v>
      </c>
      <c r="CM1945">
        <f>'TABLEAU DE BORD'!K1943-'TABLEAU DE BORD'!I1943</f>
        <v>0</v>
      </c>
    </row>
    <row r="1946" spans="72:91" x14ac:dyDescent="0.25">
      <c r="BT194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BORD'!$B$13:$B$2000,0),11))*T1946/INDEX('TABLEAU DE BORD'!$B$13:$R$2000,MATCH('Formalisme RTE'!$H$2,'TABLEAU DE BORD'!$B$13:$B$2000,0),12)</f>
        <v>3.102830965870556</v>
      </c>
      <c r="BU1946">
        <f t="shared" si="140"/>
        <v>0</v>
      </c>
      <c r="BX1946">
        <f t="shared" si="139"/>
        <v>0.60748217536470928</v>
      </c>
      <c r="BZ1946">
        <v>19.600000000000001</v>
      </c>
      <c r="CB1946">
        <v>0.627</v>
      </c>
      <c r="CG194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BORD'!$B$13:$B$2000,0),9)))*T1946/$P$18)</f>
        <v>406.35042202010396</v>
      </c>
      <c r="CI1946">
        <f>'TABLEAU DE BORD'!B1944</f>
        <v>0</v>
      </c>
      <c r="CJ1946">
        <f>'TABLEAU DE BORD'!E1944-'TABLEAU DE BORD'!C1944</f>
        <v>0</v>
      </c>
      <c r="CL1946">
        <f>'TABLEAU DE BORD'!H1944</f>
        <v>0</v>
      </c>
      <c r="CM1946">
        <f>'TABLEAU DE BORD'!K1944-'TABLEAU DE BORD'!I1944</f>
        <v>0</v>
      </c>
    </row>
    <row r="1947" spans="72:91" x14ac:dyDescent="0.25">
      <c r="BT194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BORD'!$B$13:$B$2000,0),11))*T1947/INDEX('TABLEAU DE BORD'!$B$13:$R$2000,MATCH('Formalisme RTE'!$H$2,'TABLEAU DE BORD'!$B$13:$B$2000,0),12)</f>
        <v>3.102830965870556</v>
      </c>
      <c r="BU1947">
        <f t="shared" si="140"/>
        <v>0</v>
      </c>
      <c r="BX1947">
        <f t="shared" si="139"/>
        <v>0.60748217536470928</v>
      </c>
      <c r="BZ1947">
        <v>19.600000000000001</v>
      </c>
      <c r="CB1947">
        <v>0.627</v>
      </c>
      <c r="CG194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BORD'!$B$13:$B$2000,0),9)))*T1947/$P$18)</f>
        <v>406.35042202010396</v>
      </c>
      <c r="CI1947">
        <f>'TABLEAU DE BORD'!B1945</f>
        <v>0</v>
      </c>
      <c r="CJ1947">
        <f>'TABLEAU DE BORD'!E1945-'TABLEAU DE BORD'!C1945</f>
        <v>0</v>
      </c>
      <c r="CL1947">
        <f>'TABLEAU DE BORD'!H1945</f>
        <v>0</v>
      </c>
      <c r="CM1947">
        <f>'TABLEAU DE BORD'!K1945-'TABLEAU DE BORD'!I1945</f>
        <v>0</v>
      </c>
    </row>
    <row r="1948" spans="72:91" x14ac:dyDescent="0.25">
      <c r="BT194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BORD'!$B$13:$B$2000,0),11))*T1948/INDEX('TABLEAU DE BORD'!$B$13:$R$2000,MATCH('Formalisme RTE'!$H$2,'TABLEAU DE BORD'!$B$13:$B$2000,0),12)</f>
        <v>3.102830965870556</v>
      </c>
      <c r="BU1948">
        <f t="shared" si="140"/>
        <v>0</v>
      </c>
      <c r="BX1948">
        <f t="shared" si="139"/>
        <v>0.60748217536470928</v>
      </c>
      <c r="BZ1948">
        <v>19.600000000000001</v>
      </c>
      <c r="CB1948">
        <v>0.627</v>
      </c>
      <c r="CG194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BORD'!$B$13:$B$2000,0),9)))*T1948/$P$18)</f>
        <v>406.35042202010396</v>
      </c>
      <c r="CI1948">
        <f>'TABLEAU DE BORD'!B1946</f>
        <v>0</v>
      </c>
      <c r="CJ1948">
        <f>'TABLEAU DE BORD'!E1946-'TABLEAU DE BORD'!C1946</f>
        <v>0</v>
      </c>
      <c r="CL1948">
        <f>'TABLEAU DE BORD'!H1946</f>
        <v>0</v>
      </c>
      <c r="CM1948">
        <f>'TABLEAU DE BORD'!K1946-'TABLEAU DE BORD'!I1946</f>
        <v>0</v>
      </c>
    </row>
    <row r="1949" spans="72:91" x14ac:dyDescent="0.25">
      <c r="BT194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BORD'!$B$13:$B$2000,0),11))*T1949/INDEX('TABLEAU DE BORD'!$B$13:$R$2000,MATCH('Formalisme RTE'!$H$2,'TABLEAU DE BORD'!$B$13:$B$2000,0),12)</f>
        <v>3.102830965870556</v>
      </c>
      <c r="BU1949">
        <f t="shared" si="140"/>
        <v>0</v>
      </c>
      <c r="BX1949">
        <f t="shared" si="139"/>
        <v>0.60748217536470928</v>
      </c>
      <c r="BZ1949">
        <v>19.600000000000001</v>
      </c>
      <c r="CB1949">
        <v>0.627</v>
      </c>
      <c r="CG194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BORD'!$B$13:$B$2000,0),9)))*T1949/$P$18)</f>
        <v>406.35042202010396</v>
      </c>
      <c r="CI1949">
        <f>'TABLEAU DE BORD'!B1947</f>
        <v>0</v>
      </c>
      <c r="CJ1949">
        <f>'TABLEAU DE BORD'!E1947-'TABLEAU DE BORD'!C1947</f>
        <v>0</v>
      </c>
      <c r="CL1949">
        <f>'TABLEAU DE BORD'!H1947</f>
        <v>0</v>
      </c>
      <c r="CM1949">
        <f>'TABLEAU DE BORD'!K1947-'TABLEAU DE BORD'!I1947</f>
        <v>0</v>
      </c>
    </row>
    <row r="1950" spans="72:91" x14ac:dyDescent="0.25">
      <c r="BT195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BORD'!$B$13:$B$2000,0),11))*T1950/INDEX('TABLEAU DE BORD'!$B$13:$R$2000,MATCH('Formalisme RTE'!$H$2,'TABLEAU DE BORD'!$B$13:$B$2000,0),12)</f>
        <v>3.102830965870556</v>
      </c>
      <c r="BU1950">
        <f t="shared" si="140"/>
        <v>0</v>
      </c>
      <c r="BX1950">
        <f t="shared" si="139"/>
        <v>0.60748217536470928</v>
      </c>
      <c r="BZ1950">
        <v>19.600000000000001</v>
      </c>
      <c r="CB1950">
        <v>0.627</v>
      </c>
      <c r="CG195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BORD'!$B$13:$B$2000,0),9)))*T1950/$P$18)</f>
        <v>406.35042202010396</v>
      </c>
      <c r="CI1950">
        <f>'TABLEAU DE BORD'!B1948</f>
        <v>0</v>
      </c>
      <c r="CJ1950">
        <f>'TABLEAU DE BORD'!E1948-'TABLEAU DE BORD'!C1948</f>
        <v>0</v>
      </c>
      <c r="CL1950">
        <f>'TABLEAU DE BORD'!H1948</f>
        <v>0</v>
      </c>
      <c r="CM1950">
        <f>'TABLEAU DE BORD'!K1948-'TABLEAU DE BORD'!I1948</f>
        <v>0</v>
      </c>
    </row>
    <row r="1951" spans="72:91" x14ac:dyDescent="0.25">
      <c r="BT195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BORD'!$B$13:$B$2000,0),11))*T1951/INDEX('TABLEAU DE BORD'!$B$13:$R$2000,MATCH('Formalisme RTE'!$H$2,'TABLEAU DE BORD'!$B$13:$B$2000,0),12)</f>
        <v>3.102830965870556</v>
      </c>
      <c r="BU1951">
        <f t="shared" si="140"/>
        <v>0</v>
      </c>
      <c r="BX1951">
        <f t="shared" si="139"/>
        <v>0.60748217536470928</v>
      </c>
      <c r="BZ1951">
        <v>19.600000000000001</v>
      </c>
      <c r="CB1951">
        <v>0.627</v>
      </c>
      <c r="CG195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BORD'!$B$13:$B$2000,0),9)))*T1951/$P$18)</f>
        <v>406.35042202010396</v>
      </c>
      <c r="CI1951">
        <f>'TABLEAU DE BORD'!B1949</f>
        <v>0</v>
      </c>
      <c r="CJ1951">
        <f>'TABLEAU DE BORD'!E1949-'TABLEAU DE BORD'!C1949</f>
        <v>0</v>
      </c>
      <c r="CL1951">
        <f>'TABLEAU DE BORD'!H1949</f>
        <v>0</v>
      </c>
      <c r="CM1951">
        <f>'TABLEAU DE BORD'!K1949-'TABLEAU DE BORD'!I1949</f>
        <v>0</v>
      </c>
    </row>
    <row r="1952" spans="72:91" x14ac:dyDescent="0.25">
      <c r="BT195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BORD'!$B$13:$B$2000,0),11))*T1952/INDEX('TABLEAU DE BORD'!$B$13:$R$2000,MATCH('Formalisme RTE'!$H$2,'TABLEAU DE BORD'!$B$13:$B$2000,0),12)</f>
        <v>3.102830965870556</v>
      </c>
      <c r="BU1952">
        <f t="shared" si="140"/>
        <v>0</v>
      </c>
      <c r="BX1952">
        <f t="shared" si="139"/>
        <v>0.60748217536470928</v>
      </c>
      <c r="BZ1952">
        <v>19.600000000000001</v>
      </c>
      <c r="CB1952">
        <v>0.627</v>
      </c>
      <c r="CG195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BORD'!$B$13:$B$2000,0),9)))*T1952/$P$18)</f>
        <v>406.35042202010396</v>
      </c>
      <c r="CI1952">
        <f>'TABLEAU DE BORD'!B1950</f>
        <v>0</v>
      </c>
      <c r="CJ1952">
        <f>'TABLEAU DE BORD'!E1950-'TABLEAU DE BORD'!C1950</f>
        <v>0</v>
      </c>
      <c r="CL1952">
        <f>'TABLEAU DE BORD'!H1950</f>
        <v>0</v>
      </c>
      <c r="CM1952">
        <f>'TABLEAU DE BORD'!K1950-'TABLEAU DE BORD'!I1950</f>
        <v>0</v>
      </c>
    </row>
    <row r="1953" spans="72:91" x14ac:dyDescent="0.25">
      <c r="BT195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BORD'!$B$13:$B$2000,0),11))*T1953/INDEX('TABLEAU DE BORD'!$B$13:$R$2000,MATCH('Formalisme RTE'!$H$2,'TABLEAU DE BORD'!$B$13:$B$2000,0),12)</f>
        <v>3.102830965870556</v>
      </c>
      <c r="BU1953">
        <f t="shared" si="140"/>
        <v>0</v>
      </c>
      <c r="BX1953">
        <f t="shared" si="139"/>
        <v>0.60748217536470928</v>
      </c>
      <c r="BZ1953">
        <v>19.600000000000001</v>
      </c>
      <c r="CB1953">
        <v>0.627</v>
      </c>
      <c r="CG195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BORD'!$B$13:$B$2000,0),9)))*T1953/$P$18)</f>
        <v>406.35042202010396</v>
      </c>
      <c r="CI1953">
        <f>'TABLEAU DE BORD'!B1951</f>
        <v>0</v>
      </c>
      <c r="CJ1953">
        <f>'TABLEAU DE BORD'!E1951-'TABLEAU DE BORD'!C1951</f>
        <v>0</v>
      </c>
      <c r="CL1953">
        <f>'TABLEAU DE BORD'!H1951</f>
        <v>0</v>
      </c>
      <c r="CM1953">
        <f>'TABLEAU DE BORD'!K1951-'TABLEAU DE BORD'!I1951</f>
        <v>0</v>
      </c>
    </row>
    <row r="1954" spans="72:91" x14ac:dyDescent="0.25">
      <c r="BT195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BORD'!$B$13:$B$2000,0),11))*T1954/INDEX('TABLEAU DE BORD'!$B$13:$R$2000,MATCH('Formalisme RTE'!$H$2,'TABLEAU DE BORD'!$B$13:$B$2000,0),12)</f>
        <v>3.102830965870556</v>
      </c>
      <c r="BU1954">
        <f t="shared" si="140"/>
        <v>0</v>
      </c>
      <c r="BX1954">
        <f t="shared" si="139"/>
        <v>0.60748217536470928</v>
      </c>
      <c r="BZ1954">
        <v>19.600000000000001</v>
      </c>
      <c r="CB1954">
        <v>0.627</v>
      </c>
      <c r="CG195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BORD'!$B$13:$B$2000,0),9)))*T1954/$P$18)</f>
        <v>406.35042202010396</v>
      </c>
      <c r="CI1954">
        <f>'TABLEAU DE BORD'!B1952</f>
        <v>0</v>
      </c>
      <c r="CJ1954">
        <f>'TABLEAU DE BORD'!E1952-'TABLEAU DE BORD'!C1952</f>
        <v>0</v>
      </c>
      <c r="CL1954">
        <f>'TABLEAU DE BORD'!H1952</f>
        <v>0</v>
      </c>
      <c r="CM1954">
        <f>'TABLEAU DE BORD'!K1952-'TABLEAU DE BORD'!I1952</f>
        <v>0</v>
      </c>
    </row>
    <row r="1955" spans="72:91" x14ac:dyDescent="0.25">
      <c r="BT195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BORD'!$B$13:$B$2000,0),11))*T1955/INDEX('TABLEAU DE BORD'!$B$13:$R$2000,MATCH('Formalisme RTE'!$H$2,'TABLEAU DE BORD'!$B$13:$B$2000,0),12)</f>
        <v>3.102830965870556</v>
      </c>
      <c r="BU1955">
        <f t="shared" si="140"/>
        <v>0</v>
      </c>
      <c r="BX1955">
        <f t="shared" si="139"/>
        <v>0.60748217536470928</v>
      </c>
      <c r="BZ1955">
        <v>19.600000000000001</v>
      </c>
      <c r="CB1955">
        <v>0.627</v>
      </c>
      <c r="CG195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BORD'!$B$13:$B$2000,0),9)))*T1955/$P$18)</f>
        <v>406.35042202010396</v>
      </c>
      <c r="CI1955">
        <f>'TABLEAU DE BORD'!B1953</f>
        <v>0</v>
      </c>
      <c r="CJ1955">
        <f>'TABLEAU DE BORD'!E1953-'TABLEAU DE BORD'!C1953</f>
        <v>0</v>
      </c>
      <c r="CL1955">
        <f>'TABLEAU DE BORD'!H1953</f>
        <v>0</v>
      </c>
      <c r="CM1955">
        <f>'TABLEAU DE BORD'!K1953-'TABLEAU DE BORD'!I1953</f>
        <v>0</v>
      </c>
    </row>
    <row r="1956" spans="72:91" x14ac:dyDescent="0.25">
      <c r="BT195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BORD'!$B$13:$B$2000,0),11))*T1956/INDEX('TABLEAU DE BORD'!$B$13:$R$2000,MATCH('Formalisme RTE'!$H$2,'TABLEAU DE BORD'!$B$13:$B$2000,0),12)</f>
        <v>3.102830965870556</v>
      </c>
      <c r="BU1956">
        <f t="shared" si="140"/>
        <v>0</v>
      </c>
      <c r="BX1956">
        <f t="shared" si="139"/>
        <v>0.60748217536470928</v>
      </c>
      <c r="BZ1956">
        <v>19.600000000000001</v>
      </c>
      <c r="CB1956">
        <v>0.627</v>
      </c>
      <c r="CG195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BORD'!$B$13:$B$2000,0),9)))*T1956/$P$18)</f>
        <v>406.35042202010396</v>
      </c>
      <c r="CI1956">
        <f>'TABLEAU DE BORD'!B1954</f>
        <v>0</v>
      </c>
      <c r="CJ1956">
        <f>'TABLEAU DE BORD'!E1954-'TABLEAU DE BORD'!C1954</f>
        <v>0</v>
      </c>
      <c r="CL1956">
        <f>'TABLEAU DE BORD'!H1954</f>
        <v>0</v>
      </c>
      <c r="CM1956">
        <f>'TABLEAU DE BORD'!K1954-'TABLEAU DE BORD'!I1954</f>
        <v>0</v>
      </c>
    </row>
    <row r="1957" spans="72:91" x14ac:dyDescent="0.25">
      <c r="BT195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BORD'!$B$13:$B$2000,0),11))*T1957/INDEX('TABLEAU DE BORD'!$B$13:$R$2000,MATCH('Formalisme RTE'!$H$2,'TABLEAU DE BORD'!$B$13:$B$2000,0),12)</f>
        <v>3.102830965870556</v>
      </c>
      <c r="BU1957">
        <f t="shared" si="140"/>
        <v>0</v>
      </c>
      <c r="BX1957">
        <f t="shared" si="139"/>
        <v>0.60748217536470928</v>
      </c>
      <c r="BZ1957">
        <v>19.600000000000001</v>
      </c>
      <c r="CB1957">
        <v>0.627</v>
      </c>
      <c r="CG195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BORD'!$B$13:$B$2000,0),9)))*T1957/$P$18)</f>
        <v>406.35042202010396</v>
      </c>
      <c r="CI1957">
        <f>'TABLEAU DE BORD'!B1955</f>
        <v>0</v>
      </c>
      <c r="CJ1957">
        <f>'TABLEAU DE BORD'!E1955-'TABLEAU DE BORD'!C1955</f>
        <v>0</v>
      </c>
      <c r="CL1957">
        <f>'TABLEAU DE BORD'!H1955</f>
        <v>0</v>
      </c>
      <c r="CM1957">
        <f>'TABLEAU DE BORD'!K1955-'TABLEAU DE BORD'!I1955</f>
        <v>0</v>
      </c>
    </row>
    <row r="1958" spans="72:91" x14ac:dyDescent="0.25">
      <c r="BT195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BORD'!$B$13:$B$2000,0),11))*T1958/INDEX('TABLEAU DE BORD'!$B$13:$R$2000,MATCH('Formalisme RTE'!$H$2,'TABLEAU DE BORD'!$B$13:$B$2000,0),12)</f>
        <v>3.102830965870556</v>
      </c>
      <c r="BU1958">
        <f t="shared" si="140"/>
        <v>0</v>
      </c>
      <c r="BX1958">
        <f t="shared" si="139"/>
        <v>0.60748217536470928</v>
      </c>
      <c r="BZ1958">
        <v>19.600000000000001</v>
      </c>
      <c r="CB1958">
        <v>0.627</v>
      </c>
      <c r="CG195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BORD'!$B$13:$B$2000,0),9)))*T1958/$P$18)</f>
        <v>406.35042202010396</v>
      </c>
      <c r="CI1958">
        <f>'TABLEAU DE BORD'!B1956</f>
        <v>0</v>
      </c>
      <c r="CJ1958">
        <f>'TABLEAU DE BORD'!E1956-'TABLEAU DE BORD'!C1956</f>
        <v>0</v>
      </c>
      <c r="CL1958">
        <f>'TABLEAU DE BORD'!H1956</f>
        <v>0</v>
      </c>
      <c r="CM1958">
        <f>'TABLEAU DE BORD'!K1956-'TABLEAU DE BORD'!I1956</f>
        <v>0</v>
      </c>
    </row>
    <row r="1959" spans="72:91" x14ac:dyDescent="0.25">
      <c r="BT195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BORD'!$B$13:$B$2000,0),11))*T1959/INDEX('TABLEAU DE BORD'!$B$13:$R$2000,MATCH('Formalisme RTE'!$H$2,'TABLEAU DE BORD'!$B$13:$B$2000,0),12)</f>
        <v>3.102830965870556</v>
      </c>
      <c r="BU1959">
        <f t="shared" si="140"/>
        <v>0</v>
      </c>
      <c r="BX1959">
        <f t="shared" si="139"/>
        <v>0.60748217536470928</v>
      </c>
      <c r="BZ1959">
        <v>19.600000000000001</v>
      </c>
      <c r="CB1959">
        <v>0.627</v>
      </c>
      <c r="CG195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BORD'!$B$13:$B$2000,0),9)))*T1959/$P$18)</f>
        <v>406.35042202010396</v>
      </c>
      <c r="CI1959">
        <f>'TABLEAU DE BORD'!B1957</f>
        <v>0</v>
      </c>
      <c r="CJ1959">
        <f>'TABLEAU DE BORD'!E1957-'TABLEAU DE BORD'!C1957</f>
        <v>0</v>
      </c>
      <c r="CL1959">
        <f>'TABLEAU DE BORD'!H1957</f>
        <v>0</v>
      </c>
      <c r="CM1959">
        <f>'TABLEAU DE BORD'!K1957-'TABLEAU DE BORD'!I1957</f>
        <v>0</v>
      </c>
    </row>
    <row r="1960" spans="72:91" x14ac:dyDescent="0.25">
      <c r="BT196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BORD'!$B$13:$B$2000,0),11))*T1960/INDEX('TABLEAU DE BORD'!$B$13:$R$2000,MATCH('Formalisme RTE'!$H$2,'TABLEAU DE BORD'!$B$13:$B$2000,0),12)</f>
        <v>3.102830965870556</v>
      </c>
      <c r="BU1960">
        <f t="shared" si="140"/>
        <v>0</v>
      </c>
      <c r="BX1960">
        <f t="shared" si="139"/>
        <v>0.60748217536470928</v>
      </c>
      <c r="BZ1960">
        <v>19.600000000000001</v>
      </c>
      <c r="CB1960">
        <v>0.627</v>
      </c>
      <c r="CG196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BORD'!$B$13:$B$2000,0),9)))*T1960/$P$18)</f>
        <v>406.35042202010396</v>
      </c>
      <c r="CI1960">
        <f>'TABLEAU DE BORD'!B1958</f>
        <v>0</v>
      </c>
      <c r="CJ1960">
        <f>'TABLEAU DE BORD'!E1958-'TABLEAU DE BORD'!C1958</f>
        <v>0</v>
      </c>
      <c r="CL1960">
        <f>'TABLEAU DE BORD'!H1958</f>
        <v>0</v>
      </c>
      <c r="CM1960">
        <f>'TABLEAU DE BORD'!K1958-'TABLEAU DE BORD'!I1958</f>
        <v>0</v>
      </c>
    </row>
    <row r="1961" spans="72:91" x14ac:dyDescent="0.25">
      <c r="BT196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BORD'!$B$13:$B$2000,0),11))*T1961/INDEX('TABLEAU DE BORD'!$B$13:$R$2000,MATCH('Formalisme RTE'!$H$2,'TABLEAU DE BORD'!$B$13:$B$2000,0),12)</f>
        <v>3.102830965870556</v>
      </c>
      <c r="BU1961">
        <f t="shared" si="140"/>
        <v>0</v>
      </c>
      <c r="BX1961">
        <f t="shared" si="139"/>
        <v>0.60748217536470928</v>
      </c>
      <c r="BZ1961">
        <v>19.600000000000001</v>
      </c>
      <c r="CB1961">
        <v>0.627</v>
      </c>
      <c r="CG196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BORD'!$B$13:$B$2000,0),9)))*T1961/$P$18)</f>
        <v>406.35042202010396</v>
      </c>
      <c r="CI1961">
        <f>'TABLEAU DE BORD'!B1959</f>
        <v>0</v>
      </c>
      <c r="CJ1961">
        <f>'TABLEAU DE BORD'!E1959-'TABLEAU DE BORD'!C1959</f>
        <v>0</v>
      </c>
      <c r="CL1961">
        <f>'TABLEAU DE BORD'!H1959</f>
        <v>0</v>
      </c>
      <c r="CM1961">
        <f>'TABLEAU DE BORD'!K1959-'TABLEAU DE BORD'!I1959</f>
        <v>0</v>
      </c>
    </row>
    <row r="1962" spans="72:91" x14ac:dyDescent="0.25">
      <c r="BT196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BORD'!$B$13:$B$2000,0),11))*T1962/INDEX('TABLEAU DE BORD'!$B$13:$R$2000,MATCH('Formalisme RTE'!$H$2,'TABLEAU DE BORD'!$B$13:$B$2000,0),12)</f>
        <v>3.102830965870556</v>
      </c>
      <c r="BU1962">
        <f t="shared" si="140"/>
        <v>0</v>
      </c>
      <c r="BX1962">
        <f t="shared" si="139"/>
        <v>0.60748217536470928</v>
      </c>
      <c r="BZ1962">
        <v>19.600000000000001</v>
      </c>
      <c r="CB1962">
        <v>0.627</v>
      </c>
      <c r="CG196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BORD'!$B$13:$B$2000,0),9)))*T1962/$P$18)</f>
        <v>406.35042202010396</v>
      </c>
      <c r="CI1962">
        <f>'TABLEAU DE BORD'!B1960</f>
        <v>0</v>
      </c>
      <c r="CJ1962">
        <f>'TABLEAU DE BORD'!E1960-'TABLEAU DE BORD'!C1960</f>
        <v>0</v>
      </c>
      <c r="CL1962">
        <f>'TABLEAU DE BORD'!H1960</f>
        <v>0</v>
      </c>
      <c r="CM1962">
        <f>'TABLEAU DE BORD'!K1960-'TABLEAU DE BORD'!I1960</f>
        <v>0</v>
      </c>
    </row>
    <row r="1963" spans="72:91" x14ac:dyDescent="0.25">
      <c r="BT196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BORD'!$B$13:$B$2000,0),11))*T1963/INDEX('TABLEAU DE BORD'!$B$13:$R$2000,MATCH('Formalisme RTE'!$H$2,'TABLEAU DE BORD'!$B$13:$B$2000,0),12)</f>
        <v>3.102830965870556</v>
      </c>
      <c r="BU1963">
        <f t="shared" si="140"/>
        <v>0</v>
      </c>
      <c r="BX1963">
        <f t="shared" si="139"/>
        <v>0.60748217536470928</v>
      </c>
      <c r="BZ1963">
        <v>19.600000000000001</v>
      </c>
      <c r="CB1963">
        <v>0.627</v>
      </c>
      <c r="CG196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BORD'!$B$13:$B$2000,0),9)))*T1963/$P$18)</f>
        <v>406.35042202010396</v>
      </c>
      <c r="CI1963">
        <f>'TABLEAU DE BORD'!B1961</f>
        <v>0</v>
      </c>
      <c r="CJ1963">
        <f>'TABLEAU DE BORD'!E1961-'TABLEAU DE BORD'!C1961</f>
        <v>0</v>
      </c>
      <c r="CL1963">
        <f>'TABLEAU DE BORD'!H1961</f>
        <v>0</v>
      </c>
      <c r="CM1963">
        <f>'TABLEAU DE BORD'!K1961-'TABLEAU DE BORD'!I1961</f>
        <v>0</v>
      </c>
    </row>
    <row r="1964" spans="72:91" x14ac:dyDescent="0.25">
      <c r="BT196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BORD'!$B$13:$B$2000,0),11))*T1964/INDEX('TABLEAU DE BORD'!$B$13:$R$2000,MATCH('Formalisme RTE'!$H$2,'TABLEAU DE BORD'!$B$13:$B$2000,0),12)</f>
        <v>3.102830965870556</v>
      </c>
      <c r="BU1964">
        <f t="shared" si="140"/>
        <v>0</v>
      </c>
      <c r="BX1964">
        <f t="shared" si="139"/>
        <v>0.60748217536470928</v>
      </c>
      <c r="BZ1964">
        <v>19.600000000000001</v>
      </c>
      <c r="CB1964">
        <v>0.627</v>
      </c>
      <c r="CG196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BORD'!$B$13:$B$2000,0),9)))*T1964/$P$18)</f>
        <v>406.35042202010396</v>
      </c>
      <c r="CI1964">
        <f>'TABLEAU DE BORD'!B1962</f>
        <v>0</v>
      </c>
      <c r="CJ1964">
        <f>'TABLEAU DE BORD'!E1962-'TABLEAU DE BORD'!C1962</f>
        <v>0</v>
      </c>
      <c r="CL1964">
        <f>'TABLEAU DE BORD'!H1962</f>
        <v>0</v>
      </c>
      <c r="CM1964">
        <f>'TABLEAU DE BORD'!K1962-'TABLEAU DE BORD'!I1962</f>
        <v>0</v>
      </c>
    </row>
    <row r="1965" spans="72:91" x14ac:dyDescent="0.25">
      <c r="BT196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BORD'!$B$13:$B$2000,0),11))*T1965/INDEX('TABLEAU DE BORD'!$B$13:$R$2000,MATCH('Formalisme RTE'!$H$2,'TABLEAU DE BORD'!$B$13:$B$2000,0),12)</f>
        <v>3.102830965870556</v>
      </c>
      <c r="BU1965">
        <f t="shared" si="140"/>
        <v>0</v>
      </c>
      <c r="BX1965">
        <f t="shared" si="139"/>
        <v>0.60748217536470928</v>
      </c>
      <c r="BZ1965">
        <v>19.600000000000001</v>
      </c>
      <c r="CB1965">
        <v>0.627</v>
      </c>
      <c r="CG196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BORD'!$B$13:$B$2000,0),9)))*T1965/$P$18)</f>
        <v>406.35042202010396</v>
      </c>
      <c r="CI1965">
        <f>'TABLEAU DE BORD'!B1963</f>
        <v>0</v>
      </c>
      <c r="CJ1965">
        <f>'TABLEAU DE BORD'!E1963-'TABLEAU DE BORD'!C1963</f>
        <v>0</v>
      </c>
      <c r="CL1965">
        <f>'TABLEAU DE BORD'!H1963</f>
        <v>0</v>
      </c>
      <c r="CM1965">
        <f>'TABLEAU DE BORD'!K1963-'TABLEAU DE BORD'!I1963</f>
        <v>0</v>
      </c>
    </row>
    <row r="1966" spans="72:91" x14ac:dyDescent="0.25">
      <c r="BT196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BORD'!$B$13:$B$2000,0),11))*T1966/INDEX('TABLEAU DE BORD'!$B$13:$R$2000,MATCH('Formalisme RTE'!$H$2,'TABLEAU DE BORD'!$B$13:$B$2000,0),12)</f>
        <v>3.102830965870556</v>
      </c>
      <c r="BU1966">
        <f t="shared" si="140"/>
        <v>0</v>
      </c>
      <c r="BX1966">
        <f t="shared" si="139"/>
        <v>0.60748217536470928</v>
      </c>
      <c r="BZ1966">
        <v>19.600000000000001</v>
      </c>
      <c r="CB1966">
        <v>0.627</v>
      </c>
      <c r="CG196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BORD'!$B$13:$B$2000,0),9)))*T1966/$P$18)</f>
        <v>406.35042202010396</v>
      </c>
      <c r="CI1966">
        <f>'TABLEAU DE BORD'!B1964</f>
        <v>0</v>
      </c>
      <c r="CJ1966">
        <f>'TABLEAU DE BORD'!E1964-'TABLEAU DE BORD'!C1964</f>
        <v>0</v>
      </c>
      <c r="CL1966">
        <f>'TABLEAU DE BORD'!H1964</f>
        <v>0</v>
      </c>
      <c r="CM1966">
        <f>'TABLEAU DE BORD'!K1964-'TABLEAU DE BORD'!I1964</f>
        <v>0</v>
      </c>
    </row>
    <row r="1967" spans="72:91" x14ac:dyDescent="0.25">
      <c r="BT196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BORD'!$B$13:$B$2000,0),11))*T1967/INDEX('TABLEAU DE BORD'!$B$13:$R$2000,MATCH('Formalisme RTE'!$H$2,'TABLEAU DE BORD'!$B$13:$B$2000,0),12)</f>
        <v>3.102830965870556</v>
      </c>
      <c r="BU1967">
        <f t="shared" si="140"/>
        <v>0</v>
      </c>
      <c r="BX1967">
        <f t="shared" si="139"/>
        <v>0.60748217536470928</v>
      </c>
      <c r="BZ1967">
        <v>19.600000000000001</v>
      </c>
      <c r="CB1967">
        <v>0.627</v>
      </c>
      <c r="CG196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BORD'!$B$13:$B$2000,0),9)))*T1967/$P$18)</f>
        <v>406.35042202010396</v>
      </c>
      <c r="CI1967">
        <f>'TABLEAU DE BORD'!B1965</f>
        <v>0</v>
      </c>
      <c r="CJ1967">
        <f>'TABLEAU DE BORD'!E1965-'TABLEAU DE BORD'!C1965</f>
        <v>0</v>
      </c>
      <c r="CL1967">
        <f>'TABLEAU DE BORD'!H1965</f>
        <v>0</v>
      </c>
      <c r="CM1967">
        <f>'TABLEAU DE BORD'!K1965-'TABLEAU DE BORD'!I1965</f>
        <v>0</v>
      </c>
    </row>
    <row r="1968" spans="72:91" x14ac:dyDescent="0.25">
      <c r="BT196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BORD'!$B$13:$B$2000,0),11))*T1968/INDEX('TABLEAU DE BORD'!$B$13:$R$2000,MATCH('Formalisme RTE'!$H$2,'TABLEAU DE BORD'!$B$13:$B$2000,0),12)</f>
        <v>3.102830965870556</v>
      </c>
      <c r="BU1968">
        <f t="shared" si="140"/>
        <v>0</v>
      </c>
      <c r="BX1968">
        <f t="shared" si="139"/>
        <v>0.60748217536470928</v>
      </c>
      <c r="BZ1968">
        <v>19.600000000000001</v>
      </c>
      <c r="CB1968">
        <v>0.627</v>
      </c>
      <c r="CG196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BORD'!$B$13:$B$2000,0),9)))*T1968/$P$18)</f>
        <v>406.35042202010396</v>
      </c>
      <c r="CI1968">
        <f>'TABLEAU DE BORD'!B1966</f>
        <v>0</v>
      </c>
      <c r="CJ1968">
        <f>'TABLEAU DE BORD'!E1966-'TABLEAU DE BORD'!C1966</f>
        <v>0</v>
      </c>
      <c r="CL1968">
        <f>'TABLEAU DE BORD'!H1966</f>
        <v>0</v>
      </c>
      <c r="CM1968">
        <f>'TABLEAU DE BORD'!K1966-'TABLEAU DE BORD'!I1966</f>
        <v>0</v>
      </c>
    </row>
    <row r="1969" spans="72:91" x14ac:dyDescent="0.25">
      <c r="BT196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BORD'!$B$13:$B$2000,0),11))*T1969/INDEX('TABLEAU DE BORD'!$B$13:$R$2000,MATCH('Formalisme RTE'!$H$2,'TABLEAU DE BORD'!$B$13:$B$2000,0),12)</f>
        <v>3.102830965870556</v>
      </c>
      <c r="BU1969">
        <f t="shared" si="140"/>
        <v>0</v>
      </c>
      <c r="BX1969">
        <f t="shared" si="139"/>
        <v>0.60748217536470928</v>
      </c>
      <c r="BZ1969">
        <v>19.600000000000001</v>
      </c>
      <c r="CB1969">
        <v>0.627</v>
      </c>
      <c r="CG196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BORD'!$B$13:$B$2000,0),9)))*T1969/$P$18)</f>
        <v>406.35042202010396</v>
      </c>
      <c r="CI1969">
        <f>'TABLEAU DE BORD'!B1967</f>
        <v>0</v>
      </c>
      <c r="CJ1969">
        <f>'TABLEAU DE BORD'!E1967-'TABLEAU DE BORD'!C1967</f>
        <v>0</v>
      </c>
      <c r="CL1969">
        <f>'TABLEAU DE BORD'!H1967</f>
        <v>0</v>
      </c>
      <c r="CM1969">
        <f>'TABLEAU DE BORD'!K1967-'TABLEAU DE BORD'!I1967</f>
        <v>0</v>
      </c>
    </row>
    <row r="1970" spans="72:91" x14ac:dyDescent="0.25">
      <c r="BT197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BORD'!$B$13:$B$2000,0),11))*T1970/INDEX('TABLEAU DE BORD'!$B$13:$R$2000,MATCH('Formalisme RTE'!$H$2,'TABLEAU DE BORD'!$B$13:$B$2000,0),12)</f>
        <v>3.102830965870556</v>
      </c>
      <c r="BU1970">
        <f t="shared" si="140"/>
        <v>0</v>
      </c>
      <c r="BX1970">
        <f t="shared" si="139"/>
        <v>0.60748217536470928</v>
      </c>
      <c r="BZ1970">
        <v>19.600000000000001</v>
      </c>
      <c r="CB1970">
        <v>0.627</v>
      </c>
      <c r="CG197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BORD'!$B$13:$B$2000,0),9)))*T1970/$P$18)</f>
        <v>406.35042202010396</v>
      </c>
      <c r="CI1970">
        <f>'TABLEAU DE BORD'!B1968</f>
        <v>0</v>
      </c>
      <c r="CJ1970">
        <f>'TABLEAU DE BORD'!E1968-'TABLEAU DE BORD'!C1968</f>
        <v>0</v>
      </c>
      <c r="CL1970">
        <f>'TABLEAU DE BORD'!H1968</f>
        <v>0</v>
      </c>
      <c r="CM1970">
        <f>'TABLEAU DE BORD'!K1968-'TABLEAU DE BORD'!I1968</f>
        <v>0</v>
      </c>
    </row>
    <row r="1971" spans="72:91" x14ac:dyDescent="0.25">
      <c r="BT197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BORD'!$B$13:$B$2000,0),11))*T1971/INDEX('TABLEAU DE BORD'!$B$13:$R$2000,MATCH('Formalisme RTE'!$H$2,'TABLEAU DE BORD'!$B$13:$B$2000,0),12)</f>
        <v>3.102830965870556</v>
      </c>
      <c r="BU1971">
        <f t="shared" si="140"/>
        <v>0</v>
      </c>
      <c r="BX1971">
        <f t="shared" si="139"/>
        <v>0.60748217536470928</v>
      </c>
      <c r="BZ1971">
        <v>19.600000000000001</v>
      </c>
      <c r="CB1971">
        <v>0.627</v>
      </c>
      <c r="CG197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BORD'!$B$13:$B$2000,0),9)))*T1971/$P$18)</f>
        <v>406.35042202010396</v>
      </c>
      <c r="CI1971">
        <f>'TABLEAU DE BORD'!B1969</f>
        <v>0</v>
      </c>
      <c r="CJ1971">
        <f>'TABLEAU DE BORD'!E1969-'TABLEAU DE BORD'!C1969</f>
        <v>0</v>
      </c>
      <c r="CL1971">
        <f>'TABLEAU DE BORD'!H1969</f>
        <v>0</v>
      </c>
      <c r="CM1971">
        <f>'TABLEAU DE BORD'!K1969-'TABLEAU DE BORD'!I1969</f>
        <v>0</v>
      </c>
    </row>
    <row r="1972" spans="72:91" x14ac:dyDescent="0.25">
      <c r="BT197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BORD'!$B$13:$B$2000,0),11))*T1972/INDEX('TABLEAU DE BORD'!$B$13:$R$2000,MATCH('Formalisme RTE'!$H$2,'TABLEAU DE BORD'!$B$13:$B$2000,0),12)</f>
        <v>3.102830965870556</v>
      </c>
      <c r="BU1972">
        <f t="shared" si="140"/>
        <v>0</v>
      </c>
      <c r="BX1972">
        <f t="shared" si="139"/>
        <v>0.60748217536470928</v>
      </c>
      <c r="BZ1972">
        <v>19.600000000000001</v>
      </c>
      <c r="CB1972">
        <v>0.627</v>
      </c>
      <c r="CG197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BORD'!$B$13:$B$2000,0),9)))*T1972/$P$18)</f>
        <v>406.35042202010396</v>
      </c>
      <c r="CI1972">
        <f>'TABLEAU DE BORD'!B1970</f>
        <v>0</v>
      </c>
      <c r="CJ1972">
        <f>'TABLEAU DE BORD'!E1970-'TABLEAU DE BORD'!C1970</f>
        <v>0</v>
      </c>
      <c r="CL1972">
        <f>'TABLEAU DE BORD'!H1970</f>
        <v>0</v>
      </c>
      <c r="CM1972">
        <f>'TABLEAU DE BORD'!K1970-'TABLEAU DE BORD'!I1970</f>
        <v>0</v>
      </c>
    </row>
    <row r="1973" spans="72:91" x14ac:dyDescent="0.25">
      <c r="BT197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BORD'!$B$13:$B$2000,0),11))*T1973/INDEX('TABLEAU DE BORD'!$B$13:$R$2000,MATCH('Formalisme RTE'!$H$2,'TABLEAU DE BORD'!$B$13:$B$2000,0),12)</f>
        <v>3.102830965870556</v>
      </c>
      <c r="BU1973">
        <f t="shared" si="140"/>
        <v>0</v>
      </c>
      <c r="BX1973">
        <f t="shared" si="139"/>
        <v>0.60748217536470928</v>
      </c>
      <c r="BZ1973">
        <v>19.600000000000001</v>
      </c>
      <c r="CB1973">
        <v>0.627</v>
      </c>
      <c r="CG197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BORD'!$B$13:$B$2000,0),9)))*T1973/$P$18)</f>
        <v>406.35042202010396</v>
      </c>
      <c r="CI1973">
        <f>'TABLEAU DE BORD'!B1971</f>
        <v>0</v>
      </c>
      <c r="CJ1973">
        <f>'TABLEAU DE BORD'!E1971-'TABLEAU DE BORD'!C1971</f>
        <v>0</v>
      </c>
      <c r="CL1973">
        <f>'TABLEAU DE BORD'!H1971</f>
        <v>0</v>
      </c>
      <c r="CM1973">
        <f>'TABLEAU DE BORD'!K1971-'TABLEAU DE BORD'!I1971</f>
        <v>0</v>
      </c>
    </row>
    <row r="1974" spans="72:91" x14ac:dyDescent="0.25">
      <c r="BT197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BORD'!$B$13:$B$2000,0),11))*T1974/INDEX('TABLEAU DE BORD'!$B$13:$R$2000,MATCH('Formalisme RTE'!$H$2,'TABLEAU DE BORD'!$B$13:$B$2000,0),12)</f>
        <v>3.102830965870556</v>
      </c>
      <c r="BU1974">
        <f t="shared" si="140"/>
        <v>0</v>
      </c>
      <c r="BX1974">
        <f t="shared" si="139"/>
        <v>0.60748217536470928</v>
      </c>
      <c r="BZ1974">
        <v>19.600000000000001</v>
      </c>
      <c r="CB1974">
        <v>0.627</v>
      </c>
      <c r="CG197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BORD'!$B$13:$B$2000,0),9)))*T1974/$P$18)</f>
        <v>406.35042202010396</v>
      </c>
      <c r="CI1974">
        <f>'TABLEAU DE BORD'!B1972</f>
        <v>0</v>
      </c>
      <c r="CJ1974">
        <f>'TABLEAU DE BORD'!E1972-'TABLEAU DE BORD'!C1972</f>
        <v>0</v>
      </c>
      <c r="CL1974">
        <f>'TABLEAU DE BORD'!H1972</f>
        <v>0</v>
      </c>
      <c r="CM1974">
        <f>'TABLEAU DE BORD'!K1972-'TABLEAU DE BORD'!I1972</f>
        <v>0</v>
      </c>
    </row>
    <row r="1975" spans="72:91" x14ac:dyDescent="0.25">
      <c r="BT197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BORD'!$B$13:$B$2000,0),11))*T1975/INDEX('TABLEAU DE BORD'!$B$13:$R$2000,MATCH('Formalisme RTE'!$H$2,'TABLEAU DE BORD'!$B$13:$B$2000,0),12)</f>
        <v>3.102830965870556</v>
      </c>
      <c r="BU1975">
        <f t="shared" si="140"/>
        <v>0</v>
      </c>
      <c r="BX1975">
        <f t="shared" si="139"/>
        <v>0.60748217536470928</v>
      </c>
      <c r="BZ1975">
        <v>19.600000000000001</v>
      </c>
      <c r="CB1975">
        <v>0.627</v>
      </c>
      <c r="CG197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BORD'!$B$13:$B$2000,0),9)))*T1975/$P$18)</f>
        <v>406.35042202010396</v>
      </c>
      <c r="CI1975">
        <f>'TABLEAU DE BORD'!B1973</f>
        <v>0</v>
      </c>
      <c r="CJ1975">
        <f>'TABLEAU DE BORD'!E1973-'TABLEAU DE BORD'!C1973</f>
        <v>0</v>
      </c>
      <c r="CL1975">
        <f>'TABLEAU DE BORD'!H1973</f>
        <v>0</v>
      </c>
      <c r="CM1975">
        <f>'TABLEAU DE BORD'!K1973-'TABLEAU DE BORD'!I1973</f>
        <v>0</v>
      </c>
    </row>
    <row r="1976" spans="72:91" x14ac:dyDescent="0.25">
      <c r="BT197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BORD'!$B$13:$B$2000,0),11))*T1976/INDEX('TABLEAU DE BORD'!$B$13:$R$2000,MATCH('Formalisme RTE'!$H$2,'TABLEAU DE BORD'!$B$13:$B$2000,0),12)</f>
        <v>3.102830965870556</v>
      </c>
      <c r="BU1976">
        <f t="shared" si="140"/>
        <v>0</v>
      </c>
      <c r="BX1976">
        <f t="shared" si="139"/>
        <v>0.60748217536470928</v>
      </c>
      <c r="BZ1976">
        <v>19.600000000000001</v>
      </c>
      <c r="CB1976">
        <v>0.627</v>
      </c>
      <c r="CG197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BORD'!$B$13:$B$2000,0),9)))*T1976/$P$18)</f>
        <v>406.35042202010396</v>
      </c>
      <c r="CI1976">
        <f>'TABLEAU DE BORD'!B1974</f>
        <v>0</v>
      </c>
      <c r="CJ1976">
        <f>'TABLEAU DE BORD'!E1974-'TABLEAU DE BORD'!C1974</f>
        <v>0</v>
      </c>
      <c r="CL1976">
        <f>'TABLEAU DE BORD'!H1974</f>
        <v>0</v>
      </c>
      <c r="CM1976">
        <f>'TABLEAU DE BORD'!K1974-'TABLEAU DE BORD'!I1974</f>
        <v>0</v>
      </c>
    </row>
    <row r="1977" spans="72:91" x14ac:dyDescent="0.25">
      <c r="BT197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BORD'!$B$13:$B$2000,0),11))*T1977/INDEX('TABLEAU DE BORD'!$B$13:$R$2000,MATCH('Formalisme RTE'!$H$2,'TABLEAU DE BORD'!$B$13:$B$2000,0),12)</f>
        <v>3.102830965870556</v>
      </c>
      <c r="BU1977">
        <f t="shared" si="140"/>
        <v>0</v>
      </c>
      <c r="BX1977">
        <f t="shared" si="139"/>
        <v>0.60748217536470928</v>
      </c>
      <c r="BZ1977">
        <v>19.600000000000001</v>
      </c>
      <c r="CB1977">
        <v>0.627</v>
      </c>
      <c r="CG197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BORD'!$B$13:$B$2000,0),9)))*T1977/$P$18)</f>
        <v>406.35042202010396</v>
      </c>
      <c r="CI1977">
        <f>'TABLEAU DE BORD'!B1975</f>
        <v>0</v>
      </c>
      <c r="CJ1977">
        <f>'TABLEAU DE BORD'!E1975-'TABLEAU DE BORD'!C1975</f>
        <v>0</v>
      </c>
      <c r="CL1977">
        <f>'TABLEAU DE BORD'!H1975</f>
        <v>0</v>
      </c>
      <c r="CM1977">
        <f>'TABLEAU DE BORD'!K1975-'TABLEAU DE BORD'!I1975</f>
        <v>0</v>
      </c>
    </row>
    <row r="1978" spans="72:91" x14ac:dyDescent="0.25">
      <c r="BT197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BORD'!$B$13:$B$2000,0),11))*T1978/INDEX('TABLEAU DE BORD'!$B$13:$R$2000,MATCH('Formalisme RTE'!$H$2,'TABLEAU DE BORD'!$B$13:$B$2000,0),12)</f>
        <v>3.102830965870556</v>
      </c>
      <c r="BU1978">
        <f t="shared" si="140"/>
        <v>0</v>
      </c>
      <c r="BX1978">
        <f t="shared" si="139"/>
        <v>0.60748217536470928</v>
      </c>
      <c r="BZ1978">
        <v>19.600000000000001</v>
      </c>
      <c r="CB1978">
        <v>0.627</v>
      </c>
      <c r="CG197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BORD'!$B$13:$B$2000,0),9)))*T1978/$P$18)</f>
        <v>406.35042202010396</v>
      </c>
      <c r="CI1978">
        <f>'TABLEAU DE BORD'!B1976</f>
        <v>0</v>
      </c>
      <c r="CJ1978">
        <f>'TABLEAU DE BORD'!E1976-'TABLEAU DE BORD'!C1976</f>
        <v>0</v>
      </c>
      <c r="CL1978">
        <f>'TABLEAU DE BORD'!H1976</f>
        <v>0</v>
      </c>
      <c r="CM1978">
        <f>'TABLEAU DE BORD'!K1976-'TABLEAU DE BORD'!I1976</f>
        <v>0</v>
      </c>
    </row>
    <row r="1979" spans="72:91" x14ac:dyDescent="0.25">
      <c r="BT197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BORD'!$B$13:$B$2000,0),11))*T1979/INDEX('TABLEAU DE BORD'!$B$13:$R$2000,MATCH('Formalisme RTE'!$H$2,'TABLEAU DE BORD'!$B$13:$B$2000,0),12)</f>
        <v>3.102830965870556</v>
      </c>
      <c r="BU1979">
        <f t="shared" si="140"/>
        <v>0</v>
      </c>
      <c r="BX1979">
        <f t="shared" si="139"/>
        <v>0.60748217536470928</v>
      </c>
      <c r="BZ1979">
        <v>19.600000000000001</v>
      </c>
      <c r="CB1979">
        <v>0.627</v>
      </c>
      <c r="CG197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BORD'!$B$13:$B$2000,0),9)))*T1979/$P$18)</f>
        <v>406.35042202010396</v>
      </c>
      <c r="CI1979">
        <f>'TABLEAU DE BORD'!B1977</f>
        <v>0</v>
      </c>
      <c r="CJ1979">
        <f>'TABLEAU DE BORD'!E1977-'TABLEAU DE BORD'!C1977</f>
        <v>0</v>
      </c>
      <c r="CL1979">
        <f>'TABLEAU DE BORD'!H1977</f>
        <v>0</v>
      </c>
      <c r="CM1979">
        <f>'TABLEAU DE BORD'!K1977-'TABLEAU DE BORD'!I1977</f>
        <v>0</v>
      </c>
    </row>
    <row r="1980" spans="72:91" x14ac:dyDescent="0.25">
      <c r="BT198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BORD'!$B$13:$B$2000,0),11))*T1980/INDEX('TABLEAU DE BORD'!$B$13:$R$2000,MATCH('Formalisme RTE'!$H$2,'TABLEAU DE BORD'!$B$13:$B$2000,0),12)</f>
        <v>3.102830965870556</v>
      </c>
      <c r="BU1980">
        <f t="shared" si="140"/>
        <v>0</v>
      </c>
      <c r="BX1980">
        <f t="shared" si="139"/>
        <v>0.60748217536470928</v>
      </c>
      <c r="BZ1980">
        <v>19.600000000000001</v>
      </c>
      <c r="CB1980">
        <v>0.627</v>
      </c>
      <c r="CG198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BORD'!$B$13:$B$2000,0),9)))*T1980/$P$18)</f>
        <v>406.35042202010396</v>
      </c>
      <c r="CI1980">
        <f>'TABLEAU DE BORD'!B1978</f>
        <v>0</v>
      </c>
      <c r="CJ1980">
        <f>'TABLEAU DE BORD'!E1978-'TABLEAU DE BORD'!C1978</f>
        <v>0</v>
      </c>
      <c r="CL1980">
        <f>'TABLEAU DE BORD'!H1978</f>
        <v>0</v>
      </c>
      <c r="CM1980">
        <f>'TABLEAU DE BORD'!K1978-'TABLEAU DE BORD'!I1978</f>
        <v>0</v>
      </c>
    </row>
    <row r="1981" spans="72:91" x14ac:dyDescent="0.25">
      <c r="BT198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BORD'!$B$13:$B$2000,0),11))*T1981/INDEX('TABLEAU DE BORD'!$B$13:$R$2000,MATCH('Formalisme RTE'!$H$2,'TABLEAU DE BORD'!$B$13:$B$2000,0),12)</f>
        <v>3.102830965870556</v>
      </c>
      <c r="BU1981">
        <f t="shared" si="140"/>
        <v>0</v>
      </c>
      <c r="BX1981">
        <f t="shared" si="139"/>
        <v>0.60748217536470928</v>
      </c>
      <c r="BZ1981">
        <v>19.600000000000001</v>
      </c>
      <c r="CB1981">
        <v>0.627</v>
      </c>
      <c r="CG198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BORD'!$B$13:$B$2000,0),9)))*T1981/$P$18)</f>
        <v>406.35042202010396</v>
      </c>
      <c r="CI1981">
        <f>'TABLEAU DE BORD'!B1979</f>
        <v>0</v>
      </c>
      <c r="CJ1981">
        <f>'TABLEAU DE BORD'!E1979-'TABLEAU DE BORD'!C1979</f>
        <v>0</v>
      </c>
      <c r="CL1981">
        <f>'TABLEAU DE BORD'!H1979</f>
        <v>0</v>
      </c>
      <c r="CM1981">
        <f>'TABLEAU DE BORD'!K1979-'TABLEAU DE BORD'!I1979</f>
        <v>0</v>
      </c>
    </row>
    <row r="1982" spans="72:91" x14ac:dyDescent="0.25">
      <c r="BT198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BORD'!$B$13:$B$2000,0),11))*T1982/INDEX('TABLEAU DE BORD'!$B$13:$R$2000,MATCH('Formalisme RTE'!$H$2,'TABLEAU DE BORD'!$B$13:$B$2000,0),12)</f>
        <v>3.102830965870556</v>
      </c>
      <c r="BU1982">
        <f t="shared" si="140"/>
        <v>0</v>
      </c>
      <c r="BX1982">
        <f t="shared" si="139"/>
        <v>0.60748217536470928</v>
      </c>
      <c r="BZ1982">
        <v>19.600000000000001</v>
      </c>
      <c r="CB1982">
        <v>0.627</v>
      </c>
      <c r="CG198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BORD'!$B$13:$B$2000,0),9)))*T1982/$P$18)</f>
        <v>406.35042202010396</v>
      </c>
      <c r="CI1982">
        <f>'TABLEAU DE BORD'!B1980</f>
        <v>0</v>
      </c>
      <c r="CJ1982">
        <f>'TABLEAU DE BORD'!E1980-'TABLEAU DE BORD'!C1980</f>
        <v>0</v>
      </c>
      <c r="CL1982">
        <f>'TABLEAU DE BORD'!H1980</f>
        <v>0</v>
      </c>
      <c r="CM1982">
        <f>'TABLEAU DE BORD'!K1980-'TABLEAU DE BORD'!I1980</f>
        <v>0</v>
      </c>
    </row>
    <row r="1983" spans="72:91" x14ac:dyDescent="0.25">
      <c r="BT198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BORD'!$B$13:$B$2000,0),11))*T1983/INDEX('TABLEAU DE BORD'!$B$13:$R$2000,MATCH('Formalisme RTE'!$H$2,'TABLEAU DE BORD'!$B$13:$B$2000,0),12)</f>
        <v>3.102830965870556</v>
      </c>
      <c r="BU1983">
        <f t="shared" si="140"/>
        <v>0</v>
      </c>
      <c r="BX1983">
        <f t="shared" si="139"/>
        <v>0.60748217536470928</v>
      </c>
      <c r="BZ1983">
        <v>19.600000000000001</v>
      </c>
      <c r="CB1983">
        <v>0.627</v>
      </c>
      <c r="CG198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BORD'!$B$13:$B$2000,0),9)))*T1983/$P$18)</f>
        <v>406.35042202010396</v>
      </c>
      <c r="CI1983">
        <f>'TABLEAU DE BORD'!B1981</f>
        <v>0</v>
      </c>
      <c r="CJ1983">
        <f>'TABLEAU DE BORD'!E1981-'TABLEAU DE BORD'!C1981</f>
        <v>0</v>
      </c>
      <c r="CL1983">
        <f>'TABLEAU DE BORD'!H1981</f>
        <v>0</v>
      </c>
      <c r="CM1983">
        <f>'TABLEAU DE BORD'!K1981-'TABLEAU DE BORD'!I1981</f>
        <v>0</v>
      </c>
    </row>
    <row r="1984" spans="72:91" x14ac:dyDescent="0.25">
      <c r="BT198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BORD'!$B$13:$B$2000,0),11))*T1984/INDEX('TABLEAU DE BORD'!$B$13:$R$2000,MATCH('Formalisme RTE'!$H$2,'TABLEAU DE BORD'!$B$13:$B$2000,0),12)</f>
        <v>3.102830965870556</v>
      </c>
      <c r="BU1984">
        <f t="shared" si="140"/>
        <v>0</v>
      </c>
      <c r="BX1984">
        <f t="shared" si="139"/>
        <v>0.60748217536470928</v>
      </c>
      <c r="BZ1984">
        <v>19.600000000000001</v>
      </c>
      <c r="CB1984">
        <v>0.627</v>
      </c>
      <c r="CG198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BORD'!$B$13:$B$2000,0),9)))*T1984/$P$18)</f>
        <v>406.35042202010396</v>
      </c>
      <c r="CI1984">
        <f>'TABLEAU DE BORD'!B1982</f>
        <v>0</v>
      </c>
      <c r="CJ1984">
        <f>'TABLEAU DE BORD'!E1982-'TABLEAU DE BORD'!C1982</f>
        <v>0</v>
      </c>
      <c r="CL1984">
        <f>'TABLEAU DE BORD'!H1982</f>
        <v>0</v>
      </c>
      <c r="CM1984">
        <f>'TABLEAU DE BORD'!K1982-'TABLEAU DE BORD'!I1982</f>
        <v>0</v>
      </c>
    </row>
    <row r="1985" spans="72:91" x14ac:dyDescent="0.25">
      <c r="BT198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BORD'!$B$13:$B$2000,0),11))*T1985/INDEX('TABLEAU DE BORD'!$B$13:$R$2000,MATCH('Formalisme RTE'!$H$2,'TABLEAU DE BORD'!$B$13:$B$2000,0),12)</f>
        <v>3.102830965870556</v>
      </c>
      <c r="BU1985">
        <f t="shared" si="140"/>
        <v>0</v>
      </c>
      <c r="BX1985">
        <f t="shared" si="139"/>
        <v>0.60748217536470928</v>
      </c>
      <c r="BZ1985">
        <v>19.600000000000001</v>
      </c>
      <c r="CB1985">
        <v>0.627</v>
      </c>
      <c r="CG198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BORD'!$B$13:$B$2000,0),9)))*T1985/$P$18)</f>
        <v>406.35042202010396</v>
      </c>
      <c r="CI1985">
        <f>'TABLEAU DE BORD'!B1983</f>
        <v>0</v>
      </c>
      <c r="CJ1985">
        <f>'TABLEAU DE BORD'!E1983-'TABLEAU DE BORD'!C1983</f>
        <v>0</v>
      </c>
      <c r="CL1985">
        <f>'TABLEAU DE BORD'!H1983</f>
        <v>0</v>
      </c>
      <c r="CM1985">
        <f>'TABLEAU DE BORD'!K1983-'TABLEAU DE BORD'!I1983</f>
        <v>0</v>
      </c>
    </row>
    <row r="1986" spans="72:91" x14ac:dyDescent="0.25">
      <c r="BT198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BORD'!$B$13:$B$2000,0),11))*T1986/INDEX('TABLEAU DE BORD'!$B$13:$R$2000,MATCH('Formalisme RTE'!$H$2,'TABLEAU DE BORD'!$B$13:$B$2000,0),12)</f>
        <v>3.102830965870556</v>
      </c>
      <c r="BU1986">
        <f t="shared" si="140"/>
        <v>0</v>
      </c>
      <c r="BX1986">
        <f t="shared" si="139"/>
        <v>0.60748217536470928</v>
      </c>
      <c r="BZ1986">
        <v>19.600000000000001</v>
      </c>
      <c r="CB1986">
        <v>0.627</v>
      </c>
      <c r="CG198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BORD'!$B$13:$B$2000,0),9)))*T1986/$P$18)</f>
        <v>406.35042202010396</v>
      </c>
      <c r="CI1986">
        <f>'TABLEAU DE BORD'!B1984</f>
        <v>0</v>
      </c>
      <c r="CJ1986">
        <f>'TABLEAU DE BORD'!E1984-'TABLEAU DE BORD'!C1984</f>
        <v>0</v>
      </c>
      <c r="CL1986">
        <f>'TABLEAU DE BORD'!H1984</f>
        <v>0</v>
      </c>
      <c r="CM1986">
        <f>'TABLEAU DE BORD'!K1984-'TABLEAU DE BORD'!I1984</f>
        <v>0</v>
      </c>
    </row>
    <row r="1987" spans="72:91" x14ac:dyDescent="0.25">
      <c r="BT198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BORD'!$B$13:$B$2000,0),11))*T1987/INDEX('TABLEAU DE BORD'!$B$13:$R$2000,MATCH('Formalisme RTE'!$H$2,'TABLEAU DE BORD'!$B$13:$B$2000,0),12)</f>
        <v>3.102830965870556</v>
      </c>
      <c r="BU1987">
        <f t="shared" si="140"/>
        <v>0</v>
      </c>
      <c r="BX1987">
        <f t="shared" si="139"/>
        <v>0.60748217536470928</v>
      </c>
      <c r="BZ1987">
        <v>19.600000000000001</v>
      </c>
      <c r="CB1987">
        <v>0.627</v>
      </c>
      <c r="CG198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BORD'!$B$13:$B$2000,0),9)))*T1987/$P$18)</f>
        <v>406.35042202010396</v>
      </c>
      <c r="CI1987">
        <f>'TABLEAU DE BORD'!B1985</f>
        <v>0</v>
      </c>
      <c r="CJ1987">
        <f>'TABLEAU DE BORD'!E1985-'TABLEAU DE BORD'!C1985</f>
        <v>0</v>
      </c>
      <c r="CL1987">
        <f>'TABLEAU DE BORD'!H1985</f>
        <v>0</v>
      </c>
      <c r="CM1987">
        <f>'TABLEAU DE BORD'!K1985-'TABLEAU DE BORD'!I1985</f>
        <v>0</v>
      </c>
    </row>
    <row r="1988" spans="72:91" x14ac:dyDescent="0.25">
      <c r="BT198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BORD'!$B$13:$B$2000,0),11))*T1988/INDEX('TABLEAU DE BORD'!$B$13:$R$2000,MATCH('Formalisme RTE'!$H$2,'TABLEAU DE BORD'!$B$13:$B$2000,0),12)</f>
        <v>3.102830965870556</v>
      </c>
      <c r="BU1988">
        <f t="shared" si="140"/>
        <v>0</v>
      </c>
      <c r="BX1988">
        <f t="shared" si="139"/>
        <v>0.60748217536470928</v>
      </c>
      <c r="BZ1988">
        <v>19.600000000000001</v>
      </c>
      <c r="CB1988">
        <v>0.627</v>
      </c>
      <c r="CG198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BORD'!$B$13:$B$2000,0),9)))*T1988/$P$18)</f>
        <v>406.35042202010396</v>
      </c>
      <c r="CI1988">
        <f>'TABLEAU DE BORD'!B1986</f>
        <v>0</v>
      </c>
      <c r="CJ1988">
        <f>'TABLEAU DE BORD'!E1986-'TABLEAU DE BORD'!C1986</f>
        <v>0</v>
      </c>
      <c r="CL1988">
        <f>'TABLEAU DE BORD'!H1986</f>
        <v>0</v>
      </c>
      <c r="CM1988">
        <f>'TABLEAU DE BORD'!K1986-'TABLEAU DE BORD'!I1986</f>
        <v>0</v>
      </c>
    </row>
    <row r="1989" spans="72:91" x14ac:dyDescent="0.25">
      <c r="BT198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BORD'!$B$13:$B$2000,0),11))*T1989/INDEX('TABLEAU DE BORD'!$B$13:$R$2000,MATCH('Formalisme RTE'!$H$2,'TABLEAU DE BORD'!$B$13:$B$2000,0),12)</f>
        <v>3.102830965870556</v>
      </c>
      <c r="BU1989">
        <f t="shared" si="140"/>
        <v>0</v>
      </c>
      <c r="BX1989">
        <f t="shared" si="139"/>
        <v>0.60748217536470928</v>
      </c>
      <c r="BZ1989">
        <v>19.600000000000001</v>
      </c>
      <c r="CB1989">
        <v>0.627</v>
      </c>
      <c r="CG198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BORD'!$B$13:$B$2000,0),9)))*T1989/$P$18)</f>
        <v>406.35042202010396</v>
      </c>
      <c r="CI1989">
        <f>'TABLEAU DE BORD'!B1987</f>
        <v>0</v>
      </c>
      <c r="CJ1989">
        <f>'TABLEAU DE BORD'!E1987-'TABLEAU DE BORD'!C1987</f>
        <v>0</v>
      </c>
      <c r="CL1989">
        <f>'TABLEAU DE BORD'!H1987</f>
        <v>0</v>
      </c>
      <c r="CM1989">
        <f>'TABLEAU DE BORD'!K1987-'TABLEAU DE BORD'!I1987</f>
        <v>0</v>
      </c>
    </row>
    <row r="1990" spans="72:91" x14ac:dyDescent="0.25">
      <c r="BT199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BORD'!$B$13:$B$2000,0),11))*T1990/INDEX('TABLEAU DE BORD'!$B$13:$R$2000,MATCH('Formalisme RTE'!$H$2,'TABLEAU DE BORD'!$B$13:$B$2000,0),12)</f>
        <v>3.102830965870556</v>
      </c>
      <c r="BU1990">
        <f t="shared" si="140"/>
        <v>0</v>
      </c>
      <c r="BX1990">
        <f t="shared" si="139"/>
        <v>0.60748217536470928</v>
      </c>
      <c r="BZ1990">
        <v>19.600000000000001</v>
      </c>
      <c r="CB1990">
        <v>0.627</v>
      </c>
      <c r="CG199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BORD'!$B$13:$B$2000,0),9)))*T1990/$P$18)</f>
        <v>406.35042202010396</v>
      </c>
      <c r="CI1990">
        <f>'TABLEAU DE BORD'!B1988</f>
        <v>0</v>
      </c>
      <c r="CJ1990">
        <f>'TABLEAU DE BORD'!E1988-'TABLEAU DE BORD'!C1988</f>
        <v>0</v>
      </c>
      <c r="CL1990">
        <f>'TABLEAU DE BORD'!H1988</f>
        <v>0</v>
      </c>
      <c r="CM1990">
        <f>'TABLEAU DE BORD'!K1988-'TABLEAU DE BORD'!I1988</f>
        <v>0</v>
      </c>
    </row>
    <row r="1991" spans="72:91" x14ac:dyDescent="0.25">
      <c r="BT199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BORD'!$B$13:$B$2000,0),11))*T1991/INDEX('TABLEAU DE BORD'!$B$13:$R$2000,MATCH('Formalisme RTE'!$H$2,'TABLEAU DE BORD'!$B$13:$B$2000,0),12)</f>
        <v>3.102830965870556</v>
      </c>
      <c r="BU1991">
        <f t="shared" si="140"/>
        <v>0</v>
      </c>
      <c r="BX1991">
        <f t="shared" si="139"/>
        <v>0.60748217536470928</v>
      </c>
      <c r="BZ1991">
        <v>19.600000000000001</v>
      </c>
      <c r="CB1991">
        <v>0.627</v>
      </c>
      <c r="CG199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BORD'!$B$13:$B$2000,0),9)))*T1991/$P$18)</f>
        <v>406.35042202010396</v>
      </c>
      <c r="CI1991">
        <f>'TABLEAU DE BORD'!B1989</f>
        <v>0</v>
      </c>
      <c r="CJ1991">
        <f>'TABLEAU DE BORD'!E1989-'TABLEAU DE BORD'!C1989</f>
        <v>0</v>
      </c>
      <c r="CL1991">
        <f>'TABLEAU DE BORD'!H1989</f>
        <v>0</v>
      </c>
      <c r="CM1991">
        <f>'TABLEAU DE BORD'!K1989-'TABLEAU DE BORD'!I1989</f>
        <v>0</v>
      </c>
    </row>
    <row r="1992" spans="72:91" x14ac:dyDescent="0.25">
      <c r="BT199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BORD'!$B$13:$B$2000,0),11))*T1992/INDEX('TABLEAU DE BORD'!$B$13:$R$2000,MATCH('Formalisme RTE'!$H$2,'TABLEAU DE BORD'!$B$13:$B$2000,0),12)</f>
        <v>3.102830965870556</v>
      </c>
      <c r="BU1992">
        <f t="shared" si="140"/>
        <v>0</v>
      </c>
      <c r="BX1992">
        <f t="shared" si="139"/>
        <v>0.60748217536470928</v>
      </c>
      <c r="BZ1992">
        <v>19.600000000000001</v>
      </c>
      <c r="CB1992">
        <v>0.627</v>
      </c>
      <c r="CG199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BORD'!$B$13:$B$2000,0),9)))*T1992/$P$18)</f>
        <v>406.35042202010396</v>
      </c>
      <c r="CI1992">
        <f>'TABLEAU DE BORD'!B1990</f>
        <v>0</v>
      </c>
      <c r="CJ1992">
        <f>'TABLEAU DE BORD'!E1990-'TABLEAU DE BORD'!C1990</f>
        <v>0</v>
      </c>
      <c r="CL1992">
        <f>'TABLEAU DE BORD'!H1990</f>
        <v>0</v>
      </c>
      <c r="CM1992">
        <f>'TABLEAU DE BORD'!K1990-'TABLEAU DE BORD'!I1990</f>
        <v>0</v>
      </c>
    </row>
    <row r="1993" spans="72:91" x14ac:dyDescent="0.25">
      <c r="BT199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BORD'!$B$13:$B$2000,0),11))*T1993/INDEX('TABLEAU DE BORD'!$B$13:$R$2000,MATCH('Formalisme RTE'!$H$2,'TABLEAU DE BORD'!$B$13:$B$2000,0),12)</f>
        <v>3.102830965870556</v>
      </c>
      <c r="BU1993">
        <f t="shared" si="140"/>
        <v>0</v>
      </c>
      <c r="BX1993">
        <f t="shared" si="139"/>
        <v>0.60748217536470928</v>
      </c>
      <c r="BZ1993">
        <v>19.600000000000001</v>
      </c>
      <c r="CB1993">
        <v>0.627</v>
      </c>
      <c r="CG199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BORD'!$B$13:$B$2000,0),9)))*T1993/$P$18)</f>
        <v>406.35042202010396</v>
      </c>
      <c r="CI1993">
        <f>'TABLEAU DE BORD'!B1991</f>
        <v>0</v>
      </c>
      <c r="CJ1993">
        <f>'TABLEAU DE BORD'!E1991-'TABLEAU DE BORD'!C1991</f>
        <v>0</v>
      </c>
      <c r="CL1993">
        <f>'TABLEAU DE BORD'!H1991</f>
        <v>0</v>
      </c>
      <c r="CM1993">
        <f>'TABLEAU DE BORD'!K1991-'TABLEAU DE BORD'!I1991</f>
        <v>0</v>
      </c>
    </row>
    <row r="1994" spans="72:91" x14ac:dyDescent="0.25">
      <c r="BT199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BORD'!$B$13:$B$2000,0),11))*T1994/INDEX('TABLEAU DE BORD'!$B$13:$R$2000,MATCH('Formalisme RTE'!$H$2,'TABLEAU DE BORD'!$B$13:$B$2000,0),12)</f>
        <v>3.102830965870556</v>
      </c>
      <c r="BU1994">
        <f t="shared" si="140"/>
        <v>0</v>
      </c>
      <c r="BX1994">
        <f t="shared" si="139"/>
        <v>0.60748217536470928</v>
      </c>
      <c r="BZ1994">
        <v>19.600000000000001</v>
      </c>
      <c r="CB1994">
        <v>0.627</v>
      </c>
      <c r="CG199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BORD'!$B$13:$B$2000,0),9)))*T1994/$P$18)</f>
        <v>406.35042202010396</v>
      </c>
      <c r="CI1994">
        <f>'TABLEAU DE BORD'!B1992</f>
        <v>0</v>
      </c>
      <c r="CJ1994">
        <f>'TABLEAU DE BORD'!E1992-'TABLEAU DE BORD'!C1992</f>
        <v>0</v>
      </c>
      <c r="CL1994">
        <f>'TABLEAU DE BORD'!H1992</f>
        <v>0</v>
      </c>
      <c r="CM1994">
        <f>'TABLEAU DE BORD'!K1992-'TABLEAU DE BORD'!I1992</f>
        <v>0</v>
      </c>
    </row>
    <row r="1995" spans="72:91" x14ac:dyDescent="0.25">
      <c r="BT199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BORD'!$B$13:$B$2000,0),11))*T1995/INDEX('TABLEAU DE BORD'!$B$13:$R$2000,MATCH('Formalisme RTE'!$H$2,'TABLEAU DE BORD'!$B$13:$B$2000,0),12)</f>
        <v>3.102830965870556</v>
      </c>
      <c r="BU1995">
        <f t="shared" si="140"/>
        <v>0</v>
      </c>
      <c r="BX1995">
        <f t="shared" si="139"/>
        <v>0.60748217536470928</v>
      </c>
      <c r="BZ1995">
        <v>19.600000000000001</v>
      </c>
      <c r="CB1995">
        <v>0.627</v>
      </c>
      <c r="CG199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BORD'!$B$13:$B$2000,0),9)))*T1995/$P$18)</f>
        <v>406.35042202010396</v>
      </c>
      <c r="CI1995">
        <f>'TABLEAU DE BORD'!B1993</f>
        <v>0</v>
      </c>
      <c r="CJ1995">
        <f>'TABLEAU DE BORD'!E1993-'TABLEAU DE BORD'!C1993</f>
        <v>0</v>
      </c>
      <c r="CL1995">
        <f>'TABLEAU DE BORD'!H1993</f>
        <v>0</v>
      </c>
      <c r="CM1995">
        <f>'TABLEAU DE BORD'!K1993-'TABLEAU DE BORD'!I1993</f>
        <v>0</v>
      </c>
    </row>
    <row r="1996" spans="72:91" x14ac:dyDescent="0.25">
      <c r="BT199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BORD'!$B$13:$B$2000,0),11))*T1996/INDEX('TABLEAU DE BORD'!$B$13:$R$2000,MATCH('Formalisme RTE'!$H$2,'TABLEAU DE BORD'!$B$13:$B$2000,0),12)</f>
        <v>3.102830965870556</v>
      </c>
      <c r="BU1996">
        <f t="shared" si="140"/>
        <v>0</v>
      </c>
      <c r="BX1996">
        <f t="shared" si="139"/>
        <v>0.60748217536470928</v>
      </c>
      <c r="BZ1996">
        <v>19.600000000000001</v>
      </c>
      <c r="CB1996">
        <v>0.627</v>
      </c>
      <c r="CG199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BORD'!$B$13:$B$2000,0),9)))*T1996/$P$18)</f>
        <v>406.35042202010396</v>
      </c>
      <c r="CI1996">
        <f>'TABLEAU DE BORD'!B1994</f>
        <v>0</v>
      </c>
      <c r="CJ1996">
        <f>'TABLEAU DE BORD'!E1994-'TABLEAU DE BORD'!C1994</f>
        <v>0</v>
      </c>
      <c r="CL1996">
        <f>'TABLEAU DE BORD'!H1994</f>
        <v>0</v>
      </c>
      <c r="CM1996">
        <f>'TABLEAU DE BORD'!K1994-'TABLEAU DE BORD'!I1994</f>
        <v>0</v>
      </c>
    </row>
    <row r="1997" spans="72:91" x14ac:dyDescent="0.25">
      <c r="BT199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BORD'!$B$13:$B$2000,0),11))*T1997/INDEX('TABLEAU DE BORD'!$B$13:$R$2000,MATCH('Formalisme RTE'!$H$2,'TABLEAU DE BORD'!$B$13:$B$2000,0),12)</f>
        <v>3.102830965870556</v>
      </c>
      <c r="BU1997">
        <f t="shared" si="140"/>
        <v>0</v>
      </c>
      <c r="BX1997">
        <f t="shared" si="139"/>
        <v>0.60748217536470928</v>
      </c>
      <c r="BZ1997">
        <v>19.600000000000001</v>
      </c>
      <c r="CB1997">
        <v>0.627</v>
      </c>
      <c r="CG199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BORD'!$B$13:$B$2000,0),9)))*T1997/$P$18)</f>
        <v>406.35042202010396</v>
      </c>
      <c r="CI1997">
        <f>'TABLEAU DE BORD'!B1995</f>
        <v>0</v>
      </c>
      <c r="CJ1997">
        <f>'TABLEAU DE BORD'!E1995-'TABLEAU DE BORD'!C1995</f>
        <v>0</v>
      </c>
      <c r="CL1997">
        <f>'TABLEAU DE BORD'!H1995</f>
        <v>0</v>
      </c>
      <c r="CM1997">
        <f>'TABLEAU DE BORD'!K1995-'TABLEAU DE BORD'!I1995</f>
        <v>0</v>
      </c>
    </row>
    <row r="1998" spans="72:91" x14ac:dyDescent="0.25">
      <c r="BT19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BORD'!$B$13:$B$2000,0),11))*T1998/INDEX('TABLEAU DE BORD'!$B$13:$R$2000,MATCH('Formalisme RTE'!$H$2,'TABLEAU DE BORD'!$B$13:$B$2000,0),12)</f>
        <v>3.102830965870556</v>
      </c>
      <c r="BU1998">
        <f t="shared" si="140"/>
        <v>0</v>
      </c>
      <c r="BX1998">
        <f t="shared" si="139"/>
        <v>0.60748217536470928</v>
      </c>
      <c r="BZ1998">
        <v>19.600000000000001</v>
      </c>
      <c r="CB1998">
        <v>0.627</v>
      </c>
      <c r="CG199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BORD'!$B$13:$B$2000,0),9)))*T1998/$P$18)</f>
        <v>406.35042202010396</v>
      </c>
      <c r="CI1998">
        <f>'TABLEAU DE BORD'!B1996</f>
        <v>0</v>
      </c>
      <c r="CJ1998">
        <f>'TABLEAU DE BORD'!E1996-'TABLEAU DE BORD'!C1996</f>
        <v>0</v>
      </c>
      <c r="CL1998">
        <f>'TABLEAU DE BORD'!H1996</f>
        <v>0</v>
      </c>
      <c r="CM1998">
        <f>'TABLEAU DE BORD'!K1996-'TABLEAU DE BORD'!I1996</f>
        <v>0</v>
      </c>
    </row>
    <row r="1999" spans="72:91" x14ac:dyDescent="0.25">
      <c r="BT199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BORD'!$B$13:$B$2000,0),11))*T1999/INDEX('TABLEAU DE BORD'!$B$13:$R$2000,MATCH('Formalisme RTE'!$H$2,'TABLEAU DE BORD'!$B$13:$B$2000,0),12)</f>
        <v>3.102830965870556</v>
      </c>
      <c r="BU1999">
        <f t="shared" si="140"/>
        <v>0</v>
      </c>
      <c r="BX1999">
        <f t="shared" si="139"/>
        <v>0.60748217536470928</v>
      </c>
      <c r="BZ1999">
        <v>19.600000000000001</v>
      </c>
      <c r="CB1999">
        <v>0.627</v>
      </c>
      <c r="CG199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BORD'!$B$13:$B$2000,0),9)))*T1999/$P$18)</f>
        <v>406.35042202010396</v>
      </c>
      <c r="CI1999">
        <f>'TABLEAU DE BORD'!B1997</f>
        <v>0</v>
      </c>
      <c r="CJ1999">
        <f>'TABLEAU DE BORD'!E1997-'TABLEAU DE BORD'!C1997</f>
        <v>0</v>
      </c>
      <c r="CL1999">
        <f>'TABLEAU DE BORD'!H1997</f>
        <v>0</v>
      </c>
      <c r="CM1999">
        <f>'TABLEAU DE BORD'!K1997-'TABLEAU DE BORD'!I1997</f>
        <v>0</v>
      </c>
    </row>
    <row r="2000" spans="72:91" x14ac:dyDescent="0.25">
      <c r="BT200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BORD'!$B$13:$B$2000,0),11))*T2000/INDEX('TABLEAU DE BORD'!$B$13:$R$2000,MATCH('Formalisme RTE'!$H$2,'TABLEAU DE BORD'!$B$13:$B$2000,0),12)</f>
        <v>3.102830965870556</v>
      </c>
      <c r="BU2000">
        <f t="shared" si="140"/>
        <v>0</v>
      </c>
      <c r="BX2000">
        <f t="shared" ref="BX2000:BX2063" si="141">SQRT(1-(1/(SQRT((CB2000*0.981)^2+(($B$30/10)*BZ2000*0.001)^2)/(CB2000*0.981))^2))</f>
        <v>0.60748217536470928</v>
      </c>
      <c r="BZ2000">
        <v>19.600000000000001</v>
      </c>
      <c r="CB2000">
        <v>0.627</v>
      </c>
      <c r="CG200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BORD'!$B$13:$B$2000,0),9)))*T2000/$P$18)</f>
        <v>406.35042202010396</v>
      </c>
      <c r="CI2000">
        <f>'TABLEAU DE BORD'!B1998</f>
        <v>0</v>
      </c>
      <c r="CJ2000">
        <f>'TABLEAU DE BORD'!E1998-'TABLEAU DE BORD'!C1998</f>
        <v>0</v>
      </c>
      <c r="CL2000">
        <f>'TABLEAU DE BORD'!H1998</f>
        <v>0</v>
      </c>
      <c r="CM2000">
        <f>'TABLEAU DE BORD'!K1998-'TABLEAU DE BORD'!I1998</f>
        <v>0</v>
      </c>
    </row>
    <row r="2001" spans="72:91" x14ac:dyDescent="0.25">
      <c r="BT200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BORD'!$B$13:$B$2000,0),11))*T2001/INDEX('TABLEAU DE BORD'!$B$13:$R$2000,MATCH('Formalisme RTE'!$H$2,'TABLEAU DE BORD'!$B$13:$B$2000,0),12)</f>
        <v>3.102830965870556</v>
      </c>
      <c r="BU2001">
        <f t="shared" si="140"/>
        <v>0</v>
      </c>
      <c r="BX2001">
        <f t="shared" si="141"/>
        <v>0.60748217536470928</v>
      </c>
      <c r="BZ2001">
        <v>19.600000000000001</v>
      </c>
      <c r="CB2001">
        <v>0.627</v>
      </c>
      <c r="CG200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BORD'!$B$13:$B$2000,0),9)))*T2001/$P$18)</f>
        <v>406.35042202010396</v>
      </c>
      <c r="CI2001">
        <f>'TABLEAU DE BORD'!B1999</f>
        <v>0</v>
      </c>
      <c r="CJ2001">
        <f>'TABLEAU DE BORD'!E1999-'TABLEAU DE BORD'!C1999</f>
        <v>0</v>
      </c>
      <c r="CL2001">
        <f>'TABLEAU DE BORD'!H1999</f>
        <v>0</v>
      </c>
      <c r="CM2001">
        <f>'TABLEAU DE BORD'!K1999-'TABLEAU DE BORD'!I1999</f>
        <v>0</v>
      </c>
    </row>
    <row r="2002" spans="72:91" x14ac:dyDescent="0.25">
      <c r="BT200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BORD'!$B$13:$B$2000,0),11))*T2002/INDEX('TABLEAU DE BORD'!$B$13:$R$2000,MATCH('Formalisme RTE'!$H$2,'TABLEAU DE BORD'!$B$13:$B$2000,0),12)</f>
        <v>3.102830965870556</v>
      </c>
      <c r="BU2002">
        <f t="shared" ref="BU2002:BU2065" si="142">BX2002*CD2002</f>
        <v>0</v>
      </c>
      <c r="BX2002">
        <f t="shared" si="141"/>
        <v>0.60748217536470928</v>
      </c>
      <c r="BZ2002">
        <v>19.600000000000001</v>
      </c>
      <c r="CB2002">
        <v>0.627</v>
      </c>
      <c r="CG200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BORD'!$B$13:$B$2000,0),9)))*T2002/$P$18)</f>
        <v>406.35042202010396</v>
      </c>
      <c r="CI2002">
        <f>'TABLEAU DE BORD'!B2000</f>
        <v>0</v>
      </c>
      <c r="CJ2002">
        <f>'TABLEAU DE BORD'!E2000-'TABLEAU DE BORD'!C2000</f>
        <v>0</v>
      </c>
      <c r="CL2002">
        <f>'TABLEAU DE BORD'!H2000</f>
        <v>0</v>
      </c>
      <c r="CM2002">
        <f>'TABLEAU DE BORD'!K2000-'TABLEAU DE BORD'!I2000</f>
        <v>0</v>
      </c>
    </row>
    <row r="2003" spans="72:91" x14ac:dyDescent="0.25">
      <c r="BT200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BORD'!$B$13:$B$2000,0),11))*T2003/INDEX('TABLEAU DE BORD'!$B$13:$R$2000,MATCH('Formalisme RTE'!$H$2,'TABLEAU DE BORD'!$B$13:$B$2000,0),12)</f>
        <v>3.102830965870556</v>
      </c>
      <c r="BU2003">
        <f t="shared" si="142"/>
        <v>0</v>
      </c>
      <c r="BX2003">
        <f t="shared" si="141"/>
        <v>0.60748217536470928</v>
      </c>
      <c r="BZ2003">
        <v>19.600000000000001</v>
      </c>
      <c r="CB2003">
        <v>0.627</v>
      </c>
      <c r="CG200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BORD'!$B$13:$B$2000,0),9)))*T2003/$P$18)</f>
        <v>406.35042202010396</v>
      </c>
      <c r="CI2003">
        <f>'TABLEAU DE BORD'!B2001</f>
        <v>0</v>
      </c>
      <c r="CJ2003">
        <f>'TABLEAU DE BORD'!E2001-'TABLEAU DE BORD'!C2001</f>
        <v>0</v>
      </c>
      <c r="CL2003">
        <f>'TABLEAU DE BORD'!H2001</f>
        <v>0</v>
      </c>
      <c r="CM2003">
        <f>'TABLEAU DE BORD'!K2001-'TABLEAU DE BORD'!I2001</f>
        <v>0</v>
      </c>
    </row>
    <row r="2004" spans="72:91" x14ac:dyDescent="0.25">
      <c r="BT200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BORD'!$B$13:$B$2000,0),11))*T2004/INDEX('TABLEAU DE BORD'!$B$13:$R$2000,MATCH('Formalisme RTE'!$H$2,'TABLEAU DE BORD'!$B$13:$B$2000,0),12)</f>
        <v>3.102830965870556</v>
      </c>
      <c r="BU2004">
        <f t="shared" si="142"/>
        <v>0</v>
      </c>
      <c r="BX2004">
        <f t="shared" si="141"/>
        <v>0.60748217536470928</v>
      </c>
      <c r="BZ2004">
        <v>19.600000000000001</v>
      </c>
      <c r="CB2004">
        <v>0.627</v>
      </c>
      <c r="CG200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BORD'!$B$13:$B$2000,0),9)))*T2004/$P$18)</f>
        <v>406.35042202010396</v>
      </c>
      <c r="CI2004">
        <f>'TABLEAU DE BORD'!B2002</f>
        <v>0</v>
      </c>
      <c r="CJ2004">
        <f>'TABLEAU DE BORD'!E2002-'TABLEAU DE BORD'!C2002</f>
        <v>0</v>
      </c>
      <c r="CL2004">
        <f>'TABLEAU DE BORD'!H2002</f>
        <v>0</v>
      </c>
      <c r="CM2004">
        <f>'TABLEAU DE BORD'!K2002-'TABLEAU DE BORD'!I2002</f>
        <v>0</v>
      </c>
    </row>
    <row r="2005" spans="72:91" x14ac:dyDescent="0.25">
      <c r="BT200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BORD'!$B$13:$B$2000,0),11))*T2005/INDEX('TABLEAU DE BORD'!$B$13:$R$2000,MATCH('Formalisme RTE'!$H$2,'TABLEAU DE BORD'!$B$13:$B$2000,0),12)</f>
        <v>3.102830965870556</v>
      </c>
      <c r="BU2005">
        <f t="shared" si="142"/>
        <v>0</v>
      </c>
      <c r="BX2005">
        <f t="shared" si="141"/>
        <v>0.60748217536470928</v>
      </c>
      <c r="BZ2005">
        <v>19.600000000000001</v>
      </c>
      <c r="CB2005">
        <v>0.627</v>
      </c>
      <c r="CG200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BORD'!$B$13:$B$2000,0),9)))*T2005/$P$18)</f>
        <v>406.35042202010396</v>
      </c>
      <c r="CI2005">
        <f>'TABLEAU DE BORD'!B2003</f>
        <v>0</v>
      </c>
      <c r="CJ2005">
        <f>'TABLEAU DE BORD'!E2003-'TABLEAU DE BORD'!C2003</f>
        <v>0</v>
      </c>
      <c r="CL2005">
        <f>'TABLEAU DE BORD'!H2003</f>
        <v>0</v>
      </c>
      <c r="CM2005">
        <f>'TABLEAU DE BORD'!K2003-'TABLEAU DE BORD'!I2003</f>
        <v>0</v>
      </c>
    </row>
    <row r="2006" spans="72:91" x14ac:dyDescent="0.25">
      <c r="BT200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BORD'!$B$13:$B$2000,0),11))*T2006/INDEX('TABLEAU DE BORD'!$B$13:$R$2000,MATCH('Formalisme RTE'!$H$2,'TABLEAU DE BORD'!$B$13:$B$2000,0),12)</f>
        <v>3.102830965870556</v>
      </c>
      <c r="BU2006">
        <f t="shared" si="142"/>
        <v>0</v>
      </c>
      <c r="BX2006">
        <f t="shared" si="141"/>
        <v>0.60748217536470928</v>
      </c>
      <c r="BZ2006">
        <v>19.600000000000001</v>
      </c>
      <c r="CB2006">
        <v>0.627</v>
      </c>
      <c r="CG200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BORD'!$B$13:$B$2000,0),9)))*T2006/$P$18)</f>
        <v>406.35042202010396</v>
      </c>
      <c r="CI2006">
        <f>'TABLEAU DE BORD'!B2004</f>
        <v>0</v>
      </c>
      <c r="CJ2006">
        <f>'TABLEAU DE BORD'!E2004-'TABLEAU DE BORD'!C2004</f>
        <v>0</v>
      </c>
      <c r="CL2006">
        <f>'TABLEAU DE BORD'!H2004</f>
        <v>0</v>
      </c>
      <c r="CM2006">
        <f>'TABLEAU DE BORD'!K2004-'TABLEAU DE BORD'!I2004</f>
        <v>0</v>
      </c>
    </row>
    <row r="2007" spans="72:91" x14ac:dyDescent="0.25">
      <c r="BT200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BORD'!$B$13:$B$2000,0),11))*T2007/INDEX('TABLEAU DE BORD'!$B$13:$R$2000,MATCH('Formalisme RTE'!$H$2,'TABLEAU DE BORD'!$B$13:$B$2000,0),12)</f>
        <v>3.102830965870556</v>
      </c>
      <c r="BU2007">
        <f t="shared" si="142"/>
        <v>0</v>
      </c>
      <c r="BX2007">
        <f t="shared" si="141"/>
        <v>0.60748217536470928</v>
      </c>
      <c r="BZ2007">
        <v>19.600000000000001</v>
      </c>
      <c r="CB2007">
        <v>0.627</v>
      </c>
      <c r="CG200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BORD'!$B$13:$B$2000,0),9)))*T2007/$P$18)</f>
        <v>406.35042202010396</v>
      </c>
      <c r="CI2007">
        <f>'TABLEAU DE BORD'!B2005</f>
        <v>0</v>
      </c>
      <c r="CJ2007">
        <f>'TABLEAU DE BORD'!E2005-'TABLEAU DE BORD'!C2005</f>
        <v>0</v>
      </c>
      <c r="CL2007">
        <f>'TABLEAU DE BORD'!H2005</f>
        <v>0</v>
      </c>
      <c r="CM2007">
        <f>'TABLEAU DE BORD'!K2005-'TABLEAU DE BORD'!I2005</f>
        <v>0</v>
      </c>
    </row>
    <row r="2008" spans="72:91" x14ac:dyDescent="0.25">
      <c r="BT200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BORD'!$B$13:$B$2000,0),11))*T2008/INDEX('TABLEAU DE BORD'!$B$13:$R$2000,MATCH('Formalisme RTE'!$H$2,'TABLEAU DE BORD'!$B$13:$B$2000,0),12)</f>
        <v>3.102830965870556</v>
      </c>
      <c r="BU2008">
        <f t="shared" si="142"/>
        <v>0</v>
      </c>
      <c r="BX2008">
        <f t="shared" si="141"/>
        <v>0.60748217536470928</v>
      </c>
      <c r="BZ2008">
        <v>19.600000000000001</v>
      </c>
      <c r="CB2008">
        <v>0.627</v>
      </c>
      <c r="CG200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BORD'!$B$13:$B$2000,0),9)))*T2008/$P$18)</f>
        <v>406.35042202010396</v>
      </c>
      <c r="CI2008">
        <f>'TABLEAU DE BORD'!B2006</f>
        <v>0</v>
      </c>
      <c r="CJ2008">
        <f>'TABLEAU DE BORD'!E2006-'TABLEAU DE BORD'!C2006</f>
        <v>0</v>
      </c>
      <c r="CL2008">
        <f>'TABLEAU DE BORD'!H2006</f>
        <v>0</v>
      </c>
      <c r="CM2008">
        <f>'TABLEAU DE BORD'!K2006-'TABLEAU DE BORD'!I2006</f>
        <v>0</v>
      </c>
    </row>
    <row r="2009" spans="72:91" x14ac:dyDescent="0.25">
      <c r="BT200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BORD'!$B$13:$B$2000,0),11))*T2009/INDEX('TABLEAU DE BORD'!$B$13:$R$2000,MATCH('Formalisme RTE'!$H$2,'TABLEAU DE BORD'!$B$13:$B$2000,0),12)</f>
        <v>3.102830965870556</v>
      </c>
      <c r="BU2009">
        <f t="shared" si="142"/>
        <v>0</v>
      </c>
      <c r="BX2009">
        <f t="shared" si="141"/>
        <v>0.60748217536470928</v>
      </c>
      <c r="BZ2009">
        <v>19.600000000000001</v>
      </c>
      <c r="CB2009">
        <v>0.627</v>
      </c>
      <c r="CG200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BORD'!$B$13:$B$2000,0),9)))*T2009/$P$18)</f>
        <v>406.35042202010396</v>
      </c>
      <c r="CI2009">
        <f>'TABLEAU DE BORD'!B2007</f>
        <v>0</v>
      </c>
      <c r="CJ2009">
        <f>'TABLEAU DE BORD'!E2007-'TABLEAU DE BORD'!C2007</f>
        <v>0</v>
      </c>
      <c r="CL2009">
        <f>'TABLEAU DE BORD'!H2007</f>
        <v>0</v>
      </c>
      <c r="CM2009">
        <f>'TABLEAU DE BORD'!K2007-'TABLEAU DE BORD'!I2007</f>
        <v>0</v>
      </c>
    </row>
    <row r="2010" spans="72:91" x14ac:dyDescent="0.25">
      <c r="BT201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BORD'!$B$13:$B$2000,0),11))*T2010/INDEX('TABLEAU DE BORD'!$B$13:$R$2000,MATCH('Formalisme RTE'!$H$2,'TABLEAU DE BORD'!$B$13:$B$2000,0),12)</f>
        <v>3.102830965870556</v>
      </c>
      <c r="BU2010">
        <f t="shared" si="142"/>
        <v>0</v>
      </c>
      <c r="BX2010">
        <f t="shared" si="141"/>
        <v>0.60748217536470928</v>
      </c>
      <c r="BZ2010">
        <v>19.600000000000001</v>
      </c>
      <c r="CB2010">
        <v>0.627</v>
      </c>
      <c r="CG201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BORD'!$B$13:$B$2000,0),9)))*T2010/$P$18)</f>
        <v>406.35042202010396</v>
      </c>
      <c r="CI2010">
        <f>'TABLEAU DE BORD'!B2008</f>
        <v>0</v>
      </c>
      <c r="CJ2010">
        <f>'TABLEAU DE BORD'!E2008-'TABLEAU DE BORD'!C2008</f>
        <v>0</v>
      </c>
      <c r="CL2010">
        <f>'TABLEAU DE BORD'!H2008</f>
        <v>0</v>
      </c>
      <c r="CM2010">
        <f>'TABLEAU DE BORD'!K2008-'TABLEAU DE BORD'!I2008</f>
        <v>0</v>
      </c>
    </row>
    <row r="2011" spans="72:91" x14ac:dyDescent="0.25">
      <c r="BT201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BORD'!$B$13:$B$2000,0),11))*T2011/INDEX('TABLEAU DE BORD'!$B$13:$R$2000,MATCH('Formalisme RTE'!$H$2,'TABLEAU DE BORD'!$B$13:$B$2000,0),12)</f>
        <v>3.102830965870556</v>
      </c>
      <c r="BU2011">
        <f t="shared" si="142"/>
        <v>0</v>
      </c>
      <c r="BX2011">
        <f t="shared" si="141"/>
        <v>0.60748217536470928</v>
      </c>
      <c r="BZ2011">
        <v>19.600000000000001</v>
      </c>
      <c r="CB2011">
        <v>0.627</v>
      </c>
      <c r="CG201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BORD'!$B$13:$B$2000,0),9)))*T2011/$P$18)</f>
        <v>406.35042202010396</v>
      </c>
      <c r="CI2011">
        <f>'TABLEAU DE BORD'!B2009</f>
        <v>0</v>
      </c>
      <c r="CJ2011">
        <f>'TABLEAU DE BORD'!E2009-'TABLEAU DE BORD'!C2009</f>
        <v>0</v>
      </c>
      <c r="CL2011">
        <f>'TABLEAU DE BORD'!H2009</f>
        <v>0</v>
      </c>
      <c r="CM2011">
        <f>'TABLEAU DE BORD'!K2009-'TABLEAU DE BORD'!I2009</f>
        <v>0</v>
      </c>
    </row>
    <row r="2012" spans="72:91" x14ac:dyDescent="0.25">
      <c r="BT201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BORD'!$B$13:$B$2000,0),11))*T2012/INDEX('TABLEAU DE BORD'!$B$13:$R$2000,MATCH('Formalisme RTE'!$H$2,'TABLEAU DE BORD'!$B$13:$B$2000,0),12)</f>
        <v>3.102830965870556</v>
      </c>
      <c r="BU2012">
        <f t="shared" si="142"/>
        <v>0</v>
      </c>
      <c r="BX2012">
        <f t="shared" si="141"/>
        <v>0.60748217536470928</v>
      </c>
      <c r="BZ2012">
        <v>19.600000000000001</v>
      </c>
      <c r="CB2012">
        <v>0.627</v>
      </c>
      <c r="CG201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BORD'!$B$13:$B$2000,0),9)))*T2012/$P$18)</f>
        <v>406.35042202010396</v>
      </c>
      <c r="CI2012">
        <f>'TABLEAU DE BORD'!B2010</f>
        <v>0</v>
      </c>
      <c r="CJ2012">
        <f>'TABLEAU DE BORD'!E2010-'TABLEAU DE BORD'!C2010</f>
        <v>0</v>
      </c>
      <c r="CL2012">
        <f>'TABLEAU DE BORD'!H2010</f>
        <v>0</v>
      </c>
      <c r="CM2012">
        <f>'TABLEAU DE BORD'!K2010-'TABLEAU DE BORD'!I2010</f>
        <v>0</v>
      </c>
    </row>
    <row r="2013" spans="72:91" x14ac:dyDescent="0.25">
      <c r="BT201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BORD'!$B$13:$B$2000,0),11))*T2013/INDEX('TABLEAU DE BORD'!$B$13:$R$2000,MATCH('Formalisme RTE'!$H$2,'TABLEAU DE BORD'!$B$13:$B$2000,0),12)</f>
        <v>3.102830965870556</v>
      </c>
      <c r="BU2013">
        <f t="shared" si="142"/>
        <v>0</v>
      </c>
      <c r="BX2013">
        <f t="shared" si="141"/>
        <v>0.60748217536470928</v>
      </c>
      <c r="BZ2013">
        <v>19.600000000000001</v>
      </c>
      <c r="CB2013">
        <v>0.627</v>
      </c>
      <c r="CG201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BORD'!$B$13:$B$2000,0),9)))*T2013/$P$18)</f>
        <v>406.35042202010396</v>
      </c>
      <c r="CI2013">
        <f>'TABLEAU DE BORD'!B2011</f>
        <v>0</v>
      </c>
      <c r="CJ2013">
        <f>'TABLEAU DE BORD'!E2011-'TABLEAU DE BORD'!C2011</f>
        <v>0</v>
      </c>
      <c r="CL2013">
        <f>'TABLEAU DE BORD'!H2011</f>
        <v>0</v>
      </c>
      <c r="CM2013">
        <f>'TABLEAU DE BORD'!K2011-'TABLEAU DE BORD'!I2011</f>
        <v>0</v>
      </c>
    </row>
    <row r="2014" spans="72:91" x14ac:dyDescent="0.25">
      <c r="BT201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BORD'!$B$13:$B$2000,0),11))*T2014/INDEX('TABLEAU DE BORD'!$B$13:$R$2000,MATCH('Formalisme RTE'!$H$2,'TABLEAU DE BORD'!$B$13:$B$2000,0),12)</f>
        <v>3.102830965870556</v>
      </c>
      <c r="BU2014">
        <f t="shared" si="142"/>
        <v>0</v>
      </c>
      <c r="BX2014">
        <f t="shared" si="141"/>
        <v>0.60748217536470928</v>
      </c>
      <c r="BZ2014">
        <v>19.600000000000001</v>
      </c>
      <c r="CB2014">
        <v>0.627</v>
      </c>
      <c r="CG201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BORD'!$B$13:$B$2000,0),9)))*T2014/$P$18)</f>
        <v>406.35042202010396</v>
      </c>
      <c r="CI2014">
        <f>'TABLEAU DE BORD'!B2012</f>
        <v>0</v>
      </c>
      <c r="CJ2014">
        <f>'TABLEAU DE BORD'!E2012-'TABLEAU DE BORD'!C2012</f>
        <v>0</v>
      </c>
      <c r="CL2014">
        <f>'TABLEAU DE BORD'!H2012</f>
        <v>0</v>
      </c>
      <c r="CM2014">
        <f>'TABLEAU DE BORD'!K2012-'TABLEAU DE BORD'!I2012</f>
        <v>0</v>
      </c>
    </row>
    <row r="2015" spans="72:91" x14ac:dyDescent="0.25">
      <c r="BT201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BORD'!$B$13:$B$2000,0),11))*T2015/INDEX('TABLEAU DE BORD'!$B$13:$R$2000,MATCH('Formalisme RTE'!$H$2,'TABLEAU DE BORD'!$B$13:$B$2000,0),12)</f>
        <v>3.102830965870556</v>
      </c>
      <c r="BU2015">
        <f t="shared" si="142"/>
        <v>0</v>
      </c>
      <c r="BX2015">
        <f t="shared" si="141"/>
        <v>0.60748217536470928</v>
      </c>
      <c r="BZ2015">
        <v>19.600000000000001</v>
      </c>
      <c r="CB2015">
        <v>0.627</v>
      </c>
      <c r="CG201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BORD'!$B$13:$B$2000,0),9)))*T2015/$P$18)</f>
        <v>406.35042202010396</v>
      </c>
      <c r="CI2015">
        <f>'TABLEAU DE BORD'!B2013</f>
        <v>0</v>
      </c>
      <c r="CJ2015">
        <f>'TABLEAU DE BORD'!E2013-'TABLEAU DE BORD'!C2013</f>
        <v>0</v>
      </c>
      <c r="CL2015">
        <f>'TABLEAU DE BORD'!H2013</f>
        <v>0</v>
      </c>
      <c r="CM2015">
        <f>'TABLEAU DE BORD'!K2013-'TABLEAU DE BORD'!I2013</f>
        <v>0</v>
      </c>
    </row>
    <row r="2016" spans="72:91" x14ac:dyDescent="0.25">
      <c r="BT201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BORD'!$B$13:$B$2000,0),11))*T2016/INDEX('TABLEAU DE BORD'!$B$13:$R$2000,MATCH('Formalisme RTE'!$H$2,'TABLEAU DE BORD'!$B$13:$B$2000,0),12)</f>
        <v>3.102830965870556</v>
      </c>
      <c r="BU2016">
        <f t="shared" si="142"/>
        <v>0</v>
      </c>
      <c r="BX2016">
        <f t="shared" si="141"/>
        <v>0.60748217536470928</v>
      </c>
      <c r="BZ2016">
        <v>19.600000000000001</v>
      </c>
      <c r="CB2016">
        <v>0.627</v>
      </c>
      <c r="CG201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BORD'!$B$13:$B$2000,0),9)))*T2016/$P$18)</f>
        <v>406.35042202010396</v>
      </c>
      <c r="CI2016">
        <f>'TABLEAU DE BORD'!B2014</f>
        <v>0</v>
      </c>
      <c r="CJ2016">
        <f>'TABLEAU DE BORD'!E2014-'TABLEAU DE BORD'!C2014</f>
        <v>0</v>
      </c>
      <c r="CL2016">
        <f>'TABLEAU DE BORD'!H2014</f>
        <v>0</v>
      </c>
      <c r="CM2016">
        <f>'TABLEAU DE BORD'!K2014-'TABLEAU DE BORD'!I2014</f>
        <v>0</v>
      </c>
    </row>
    <row r="2017" spans="72:91" x14ac:dyDescent="0.25">
      <c r="BT201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BORD'!$B$13:$B$2000,0),11))*T2017/INDEX('TABLEAU DE BORD'!$B$13:$R$2000,MATCH('Formalisme RTE'!$H$2,'TABLEAU DE BORD'!$B$13:$B$2000,0),12)</f>
        <v>3.102830965870556</v>
      </c>
      <c r="BU2017">
        <f t="shared" si="142"/>
        <v>0</v>
      </c>
      <c r="BX2017">
        <f t="shared" si="141"/>
        <v>0.60748217536470928</v>
      </c>
      <c r="BZ2017">
        <v>19.600000000000001</v>
      </c>
      <c r="CB2017">
        <v>0.627</v>
      </c>
      <c r="CG201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BORD'!$B$13:$B$2000,0),9)))*T2017/$P$18)</f>
        <v>406.35042202010396</v>
      </c>
      <c r="CI2017">
        <f>'TABLEAU DE BORD'!B2015</f>
        <v>0</v>
      </c>
      <c r="CJ2017">
        <f>'TABLEAU DE BORD'!E2015-'TABLEAU DE BORD'!C2015</f>
        <v>0</v>
      </c>
      <c r="CL2017">
        <f>'TABLEAU DE BORD'!H2015</f>
        <v>0</v>
      </c>
      <c r="CM2017">
        <f>'TABLEAU DE BORD'!K2015-'TABLEAU DE BORD'!I2015</f>
        <v>0</v>
      </c>
    </row>
    <row r="2018" spans="72:91" x14ac:dyDescent="0.25">
      <c r="BT201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BORD'!$B$13:$B$2000,0),11))*T2018/INDEX('TABLEAU DE BORD'!$B$13:$R$2000,MATCH('Formalisme RTE'!$H$2,'TABLEAU DE BORD'!$B$13:$B$2000,0),12)</f>
        <v>3.102830965870556</v>
      </c>
      <c r="BU2018">
        <f t="shared" si="142"/>
        <v>0</v>
      </c>
      <c r="BX2018">
        <f t="shared" si="141"/>
        <v>0.60748217536470928</v>
      </c>
      <c r="BZ2018">
        <v>19.600000000000001</v>
      </c>
      <c r="CB2018">
        <v>0.627</v>
      </c>
      <c r="CG201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BORD'!$B$13:$B$2000,0),9)))*T2018/$P$18)</f>
        <v>406.35042202010396</v>
      </c>
      <c r="CI2018">
        <f>'TABLEAU DE BORD'!B2016</f>
        <v>0</v>
      </c>
      <c r="CJ2018">
        <f>'TABLEAU DE BORD'!E2016-'TABLEAU DE BORD'!C2016</f>
        <v>0</v>
      </c>
      <c r="CL2018">
        <f>'TABLEAU DE BORD'!H2016</f>
        <v>0</v>
      </c>
      <c r="CM2018">
        <f>'TABLEAU DE BORD'!K2016-'TABLEAU DE BORD'!I2016</f>
        <v>0</v>
      </c>
    </row>
    <row r="2019" spans="72:91" x14ac:dyDescent="0.25">
      <c r="BT201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BORD'!$B$13:$B$2000,0),11))*T2019/INDEX('TABLEAU DE BORD'!$B$13:$R$2000,MATCH('Formalisme RTE'!$H$2,'TABLEAU DE BORD'!$B$13:$B$2000,0),12)</f>
        <v>3.102830965870556</v>
      </c>
      <c r="BU2019">
        <f t="shared" si="142"/>
        <v>0</v>
      </c>
      <c r="BX2019">
        <f t="shared" si="141"/>
        <v>0.60748217536470928</v>
      </c>
      <c r="BZ2019">
        <v>19.600000000000001</v>
      </c>
      <c r="CB2019">
        <v>0.627</v>
      </c>
      <c r="CG201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BORD'!$B$13:$B$2000,0),9)))*T2019/$P$18)</f>
        <v>406.35042202010396</v>
      </c>
      <c r="CI2019">
        <f>'TABLEAU DE BORD'!B2017</f>
        <v>0</v>
      </c>
      <c r="CJ2019">
        <f>'TABLEAU DE BORD'!E2017-'TABLEAU DE BORD'!C2017</f>
        <v>0</v>
      </c>
      <c r="CL2019">
        <f>'TABLEAU DE BORD'!H2017</f>
        <v>0</v>
      </c>
      <c r="CM2019">
        <f>'TABLEAU DE BORD'!K2017-'TABLEAU DE BORD'!I2017</f>
        <v>0</v>
      </c>
    </row>
    <row r="2020" spans="72:91" x14ac:dyDescent="0.25">
      <c r="BT202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BORD'!$B$13:$B$2000,0),11))*T2020/INDEX('TABLEAU DE BORD'!$B$13:$R$2000,MATCH('Formalisme RTE'!$H$2,'TABLEAU DE BORD'!$B$13:$B$2000,0),12)</f>
        <v>3.102830965870556</v>
      </c>
      <c r="BU2020">
        <f t="shared" si="142"/>
        <v>0</v>
      </c>
      <c r="BX2020">
        <f t="shared" si="141"/>
        <v>0.60748217536470928</v>
      </c>
      <c r="BZ2020">
        <v>19.600000000000001</v>
      </c>
      <c r="CB2020">
        <v>0.627</v>
      </c>
      <c r="CG202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BORD'!$B$13:$B$2000,0),9)))*T2020/$P$18)</f>
        <v>406.35042202010396</v>
      </c>
      <c r="CI2020">
        <f>'TABLEAU DE BORD'!B2018</f>
        <v>0</v>
      </c>
      <c r="CJ2020">
        <f>'TABLEAU DE BORD'!E2018-'TABLEAU DE BORD'!C2018</f>
        <v>0</v>
      </c>
      <c r="CL2020">
        <f>'TABLEAU DE BORD'!H2018</f>
        <v>0</v>
      </c>
      <c r="CM2020">
        <f>'TABLEAU DE BORD'!K2018-'TABLEAU DE BORD'!I2018</f>
        <v>0</v>
      </c>
    </row>
    <row r="2021" spans="72:91" x14ac:dyDescent="0.25">
      <c r="BT202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BORD'!$B$13:$B$2000,0),11))*T2021/INDEX('TABLEAU DE BORD'!$B$13:$R$2000,MATCH('Formalisme RTE'!$H$2,'TABLEAU DE BORD'!$B$13:$B$2000,0),12)</f>
        <v>3.102830965870556</v>
      </c>
      <c r="BU2021">
        <f t="shared" si="142"/>
        <v>0</v>
      </c>
      <c r="BX2021">
        <f t="shared" si="141"/>
        <v>0.60748217536470928</v>
      </c>
      <c r="BZ2021">
        <v>19.600000000000001</v>
      </c>
      <c r="CB2021">
        <v>0.627</v>
      </c>
      <c r="CG202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BORD'!$B$13:$B$2000,0),9)))*T2021/$P$18)</f>
        <v>406.35042202010396</v>
      </c>
      <c r="CI2021">
        <f>'TABLEAU DE BORD'!B2019</f>
        <v>0</v>
      </c>
      <c r="CJ2021">
        <f>'TABLEAU DE BORD'!E2019-'TABLEAU DE BORD'!C2019</f>
        <v>0</v>
      </c>
      <c r="CL2021">
        <f>'TABLEAU DE BORD'!H2019</f>
        <v>0</v>
      </c>
      <c r="CM2021">
        <f>'TABLEAU DE BORD'!K2019-'TABLEAU DE BORD'!I2019</f>
        <v>0</v>
      </c>
    </row>
    <row r="2022" spans="72:91" x14ac:dyDescent="0.25">
      <c r="BT202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BORD'!$B$13:$B$2000,0),11))*T2022/INDEX('TABLEAU DE BORD'!$B$13:$R$2000,MATCH('Formalisme RTE'!$H$2,'TABLEAU DE BORD'!$B$13:$B$2000,0),12)</f>
        <v>3.102830965870556</v>
      </c>
      <c r="BU2022">
        <f t="shared" si="142"/>
        <v>0</v>
      </c>
      <c r="BX2022">
        <f t="shared" si="141"/>
        <v>0.60748217536470928</v>
      </c>
      <c r="BZ2022">
        <v>19.600000000000001</v>
      </c>
      <c r="CB2022">
        <v>0.627</v>
      </c>
      <c r="CG202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BORD'!$B$13:$B$2000,0),9)))*T2022/$P$18)</f>
        <v>406.35042202010396</v>
      </c>
      <c r="CI2022">
        <f>'TABLEAU DE BORD'!B2020</f>
        <v>0</v>
      </c>
      <c r="CJ2022">
        <f>'TABLEAU DE BORD'!E2020-'TABLEAU DE BORD'!C2020</f>
        <v>0</v>
      </c>
      <c r="CL2022">
        <f>'TABLEAU DE BORD'!H2020</f>
        <v>0</v>
      </c>
      <c r="CM2022">
        <f>'TABLEAU DE BORD'!K2020-'TABLEAU DE BORD'!I2020</f>
        <v>0</v>
      </c>
    </row>
    <row r="2023" spans="72:91" x14ac:dyDescent="0.25">
      <c r="BT202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BORD'!$B$13:$B$2000,0),11))*T2023/INDEX('TABLEAU DE BORD'!$B$13:$R$2000,MATCH('Formalisme RTE'!$H$2,'TABLEAU DE BORD'!$B$13:$B$2000,0),12)</f>
        <v>3.102830965870556</v>
      </c>
      <c r="BU2023">
        <f t="shared" si="142"/>
        <v>0</v>
      </c>
      <c r="BX2023">
        <f t="shared" si="141"/>
        <v>0.60748217536470928</v>
      </c>
      <c r="BZ2023">
        <v>19.600000000000001</v>
      </c>
      <c r="CB2023">
        <v>0.627</v>
      </c>
      <c r="CG202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BORD'!$B$13:$B$2000,0),9)))*T2023/$P$18)</f>
        <v>406.35042202010396</v>
      </c>
      <c r="CI2023">
        <f>'TABLEAU DE BORD'!B2021</f>
        <v>0</v>
      </c>
      <c r="CJ2023">
        <f>'TABLEAU DE BORD'!E2021-'TABLEAU DE BORD'!C2021</f>
        <v>0</v>
      </c>
      <c r="CL2023">
        <f>'TABLEAU DE BORD'!H2021</f>
        <v>0</v>
      </c>
      <c r="CM2023">
        <f>'TABLEAU DE BORD'!K2021-'TABLEAU DE BORD'!I2021</f>
        <v>0</v>
      </c>
    </row>
    <row r="2024" spans="72:91" x14ac:dyDescent="0.25">
      <c r="BT202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BORD'!$B$13:$B$2000,0),11))*T2024/INDEX('TABLEAU DE BORD'!$B$13:$R$2000,MATCH('Formalisme RTE'!$H$2,'TABLEAU DE BORD'!$B$13:$B$2000,0),12)</f>
        <v>3.102830965870556</v>
      </c>
      <c r="BU2024">
        <f t="shared" si="142"/>
        <v>0</v>
      </c>
      <c r="BX2024">
        <f t="shared" si="141"/>
        <v>0.60748217536470928</v>
      </c>
      <c r="BZ2024">
        <v>19.600000000000001</v>
      </c>
      <c r="CB2024">
        <v>0.627</v>
      </c>
      <c r="CG202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BORD'!$B$13:$B$2000,0),9)))*T2024/$P$18)</f>
        <v>406.35042202010396</v>
      </c>
      <c r="CI2024">
        <f>'TABLEAU DE BORD'!B2022</f>
        <v>0</v>
      </c>
      <c r="CJ2024">
        <f>'TABLEAU DE BORD'!E2022-'TABLEAU DE BORD'!C2022</f>
        <v>0</v>
      </c>
      <c r="CL2024">
        <f>'TABLEAU DE BORD'!H2022</f>
        <v>0</v>
      </c>
      <c r="CM2024">
        <f>'TABLEAU DE BORD'!K2022-'TABLEAU DE BORD'!I2022</f>
        <v>0</v>
      </c>
    </row>
    <row r="2025" spans="72:91" x14ac:dyDescent="0.25">
      <c r="BT202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BORD'!$B$13:$B$2000,0),11))*T2025/INDEX('TABLEAU DE BORD'!$B$13:$R$2000,MATCH('Formalisme RTE'!$H$2,'TABLEAU DE BORD'!$B$13:$B$2000,0),12)</f>
        <v>3.102830965870556</v>
      </c>
      <c r="BU2025">
        <f t="shared" si="142"/>
        <v>0</v>
      </c>
      <c r="BX2025">
        <f t="shared" si="141"/>
        <v>0.60748217536470928</v>
      </c>
      <c r="BZ2025">
        <v>19.600000000000001</v>
      </c>
      <c r="CB2025">
        <v>0.627</v>
      </c>
      <c r="CG202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BORD'!$B$13:$B$2000,0),9)))*T2025/$P$18)</f>
        <v>406.35042202010396</v>
      </c>
      <c r="CI2025">
        <f>'TABLEAU DE BORD'!B2023</f>
        <v>0</v>
      </c>
      <c r="CJ2025">
        <f>'TABLEAU DE BORD'!E2023-'TABLEAU DE BORD'!C2023</f>
        <v>0</v>
      </c>
      <c r="CL2025">
        <f>'TABLEAU DE BORD'!H2023</f>
        <v>0</v>
      </c>
      <c r="CM2025">
        <f>'TABLEAU DE BORD'!K2023-'TABLEAU DE BORD'!I2023</f>
        <v>0</v>
      </c>
    </row>
    <row r="2026" spans="72:91" x14ac:dyDescent="0.25">
      <c r="BT202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BORD'!$B$13:$B$2000,0),11))*T2026/INDEX('TABLEAU DE BORD'!$B$13:$R$2000,MATCH('Formalisme RTE'!$H$2,'TABLEAU DE BORD'!$B$13:$B$2000,0),12)</f>
        <v>3.102830965870556</v>
      </c>
      <c r="BU2026">
        <f t="shared" si="142"/>
        <v>0</v>
      </c>
      <c r="BX2026">
        <f t="shared" si="141"/>
        <v>0.60748217536470928</v>
      </c>
      <c r="BZ2026">
        <v>19.600000000000001</v>
      </c>
      <c r="CB2026">
        <v>0.627</v>
      </c>
      <c r="CG202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BORD'!$B$13:$B$2000,0),9)))*T2026/$P$18)</f>
        <v>406.35042202010396</v>
      </c>
      <c r="CI2026">
        <f>'TABLEAU DE BORD'!B2024</f>
        <v>0</v>
      </c>
      <c r="CJ2026">
        <f>'TABLEAU DE BORD'!E2024-'TABLEAU DE BORD'!C2024</f>
        <v>0</v>
      </c>
      <c r="CL2026">
        <f>'TABLEAU DE BORD'!H2024</f>
        <v>0</v>
      </c>
      <c r="CM2026">
        <f>'TABLEAU DE BORD'!K2024-'TABLEAU DE BORD'!I2024</f>
        <v>0</v>
      </c>
    </row>
    <row r="2027" spans="72:91" x14ac:dyDescent="0.25">
      <c r="BT202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BORD'!$B$13:$B$2000,0),11))*T2027/INDEX('TABLEAU DE BORD'!$B$13:$R$2000,MATCH('Formalisme RTE'!$H$2,'TABLEAU DE BORD'!$B$13:$B$2000,0),12)</f>
        <v>3.102830965870556</v>
      </c>
      <c r="BU2027">
        <f t="shared" si="142"/>
        <v>0</v>
      </c>
      <c r="BX2027">
        <f t="shared" si="141"/>
        <v>0.60748217536470928</v>
      </c>
      <c r="BZ2027">
        <v>19.600000000000001</v>
      </c>
      <c r="CB2027">
        <v>0.627</v>
      </c>
      <c r="CG202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BORD'!$B$13:$B$2000,0),9)))*T2027/$P$18)</f>
        <v>406.35042202010396</v>
      </c>
      <c r="CI2027">
        <f>'TABLEAU DE BORD'!B2025</f>
        <v>0</v>
      </c>
      <c r="CJ2027">
        <f>'TABLEAU DE BORD'!E2025-'TABLEAU DE BORD'!C2025</f>
        <v>0</v>
      </c>
      <c r="CL2027">
        <f>'TABLEAU DE BORD'!H2025</f>
        <v>0</v>
      </c>
      <c r="CM2027">
        <f>'TABLEAU DE BORD'!K2025-'TABLEAU DE BORD'!I2025</f>
        <v>0</v>
      </c>
    </row>
    <row r="2028" spans="72:91" x14ac:dyDescent="0.25">
      <c r="BT202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BORD'!$B$13:$B$2000,0),11))*T2028/INDEX('TABLEAU DE BORD'!$B$13:$R$2000,MATCH('Formalisme RTE'!$H$2,'TABLEAU DE BORD'!$B$13:$B$2000,0),12)</f>
        <v>3.102830965870556</v>
      </c>
      <c r="BU2028">
        <f t="shared" si="142"/>
        <v>0</v>
      </c>
      <c r="BX2028">
        <f t="shared" si="141"/>
        <v>0.60748217536470928</v>
      </c>
      <c r="BZ2028">
        <v>19.600000000000001</v>
      </c>
      <c r="CB2028">
        <v>0.627</v>
      </c>
      <c r="CG202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BORD'!$B$13:$B$2000,0),9)))*T2028/$P$18)</f>
        <v>406.35042202010396</v>
      </c>
      <c r="CI2028">
        <f>'TABLEAU DE BORD'!B2026</f>
        <v>0</v>
      </c>
      <c r="CJ2028">
        <f>'TABLEAU DE BORD'!E2026-'TABLEAU DE BORD'!C2026</f>
        <v>0</v>
      </c>
      <c r="CL2028">
        <f>'TABLEAU DE BORD'!H2026</f>
        <v>0</v>
      </c>
      <c r="CM2028">
        <f>'TABLEAU DE BORD'!K2026-'TABLEAU DE BORD'!I2026</f>
        <v>0</v>
      </c>
    </row>
    <row r="2029" spans="72:91" x14ac:dyDescent="0.25">
      <c r="BT202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BORD'!$B$13:$B$2000,0),11))*T2029/INDEX('TABLEAU DE BORD'!$B$13:$R$2000,MATCH('Formalisme RTE'!$H$2,'TABLEAU DE BORD'!$B$13:$B$2000,0),12)</f>
        <v>3.102830965870556</v>
      </c>
      <c r="BU2029">
        <f t="shared" si="142"/>
        <v>0</v>
      </c>
      <c r="BX2029">
        <f t="shared" si="141"/>
        <v>0.60748217536470928</v>
      </c>
      <c r="BZ2029">
        <v>19.600000000000001</v>
      </c>
      <c r="CB2029">
        <v>0.627</v>
      </c>
      <c r="CG202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BORD'!$B$13:$B$2000,0),9)))*T2029/$P$18)</f>
        <v>406.35042202010396</v>
      </c>
      <c r="CI2029">
        <f>'TABLEAU DE BORD'!B2027</f>
        <v>0</v>
      </c>
      <c r="CJ2029">
        <f>'TABLEAU DE BORD'!E2027-'TABLEAU DE BORD'!C2027</f>
        <v>0</v>
      </c>
      <c r="CL2029">
        <f>'TABLEAU DE BORD'!H2027</f>
        <v>0</v>
      </c>
      <c r="CM2029">
        <f>'TABLEAU DE BORD'!K2027-'TABLEAU DE BORD'!I2027</f>
        <v>0</v>
      </c>
    </row>
    <row r="2030" spans="72:91" x14ac:dyDescent="0.25">
      <c r="BT203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BORD'!$B$13:$B$2000,0),11))*T2030/INDEX('TABLEAU DE BORD'!$B$13:$R$2000,MATCH('Formalisme RTE'!$H$2,'TABLEAU DE BORD'!$B$13:$B$2000,0),12)</f>
        <v>3.102830965870556</v>
      </c>
      <c r="BU2030">
        <f t="shared" si="142"/>
        <v>0</v>
      </c>
      <c r="BX2030">
        <f t="shared" si="141"/>
        <v>0.60748217536470928</v>
      </c>
      <c r="BZ2030">
        <v>19.600000000000001</v>
      </c>
      <c r="CB2030">
        <v>0.627</v>
      </c>
      <c r="CG203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BORD'!$B$13:$B$2000,0),9)))*T2030/$P$18)</f>
        <v>406.35042202010396</v>
      </c>
      <c r="CI2030">
        <f>'TABLEAU DE BORD'!B2028</f>
        <v>0</v>
      </c>
      <c r="CJ2030">
        <f>'TABLEAU DE BORD'!E2028-'TABLEAU DE BORD'!C2028</f>
        <v>0</v>
      </c>
      <c r="CL2030">
        <f>'TABLEAU DE BORD'!H2028</f>
        <v>0</v>
      </c>
      <c r="CM2030">
        <f>'TABLEAU DE BORD'!K2028-'TABLEAU DE BORD'!I2028</f>
        <v>0</v>
      </c>
    </row>
    <row r="2031" spans="72:91" x14ac:dyDescent="0.25">
      <c r="BT203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BORD'!$B$13:$B$2000,0),11))*T2031/INDEX('TABLEAU DE BORD'!$B$13:$R$2000,MATCH('Formalisme RTE'!$H$2,'TABLEAU DE BORD'!$B$13:$B$2000,0),12)</f>
        <v>3.102830965870556</v>
      </c>
      <c r="BU2031">
        <f t="shared" si="142"/>
        <v>0</v>
      </c>
      <c r="BX2031">
        <f t="shared" si="141"/>
        <v>0.60748217536470928</v>
      </c>
      <c r="BZ2031">
        <v>19.600000000000001</v>
      </c>
      <c r="CB2031">
        <v>0.627</v>
      </c>
      <c r="CG203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BORD'!$B$13:$B$2000,0),9)))*T2031/$P$18)</f>
        <v>406.35042202010396</v>
      </c>
      <c r="CI2031">
        <f>'TABLEAU DE BORD'!B2029</f>
        <v>0</v>
      </c>
      <c r="CJ2031">
        <f>'TABLEAU DE BORD'!E2029-'TABLEAU DE BORD'!C2029</f>
        <v>0</v>
      </c>
      <c r="CL2031">
        <f>'TABLEAU DE BORD'!H2029</f>
        <v>0</v>
      </c>
      <c r="CM2031">
        <f>'TABLEAU DE BORD'!K2029-'TABLEAU DE BORD'!I2029</f>
        <v>0</v>
      </c>
    </row>
    <row r="2032" spans="72:91" x14ac:dyDescent="0.25">
      <c r="BT203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BORD'!$B$13:$B$2000,0),11))*T2032/INDEX('TABLEAU DE BORD'!$B$13:$R$2000,MATCH('Formalisme RTE'!$H$2,'TABLEAU DE BORD'!$B$13:$B$2000,0),12)</f>
        <v>3.102830965870556</v>
      </c>
      <c r="BU2032">
        <f t="shared" si="142"/>
        <v>0</v>
      </c>
      <c r="BX2032">
        <f t="shared" si="141"/>
        <v>0.60748217536470928</v>
      </c>
      <c r="BZ2032">
        <v>19.600000000000001</v>
      </c>
      <c r="CB2032">
        <v>0.627</v>
      </c>
      <c r="CG203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BORD'!$B$13:$B$2000,0),9)))*T2032/$P$18)</f>
        <v>406.35042202010396</v>
      </c>
      <c r="CI2032">
        <f>'TABLEAU DE BORD'!B2030</f>
        <v>0</v>
      </c>
      <c r="CJ2032">
        <f>'TABLEAU DE BORD'!E2030-'TABLEAU DE BORD'!C2030</f>
        <v>0</v>
      </c>
      <c r="CL2032">
        <f>'TABLEAU DE BORD'!H2030</f>
        <v>0</v>
      </c>
      <c r="CM2032">
        <f>'TABLEAU DE BORD'!K2030-'TABLEAU DE BORD'!I2030</f>
        <v>0</v>
      </c>
    </row>
    <row r="2033" spans="72:91" x14ac:dyDescent="0.25">
      <c r="BT203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BORD'!$B$13:$B$2000,0),11))*T2033/INDEX('TABLEAU DE BORD'!$B$13:$R$2000,MATCH('Formalisme RTE'!$H$2,'TABLEAU DE BORD'!$B$13:$B$2000,0),12)</f>
        <v>3.102830965870556</v>
      </c>
      <c r="BU2033">
        <f t="shared" si="142"/>
        <v>0</v>
      </c>
      <c r="BX2033">
        <f t="shared" si="141"/>
        <v>0.60748217536470928</v>
      </c>
      <c r="BZ2033">
        <v>19.600000000000001</v>
      </c>
      <c r="CB2033">
        <v>0.627</v>
      </c>
      <c r="CG203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BORD'!$B$13:$B$2000,0),9)))*T2033/$P$18)</f>
        <v>406.35042202010396</v>
      </c>
      <c r="CI2033">
        <f>'TABLEAU DE BORD'!B2031</f>
        <v>0</v>
      </c>
      <c r="CJ2033">
        <f>'TABLEAU DE BORD'!E2031-'TABLEAU DE BORD'!C2031</f>
        <v>0</v>
      </c>
      <c r="CL2033">
        <f>'TABLEAU DE BORD'!H2031</f>
        <v>0</v>
      </c>
      <c r="CM2033">
        <f>'TABLEAU DE BORD'!K2031-'TABLEAU DE BORD'!I2031</f>
        <v>0</v>
      </c>
    </row>
    <row r="2034" spans="72:91" x14ac:dyDescent="0.25">
      <c r="BT203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BORD'!$B$13:$B$2000,0),11))*T2034/INDEX('TABLEAU DE BORD'!$B$13:$R$2000,MATCH('Formalisme RTE'!$H$2,'TABLEAU DE BORD'!$B$13:$B$2000,0),12)</f>
        <v>3.102830965870556</v>
      </c>
      <c r="BU2034">
        <f t="shared" si="142"/>
        <v>0</v>
      </c>
      <c r="BX2034">
        <f t="shared" si="141"/>
        <v>0.60748217536470928</v>
      </c>
      <c r="BZ2034">
        <v>19.600000000000001</v>
      </c>
      <c r="CB2034">
        <v>0.627</v>
      </c>
      <c r="CG203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BORD'!$B$13:$B$2000,0),9)))*T2034/$P$18)</f>
        <v>406.35042202010396</v>
      </c>
      <c r="CI2034">
        <f>'TABLEAU DE BORD'!B2032</f>
        <v>0</v>
      </c>
      <c r="CJ2034">
        <f>'TABLEAU DE BORD'!E2032-'TABLEAU DE BORD'!C2032</f>
        <v>0</v>
      </c>
      <c r="CL2034">
        <f>'TABLEAU DE BORD'!H2032</f>
        <v>0</v>
      </c>
      <c r="CM2034">
        <f>'TABLEAU DE BORD'!K2032-'TABLEAU DE BORD'!I2032</f>
        <v>0</v>
      </c>
    </row>
    <row r="2035" spans="72:91" x14ac:dyDescent="0.25">
      <c r="BT203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BORD'!$B$13:$B$2000,0),11))*T2035/INDEX('TABLEAU DE BORD'!$B$13:$R$2000,MATCH('Formalisme RTE'!$H$2,'TABLEAU DE BORD'!$B$13:$B$2000,0),12)</f>
        <v>3.102830965870556</v>
      </c>
      <c r="BU2035">
        <f t="shared" si="142"/>
        <v>0</v>
      </c>
      <c r="BX2035">
        <f t="shared" si="141"/>
        <v>0.60748217536470928</v>
      </c>
      <c r="BZ2035">
        <v>19.600000000000001</v>
      </c>
      <c r="CB2035">
        <v>0.627</v>
      </c>
      <c r="CG203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BORD'!$B$13:$B$2000,0),9)))*T2035/$P$18)</f>
        <v>406.35042202010396</v>
      </c>
      <c r="CI2035">
        <f>'TABLEAU DE BORD'!B2033</f>
        <v>0</v>
      </c>
      <c r="CJ2035">
        <f>'TABLEAU DE BORD'!E2033-'TABLEAU DE BORD'!C2033</f>
        <v>0</v>
      </c>
      <c r="CL2035">
        <f>'TABLEAU DE BORD'!H2033</f>
        <v>0</v>
      </c>
      <c r="CM2035">
        <f>'TABLEAU DE BORD'!K2033-'TABLEAU DE BORD'!I2033</f>
        <v>0</v>
      </c>
    </row>
    <row r="2036" spans="72:91" x14ac:dyDescent="0.25">
      <c r="BT203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BORD'!$B$13:$B$2000,0),11))*T2036/INDEX('TABLEAU DE BORD'!$B$13:$R$2000,MATCH('Formalisme RTE'!$H$2,'TABLEAU DE BORD'!$B$13:$B$2000,0),12)</f>
        <v>3.102830965870556</v>
      </c>
      <c r="BU2036">
        <f t="shared" si="142"/>
        <v>0</v>
      </c>
      <c r="BX2036">
        <f t="shared" si="141"/>
        <v>0.60748217536470928</v>
      </c>
      <c r="BZ2036">
        <v>19.600000000000001</v>
      </c>
      <c r="CB2036">
        <v>0.627</v>
      </c>
      <c r="CG203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BORD'!$B$13:$B$2000,0),9)))*T2036/$P$18)</f>
        <v>406.35042202010396</v>
      </c>
      <c r="CI2036">
        <f>'TABLEAU DE BORD'!B2034</f>
        <v>0</v>
      </c>
      <c r="CJ2036">
        <f>'TABLEAU DE BORD'!E2034-'TABLEAU DE BORD'!C2034</f>
        <v>0</v>
      </c>
      <c r="CL2036">
        <f>'TABLEAU DE BORD'!H2034</f>
        <v>0</v>
      </c>
      <c r="CM2036">
        <f>'TABLEAU DE BORD'!K2034-'TABLEAU DE BORD'!I2034</f>
        <v>0</v>
      </c>
    </row>
    <row r="2037" spans="72:91" x14ac:dyDescent="0.25">
      <c r="BT203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BORD'!$B$13:$B$2000,0),11))*T2037/INDEX('TABLEAU DE BORD'!$B$13:$R$2000,MATCH('Formalisme RTE'!$H$2,'TABLEAU DE BORD'!$B$13:$B$2000,0),12)</f>
        <v>3.102830965870556</v>
      </c>
      <c r="BU2037">
        <f t="shared" si="142"/>
        <v>0</v>
      </c>
      <c r="BX2037">
        <f t="shared" si="141"/>
        <v>0.60748217536470928</v>
      </c>
      <c r="BZ2037">
        <v>19.600000000000001</v>
      </c>
      <c r="CB2037">
        <v>0.627</v>
      </c>
      <c r="CG203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BORD'!$B$13:$B$2000,0),9)))*T2037/$P$18)</f>
        <v>406.35042202010396</v>
      </c>
      <c r="CI2037">
        <f>'TABLEAU DE BORD'!B2035</f>
        <v>0</v>
      </c>
      <c r="CJ2037">
        <f>'TABLEAU DE BORD'!E2035-'TABLEAU DE BORD'!C2035</f>
        <v>0</v>
      </c>
      <c r="CL2037">
        <f>'TABLEAU DE BORD'!H2035</f>
        <v>0</v>
      </c>
      <c r="CM2037">
        <f>'TABLEAU DE BORD'!K2035-'TABLEAU DE BORD'!I2035</f>
        <v>0</v>
      </c>
    </row>
    <row r="2038" spans="72:91" x14ac:dyDescent="0.25">
      <c r="BT203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BORD'!$B$13:$B$2000,0),11))*T2038/INDEX('TABLEAU DE BORD'!$B$13:$R$2000,MATCH('Formalisme RTE'!$H$2,'TABLEAU DE BORD'!$B$13:$B$2000,0),12)</f>
        <v>3.102830965870556</v>
      </c>
      <c r="BU2038">
        <f t="shared" si="142"/>
        <v>0</v>
      </c>
      <c r="BX2038">
        <f t="shared" si="141"/>
        <v>0.60748217536470928</v>
      </c>
      <c r="BZ2038">
        <v>19.600000000000001</v>
      </c>
      <c r="CB2038">
        <v>0.627</v>
      </c>
      <c r="CG203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BORD'!$B$13:$B$2000,0),9)))*T2038/$P$18)</f>
        <v>406.35042202010396</v>
      </c>
      <c r="CI2038">
        <f>'TABLEAU DE BORD'!B2036</f>
        <v>0</v>
      </c>
      <c r="CJ2038">
        <f>'TABLEAU DE BORD'!E2036-'TABLEAU DE BORD'!C2036</f>
        <v>0</v>
      </c>
      <c r="CL2038">
        <f>'TABLEAU DE BORD'!H2036</f>
        <v>0</v>
      </c>
      <c r="CM2038">
        <f>'TABLEAU DE BORD'!K2036-'TABLEAU DE BORD'!I2036</f>
        <v>0</v>
      </c>
    </row>
    <row r="2039" spans="72:91" x14ac:dyDescent="0.25">
      <c r="BT203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BORD'!$B$13:$B$2000,0),11))*T2039/INDEX('TABLEAU DE BORD'!$B$13:$R$2000,MATCH('Formalisme RTE'!$H$2,'TABLEAU DE BORD'!$B$13:$B$2000,0),12)</f>
        <v>3.102830965870556</v>
      </c>
      <c r="BU2039">
        <f t="shared" si="142"/>
        <v>0</v>
      </c>
      <c r="BX2039">
        <f t="shared" si="141"/>
        <v>0.60748217536470928</v>
      </c>
      <c r="BZ2039">
        <v>19.600000000000001</v>
      </c>
      <c r="CB2039">
        <v>0.627</v>
      </c>
      <c r="CG203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BORD'!$B$13:$B$2000,0),9)))*T2039/$P$18)</f>
        <v>406.35042202010396</v>
      </c>
      <c r="CI2039">
        <f>'TABLEAU DE BORD'!B2037</f>
        <v>0</v>
      </c>
      <c r="CJ2039">
        <f>'TABLEAU DE BORD'!E2037-'TABLEAU DE BORD'!C2037</f>
        <v>0</v>
      </c>
      <c r="CL2039">
        <f>'TABLEAU DE BORD'!H2037</f>
        <v>0</v>
      </c>
      <c r="CM2039">
        <f>'TABLEAU DE BORD'!K2037-'TABLEAU DE BORD'!I2037</f>
        <v>0</v>
      </c>
    </row>
    <row r="2040" spans="72:91" x14ac:dyDescent="0.25">
      <c r="BT204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BORD'!$B$13:$B$2000,0),11))*T2040/INDEX('TABLEAU DE BORD'!$B$13:$R$2000,MATCH('Formalisme RTE'!$H$2,'TABLEAU DE BORD'!$B$13:$B$2000,0),12)</f>
        <v>3.102830965870556</v>
      </c>
      <c r="BU2040">
        <f t="shared" si="142"/>
        <v>0</v>
      </c>
      <c r="BX2040">
        <f t="shared" si="141"/>
        <v>0.60748217536470928</v>
      </c>
      <c r="BZ2040">
        <v>19.600000000000001</v>
      </c>
      <c r="CB2040">
        <v>0.627</v>
      </c>
      <c r="CG204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BORD'!$B$13:$B$2000,0),9)))*T2040/$P$18)</f>
        <v>406.35042202010396</v>
      </c>
      <c r="CI2040">
        <f>'TABLEAU DE BORD'!B2038</f>
        <v>0</v>
      </c>
      <c r="CJ2040">
        <f>'TABLEAU DE BORD'!E2038-'TABLEAU DE BORD'!C2038</f>
        <v>0</v>
      </c>
      <c r="CL2040">
        <f>'TABLEAU DE BORD'!H2038</f>
        <v>0</v>
      </c>
      <c r="CM2040">
        <f>'TABLEAU DE BORD'!K2038-'TABLEAU DE BORD'!I2038</f>
        <v>0</v>
      </c>
    </row>
    <row r="2041" spans="72:91" x14ac:dyDescent="0.25">
      <c r="BT204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BORD'!$B$13:$B$2000,0),11))*T2041/INDEX('TABLEAU DE BORD'!$B$13:$R$2000,MATCH('Formalisme RTE'!$H$2,'TABLEAU DE BORD'!$B$13:$B$2000,0),12)</f>
        <v>3.102830965870556</v>
      </c>
      <c r="BU2041">
        <f t="shared" si="142"/>
        <v>0</v>
      </c>
      <c r="BX2041">
        <f t="shared" si="141"/>
        <v>0.60748217536470928</v>
      </c>
      <c r="BZ2041">
        <v>19.600000000000001</v>
      </c>
      <c r="CB2041">
        <v>0.627</v>
      </c>
      <c r="CG204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BORD'!$B$13:$B$2000,0),9)))*T2041/$P$18)</f>
        <v>406.35042202010396</v>
      </c>
      <c r="CI2041">
        <f>'TABLEAU DE BORD'!B2039</f>
        <v>0</v>
      </c>
      <c r="CJ2041">
        <f>'TABLEAU DE BORD'!E2039-'TABLEAU DE BORD'!C2039</f>
        <v>0</v>
      </c>
      <c r="CL2041">
        <f>'TABLEAU DE BORD'!H2039</f>
        <v>0</v>
      </c>
      <c r="CM2041">
        <f>'TABLEAU DE BORD'!K2039-'TABLEAU DE BORD'!I2039</f>
        <v>0</v>
      </c>
    </row>
    <row r="2042" spans="72:91" x14ac:dyDescent="0.25">
      <c r="BT204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BORD'!$B$13:$B$2000,0),11))*T2042/INDEX('TABLEAU DE BORD'!$B$13:$R$2000,MATCH('Formalisme RTE'!$H$2,'TABLEAU DE BORD'!$B$13:$B$2000,0),12)</f>
        <v>3.102830965870556</v>
      </c>
      <c r="BU2042">
        <f t="shared" si="142"/>
        <v>0</v>
      </c>
      <c r="BX2042">
        <f t="shared" si="141"/>
        <v>0.60748217536470928</v>
      </c>
      <c r="BZ2042">
        <v>19.600000000000001</v>
      </c>
      <c r="CB2042">
        <v>0.627</v>
      </c>
      <c r="CG204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BORD'!$B$13:$B$2000,0),9)))*T2042/$P$18)</f>
        <v>406.35042202010396</v>
      </c>
      <c r="CI2042">
        <f>'TABLEAU DE BORD'!B2040</f>
        <v>0</v>
      </c>
      <c r="CJ2042">
        <f>'TABLEAU DE BORD'!E2040-'TABLEAU DE BORD'!C2040</f>
        <v>0</v>
      </c>
      <c r="CL2042">
        <f>'TABLEAU DE BORD'!H2040</f>
        <v>0</v>
      </c>
      <c r="CM2042">
        <f>'TABLEAU DE BORD'!K2040-'TABLEAU DE BORD'!I2040</f>
        <v>0</v>
      </c>
    </row>
    <row r="2043" spans="72:91" x14ac:dyDescent="0.25">
      <c r="BT204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BORD'!$B$13:$B$2000,0),11))*T2043/INDEX('TABLEAU DE BORD'!$B$13:$R$2000,MATCH('Formalisme RTE'!$H$2,'TABLEAU DE BORD'!$B$13:$B$2000,0),12)</f>
        <v>3.102830965870556</v>
      </c>
      <c r="BU2043">
        <f t="shared" si="142"/>
        <v>0</v>
      </c>
      <c r="BX2043">
        <f t="shared" si="141"/>
        <v>0.60748217536470928</v>
      </c>
      <c r="BZ2043">
        <v>19.600000000000001</v>
      </c>
      <c r="CB2043">
        <v>0.627</v>
      </c>
      <c r="CG204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BORD'!$B$13:$B$2000,0),9)))*T2043/$P$18)</f>
        <v>406.35042202010396</v>
      </c>
      <c r="CI2043">
        <f>'TABLEAU DE BORD'!B2041</f>
        <v>0</v>
      </c>
      <c r="CJ2043">
        <f>'TABLEAU DE BORD'!E2041-'TABLEAU DE BORD'!C2041</f>
        <v>0</v>
      </c>
      <c r="CL2043">
        <f>'TABLEAU DE BORD'!H2041</f>
        <v>0</v>
      </c>
      <c r="CM2043">
        <f>'TABLEAU DE BORD'!K2041-'TABLEAU DE BORD'!I2041</f>
        <v>0</v>
      </c>
    </row>
    <row r="2044" spans="72:91" x14ac:dyDescent="0.25">
      <c r="BT204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BORD'!$B$13:$B$2000,0),11))*T2044/INDEX('TABLEAU DE BORD'!$B$13:$R$2000,MATCH('Formalisme RTE'!$H$2,'TABLEAU DE BORD'!$B$13:$B$2000,0),12)</f>
        <v>3.102830965870556</v>
      </c>
      <c r="BU2044">
        <f t="shared" si="142"/>
        <v>0</v>
      </c>
      <c r="BX2044">
        <f t="shared" si="141"/>
        <v>0.60748217536470928</v>
      </c>
      <c r="BZ2044">
        <v>19.600000000000001</v>
      </c>
      <c r="CB2044">
        <v>0.627</v>
      </c>
      <c r="CG204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BORD'!$B$13:$B$2000,0),9)))*T2044/$P$18)</f>
        <v>406.35042202010396</v>
      </c>
      <c r="CI2044">
        <f>'TABLEAU DE BORD'!B2042</f>
        <v>0</v>
      </c>
      <c r="CJ2044">
        <f>'TABLEAU DE BORD'!E2042-'TABLEAU DE BORD'!C2042</f>
        <v>0</v>
      </c>
      <c r="CL2044">
        <f>'TABLEAU DE BORD'!H2042</f>
        <v>0</v>
      </c>
      <c r="CM2044">
        <f>'TABLEAU DE BORD'!K2042-'TABLEAU DE BORD'!I2042</f>
        <v>0</v>
      </c>
    </row>
    <row r="2045" spans="72:91" x14ac:dyDescent="0.25">
      <c r="BT204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BORD'!$B$13:$B$2000,0),11))*T2045/INDEX('TABLEAU DE BORD'!$B$13:$R$2000,MATCH('Formalisme RTE'!$H$2,'TABLEAU DE BORD'!$B$13:$B$2000,0),12)</f>
        <v>3.102830965870556</v>
      </c>
      <c r="BU2045">
        <f t="shared" si="142"/>
        <v>0</v>
      </c>
      <c r="BX2045">
        <f t="shared" si="141"/>
        <v>0.60748217536470928</v>
      </c>
      <c r="BZ2045">
        <v>19.600000000000001</v>
      </c>
      <c r="CB2045">
        <v>0.627</v>
      </c>
      <c r="CG204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BORD'!$B$13:$B$2000,0),9)))*T2045/$P$18)</f>
        <v>406.35042202010396</v>
      </c>
      <c r="CI2045">
        <f>'TABLEAU DE BORD'!B2043</f>
        <v>0</v>
      </c>
      <c r="CJ2045">
        <f>'TABLEAU DE BORD'!E2043-'TABLEAU DE BORD'!C2043</f>
        <v>0</v>
      </c>
      <c r="CL2045">
        <f>'TABLEAU DE BORD'!H2043</f>
        <v>0</v>
      </c>
      <c r="CM2045">
        <f>'TABLEAU DE BORD'!K2043-'TABLEAU DE BORD'!I2043</f>
        <v>0</v>
      </c>
    </row>
    <row r="2046" spans="72:91" x14ac:dyDescent="0.25">
      <c r="BT204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BORD'!$B$13:$B$2000,0),11))*T2046/INDEX('TABLEAU DE BORD'!$B$13:$R$2000,MATCH('Formalisme RTE'!$H$2,'TABLEAU DE BORD'!$B$13:$B$2000,0),12)</f>
        <v>3.102830965870556</v>
      </c>
      <c r="BU2046">
        <f t="shared" si="142"/>
        <v>0</v>
      </c>
      <c r="BX2046">
        <f t="shared" si="141"/>
        <v>0.60748217536470928</v>
      </c>
      <c r="BZ2046">
        <v>19.600000000000001</v>
      </c>
      <c r="CB2046">
        <v>0.627</v>
      </c>
      <c r="CG204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BORD'!$B$13:$B$2000,0),9)))*T2046/$P$18)</f>
        <v>406.35042202010396</v>
      </c>
      <c r="CI2046">
        <f>'TABLEAU DE BORD'!B2044</f>
        <v>0</v>
      </c>
      <c r="CJ2046">
        <f>'TABLEAU DE BORD'!E2044-'TABLEAU DE BORD'!C2044</f>
        <v>0</v>
      </c>
      <c r="CL2046">
        <f>'TABLEAU DE BORD'!H2044</f>
        <v>0</v>
      </c>
      <c r="CM2046">
        <f>'TABLEAU DE BORD'!K2044-'TABLEAU DE BORD'!I2044</f>
        <v>0</v>
      </c>
    </row>
    <row r="2047" spans="72:91" x14ac:dyDescent="0.25">
      <c r="BT204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BORD'!$B$13:$B$2000,0),11))*T2047/INDEX('TABLEAU DE BORD'!$B$13:$R$2000,MATCH('Formalisme RTE'!$H$2,'TABLEAU DE BORD'!$B$13:$B$2000,0),12)</f>
        <v>3.102830965870556</v>
      </c>
      <c r="BU2047">
        <f t="shared" si="142"/>
        <v>0</v>
      </c>
      <c r="BX2047">
        <f t="shared" si="141"/>
        <v>0.60748217536470928</v>
      </c>
      <c r="BZ2047">
        <v>19.600000000000001</v>
      </c>
      <c r="CB2047">
        <v>0.627</v>
      </c>
      <c r="CG204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BORD'!$B$13:$B$2000,0),9)))*T2047/$P$18)</f>
        <v>406.35042202010396</v>
      </c>
      <c r="CI2047">
        <f>'TABLEAU DE BORD'!B2045</f>
        <v>0</v>
      </c>
      <c r="CJ2047">
        <f>'TABLEAU DE BORD'!E2045-'TABLEAU DE BORD'!C2045</f>
        <v>0</v>
      </c>
      <c r="CL2047">
        <f>'TABLEAU DE BORD'!H2045</f>
        <v>0</v>
      </c>
      <c r="CM2047">
        <f>'TABLEAU DE BORD'!K2045-'TABLEAU DE BORD'!I2045</f>
        <v>0</v>
      </c>
    </row>
    <row r="2048" spans="72:91" x14ac:dyDescent="0.25">
      <c r="BT204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BORD'!$B$13:$B$2000,0),11))*T2048/INDEX('TABLEAU DE BORD'!$B$13:$R$2000,MATCH('Formalisme RTE'!$H$2,'TABLEAU DE BORD'!$B$13:$B$2000,0),12)</f>
        <v>3.102830965870556</v>
      </c>
      <c r="BU2048">
        <f t="shared" si="142"/>
        <v>0</v>
      </c>
      <c r="BX2048">
        <f t="shared" si="141"/>
        <v>0.60748217536470928</v>
      </c>
      <c r="BZ2048">
        <v>19.600000000000001</v>
      </c>
      <c r="CB2048">
        <v>0.627</v>
      </c>
      <c r="CG204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BORD'!$B$13:$B$2000,0),9)))*T2048/$P$18)</f>
        <v>406.35042202010396</v>
      </c>
      <c r="CI2048">
        <f>'TABLEAU DE BORD'!B2046</f>
        <v>0</v>
      </c>
      <c r="CJ2048">
        <f>'TABLEAU DE BORD'!E2046-'TABLEAU DE BORD'!C2046</f>
        <v>0</v>
      </c>
      <c r="CL2048">
        <f>'TABLEAU DE BORD'!H2046</f>
        <v>0</v>
      </c>
      <c r="CM2048">
        <f>'TABLEAU DE BORD'!K2046-'TABLEAU DE BORD'!I2046</f>
        <v>0</v>
      </c>
    </row>
    <row r="2049" spans="72:91" x14ac:dyDescent="0.25">
      <c r="BT204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BORD'!$B$13:$B$2000,0),11))*T2049/INDEX('TABLEAU DE BORD'!$B$13:$R$2000,MATCH('Formalisme RTE'!$H$2,'TABLEAU DE BORD'!$B$13:$B$2000,0),12)</f>
        <v>3.102830965870556</v>
      </c>
      <c r="BU2049">
        <f t="shared" si="142"/>
        <v>0</v>
      </c>
      <c r="BX2049">
        <f t="shared" si="141"/>
        <v>0.60748217536470928</v>
      </c>
      <c r="BZ2049">
        <v>19.600000000000001</v>
      </c>
      <c r="CB2049">
        <v>0.627</v>
      </c>
      <c r="CG204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BORD'!$B$13:$B$2000,0),9)))*T2049/$P$18)</f>
        <v>406.35042202010396</v>
      </c>
      <c r="CI2049">
        <f>'TABLEAU DE BORD'!B2047</f>
        <v>0</v>
      </c>
      <c r="CJ2049">
        <f>'TABLEAU DE BORD'!E2047-'TABLEAU DE BORD'!C2047</f>
        <v>0</v>
      </c>
      <c r="CL2049">
        <f>'TABLEAU DE BORD'!H2047</f>
        <v>0</v>
      </c>
      <c r="CM2049">
        <f>'TABLEAU DE BORD'!K2047-'TABLEAU DE BORD'!I2047</f>
        <v>0</v>
      </c>
    </row>
    <row r="2050" spans="72:91" x14ac:dyDescent="0.25">
      <c r="BT205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BORD'!$B$13:$B$2000,0),11))*T2050/INDEX('TABLEAU DE BORD'!$B$13:$R$2000,MATCH('Formalisme RTE'!$H$2,'TABLEAU DE BORD'!$B$13:$B$2000,0),12)</f>
        <v>3.102830965870556</v>
      </c>
      <c r="BU2050">
        <f t="shared" si="142"/>
        <v>0</v>
      </c>
      <c r="BX2050">
        <f t="shared" si="141"/>
        <v>0.60748217536470928</v>
      </c>
      <c r="BZ2050">
        <v>19.600000000000001</v>
      </c>
      <c r="CB2050">
        <v>0.627</v>
      </c>
      <c r="CG205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BORD'!$B$13:$B$2000,0),9)))*T2050/$P$18)</f>
        <v>406.35042202010396</v>
      </c>
      <c r="CI2050">
        <f>'TABLEAU DE BORD'!B2048</f>
        <v>0</v>
      </c>
      <c r="CJ2050">
        <f>'TABLEAU DE BORD'!E2048-'TABLEAU DE BORD'!C2048</f>
        <v>0</v>
      </c>
      <c r="CL2050">
        <f>'TABLEAU DE BORD'!H2048</f>
        <v>0</v>
      </c>
      <c r="CM2050">
        <f>'TABLEAU DE BORD'!K2048-'TABLEAU DE BORD'!I2048</f>
        <v>0</v>
      </c>
    </row>
    <row r="2051" spans="72:91" x14ac:dyDescent="0.25">
      <c r="BT205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BORD'!$B$13:$B$2000,0),11))*T2051/INDEX('TABLEAU DE BORD'!$B$13:$R$2000,MATCH('Formalisme RTE'!$H$2,'TABLEAU DE BORD'!$B$13:$B$2000,0),12)</f>
        <v>3.102830965870556</v>
      </c>
      <c r="BU2051">
        <f t="shared" si="142"/>
        <v>0</v>
      </c>
      <c r="BX2051">
        <f t="shared" si="141"/>
        <v>0.60748217536470928</v>
      </c>
      <c r="BZ2051">
        <v>19.600000000000001</v>
      </c>
      <c r="CB2051">
        <v>0.627</v>
      </c>
      <c r="CG205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BORD'!$B$13:$B$2000,0),9)))*T2051/$P$18)</f>
        <v>406.35042202010396</v>
      </c>
      <c r="CI2051">
        <f>'TABLEAU DE BORD'!B2049</f>
        <v>0</v>
      </c>
      <c r="CJ2051">
        <f>'TABLEAU DE BORD'!E2049-'TABLEAU DE BORD'!C2049</f>
        <v>0</v>
      </c>
      <c r="CL2051">
        <f>'TABLEAU DE BORD'!H2049</f>
        <v>0</v>
      </c>
      <c r="CM2051">
        <f>'TABLEAU DE BORD'!K2049-'TABLEAU DE BORD'!I2049</f>
        <v>0</v>
      </c>
    </row>
    <row r="2052" spans="72:91" x14ac:dyDescent="0.25">
      <c r="BT205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BORD'!$B$13:$B$2000,0),11))*T2052/INDEX('TABLEAU DE BORD'!$B$13:$R$2000,MATCH('Formalisme RTE'!$H$2,'TABLEAU DE BORD'!$B$13:$B$2000,0),12)</f>
        <v>3.102830965870556</v>
      </c>
      <c r="BU2052">
        <f t="shared" si="142"/>
        <v>0</v>
      </c>
      <c r="BX2052">
        <f t="shared" si="141"/>
        <v>0.60748217536470928</v>
      </c>
      <c r="BZ2052">
        <v>19.600000000000001</v>
      </c>
      <c r="CB2052">
        <v>0.627</v>
      </c>
      <c r="CG205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BORD'!$B$13:$B$2000,0),9)))*T2052/$P$18)</f>
        <v>406.35042202010396</v>
      </c>
      <c r="CI2052">
        <f>'TABLEAU DE BORD'!B2050</f>
        <v>0</v>
      </c>
      <c r="CJ2052">
        <f>'TABLEAU DE BORD'!E2050-'TABLEAU DE BORD'!C2050</f>
        <v>0</v>
      </c>
      <c r="CL2052">
        <f>'TABLEAU DE BORD'!H2050</f>
        <v>0</v>
      </c>
      <c r="CM2052">
        <f>'TABLEAU DE BORD'!K2050-'TABLEAU DE BORD'!I2050</f>
        <v>0</v>
      </c>
    </row>
    <row r="2053" spans="72:91" x14ac:dyDescent="0.25">
      <c r="BT205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BORD'!$B$13:$B$2000,0),11))*T2053/INDEX('TABLEAU DE BORD'!$B$13:$R$2000,MATCH('Formalisme RTE'!$H$2,'TABLEAU DE BORD'!$B$13:$B$2000,0),12)</f>
        <v>3.102830965870556</v>
      </c>
      <c r="BU2053">
        <f t="shared" si="142"/>
        <v>0</v>
      </c>
      <c r="BX2053">
        <f t="shared" si="141"/>
        <v>0.60748217536470928</v>
      </c>
      <c r="BZ2053">
        <v>19.600000000000001</v>
      </c>
      <c r="CB2053">
        <v>0.627</v>
      </c>
      <c r="CG205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BORD'!$B$13:$B$2000,0),9)))*T2053/$P$18)</f>
        <v>406.35042202010396</v>
      </c>
      <c r="CI2053">
        <f>'TABLEAU DE BORD'!B2051</f>
        <v>0</v>
      </c>
      <c r="CJ2053">
        <f>'TABLEAU DE BORD'!E2051-'TABLEAU DE BORD'!C2051</f>
        <v>0</v>
      </c>
      <c r="CL2053">
        <f>'TABLEAU DE BORD'!H2051</f>
        <v>0</v>
      </c>
      <c r="CM2053">
        <f>'TABLEAU DE BORD'!K2051-'TABLEAU DE BORD'!I2051</f>
        <v>0</v>
      </c>
    </row>
    <row r="2054" spans="72:91" x14ac:dyDescent="0.25">
      <c r="BT205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BORD'!$B$13:$B$2000,0),11))*T2054/INDEX('TABLEAU DE BORD'!$B$13:$R$2000,MATCH('Formalisme RTE'!$H$2,'TABLEAU DE BORD'!$B$13:$B$2000,0),12)</f>
        <v>3.102830965870556</v>
      </c>
      <c r="BU2054">
        <f t="shared" si="142"/>
        <v>0</v>
      </c>
      <c r="BX2054">
        <f t="shared" si="141"/>
        <v>0.60748217536470928</v>
      </c>
      <c r="BZ2054">
        <v>19.600000000000001</v>
      </c>
      <c r="CB2054">
        <v>0.627</v>
      </c>
      <c r="CG205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BORD'!$B$13:$B$2000,0),9)))*T2054/$P$18)</f>
        <v>406.35042202010396</v>
      </c>
      <c r="CI2054">
        <f>'TABLEAU DE BORD'!B2052</f>
        <v>0</v>
      </c>
      <c r="CJ2054">
        <f>'TABLEAU DE BORD'!E2052-'TABLEAU DE BORD'!C2052</f>
        <v>0</v>
      </c>
      <c r="CL2054">
        <f>'TABLEAU DE BORD'!H2052</f>
        <v>0</v>
      </c>
      <c r="CM2054">
        <f>'TABLEAU DE BORD'!K2052-'TABLEAU DE BORD'!I2052</f>
        <v>0</v>
      </c>
    </row>
    <row r="2055" spans="72:91" x14ac:dyDescent="0.25">
      <c r="BT205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BORD'!$B$13:$B$2000,0),11))*T2055/INDEX('TABLEAU DE BORD'!$B$13:$R$2000,MATCH('Formalisme RTE'!$H$2,'TABLEAU DE BORD'!$B$13:$B$2000,0),12)</f>
        <v>3.102830965870556</v>
      </c>
      <c r="BU2055">
        <f t="shared" si="142"/>
        <v>0</v>
      </c>
      <c r="BX2055">
        <f t="shared" si="141"/>
        <v>0.60748217536470928</v>
      </c>
      <c r="BZ2055">
        <v>19.600000000000001</v>
      </c>
      <c r="CB2055">
        <v>0.627</v>
      </c>
      <c r="CG205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BORD'!$B$13:$B$2000,0),9)))*T2055/$P$18)</f>
        <v>406.35042202010396</v>
      </c>
      <c r="CI2055">
        <f>'TABLEAU DE BORD'!B2053</f>
        <v>0</v>
      </c>
      <c r="CJ2055">
        <f>'TABLEAU DE BORD'!E2053-'TABLEAU DE BORD'!C2053</f>
        <v>0</v>
      </c>
      <c r="CL2055">
        <f>'TABLEAU DE BORD'!H2053</f>
        <v>0</v>
      </c>
      <c r="CM2055">
        <f>'TABLEAU DE BORD'!K2053-'TABLEAU DE BORD'!I2053</f>
        <v>0</v>
      </c>
    </row>
    <row r="2056" spans="72:91" x14ac:dyDescent="0.25">
      <c r="BT205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BORD'!$B$13:$B$2000,0),11))*T2056/INDEX('TABLEAU DE BORD'!$B$13:$R$2000,MATCH('Formalisme RTE'!$H$2,'TABLEAU DE BORD'!$B$13:$B$2000,0),12)</f>
        <v>3.102830965870556</v>
      </c>
      <c r="BU2056">
        <f t="shared" si="142"/>
        <v>0</v>
      </c>
      <c r="BX2056">
        <f t="shared" si="141"/>
        <v>0.60748217536470928</v>
      </c>
      <c r="BZ2056">
        <v>19.600000000000001</v>
      </c>
      <c r="CB2056">
        <v>0.627</v>
      </c>
      <c r="CG205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BORD'!$B$13:$B$2000,0),9)))*T2056/$P$18)</f>
        <v>406.35042202010396</v>
      </c>
      <c r="CI2056">
        <f>'TABLEAU DE BORD'!B2054</f>
        <v>0</v>
      </c>
      <c r="CJ2056">
        <f>'TABLEAU DE BORD'!E2054-'TABLEAU DE BORD'!C2054</f>
        <v>0</v>
      </c>
      <c r="CL2056">
        <f>'TABLEAU DE BORD'!H2054</f>
        <v>0</v>
      </c>
      <c r="CM2056">
        <f>'TABLEAU DE BORD'!K2054-'TABLEAU DE BORD'!I2054</f>
        <v>0</v>
      </c>
    </row>
    <row r="2057" spans="72:91" x14ac:dyDescent="0.25">
      <c r="BT205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BORD'!$B$13:$B$2000,0),11))*T2057/INDEX('TABLEAU DE BORD'!$B$13:$R$2000,MATCH('Formalisme RTE'!$H$2,'TABLEAU DE BORD'!$B$13:$B$2000,0),12)</f>
        <v>3.102830965870556</v>
      </c>
      <c r="BU2057">
        <f t="shared" si="142"/>
        <v>0</v>
      </c>
      <c r="BX2057">
        <f t="shared" si="141"/>
        <v>0.60748217536470928</v>
      </c>
      <c r="BZ2057">
        <v>19.600000000000001</v>
      </c>
      <c r="CB2057">
        <v>0.627</v>
      </c>
      <c r="CG205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BORD'!$B$13:$B$2000,0),9)))*T2057/$P$18)</f>
        <v>406.35042202010396</v>
      </c>
      <c r="CI2057">
        <f>'TABLEAU DE BORD'!B2055</f>
        <v>0</v>
      </c>
      <c r="CJ2057">
        <f>'TABLEAU DE BORD'!E2055-'TABLEAU DE BORD'!C2055</f>
        <v>0</v>
      </c>
      <c r="CL2057">
        <f>'TABLEAU DE BORD'!H2055</f>
        <v>0</v>
      </c>
      <c r="CM2057">
        <f>'TABLEAU DE BORD'!K2055-'TABLEAU DE BORD'!I2055</f>
        <v>0</v>
      </c>
    </row>
    <row r="2058" spans="72:91" x14ac:dyDescent="0.25">
      <c r="BT205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BORD'!$B$13:$B$2000,0),11))*T2058/INDEX('TABLEAU DE BORD'!$B$13:$R$2000,MATCH('Formalisme RTE'!$H$2,'TABLEAU DE BORD'!$B$13:$B$2000,0),12)</f>
        <v>3.102830965870556</v>
      </c>
      <c r="BU2058">
        <f t="shared" si="142"/>
        <v>0</v>
      </c>
      <c r="BX2058">
        <f t="shared" si="141"/>
        <v>0.60748217536470928</v>
      </c>
      <c r="BZ2058">
        <v>19.600000000000001</v>
      </c>
      <c r="CB2058">
        <v>0.627</v>
      </c>
      <c r="CG205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BORD'!$B$13:$B$2000,0),9)))*T2058/$P$18)</f>
        <v>406.35042202010396</v>
      </c>
      <c r="CI2058">
        <f>'TABLEAU DE BORD'!B2056</f>
        <v>0</v>
      </c>
      <c r="CJ2058">
        <f>'TABLEAU DE BORD'!E2056-'TABLEAU DE BORD'!C2056</f>
        <v>0</v>
      </c>
      <c r="CL2058">
        <f>'TABLEAU DE BORD'!H2056</f>
        <v>0</v>
      </c>
      <c r="CM2058">
        <f>'TABLEAU DE BORD'!K2056-'TABLEAU DE BORD'!I2056</f>
        <v>0</v>
      </c>
    </row>
    <row r="2059" spans="72:91" x14ac:dyDescent="0.25">
      <c r="BT205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BORD'!$B$13:$B$2000,0),11))*T2059/INDEX('TABLEAU DE BORD'!$B$13:$R$2000,MATCH('Formalisme RTE'!$H$2,'TABLEAU DE BORD'!$B$13:$B$2000,0),12)</f>
        <v>3.102830965870556</v>
      </c>
      <c r="BU2059">
        <f t="shared" si="142"/>
        <v>0</v>
      </c>
      <c r="BX2059">
        <f t="shared" si="141"/>
        <v>0.60748217536470928</v>
      </c>
      <c r="BZ2059">
        <v>19.600000000000001</v>
      </c>
      <c r="CB2059">
        <v>0.627</v>
      </c>
      <c r="CG205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BORD'!$B$13:$B$2000,0),9)))*T2059/$P$18)</f>
        <v>406.35042202010396</v>
      </c>
      <c r="CI2059">
        <f>'TABLEAU DE BORD'!B2057</f>
        <v>0</v>
      </c>
      <c r="CJ2059">
        <f>'TABLEAU DE BORD'!E2057-'TABLEAU DE BORD'!C2057</f>
        <v>0</v>
      </c>
      <c r="CL2059">
        <f>'TABLEAU DE BORD'!H2057</f>
        <v>0</v>
      </c>
      <c r="CM2059">
        <f>'TABLEAU DE BORD'!K2057-'TABLEAU DE BORD'!I2057</f>
        <v>0</v>
      </c>
    </row>
    <row r="2060" spans="72:91" x14ac:dyDescent="0.25">
      <c r="BT206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BORD'!$B$13:$B$2000,0),11))*T2060/INDEX('TABLEAU DE BORD'!$B$13:$R$2000,MATCH('Formalisme RTE'!$H$2,'TABLEAU DE BORD'!$B$13:$B$2000,0),12)</f>
        <v>3.102830965870556</v>
      </c>
      <c r="BU2060">
        <f t="shared" si="142"/>
        <v>0</v>
      </c>
      <c r="BX2060">
        <f t="shared" si="141"/>
        <v>0.60748217536470928</v>
      </c>
      <c r="BZ2060">
        <v>19.600000000000001</v>
      </c>
      <c r="CB2060">
        <v>0.627</v>
      </c>
      <c r="CG206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BORD'!$B$13:$B$2000,0),9)))*T2060/$P$18)</f>
        <v>406.35042202010396</v>
      </c>
      <c r="CI2060">
        <f>'TABLEAU DE BORD'!B2058</f>
        <v>0</v>
      </c>
      <c r="CJ2060">
        <f>'TABLEAU DE BORD'!E2058-'TABLEAU DE BORD'!C2058</f>
        <v>0</v>
      </c>
      <c r="CL2060">
        <f>'TABLEAU DE BORD'!H2058</f>
        <v>0</v>
      </c>
      <c r="CM2060">
        <f>'TABLEAU DE BORD'!K2058-'TABLEAU DE BORD'!I2058</f>
        <v>0</v>
      </c>
    </row>
    <row r="2061" spans="72:91" x14ac:dyDescent="0.25">
      <c r="BT206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BORD'!$B$13:$B$2000,0),11))*T2061/INDEX('TABLEAU DE BORD'!$B$13:$R$2000,MATCH('Formalisme RTE'!$H$2,'TABLEAU DE BORD'!$B$13:$B$2000,0),12)</f>
        <v>3.102830965870556</v>
      </c>
      <c r="BU2061">
        <f t="shared" si="142"/>
        <v>0</v>
      </c>
      <c r="BX2061">
        <f t="shared" si="141"/>
        <v>0.60748217536470928</v>
      </c>
      <c r="BZ2061">
        <v>19.600000000000001</v>
      </c>
      <c r="CB2061">
        <v>0.627</v>
      </c>
      <c r="CG206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BORD'!$B$13:$B$2000,0),9)))*T2061/$P$18)</f>
        <v>406.35042202010396</v>
      </c>
      <c r="CI2061">
        <f>'TABLEAU DE BORD'!B2059</f>
        <v>0</v>
      </c>
      <c r="CJ2061">
        <f>'TABLEAU DE BORD'!E2059-'TABLEAU DE BORD'!C2059</f>
        <v>0</v>
      </c>
      <c r="CL2061">
        <f>'TABLEAU DE BORD'!H2059</f>
        <v>0</v>
      </c>
      <c r="CM2061">
        <f>'TABLEAU DE BORD'!K2059-'TABLEAU DE BORD'!I2059</f>
        <v>0</v>
      </c>
    </row>
    <row r="2062" spans="72:91" x14ac:dyDescent="0.25">
      <c r="BT206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BORD'!$B$13:$B$2000,0),11))*T2062/INDEX('TABLEAU DE BORD'!$B$13:$R$2000,MATCH('Formalisme RTE'!$H$2,'TABLEAU DE BORD'!$B$13:$B$2000,0),12)</f>
        <v>3.102830965870556</v>
      </c>
      <c r="BU2062">
        <f t="shared" si="142"/>
        <v>0</v>
      </c>
      <c r="BX2062">
        <f t="shared" si="141"/>
        <v>0.60748217536470928</v>
      </c>
      <c r="BZ2062">
        <v>19.600000000000001</v>
      </c>
      <c r="CB2062">
        <v>0.627</v>
      </c>
      <c r="CG206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BORD'!$B$13:$B$2000,0),9)))*T2062/$P$18)</f>
        <v>406.35042202010396</v>
      </c>
      <c r="CI2062">
        <f>'TABLEAU DE BORD'!B2060</f>
        <v>0</v>
      </c>
      <c r="CJ2062">
        <f>'TABLEAU DE BORD'!E2060-'TABLEAU DE BORD'!C2060</f>
        <v>0</v>
      </c>
      <c r="CL2062">
        <f>'TABLEAU DE BORD'!H2060</f>
        <v>0</v>
      </c>
      <c r="CM2062">
        <f>'TABLEAU DE BORD'!K2060-'TABLEAU DE BORD'!I2060</f>
        <v>0</v>
      </c>
    </row>
    <row r="2063" spans="72:91" x14ac:dyDescent="0.25">
      <c r="BT206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BORD'!$B$13:$B$2000,0),11))*T2063/INDEX('TABLEAU DE BORD'!$B$13:$R$2000,MATCH('Formalisme RTE'!$H$2,'TABLEAU DE BORD'!$B$13:$B$2000,0),12)</f>
        <v>3.102830965870556</v>
      </c>
      <c r="BU2063">
        <f t="shared" si="142"/>
        <v>0</v>
      </c>
      <c r="BX2063">
        <f t="shared" si="141"/>
        <v>0.60748217536470928</v>
      </c>
      <c r="BZ2063">
        <v>19.600000000000001</v>
      </c>
      <c r="CB2063">
        <v>0.627</v>
      </c>
      <c r="CG206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BORD'!$B$13:$B$2000,0),9)))*T2063/$P$18)</f>
        <v>406.35042202010396</v>
      </c>
      <c r="CI2063">
        <f>'TABLEAU DE BORD'!B2061</f>
        <v>0</v>
      </c>
      <c r="CJ2063">
        <f>'TABLEAU DE BORD'!E2061-'TABLEAU DE BORD'!C2061</f>
        <v>0</v>
      </c>
      <c r="CL2063">
        <f>'TABLEAU DE BORD'!H2061</f>
        <v>0</v>
      </c>
      <c r="CM2063">
        <f>'TABLEAU DE BORD'!K2061-'TABLEAU DE BORD'!I2061</f>
        <v>0</v>
      </c>
    </row>
    <row r="2064" spans="72:91" x14ac:dyDescent="0.25">
      <c r="BT206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BORD'!$B$13:$B$2000,0),11))*T2064/INDEX('TABLEAU DE BORD'!$B$13:$R$2000,MATCH('Formalisme RTE'!$H$2,'TABLEAU DE BORD'!$B$13:$B$2000,0),12)</f>
        <v>3.102830965870556</v>
      </c>
      <c r="BU2064">
        <f t="shared" si="142"/>
        <v>0</v>
      </c>
      <c r="BX2064">
        <f>SQRT(1-(1/(SQRT((CB2064*0.981)^2+(($B$30/10)*BZ2064*0.001)^2)/(CB2064*0.981))^2))</f>
        <v>0.60748217536470928</v>
      </c>
      <c r="BZ2064">
        <v>19.600000000000001</v>
      </c>
      <c r="CB2064">
        <v>0.627</v>
      </c>
      <c r="CG206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BORD'!$B$13:$B$2000,0),9)))*T2064/$P$18)</f>
        <v>406.35042202010396</v>
      </c>
      <c r="CI2064">
        <f>'TABLEAU DE BORD'!B2062</f>
        <v>0</v>
      </c>
      <c r="CJ2064">
        <f>'TABLEAU DE BORD'!E2062-'TABLEAU DE BORD'!C2062</f>
        <v>0</v>
      </c>
      <c r="CL2064">
        <f>'TABLEAU DE BORD'!H2062</f>
        <v>0</v>
      </c>
      <c r="CM2064">
        <f>'TABLEAU DE BORD'!K2062-'TABLEAU DE BORD'!I2062</f>
        <v>0</v>
      </c>
    </row>
    <row r="2065" spans="72:91" x14ac:dyDescent="0.25">
      <c r="BT206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BORD'!$B$13:$B$2000,0),11))*T2065/INDEX('TABLEAU DE BORD'!$B$13:$R$2000,MATCH('Formalisme RTE'!$H$2,'TABLEAU DE BORD'!$B$13:$B$2000,0),12)</f>
        <v>3.102830965870556</v>
      </c>
      <c r="BU2065">
        <f t="shared" si="142"/>
        <v>0</v>
      </c>
      <c r="BX2065">
        <f t="shared" ref="BX2065:BX2128" si="143">SQRT(1-(1/(SQRT((CB2065*0.981)^2+(($B$30/10)*BZ2065*0.001)^2)/(CB2065*0.981))^2))</f>
        <v>0.60748217536470928</v>
      </c>
      <c r="BZ2065">
        <v>19.600000000000001</v>
      </c>
      <c r="CB2065">
        <v>0.627</v>
      </c>
      <c r="CG206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BORD'!$B$13:$B$2000,0),9)))*T2065/$P$18)</f>
        <v>406.35042202010396</v>
      </c>
      <c r="CI2065">
        <f>'TABLEAU DE BORD'!B2063</f>
        <v>0</v>
      </c>
      <c r="CJ2065">
        <f>'TABLEAU DE BORD'!E2063-'TABLEAU DE BORD'!C2063</f>
        <v>0</v>
      </c>
      <c r="CL2065">
        <f>'TABLEAU DE BORD'!H2063</f>
        <v>0</v>
      </c>
      <c r="CM2065">
        <f>'TABLEAU DE BORD'!K2063-'TABLEAU DE BORD'!I2063</f>
        <v>0</v>
      </c>
    </row>
    <row r="2066" spans="72:91" x14ac:dyDescent="0.25">
      <c r="BT206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BORD'!$B$13:$B$2000,0),11))*T2066/INDEX('TABLEAU DE BORD'!$B$13:$R$2000,MATCH('Formalisme RTE'!$H$2,'TABLEAU DE BORD'!$B$13:$B$2000,0),12)</f>
        <v>3.102830965870556</v>
      </c>
      <c r="BU2066">
        <f t="shared" ref="BU2066:BU2129" si="144">BX2066*CD2066</f>
        <v>0</v>
      </c>
      <c r="BX2066">
        <f t="shared" si="143"/>
        <v>0.60748217536470928</v>
      </c>
      <c r="BZ2066">
        <v>19.600000000000001</v>
      </c>
      <c r="CB2066">
        <v>0.627</v>
      </c>
      <c r="CG206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BORD'!$B$13:$B$2000,0),9)))*T2066/$P$18)</f>
        <v>406.35042202010396</v>
      </c>
      <c r="CI2066">
        <f>'TABLEAU DE BORD'!B2064</f>
        <v>0</v>
      </c>
      <c r="CJ2066">
        <f>'TABLEAU DE BORD'!E2064-'TABLEAU DE BORD'!C2064</f>
        <v>0</v>
      </c>
      <c r="CL2066">
        <f>'TABLEAU DE BORD'!H2064</f>
        <v>0</v>
      </c>
      <c r="CM2066">
        <f>'TABLEAU DE BORD'!K2064-'TABLEAU DE BORD'!I2064</f>
        <v>0</v>
      </c>
    </row>
    <row r="2067" spans="72:91" x14ac:dyDescent="0.25">
      <c r="BT206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BORD'!$B$13:$B$2000,0),11))*T2067/INDEX('TABLEAU DE BORD'!$B$13:$R$2000,MATCH('Formalisme RTE'!$H$2,'TABLEAU DE BORD'!$B$13:$B$2000,0),12)</f>
        <v>3.102830965870556</v>
      </c>
      <c r="BU2067">
        <f t="shared" si="144"/>
        <v>0</v>
      </c>
      <c r="BX2067">
        <f t="shared" si="143"/>
        <v>0.60748217536470928</v>
      </c>
      <c r="BZ2067">
        <v>19.600000000000001</v>
      </c>
      <c r="CB2067">
        <v>0.627</v>
      </c>
      <c r="CG206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BORD'!$B$13:$B$2000,0),9)))*T2067/$P$18)</f>
        <v>406.35042202010396</v>
      </c>
      <c r="CI2067">
        <f>'TABLEAU DE BORD'!B2065</f>
        <v>0</v>
      </c>
      <c r="CJ2067">
        <f>'TABLEAU DE BORD'!E2065-'TABLEAU DE BORD'!C2065</f>
        <v>0</v>
      </c>
      <c r="CL2067">
        <f>'TABLEAU DE BORD'!H2065</f>
        <v>0</v>
      </c>
      <c r="CM2067">
        <f>'TABLEAU DE BORD'!K2065-'TABLEAU DE BORD'!I2065</f>
        <v>0</v>
      </c>
    </row>
    <row r="2068" spans="72:91" x14ac:dyDescent="0.25">
      <c r="BT206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BORD'!$B$13:$B$2000,0),11))*T2068/INDEX('TABLEAU DE BORD'!$B$13:$R$2000,MATCH('Formalisme RTE'!$H$2,'TABLEAU DE BORD'!$B$13:$B$2000,0),12)</f>
        <v>3.102830965870556</v>
      </c>
      <c r="BU2068">
        <f t="shared" si="144"/>
        <v>0</v>
      </c>
      <c r="BX2068">
        <f t="shared" si="143"/>
        <v>0.60748217536470928</v>
      </c>
      <c r="BZ2068">
        <v>19.600000000000001</v>
      </c>
      <c r="CB2068">
        <v>0.627</v>
      </c>
      <c r="CG206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BORD'!$B$13:$B$2000,0),9)))*T2068/$P$18)</f>
        <v>406.35042202010396</v>
      </c>
      <c r="CI2068">
        <f>'TABLEAU DE BORD'!B2066</f>
        <v>0</v>
      </c>
      <c r="CJ2068">
        <f>'TABLEAU DE BORD'!E2066-'TABLEAU DE BORD'!C2066</f>
        <v>0</v>
      </c>
      <c r="CL2068">
        <f>'TABLEAU DE BORD'!H2066</f>
        <v>0</v>
      </c>
      <c r="CM2068">
        <f>'TABLEAU DE BORD'!K2066-'TABLEAU DE BORD'!I2066</f>
        <v>0</v>
      </c>
    </row>
    <row r="2069" spans="72:91" x14ac:dyDescent="0.25">
      <c r="BT206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BORD'!$B$13:$B$2000,0),11))*T2069/INDEX('TABLEAU DE BORD'!$B$13:$R$2000,MATCH('Formalisme RTE'!$H$2,'TABLEAU DE BORD'!$B$13:$B$2000,0),12)</f>
        <v>3.102830965870556</v>
      </c>
      <c r="BU2069">
        <f t="shared" si="144"/>
        <v>0</v>
      </c>
      <c r="BX2069">
        <f t="shared" si="143"/>
        <v>0.60748217536470928</v>
      </c>
      <c r="BZ2069">
        <v>19.600000000000001</v>
      </c>
      <c r="CB2069">
        <v>0.627</v>
      </c>
      <c r="CG206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BORD'!$B$13:$B$2000,0),9)))*T2069/$P$18)</f>
        <v>406.35042202010396</v>
      </c>
      <c r="CI2069">
        <f>'TABLEAU DE BORD'!B2067</f>
        <v>0</v>
      </c>
      <c r="CJ2069">
        <f>'TABLEAU DE BORD'!E2067-'TABLEAU DE BORD'!C2067</f>
        <v>0</v>
      </c>
      <c r="CL2069">
        <f>'TABLEAU DE BORD'!H2067</f>
        <v>0</v>
      </c>
      <c r="CM2069">
        <f>'TABLEAU DE BORD'!K2067-'TABLEAU DE BORD'!I2067</f>
        <v>0</v>
      </c>
    </row>
    <row r="2070" spans="72:91" x14ac:dyDescent="0.25">
      <c r="BT207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BORD'!$B$13:$B$2000,0),11))*T2070/INDEX('TABLEAU DE BORD'!$B$13:$R$2000,MATCH('Formalisme RTE'!$H$2,'TABLEAU DE BORD'!$B$13:$B$2000,0),12)</f>
        <v>3.102830965870556</v>
      </c>
      <c r="BU2070">
        <f t="shared" si="144"/>
        <v>0</v>
      </c>
      <c r="BX2070">
        <f t="shared" si="143"/>
        <v>0.60748217536470928</v>
      </c>
      <c r="BZ2070">
        <v>19.600000000000001</v>
      </c>
      <c r="CB2070">
        <v>0.627</v>
      </c>
      <c r="CG207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BORD'!$B$13:$B$2000,0),9)))*T2070/$P$18)</f>
        <v>406.35042202010396</v>
      </c>
      <c r="CI2070">
        <f>'TABLEAU DE BORD'!B2068</f>
        <v>0</v>
      </c>
      <c r="CJ2070">
        <f>'TABLEAU DE BORD'!E2068-'TABLEAU DE BORD'!C2068</f>
        <v>0</v>
      </c>
      <c r="CL2070">
        <f>'TABLEAU DE BORD'!H2068</f>
        <v>0</v>
      </c>
      <c r="CM2070">
        <f>'TABLEAU DE BORD'!K2068-'TABLEAU DE BORD'!I2068</f>
        <v>0</v>
      </c>
    </row>
    <row r="2071" spans="72:91" x14ac:dyDescent="0.25">
      <c r="BT207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BORD'!$B$13:$B$2000,0),11))*T2071/INDEX('TABLEAU DE BORD'!$B$13:$R$2000,MATCH('Formalisme RTE'!$H$2,'TABLEAU DE BORD'!$B$13:$B$2000,0),12)</f>
        <v>3.102830965870556</v>
      </c>
      <c r="BU2071">
        <f t="shared" si="144"/>
        <v>0</v>
      </c>
      <c r="BX2071">
        <f t="shared" si="143"/>
        <v>0.60748217536470928</v>
      </c>
      <c r="BZ2071">
        <v>19.600000000000001</v>
      </c>
      <c r="CB2071">
        <v>0.627</v>
      </c>
      <c r="CG207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BORD'!$B$13:$B$2000,0),9)))*T2071/$P$18)</f>
        <v>406.35042202010396</v>
      </c>
      <c r="CI2071">
        <f>'TABLEAU DE BORD'!B2069</f>
        <v>0</v>
      </c>
      <c r="CJ2071">
        <f>'TABLEAU DE BORD'!E2069-'TABLEAU DE BORD'!C2069</f>
        <v>0</v>
      </c>
      <c r="CL2071">
        <f>'TABLEAU DE BORD'!H2069</f>
        <v>0</v>
      </c>
      <c r="CM2071">
        <f>'TABLEAU DE BORD'!K2069-'TABLEAU DE BORD'!I2069</f>
        <v>0</v>
      </c>
    </row>
    <row r="2072" spans="72:91" x14ac:dyDescent="0.25">
      <c r="BT207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BORD'!$B$13:$B$2000,0),11))*T2072/INDEX('TABLEAU DE BORD'!$B$13:$R$2000,MATCH('Formalisme RTE'!$H$2,'TABLEAU DE BORD'!$B$13:$B$2000,0),12)</f>
        <v>3.102830965870556</v>
      </c>
      <c r="BU2072">
        <f t="shared" si="144"/>
        <v>0</v>
      </c>
      <c r="BX2072">
        <f t="shared" si="143"/>
        <v>0.60748217536470928</v>
      </c>
      <c r="BZ2072">
        <v>19.600000000000001</v>
      </c>
      <c r="CB2072">
        <v>0.627</v>
      </c>
      <c r="CG207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BORD'!$B$13:$B$2000,0),9)))*T2072/$P$18)</f>
        <v>406.35042202010396</v>
      </c>
      <c r="CI2072">
        <f>'TABLEAU DE BORD'!B2070</f>
        <v>0</v>
      </c>
      <c r="CJ2072">
        <f>'TABLEAU DE BORD'!E2070-'TABLEAU DE BORD'!C2070</f>
        <v>0</v>
      </c>
      <c r="CL2072">
        <f>'TABLEAU DE BORD'!H2070</f>
        <v>0</v>
      </c>
      <c r="CM2072">
        <f>'TABLEAU DE BORD'!K2070-'TABLEAU DE BORD'!I2070</f>
        <v>0</v>
      </c>
    </row>
    <row r="2073" spans="72:91" x14ac:dyDescent="0.25">
      <c r="BT207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BORD'!$B$13:$B$2000,0),11))*T2073/INDEX('TABLEAU DE BORD'!$B$13:$R$2000,MATCH('Formalisme RTE'!$H$2,'TABLEAU DE BORD'!$B$13:$B$2000,0),12)</f>
        <v>3.102830965870556</v>
      </c>
      <c r="BU2073">
        <f t="shared" si="144"/>
        <v>0</v>
      </c>
      <c r="BX2073">
        <f t="shared" si="143"/>
        <v>0.60748217536470928</v>
      </c>
      <c r="BZ2073">
        <v>19.600000000000001</v>
      </c>
      <c r="CB2073">
        <v>0.627</v>
      </c>
      <c r="CG207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BORD'!$B$13:$B$2000,0),9)))*T2073/$P$18)</f>
        <v>406.35042202010396</v>
      </c>
      <c r="CI2073">
        <f>'TABLEAU DE BORD'!B2071</f>
        <v>0</v>
      </c>
      <c r="CJ2073">
        <f>'TABLEAU DE BORD'!E2071-'TABLEAU DE BORD'!C2071</f>
        <v>0</v>
      </c>
      <c r="CL2073">
        <f>'TABLEAU DE BORD'!H2071</f>
        <v>0</v>
      </c>
      <c r="CM2073">
        <f>'TABLEAU DE BORD'!K2071-'TABLEAU DE BORD'!I2071</f>
        <v>0</v>
      </c>
    </row>
    <row r="2074" spans="72:91" x14ac:dyDescent="0.25">
      <c r="BT207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BORD'!$B$13:$B$2000,0),11))*T2074/INDEX('TABLEAU DE BORD'!$B$13:$R$2000,MATCH('Formalisme RTE'!$H$2,'TABLEAU DE BORD'!$B$13:$B$2000,0),12)</f>
        <v>3.102830965870556</v>
      </c>
      <c r="BU2074">
        <f t="shared" si="144"/>
        <v>0</v>
      </c>
      <c r="BX2074">
        <f t="shared" si="143"/>
        <v>0.60748217536470928</v>
      </c>
      <c r="BZ2074">
        <v>19.600000000000001</v>
      </c>
      <c r="CB2074">
        <v>0.627</v>
      </c>
      <c r="CG207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BORD'!$B$13:$B$2000,0),9)))*T2074/$P$18)</f>
        <v>406.35042202010396</v>
      </c>
      <c r="CI2074">
        <f>'TABLEAU DE BORD'!B2072</f>
        <v>0</v>
      </c>
      <c r="CJ2074">
        <f>'TABLEAU DE BORD'!E2072-'TABLEAU DE BORD'!C2072</f>
        <v>0</v>
      </c>
      <c r="CL2074">
        <f>'TABLEAU DE BORD'!H2072</f>
        <v>0</v>
      </c>
      <c r="CM2074">
        <f>'TABLEAU DE BORD'!K2072-'TABLEAU DE BORD'!I2072</f>
        <v>0</v>
      </c>
    </row>
    <row r="2075" spans="72:91" x14ac:dyDescent="0.25">
      <c r="BT207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BORD'!$B$13:$B$2000,0),11))*T2075/INDEX('TABLEAU DE BORD'!$B$13:$R$2000,MATCH('Formalisme RTE'!$H$2,'TABLEAU DE BORD'!$B$13:$B$2000,0),12)</f>
        <v>3.102830965870556</v>
      </c>
      <c r="BU2075">
        <f t="shared" si="144"/>
        <v>0</v>
      </c>
      <c r="BX2075">
        <f t="shared" si="143"/>
        <v>0.60748217536470928</v>
      </c>
      <c r="BZ2075">
        <v>19.600000000000001</v>
      </c>
      <c r="CB2075">
        <v>0.627</v>
      </c>
      <c r="CG207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BORD'!$B$13:$B$2000,0),9)))*T2075/$P$18)</f>
        <v>406.35042202010396</v>
      </c>
      <c r="CI2075">
        <f>'TABLEAU DE BORD'!B2073</f>
        <v>0</v>
      </c>
      <c r="CJ2075">
        <f>'TABLEAU DE BORD'!E2073-'TABLEAU DE BORD'!C2073</f>
        <v>0</v>
      </c>
      <c r="CL2075">
        <f>'TABLEAU DE BORD'!H2073</f>
        <v>0</v>
      </c>
      <c r="CM2075">
        <f>'TABLEAU DE BORD'!K2073-'TABLEAU DE BORD'!I2073</f>
        <v>0</v>
      </c>
    </row>
    <row r="2076" spans="72:91" x14ac:dyDescent="0.25">
      <c r="BT207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BORD'!$B$13:$B$2000,0),11))*T2076/INDEX('TABLEAU DE BORD'!$B$13:$R$2000,MATCH('Formalisme RTE'!$H$2,'TABLEAU DE BORD'!$B$13:$B$2000,0),12)</f>
        <v>3.102830965870556</v>
      </c>
      <c r="BU2076">
        <f t="shared" si="144"/>
        <v>0</v>
      </c>
      <c r="BX2076">
        <f t="shared" si="143"/>
        <v>0.60748217536470928</v>
      </c>
      <c r="BZ2076">
        <v>19.600000000000001</v>
      </c>
      <c r="CB2076">
        <v>0.627</v>
      </c>
      <c r="CG207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BORD'!$B$13:$B$2000,0),9)))*T2076/$P$18)</f>
        <v>406.35042202010396</v>
      </c>
      <c r="CI2076">
        <f>'TABLEAU DE BORD'!B2074</f>
        <v>0</v>
      </c>
      <c r="CJ2076">
        <f>'TABLEAU DE BORD'!E2074-'TABLEAU DE BORD'!C2074</f>
        <v>0</v>
      </c>
      <c r="CL2076">
        <f>'TABLEAU DE BORD'!H2074</f>
        <v>0</v>
      </c>
      <c r="CM2076">
        <f>'TABLEAU DE BORD'!K2074-'TABLEAU DE BORD'!I2074</f>
        <v>0</v>
      </c>
    </row>
    <row r="2077" spans="72:91" x14ac:dyDescent="0.25">
      <c r="BT207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BORD'!$B$13:$B$2000,0),11))*T2077/INDEX('TABLEAU DE BORD'!$B$13:$R$2000,MATCH('Formalisme RTE'!$H$2,'TABLEAU DE BORD'!$B$13:$B$2000,0),12)</f>
        <v>3.102830965870556</v>
      </c>
      <c r="BU2077">
        <f t="shared" si="144"/>
        <v>0</v>
      </c>
      <c r="BX2077">
        <f t="shared" si="143"/>
        <v>0.60748217536470928</v>
      </c>
      <c r="BZ2077">
        <v>19.600000000000001</v>
      </c>
      <c r="CB2077">
        <v>0.627</v>
      </c>
      <c r="CG207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BORD'!$B$13:$B$2000,0),9)))*T2077/$P$18)</f>
        <v>406.35042202010396</v>
      </c>
      <c r="CI2077">
        <f>'TABLEAU DE BORD'!B2075</f>
        <v>0</v>
      </c>
      <c r="CJ2077">
        <f>'TABLEAU DE BORD'!E2075-'TABLEAU DE BORD'!C2075</f>
        <v>0</v>
      </c>
      <c r="CL2077">
        <f>'TABLEAU DE BORD'!H2075</f>
        <v>0</v>
      </c>
      <c r="CM2077">
        <f>'TABLEAU DE BORD'!K2075-'TABLEAU DE BORD'!I2075</f>
        <v>0</v>
      </c>
    </row>
    <row r="2078" spans="72:91" x14ac:dyDescent="0.25">
      <c r="BT207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BORD'!$B$13:$B$2000,0),11))*T2078/INDEX('TABLEAU DE BORD'!$B$13:$R$2000,MATCH('Formalisme RTE'!$H$2,'TABLEAU DE BORD'!$B$13:$B$2000,0),12)</f>
        <v>3.102830965870556</v>
      </c>
      <c r="BU2078">
        <f t="shared" si="144"/>
        <v>0</v>
      </c>
      <c r="BX2078">
        <f t="shared" si="143"/>
        <v>0.60748217536470928</v>
      </c>
      <c r="BZ2078">
        <v>19.600000000000001</v>
      </c>
      <c r="CB2078">
        <v>0.627</v>
      </c>
      <c r="CG207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BORD'!$B$13:$B$2000,0),9)))*T2078/$P$18)</f>
        <v>406.35042202010396</v>
      </c>
      <c r="CI2078">
        <f>'TABLEAU DE BORD'!B2076</f>
        <v>0</v>
      </c>
      <c r="CJ2078">
        <f>'TABLEAU DE BORD'!E2076-'TABLEAU DE BORD'!C2076</f>
        <v>0</v>
      </c>
      <c r="CL2078">
        <f>'TABLEAU DE BORD'!H2076</f>
        <v>0</v>
      </c>
      <c r="CM2078">
        <f>'TABLEAU DE BORD'!K2076-'TABLEAU DE BORD'!I2076</f>
        <v>0</v>
      </c>
    </row>
    <row r="2079" spans="72:91" x14ac:dyDescent="0.25">
      <c r="BT207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BORD'!$B$13:$B$2000,0),11))*T2079/INDEX('TABLEAU DE BORD'!$B$13:$R$2000,MATCH('Formalisme RTE'!$H$2,'TABLEAU DE BORD'!$B$13:$B$2000,0),12)</f>
        <v>3.102830965870556</v>
      </c>
      <c r="BU2079">
        <f t="shared" si="144"/>
        <v>0</v>
      </c>
      <c r="BX2079">
        <f t="shared" si="143"/>
        <v>0.60748217536470928</v>
      </c>
      <c r="BZ2079">
        <v>19.600000000000001</v>
      </c>
      <c r="CB2079">
        <v>0.627</v>
      </c>
      <c r="CG207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BORD'!$B$13:$B$2000,0),9)))*T2079/$P$18)</f>
        <v>406.35042202010396</v>
      </c>
      <c r="CI2079">
        <f>'TABLEAU DE BORD'!B2077</f>
        <v>0</v>
      </c>
      <c r="CJ2079">
        <f>'TABLEAU DE BORD'!E2077-'TABLEAU DE BORD'!C2077</f>
        <v>0</v>
      </c>
      <c r="CL2079">
        <f>'TABLEAU DE BORD'!H2077</f>
        <v>0</v>
      </c>
      <c r="CM2079">
        <f>'TABLEAU DE BORD'!K2077-'TABLEAU DE BORD'!I2077</f>
        <v>0</v>
      </c>
    </row>
    <row r="2080" spans="72:91" x14ac:dyDescent="0.25">
      <c r="BT208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BORD'!$B$13:$B$2000,0),11))*T2080/INDEX('TABLEAU DE BORD'!$B$13:$R$2000,MATCH('Formalisme RTE'!$H$2,'TABLEAU DE BORD'!$B$13:$B$2000,0),12)</f>
        <v>3.102830965870556</v>
      </c>
      <c r="BU2080">
        <f t="shared" si="144"/>
        <v>0</v>
      </c>
      <c r="BX2080">
        <f t="shared" si="143"/>
        <v>0.60748217536470928</v>
      </c>
      <c r="BZ2080">
        <v>19.600000000000001</v>
      </c>
      <c r="CB2080">
        <v>0.627</v>
      </c>
      <c r="CG208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BORD'!$B$13:$B$2000,0),9)))*T2080/$P$18)</f>
        <v>406.35042202010396</v>
      </c>
      <c r="CI2080">
        <f>'TABLEAU DE BORD'!B2078</f>
        <v>0</v>
      </c>
      <c r="CJ2080">
        <f>'TABLEAU DE BORD'!E2078-'TABLEAU DE BORD'!C2078</f>
        <v>0</v>
      </c>
      <c r="CL2080">
        <f>'TABLEAU DE BORD'!H2078</f>
        <v>0</v>
      </c>
      <c r="CM2080">
        <f>'TABLEAU DE BORD'!K2078-'TABLEAU DE BORD'!I2078</f>
        <v>0</v>
      </c>
    </row>
    <row r="2081" spans="72:91" x14ac:dyDescent="0.25">
      <c r="BT208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BORD'!$B$13:$B$2000,0),11))*T2081/INDEX('TABLEAU DE BORD'!$B$13:$R$2000,MATCH('Formalisme RTE'!$H$2,'TABLEAU DE BORD'!$B$13:$B$2000,0),12)</f>
        <v>3.102830965870556</v>
      </c>
      <c r="BU2081">
        <f t="shared" si="144"/>
        <v>0</v>
      </c>
      <c r="BX2081">
        <f t="shared" si="143"/>
        <v>0.60748217536470928</v>
      </c>
      <c r="BZ2081">
        <v>19.600000000000001</v>
      </c>
      <c r="CB2081">
        <v>0.627</v>
      </c>
      <c r="CG208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BORD'!$B$13:$B$2000,0),9)))*T2081/$P$18)</f>
        <v>406.35042202010396</v>
      </c>
      <c r="CI2081">
        <f>'TABLEAU DE BORD'!B2079</f>
        <v>0</v>
      </c>
      <c r="CJ2081">
        <f>'TABLEAU DE BORD'!E2079-'TABLEAU DE BORD'!C2079</f>
        <v>0</v>
      </c>
      <c r="CL2081">
        <f>'TABLEAU DE BORD'!H2079</f>
        <v>0</v>
      </c>
      <c r="CM2081">
        <f>'TABLEAU DE BORD'!K2079-'TABLEAU DE BORD'!I2079</f>
        <v>0</v>
      </c>
    </row>
    <row r="2082" spans="72:91" x14ac:dyDescent="0.25">
      <c r="BT208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BORD'!$B$13:$B$2000,0),11))*T2082/INDEX('TABLEAU DE BORD'!$B$13:$R$2000,MATCH('Formalisme RTE'!$H$2,'TABLEAU DE BORD'!$B$13:$B$2000,0),12)</f>
        <v>3.102830965870556</v>
      </c>
      <c r="BU2082">
        <f t="shared" si="144"/>
        <v>0</v>
      </c>
      <c r="BX2082">
        <f t="shared" si="143"/>
        <v>0.60748217536470928</v>
      </c>
      <c r="BZ2082">
        <v>19.600000000000001</v>
      </c>
      <c r="CB2082">
        <v>0.627</v>
      </c>
      <c r="CG208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BORD'!$B$13:$B$2000,0),9)))*T2082/$P$18)</f>
        <v>406.35042202010396</v>
      </c>
      <c r="CI2082">
        <f>'TABLEAU DE BORD'!B2080</f>
        <v>0</v>
      </c>
      <c r="CJ2082">
        <f>'TABLEAU DE BORD'!E2080-'TABLEAU DE BORD'!C2080</f>
        <v>0</v>
      </c>
      <c r="CL2082">
        <f>'TABLEAU DE BORD'!H2080</f>
        <v>0</v>
      </c>
      <c r="CM2082">
        <f>'TABLEAU DE BORD'!K2080-'TABLEAU DE BORD'!I2080</f>
        <v>0</v>
      </c>
    </row>
    <row r="2083" spans="72:91" x14ac:dyDescent="0.25">
      <c r="BT208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BORD'!$B$13:$B$2000,0),11))*T2083/INDEX('TABLEAU DE BORD'!$B$13:$R$2000,MATCH('Formalisme RTE'!$H$2,'TABLEAU DE BORD'!$B$13:$B$2000,0),12)</f>
        <v>3.102830965870556</v>
      </c>
      <c r="BU2083">
        <f t="shared" si="144"/>
        <v>0</v>
      </c>
      <c r="BX2083">
        <f t="shared" si="143"/>
        <v>0.60748217536470928</v>
      </c>
      <c r="BZ2083">
        <v>19.600000000000001</v>
      </c>
      <c r="CB2083">
        <v>0.627</v>
      </c>
      <c r="CG208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BORD'!$B$13:$B$2000,0),9)))*T2083/$P$18)</f>
        <v>406.35042202010396</v>
      </c>
      <c r="CI2083">
        <f>'TABLEAU DE BORD'!B2081</f>
        <v>0</v>
      </c>
      <c r="CJ2083">
        <f>'TABLEAU DE BORD'!E2081-'TABLEAU DE BORD'!C2081</f>
        <v>0</v>
      </c>
      <c r="CL2083">
        <f>'TABLEAU DE BORD'!H2081</f>
        <v>0</v>
      </c>
      <c r="CM2083">
        <f>'TABLEAU DE BORD'!K2081-'TABLEAU DE BORD'!I2081</f>
        <v>0</v>
      </c>
    </row>
    <row r="2084" spans="72:91" x14ac:dyDescent="0.25">
      <c r="BT208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BORD'!$B$13:$B$2000,0),11))*T2084/INDEX('TABLEAU DE BORD'!$B$13:$R$2000,MATCH('Formalisme RTE'!$H$2,'TABLEAU DE BORD'!$B$13:$B$2000,0),12)</f>
        <v>3.102830965870556</v>
      </c>
      <c r="BU2084">
        <f t="shared" si="144"/>
        <v>0</v>
      </c>
      <c r="BX2084">
        <f t="shared" si="143"/>
        <v>0.60748217536470928</v>
      </c>
      <c r="BZ2084">
        <v>19.600000000000001</v>
      </c>
      <c r="CB2084">
        <v>0.627</v>
      </c>
      <c r="CG208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BORD'!$B$13:$B$2000,0),9)))*T2084/$P$18)</f>
        <v>406.35042202010396</v>
      </c>
      <c r="CI2084">
        <f>'TABLEAU DE BORD'!B2082</f>
        <v>0</v>
      </c>
      <c r="CJ2084">
        <f>'TABLEAU DE BORD'!E2082-'TABLEAU DE BORD'!C2082</f>
        <v>0</v>
      </c>
      <c r="CL2084">
        <f>'TABLEAU DE BORD'!H2082</f>
        <v>0</v>
      </c>
      <c r="CM2084">
        <f>'TABLEAU DE BORD'!K2082-'TABLEAU DE BORD'!I2082</f>
        <v>0</v>
      </c>
    </row>
    <row r="2085" spans="72:91" x14ac:dyDescent="0.25">
      <c r="BT208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BORD'!$B$13:$B$2000,0),11))*T2085/INDEX('TABLEAU DE BORD'!$B$13:$R$2000,MATCH('Formalisme RTE'!$H$2,'TABLEAU DE BORD'!$B$13:$B$2000,0),12)</f>
        <v>3.102830965870556</v>
      </c>
      <c r="BU2085">
        <f t="shared" si="144"/>
        <v>0</v>
      </c>
      <c r="BX2085">
        <f t="shared" si="143"/>
        <v>0.60748217536470928</v>
      </c>
      <c r="BZ2085">
        <v>19.600000000000001</v>
      </c>
      <c r="CB2085">
        <v>0.627</v>
      </c>
      <c r="CG208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BORD'!$B$13:$B$2000,0),9)))*T2085/$P$18)</f>
        <v>406.35042202010396</v>
      </c>
      <c r="CI2085">
        <f>'TABLEAU DE BORD'!B2083</f>
        <v>0</v>
      </c>
      <c r="CJ2085">
        <f>'TABLEAU DE BORD'!E2083-'TABLEAU DE BORD'!C2083</f>
        <v>0</v>
      </c>
      <c r="CL2085">
        <f>'TABLEAU DE BORD'!H2083</f>
        <v>0</v>
      </c>
      <c r="CM2085">
        <f>'TABLEAU DE BORD'!K2083-'TABLEAU DE BORD'!I2083</f>
        <v>0</v>
      </c>
    </row>
    <row r="2086" spans="72:91" x14ac:dyDescent="0.25">
      <c r="BT208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BORD'!$B$13:$B$2000,0),11))*T2086/INDEX('TABLEAU DE BORD'!$B$13:$R$2000,MATCH('Formalisme RTE'!$H$2,'TABLEAU DE BORD'!$B$13:$B$2000,0),12)</f>
        <v>3.102830965870556</v>
      </c>
      <c r="BU2086">
        <f t="shared" si="144"/>
        <v>0</v>
      </c>
      <c r="BX2086">
        <f t="shared" si="143"/>
        <v>0.60748217536470928</v>
      </c>
      <c r="BZ2086">
        <v>19.600000000000001</v>
      </c>
      <c r="CB2086">
        <v>0.627</v>
      </c>
      <c r="CG208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BORD'!$B$13:$B$2000,0),9)))*T2086/$P$18)</f>
        <v>406.35042202010396</v>
      </c>
      <c r="CI2086">
        <f>'TABLEAU DE BORD'!B2084</f>
        <v>0</v>
      </c>
      <c r="CJ2086">
        <f>'TABLEAU DE BORD'!E2084-'TABLEAU DE BORD'!C2084</f>
        <v>0</v>
      </c>
      <c r="CL2086">
        <f>'TABLEAU DE BORD'!H2084</f>
        <v>0</v>
      </c>
      <c r="CM2086">
        <f>'TABLEAU DE BORD'!K2084-'TABLEAU DE BORD'!I2084</f>
        <v>0</v>
      </c>
    </row>
    <row r="2087" spans="72:91" x14ac:dyDescent="0.25">
      <c r="BT208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BORD'!$B$13:$B$2000,0),11))*T2087/INDEX('TABLEAU DE BORD'!$B$13:$R$2000,MATCH('Formalisme RTE'!$H$2,'TABLEAU DE BORD'!$B$13:$B$2000,0),12)</f>
        <v>3.102830965870556</v>
      </c>
      <c r="BU2087">
        <f t="shared" si="144"/>
        <v>0</v>
      </c>
      <c r="BX2087">
        <f t="shared" si="143"/>
        <v>0.60748217536470928</v>
      </c>
      <c r="BZ2087">
        <v>19.600000000000001</v>
      </c>
      <c r="CB2087">
        <v>0.627</v>
      </c>
      <c r="CG208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BORD'!$B$13:$B$2000,0),9)))*T2087/$P$18)</f>
        <v>406.35042202010396</v>
      </c>
      <c r="CI2087">
        <f>'TABLEAU DE BORD'!B2085</f>
        <v>0</v>
      </c>
      <c r="CJ2087">
        <f>'TABLEAU DE BORD'!E2085-'TABLEAU DE BORD'!C2085</f>
        <v>0</v>
      </c>
      <c r="CL2087">
        <f>'TABLEAU DE BORD'!H2085</f>
        <v>0</v>
      </c>
      <c r="CM2087">
        <f>'TABLEAU DE BORD'!K2085-'TABLEAU DE BORD'!I2085</f>
        <v>0</v>
      </c>
    </row>
    <row r="2088" spans="72:91" x14ac:dyDescent="0.25">
      <c r="BT208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BORD'!$B$13:$B$2000,0),11))*T2088/INDEX('TABLEAU DE BORD'!$B$13:$R$2000,MATCH('Formalisme RTE'!$H$2,'TABLEAU DE BORD'!$B$13:$B$2000,0),12)</f>
        <v>3.102830965870556</v>
      </c>
      <c r="BU2088">
        <f t="shared" si="144"/>
        <v>0</v>
      </c>
      <c r="BX2088">
        <f t="shared" si="143"/>
        <v>0.60748217536470928</v>
      </c>
      <c r="BZ2088">
        <v>19.600000000000001</v>
      </c>
      <c r="CB2088">
        <v>0.627</v>
      </c>
      <c r="CG208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BORD'!$B$13:$B$2000,0),9)))*T2088/$P$18)</f>
        <v>406.35042202010396</v>
      </c>
      <c r="CI2088">
        <f>'TABLEAU DE BORD'!B2086</f>
        <v>0</v>
      </c>
      <c r="CJ2088">
        <f>'TABLEAU DE BORD'!E2086-'TABLEAU DE BORD'!C2086</f>
        <v>0</v>
      </c>
      <c r="CL2088">
        <f>'TABLEAU DE BORD'!H2086</f>
        <v>0</v>
      </c>
      <c r="CM2088">
        <f>'TABLEAU DE BORD'!K2086-'TABLEAU DE BORD'!I2086</f>
        <v>0</v>
      </c>
    </row>
    <row r="2089" spans="72:91" x14ac:dyDescent="0.25">
      <c r="BT208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BORD'!$B$13:$B$2000,0),11))*T2089/INDEX('TABLEAU DE BORD'!$B$13:$R$2000,MATCH('Formalisme RTE'!$H$2,'TABLEAU DE BORD'!$B$13:$B$2000,0),12)</f>
        <v>3.102830965870556</v>
      </c>
      <c r="BU2089">
        <f t="shared" si="144"/>
        <v>0</v>
      </c>
      <c r="BX2089">
        <f t="shared" si="143"/>
        <v>0.60748217536470928</v>
      </c>
      <c r="BZ2089">
        <v>19.600000000000001</v>
      </c>
      <c r="CB2089">
        <v>0.627</v>
      </c>
      <c r="CG208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BORD'!$B$13:$B$2000,0),9)))*T2089/$P$18)</f>
        <v>406.35042202010396</v>
      </c>
      <c r="CI2089">
        <f>'TABLEAU DE BORD'!B2087</f>
        <v>0</v>
      </c>
      <c r="CJ2089">
        <f>'TABLEAU DE BORD'!E2087-'TABLEAU DE BORD'!C2087</f>
        <v>0</v>
      </c>
      <c r="CL2089">
        <f>'TABLEAU DE BORD'!H2087</f>
        <v>0</v>
      </c>
      <c r="CM2089">
        <f>'TABLEAU DE BORD'!K2087-'TABLEAU DE BORD'!I2087</f>
        <v>0</v>
      </c>
    </row>
    <row r="2090" spans="72:91" x14ac:dyDescent="0.25">
      <c r="BT209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BORD'!$B$13:$B$2000,0),11))*T2090/INDEX('TABLEAU DE BORD'!$B$13:$R$2000,MATCH('Formalisme RTE'!$H$2,'TABLEAU DE BORD'!$B$13:$B$2000,0),12)</f>
        <v>3.102830965870556</v>
      </c>
      <c r="BU2090">
        <f t="shared" si="144"/>
        <v>0</v>
      </c>
      <c r="BX2090">
        <f t="shared" si="143"/>
        <v>0.60748217536470928</v>
      </c>
      <c r="BZ2090">
        <v>19.600000000000001</v>
      </c>
      <c r="CB2090">
        <v>0.627</v>
      </c>
      <c r="CG209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BORD'!$B$13:$B$2000,0),9)))*T2090/$P$18)</f>
        <v>406.35042202010396</v>
      </c>
      <c r="CI2090">
        <f>'TABLEAU DE BORD'!B2088</f>
        <v>0</v>
      </c>
      <c r="CJ2090">
        <f>'TABLEAU DE BORD'!E2088-'TABLEAU DE BORD'!C2088</f>
        <v>0</v>
      </c>
      <c r="CL2090">
        <f>'TABLEAU DE BORD'!H2088</f>
        <v>0</v>
      </c>
      <c r="CM2090">
        <f>'TABLEAU DE BORD'!K2088-'TABLEAU DE BORD'!I2088</f>
        <v>0</v>
      </c>
    </row>
    <row r="2091" spans="72:91" x14ac:dyDescent="0.25">
      <c r="BT209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BORD'!$B$13:$B$2000,0),11))*T2091/INDEX('TABLEAU DE BORD'!$B$13:$R$2000,MATCH('Formalisme RTE'!$H$2,'TABLEAU DE BORD'!$B$13:$B$2000,0),12)</f>
        <v>3.102830965870556</v>
      </c>
      <c r="BU2091">
        <f t="shared" si="144"/>
        <v>0</v>
      </c>
      <c r="BX2091">
        <f t="shared" si="143"/>
        <v>0.60748217536470928</v>
      </c>
      <c r="BZ2091">
        <v>19.600000000000001</v>
      </c>
      <c r="CB2091">
        <v>0.627</v>
      </c>
      <c r="CG209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BORD'!$B$13:$B$2000,0),9)))*T2091/$P$18)</f>
        <v>406.35042202010396</v>
      </c>
      <c r="CI2091">
        <f>'TABLEAU DE BORD'!B2089</f>
        <v>0</v>
      </c>
      <c r="CJ2091">
        <f>'TABLEAU DE BORD'!E2089-'TABLEAU DE BORD'!C2089</f>
        <v>0</v>
      </c>
      <c r="CL2091">
        <f>'TABLEAU DE BORD'!H2089</f>
        <v>0</v>
      </c>
      <c r="CM2091">
        <f>'TABLEAU DE BORD'!K2089-'TABLEAU DE BORD'!I2089</f>
        <v>0</v>
      </c>
    </row>
    <row r="2092" spans="72:91" x14ac:dyDescent="0.25">
      <c r="BT209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BORD'!$B$13:$B$2000,0),11))*T2092/INDEX('TABLEAU DE BORD'!$B$13:$R$2000,MATCH('Formalisme RTE'!$H$2,'TABLEAU DE BORD'!$B$13:$B$2000,0),12)</f>
        <v>3.102830965870556</v>
      </c>
      <c r="BU2092">
        <f t="shared" si="144"/>
        <v>0</v>
      </c>
      <c r="BX2092">
        <f t="shared" si="143"/>
        <v>0.60748217536470928</v>
      </c>
      <c r="BZ2092">
        <v>19.600000000000001</v>
      </c>
      <c r="CB2092">
        <v>0.627</v>
      </c>
      <c r="CG209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BORD'!$B$13:$B$2000,0),9)))*T2092/$P$18)</f>
        <v>406.35042202010396</v>
      </c>
      <c r="CI2092">
        <f>'TABLEAU DE BORD'!B2090</f>
        <v>0</v>
      </c>
      <c r="CJ2092">
        <f>'TABLEAU DE BORD'!E2090-'TABLEAU DE BORD'!C2090</f>
        <v>0</v>
      </c>
      <c r="CL2092">
        <f>'TABLEAU DE BORD'!H2090</f>
        <v>0</v>
      </c>
      <c r="CM2092">
        <f>'TABLEAU DE BORD'!K2090-'TABLEAU DE BORD'!I2090</f>
        <v>0</v>
      </c>
    </row>
    <row r="2093" spans="72:91" x14ac:dyDescent="0.25">
      <c r="BT209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BORD'!$B$13:$B$2000,0),11))*T2093/INDEX('TABLEAU DE BORD'!$B$13:$R$2000,MATCH('Formalisme RTE'!$H$2,'TABLEAU DE BORD'!$B$13:$B$2000,0),12)</f>
        <v>3.102830965870556</v>
      </c>
      <c r="BU2093">
        <f t="shared" si="144"/>
        <v>0</v>
      </c>
      <c r="BX2093">
        <f t="shared" si="143"/>
        <v>0.60748217536470928</v>
      </c>
      <c r="BZ2093">
        <v>19.600000000000001</v>
      </c>
      <c r="CB2093">
        <v>0.627</v>
      </c>
      <c r="CG209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BORD'!$B$13:$B$2000,0),9)))*T2093/$P$18)</f>
        <v>406.35042202010396</v>
      </c>
      <c r="CI2093">
        <f>'TABLEAU DE BORD'!B2091</f>
        <v>0</v>
      </c>
      <c r="CJ2093">
        <f>'TABLEAU DE BORD'!E2091-'TABLEAU DE BORD'!C2091</f>
        <v>0</v>
      </c>
      <c r="CL2093">
        <f>'TABLEAU DE BORD'!H2091</f>
        <v>0</v>
      </c>
      <c r="CM2093">
        <f>'TABLEAU DE BORD'!K2091-'TABLEAU DE BORD'!I2091</f>
        <v>0</v>
      </c>
    </row>
    <row r="2094" spans="72:91" x14ac:dyDescent="0.25">
      <c r="BT209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BORD'!$B$13:$B$2000,0),11))*T2094/INDEX('TABLEAU DE BORD'!$B$13:$R$2000,MATCH('Formalisme RTE'!$H$2,'TABLEAU DE BORD'!$B$13:$B$2000,0),12)</f>
        <v>3.102830965870556</v>
      </c>
      <c r="BU2094">
        <f t="shared" si="144"/>
        <v>0</v>
      </c>
      <c r="BX2094">
        <f t="shared" si="143"/>
        <v>0.60748217536470928</v>
      </c>
      <c r="BZ2094">
        <v>19.600000000000001</v>
      </c>
      <c r="CB2094">
        <v>0.627</v>
      </c>
      <c r="CG209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BORD'!$B$13:$B$2000,0),9)))*T2094/$P$18)</f>
        <v>406.35042202010396</v>
      </c>
      <c r="CI2094">
        <f>'TABLEAU DE BORD'!B2092</f>
        <v>0</v>
      </c>
      <c r="CJ2094">
        <f>'TABLEAU DE BORD'!E2092-'TABLEAU DE BORD'!C2092</f>
        <v>0</v>
      </c>
      <c r="CL2094">
        <f>'TABLEAU DE BORD'!H2092</f>
        <v>0</v>
      </c>
      <c r="CM2094">
        <f>'TABLEAU DE BORD'!K2092-'TABLEAU DE BORD'!I2092</f>
        <v>0</v>
      </c>
    </row>
    <row r="2095" spans="72:91" x14ac:dyDescent="0.25">
      <c r="BT209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BORD'!$B$13:$B$2000,0),11))*T2095/INDEX('TABLEAU DE BORD'!$B$13:$R$2000,MATCH('Formalisme RTE'!$H$2,'TABLEAU DE BORD'!$B$13:$B$2000,0),12)</f>
        <v>3.102830965870556</v>
      </c>
      <c r="BU2095">
        <f t="shared" si="144"/>
        <v>0</v>
      </c>
      <c r="BX2095">
        <f t="shared" si="143"/>
        <v>0.60748217536470928</v>
      </c>
      <c r="BZ2095">
        <v>19.600000000000001</v>
      </c>
      <c r="CB2095">
        <v>0.627</v>
      </c>
      <c r="CG209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BORD'!$B$13:$B$2000,0),9)))*T2095/$P$18)</f>
        <v>406.35042202010396</v>
      </c>
      <c r="CI2095">
        <f>'TABLEAU DE BORD'!B2093</f>
        <v>0</v>
      </c>
      <c r="CJ2095">
        <f>'TABLEAU DE BORD'!E2093-'TABLEAU DE BORD'!C2093</f>
        <v>0</v>
      </c>
      <c r="CL2095">
        <f>'TABLEAU DE BORD'!H2093</f>
        <v>0</v>
      </c>
      <c r="CM2095">
        <f>'TABLEAU DE BORD'!K2093-'TABLEAU DE BORD'!I2093</f>
        <v>0</v>
      </c>
    </row>
    <row r="2096" spans="72:91" x14ac:dyDescent="0.25">
      <c r="BT209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BORD'!$B$13:$B$2000,0),11))*T2096/INDEX('TABLEAU DE BORD'!$B$13:$R$2000,MATCH('Formalisme RTE'!$H$2,'TABLEAU DE BORD'!$B$13:$B$2000,0),12)</f>
        <v>3.102830965870556</v>
      </c>
      <c r="BU2096">
        <f t="shared" si="144"/>
        <v>0</v>
      </c>
      <c r="BX2096">
        <f t="shared" si="143"/>
        <v>0.60748217536470928</v>
      </c>
      <c r="BZ2096">
        <v>19.600000000000001</v>
      </c>
      <c r="CB2096">
        <v>0.627</v>
      </c>
      <c r="CG209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BORD'!$B$13:$B$2000,0),9)))*T2096/$P$18)</f>
        <v>406.35042202010396</v>
      </c>
      <c r="CI2096">
        <f>'TABLEAU DE BORD'!B2094</f>
        <v>0</v>
      </c>
      <c r="CJ2096">
        <f>'TABLEAU DE BORD'!E2094-'TABLEAU DE BORD'!C2094</f>
        <v>0</v>
      </c>
      <c r="CL2096">
        <f>'TABLEAU DE BORD'!H2094</f>
        <v>0</v>
      </c>
      <c r="CM2096">
        <f>'TABLEAU DE BORD'!K2094-'TABLEAU DE BORD'!I2094</f>
        <v>0</v>
      </c>
    </row>
    <row r="2097" spans="72:91" x14ac:dyDescent="0.25">
      <c r="BT209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BORD'!$B$13:$B$2000,0),11))*T2097/INDEX('TABLEAU DE BORD'!$B$13:$R$2000,MATCH('Formalisme RTE'!$H$2,'TABLEAU DE BORD'!$B$13:$B$2000,0),12)</f>
        <v>3.102830965870556</v>
      </c>
      <c r="BU2097">
        <f t="shared" si="144"/>
        <v>0</v>
      </c>
      <c r="BX2097">
        <f t="shared" si="143"/>
        <v>0.60748217536470928</v>
      </c>
      <c r="BZ2097">
        <v>19.600000000000001</v>
      </c>
      <c r="CB2097">
        <v>0.627</v>
      </c>
      <c r="CG209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BORD'!$B$13:$B$2000,0),9)))*T2097/$P$18)</f>
        <v>406.35042202010396</v>
      </c>
      <c r="CI2097">
        <f>'TABLEAU DE BORD'!B2095</f>
        <v>0</v>
      </c>
      <c r="CJ2097">
        <f>'TABLEAU DE BORD'!E2095-'TABLEAU DE BORD'!C2095</f>
        <v>0</v>
      </c>
      <c r="CL2097">
        <f>'TABLEAU DE BORD'!H2095</f>
        <v>0</v>
      </c>
      <c r="CM2097">
        <f>'TABLEAU DE BORD'!K2095-'TABLEAU DE BORD'!I2095</f>
        <v>0</v>
      </c>
    </row>
    <row r="2098" spans="72:91" x14ac:dyDescent="0.25">
      <c r="BT20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BORD'!$B$13:$B$2000,0),11))*T2098/INDEX('TABLEAU DE BORD'!$B$13:$R$2000,MATCH('Formalisme RTE'!$H$2,'TABLEAU DE BORD'!$B$13:$B$2000,0),12)</f>
        <v>3.102830965870556</v>
      </c>
      <c r="BU2098">
        <f t="shared" si="144"/>
        <v>0</v>
      </c>
      <c r="BX2098">
        <f t="shared" si="143"/>
        <v>0.60748217536470928</v>
      </c>
      <c r="BZ2098">
        <v>19.600000000000001</v>
      </c>
      <c r="CB2098">
        <v>0.627</v>
      </c>
      <c r="CG209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BORD'!$B$13:$B$2000,0),9)))*T2098/$P$18)</f>
        <v>406.35042202010396</v>
      </c>
      <c r="CI2098">
        <f>'TABLEAU DE BORD'!B2096</f>
        <v>0</v>
      </c>
      <c r="CJ2098">
        <f>'TABLEAU DE BORD'!E2096-'TABLEAU DE BORD'!C2096</f>
        <v>0</v>
      </c>
      <c r="CL2098">
        <f>'TABLEAU DE BORD'!H2096</f>
        <v>0</v>
      </c>
      <c r="CM2098">
        <f>'TABLEAU DE BORD'!K2096-'TABLEAU DE BORD'!I2096</f>
        <v>0</v>
      </c>
    </row>
    <row r="2099" spans="72:91" x14ac:dyDescent="0.25">
      <c r="BT209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BORD'!$B$13:$B$2000,0),11))*T2099/INDEX('TABLEAU DE BORD'!$B$13:$R$2000,MATCH('Formalisme RTE'!$H$2,'TABLEAU DE BORD'!$B$13:$B$2000,0),12)</f>
        <v>3.102830965870556</v>
      </c>
      <c r="BU2099">
        <f t="shared" si="144"/>
        <v>0</v>
      </c>
      <c r="BX2099">
        <f t="shared" si="143"/>
        <v>0.60748217536470928</v>
      </c>
      <c r="BZ2099">
        <v>19.600000000000001</v>
      </c>
      <c r="CB2099">
        <v>0.627</v>
      </c>
      <c r="CG209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BORD'!$B$13:$B$2000,0),9)))*T2099/$P$18)</f>
        <v>406.35042202010396</v>
      </c>
      <c r="CI2099">
        <f>'TABLEAU DE BORD'!B2097</f>
        <v>0</v>
      </c>
      <c r="CJ2099">
        <f>'TABLEAU DE BORD'!E2097-'TABLEAU DE BORD'!C2097</f>
        <v>0</v>
      </c>
      <c r="CL2099">
        <f>'TABLEAU DE BORD'!H2097</f>
        <v>0</v>
      </c>
      <c r="CM2099">
        <f>'TABLEAU DE BORD'!K2097-'TABLEAU DE BORD'!I2097</f>
        <v>0</v>
      </c>
    </row>
    <row r="2100" spans="72:91" x14ac:dyDescent="0.25">
      <c r="BT210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BORD'!$B$13:$B$2000,0),11))*T2100/INDEX('TABLEAU DE BORD'!$B$13:$R$2000,MATCH('Formalisme RTE'!$H$2,'TABLEAU DE BORD'!$B$13:$B$2000,0),12)</f>
        <v>3.102830965870556</v>
      </c>
      <c r="BU2100">
        <f t="shared" si="144"/>
        <v>0</v>
      </c>
      <c r="BX2100">
        <f t="shared" si="143"/>
        <v>0.60748217536470928</v>
      </c>
      <c r="BZ2100">
        <v>19.600000000000001</v>
      </c>
      <c r="CB2100">
        <v>0.627</v>
      </c>
      <c r="CG210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BORD'!$B$13:$B$2000,0),9)))*T2100/$P$18)</f>
        <v>406.35042202010396</v>
      </c>
      <c r="CI2100">
        <f>'TABLEAU DE BORD'!B2098</f>
        <v>0</v>
      </c>
      <c r="CJ2100">
        <f>'TABLEAU DE BORD'!E2098-'TABLEAU DE BORD'!C2098</f>
        <v>0</v>
      </c>
      <c r="CL2100">
        <f>'TABLEAU DE BORD'!H2098</f>
        <v>0</v>
      </c>
      <c r="CM2100">
        <f>'TABLEAU DE BORD'!K2098-'TABLEAU DE BORD'!I2098</f>
        <v>0</v>
      </c>
    </row>
    <row r="2101" spans="72:91" x14ac:dyDescent="0.25">
      <c r="BT210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BORD'!$B$13:$B$2000,0),11))*T2101/INDEX('TABLEAU DE BORD'!$B$13:$R$2000,MATCH('Formalisme RTE'!$H$2,'TABLEAU DE BORD'!$B$13:$B$2000,0),12)</f>
        <v>3.102830965870556</v>
      </c>
      <c r="BU2101">
        <f t="shared" si="144"/>
        <v>0</v>
      </c>
      <c r="BX2101">
        <f t="shared" si="143"/>
        <v>0.60748217536470928</v>
      </c>
      <c r="BZ2101">
        <v>19.600000000000001</v>
      </c>
      <c r="CB2101">
        <v>0.627</v>
      </c>
      <c r="CG210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BORD'!$B$13:$B$2000,0),9)))*T2101/$P$18)</f>
        <v>406.35042202010396</v>
      </c>
      <c r="CI2101">
        <f>'TABLEAU DE BORD'!B2099</f>
        <v>0</v>
      </c>
      <c r="CJ2101">
        <f>'TABLEAU DE BORD'!E2099-'TABLEAU DE BORD'!C2099</f>
        <v>0</v>
      </c>
      <c r="CL2101">
        <f>'TABLEAU DE BORD'!H2099</f>
        <v>0</v>
      </c>
      <c r="CM2101">
        <f>'TABLEAU DE BORD'!K2099-'TABLEAU DE BORD'!I2099</f>
        <v>0</v>
      </c>
    </row>
    <row r="2102" spans="72:91" x14ac:dyDescent="0.25">
      <c r="BT210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BORD'!$B$13:$B$2000,0),11))*T2102/INDEX('TABLEAU DE BORD'!$B$13:$R$2000,MATCH('Formalisme RTE'!$H$2,'TABLEAU DE BORD'!$B$13:$B$2000,0),12)</f>
        <v>3.102830965870556</v>
      </c>
      <c r="BU2102">
        <f t="shared" si="144"/>
        <v>0</v>
      </c>
      <c r="BX2102">
        <f t="shared" si="143"/>
        <v>0.60748217536470928</v>
      </c>
      <c r="BZ2102">
        <v>19.600000000000001</v>
      </c>
      <c r="CB2102">
        <v>0.627</v>
      </c>
      <c r="CG210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BORD'!$B$13:$B$2000,0),9)))*T2102/$P$18)</f>
        <v>406.35042202010396</v>
      </c>
      <c r="CI2102">
        <f>'TABLEAU DE BORD'!B2100</f>
        <v>0</v>
      </c>
      <c r="CJ2102">
        <f>'TABLEAU DE BORD'!E2100-'TABLEAU DE BORD'!C2100</f>
        <v>0</v>
      </c>
      <c r="CL2102">
        <f>'TABLEAU DE BORD'!H2100</f>
        <v>0</v>
      </c>
      <c r="CM2102">
        <f>'TABLEAU DE BORD'!K2100-'TABLEAU DE BORD'!I2100</f>
        <v>0</v>
      </c>
    </row>
    <row r="2103" spans="72:91" x14ac:dyDescent="0.25">
      <c r="BT210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BORD'!$B$13:$B$2000,0),11))*T2103/INDEX('TABLEAU DE BORD'!$B$13:$R$2000,MATCH('Formalisme RTE'!$H$2,'TABLEAU DE BORD'!$B$13:$B$2000,0),12)</f>
        <v>3.102830965870556</v>
      </c>
      <c r="BU2103">
        <f t="shared" si="144"/>
        <v>0</v>
      </c>
      <c r="BX2103">
        <f t="shared" si="143"/>
        <v>0.60748217536470928</v>
      </c>
      <c r="BZ2103">
        <v>19.600000000000001</v>
      </c>
      <c r="CB2103">
        <v>0.627</v>
      </c>
      <c r="CG210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BORD'!$B$13:$B$2000,0),9)))*T2103/$P$18)</f>
        <v>406.35042202010396</v>
      </c>
      <c r="CI2103">
        <f>'TABLEAU DE BORD'!B2101</f>
        <v>0</v>
      </c>
      <c r="CJ2103">
        <f>'TABLEAU DE BORD'!E2101-'TABLEAU DE BORD'!C2101</f>
        <v>0</v>
      </c>
      <c r="CL2103">
        <f>'TABLEAU DE BORD'!H2101</f>
        <v>0</v>
      </c>
      <c r="CM2103">
        <f>'TABLEAU DE BORD'!K2101-'TABLEAU DE BORD'!I2101</f>
        <v>0</v>
      </c>
    </row>
    <row r="2104" spans="72:91" x14ac:dyDescent="0.25">
      <c r="BT210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BORD'!$B$13:$B$2000,0),11))*T2104/INDEX('TABLEAU DE BORD'!$B$13:$R$2000,MATCH('Formalisme RTE'!$H$2,'TABLEAU DE BORD'!$B$13:$B$2000,0),12)</f>
        <v>3.102830965870556</v>
      </c>
      <c r="BU2104">
        <f t="shared" si="144"/>
        <v>0</v>
      </c>
      <c r="BX2104">
        <f t="shared" si="143"/>
        <v>0.60748217536470928</v>
      </c>
      <c r="BZ2104">
        <v>19.600000000000001</v>
      </c>
      <c r="CB2104">
        <v>0.627</v>
      </c>
      <c r="CG210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BORD'!$B$13:$B$2000,0),9)))*T2104/$P$18)</f>
        <v>406.35042202010396</v>
      </c>
      <c r="CI2104">
        <f>'TABLEAU DE BORD'!B2102</f>
        <v>0</v>
      </c>
      <c r="CJ2104">
        <f>'TABLEAU DE BORD'!E2102-'TABLEAU DE BORD'!C2102</f>
        <v>0</v>
      </c>
      <c r="CL2104">
        <f>'TABLEAU DE BORD'!H2102</f>
        <v>0</v>
      </c>
      <c r="CM2104">
        <f>'TABLEAU DE BORD'!K2102-'TABLEAU DE BORD'!I2102</f>
        <v>0</v>
      </c>
    </row>
    <row r="2105" spans="72:91" x14ac:dyDescent="0.25">
      <c r="BT210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BORD'!$B$13:$B$2000,0),11))*T2105/INDEX('TABLEAU DE BORD'!$B$13:$R$2000,MATCH('Formalisme RTE'!$H$2,'TABLEAU DE BORD'!$B$13:$B$2000,0),12)</f>
        <v>3.102830965870556</v>
      </c>
      <c r="BU2105">
        <f t="shared" si="144"/>
        <v>0</v>
      </c>
      <c r="BX2105">
        <f t="shared" si="143"/>
        <v>0.60748217536470928</v>
      </c>
      <c r="BZ2105">
        <v>19.600000000000001</v>
      </c>
      <c r="CB2105">
        <v>0.627</v>
      </c>
      <c r="CG210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BORD'!$B$13:$B$2000,0),9)))*T2105/$P$18)</f>
        <v>406.35042202010396</v>
      </c>
      <c r="CI2105">
        <f>'TABLEAU DE BORD'!B2103</f>
        <v>0</v>
      </c>
      <c r="CJ2105">
        <f>'TABLEAU DE BORD'!E2103-'TABLEAU DE BORD'!C2103</f>
        <v>0</v>
      </c>
      <c r="CL2105">
        <f>'TABLEAU DE BORD'!H2103</f>
        <v>0</v>
      </c>
      <c r="CM2105">
        <f>'TABLEAU DE BORD'!K2103-'TABLEAU DE BORD'!I2103</f>
        <v>0</v>
      </c>
    </row>
    <row r="2106" spans="72:91" x14ac:dyDescent="0.25">
      <c r="BT210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BORD'!$B$13:$B$2000,0),11))*T2106/INDEX('TABLEAU DE BORD'!$B$13:$R$2000,MATCH('Formalisme RTE'!$H$2,'TABLEAU DE BORD'!$B$13:$B$2000,0),12)</f>
        <v>3.102830965870556</v>
      </c>
      <c r="BU2106">
        <f t="shared" si="144"/>
        <v>0</v>
      </c>
      <c r="BX2106">
        <f t="shared" si="143"/>
        <v>0.60748217536470928</v>
      </c>
      <c r="BZ2106">
        <v>19.600000000000001</v>
      </c>
      <c r="CB2106">
        <v>0.627</v>
      </c>
      <c r="CG210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BORD'!$B$13:$B$2000,0),9)))*T2106/$P$18)</f>
        <v>406.35042202010396</v>
      </c>
      <c r="CI2106">
        <f>'TABLEAU DE BORD'!B2104</f>
        <v>0</v>
      </c>
      <c r="CJ2106">
        <f>'TABLEAU DE BORD'!E2104-'TABLEAU DE BORD'!C2104</f>
        <v>0</v>
      </c>
      <c r="CL2106">
        <f>'TABLEAU DE BORD'!H2104</f>
        <v>0</v>
      </c>
      <c r="CM2106">
        <f>'TABLEAU DE BORD'!K2104-'TABLEAU DE BORD'!I2104</f>
        <v>0</v>
      </c>
    </row>
    <row r="2107" spans="72:91" x14ac:dyDescent="0.25">
      <c r="BT210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BORD'!$B$13:$B$2000,0),11))*T2107/INDEX('TABLEAU DE BORD'!$B$13:$R$2000,MATCH('Formalisme RTE'!$H$2,'TABLEAU DE BORD'!$B$13:$B$2000,0),12)</f>
        <v>3.102830965870556</v>
      </c>
      <c r="BU2107">
        <f t="shared" si="144"/>
        <v>0</v>
      </c>
      <c r="BX2107">
        <f t="shared" si="143"/>
        <v>0.60748217536470928</v>
      </c>
      <c r="BZ2107">
        <v>19.600000000000001</v>
      </c>
      <c r="CB2107">
        <v>0.627</v>
      </c>
      <c r="CG210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BORD'!$B$13:$B$2000,0),9)))*T2107/$P$18)</f>
        <v>406.35042202010396</v>
      </c>
      <c r="CI2107">
        <f>'TABLEAU DE BORD'!B2105</f>
        <v>0</v>
      </c>
      <c r="CJ2107">
        <f>'TABLEAU DE BORD'!E2105-'TABLEAU DE BORD'!C2105</f>
        <v>0</v>
      </c>
      <c r="CL2107">
        <f>'TABLEAU DE BORD'!H2105</f>
        <v>0</v>
      </c>
      <c r="CM2107">
        <f>'TABLEAU DE BORD'!K2105-'TABLEAU DE BORD'!I2105</f>
        <v>0</v>
      </c>
    </row>
    <row r="2108" spans="72:91" x14ac:dyDescent="0.25">
      <c r="BT210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BORD'!$B$13:$B$2000,0),11))*T2108/INDEX('TABLEAU DE BORD'!$B$13:$R$2000,MATCH('Formalisme RTE'!$H$2,'TABLEAU DE BORD'!$B$13:$B$2000,0),12)</f>
        <v>3.102830965870556</v>
      </c>
      <c r="BU2108">
        <f t="shared" si="144"/>
        <v>0</v>
      </c>
      <c r="BX2108">
        <f t="shared" si="143"/>
        <v>0.60748217536470928</v>
      </c>
      <c r="BZ2108">
        <v>19.600000000000001</v>
      </c>
      <c r="CB2108">
        <v>0.627</v>
      </c>
      <c r="CG210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BORD'!$B$13:$B$2000,0),9)))*T2108/$P$18)</f>
        <v>406.35042202010396</v>
      </c>
      <c r="CI2108">
        <f>'TABLEAU DE BORD'!B2106</f>
        <v>0</v>
      </c>
      <c r="CJ2108">
        <f>'TABLEAU DE BORD'!E2106-'TABLEAU DE BORD'!C2106</f>
        <v>0</v>
      </c>
      <c r="CL2108">
        <f>'TABLEAU DE BORD'!H2106</f>
        <v>0</v>
      </c>
      <c r="CM2108">
        <f>'TABLEAU DE BORD'!K2106-'TABLEAU DE BORD'!I2106</f>
        <v>0</v>
      </c>
    </row>
    <row r="2109" spans="72:91" x14ac:dyDescent="0.25">
      <c r="BT210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BORD'!$B$13:$B$2000,0),11))*T2109/INDEX('TABLEAU DE BORD'!$B$13:$R$2000,MATCH('Formalisme RTE'!$H$2,'TABLEAU DE BORD'!$B$13:$B$2000,0),12)</f>
        <v>3.102830965870556</v>
      </c>
      <c r="BU2109">
        <f t="shared" si="144"/>
        <v>0</v>
      </c>
      <c r="BX2109">
        <f t="shared" si="143"/>
        <v>0.60748217536470928</v>
      </c>
      <c r="BZ2109">
        <v>19.600000000000001</v>
      </c>
      <c r="CB2109">
        <v>0.627</v>
      </c>
      <c r="CG210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BORD'!$B$13:$B$2000,0),9)))*T2109/$P$18)</f>
        <v>406.35042202010396</v>
      </c>
      <c r="CI2109">
        <f>'TABLEAU DE BORD'!B2107</f>
        <v>0</v>
      </c>
      <c r="CJ2109">
        <f>'TABLEAU DE BORD'!E2107-'TABLEAU DE BORD'!C2107</f>
        <v>0</v>
      </c>
      <c r="CL2109">
        <f>'TABLEAU DE BORD'!H2107</f>
        <v>0</v>
      </c>
      <c r="CM2109">
        <f>'TABLEAU DE BORD'!K2107-'TABLEAU DE BORD'!I2107</f>
        <v>0</v>
      </c>
    </row>
    <row r="2110" spans="72:91" x14ac:dyDescent="0.25">
      <c r="BT211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BORD'!$B$13:$B$2000,0),11))*T2110/INDEX('TABLEAU DE BORD'!$B$13:$R$2000,MATCH('Formalisme RTE'!$H$2,'TABLEAU DE BORD'!$B$13:$B$2000,0),12)</f>
        <v>3.102830965870556</v>
      </c>
      <c r="BU2110">
        <f t="shared" si="144"/>
        <v>0</v>
      </c>
      <c r="BX2110">
        <f t="shared" si="143"/>
        <v>0.60748217536470928</v>
      </c>
      <c r="BZ2110">
        <v>19.600000000000001</v>
      </c>
      <c r="CB2110">
        <v>0.627</v>
      </c>
      <c r="CG211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BORD'!$B$13:$B$2000,0),9)))*T2110/$P$18)</f>
        <v>406.35042202010396</v>
      </c>
      <c r="CI2110">
        <f>'TABLEAU DE BORD'!B2108</f>
        <v>0</v>
      </c>
      <c r="CJ2110">
        <f>'TABLEAU DE BORD'!E2108-'TABLEAU DE BORD'!C2108</f>
        <v>0</v>
      </c>
      <c r="CL2110">
        <f>'TABLEAU DE BORD'!H2108</f>
        <v>0</v>
      </c>
      <c r="CM2110">
        <f>'TABLEAU DE BORD'!K2108-'TABLEAU DE BORD'!I2108</f>
        <v>0</v>
      </c>
    </row>
    <row r="2111" spans="72:91" x14ac:dyDescent="0.25">
      <c r="BT211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BORD'!$B$13:$B$2000,0),11))*T2111/INDEX('TABLEAU DE BORD'!$B$13:$R$2000,MATCH('Formalisme RTE'!$H$2,'TABLEAU DE BORD'!$B$13:$B$2000,0),12)</f>
        <v>3.102830965870556</v>
      </c>
      <c r="BU2111">
        <f t="shared" si="144"/>
        <v>0</v>
      </c>
      <c r="BX2111">
        <f t="shared" si="143"/>
        <v>0.60748217536470928</v>
      </c>
      <c r="BZ2111">
        <v>19.600000000000001</v>
      </c>
      <c r="CB2111">
        <v>0.627</v>
      </c>
      <c r="CG211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BORD'!$B$13:$B$2000,0),9)))*T2111/$P$18)</f>
        <v>406.35042202010396</v>
      </c>
      <c r="CI2111">
        <f>'TABLEAU DE BORD'!B2109</f>
        <v>0</v>
      </c>
      <c r="CJ2111">
        <f>'TABLEAU DE BORD'!E2109-'TABLEAU DE BORD'!C2109</f>
        <v>0</v>
      </c>
      <c r="CL2111">
        <f>'TABLEAU DE BORD'!H2109</f>
        <v>0</v>
      </c>
      <c r="CM2111">
        <f>'TABLEAU DE BORD'!K2109-'TABLEAU DE BORD'!I2109</f>
        <v>0</v>
      </c>
    </row>
    <row r="2112" spans="72:91" x14ac:dyDescent="0.25">
      <c r="BT211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BORD'!$B$13:$B$2000,0),11))*T2112/INDEX('TABLEAU DE BORD'!$B$13:$R$2000,MATCH('Formalisme RTE'!$H$2,'TABLEAU DE BORD'!$B$13:$B$2000,0),12)</f>
        <v>3.102830965870556</v>
      </c>
      <c r="BU2112">
        <f t="shared" si="144"/>
        <v>0</v>
      </c>
      <c r="BX2112">
        <f t="shared" si="143"/>
        <v>0.60748217536470928</v>
      </c>
      <c r="BZ2112">
        <v>19.600000000000001</v>
      </c>
      <c r="CB2112">
        <v>0.627</v>
      </c>
      <c r="CG211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BORD'!$B$13:$B$2000,0),9)))*T2112/$P$18)</f>
        <v>406.35042202010396</v>
      </c>
      <c r="CI2112">
        <f>'TABLEAU DE BORD'!B2110</f>
        <v>0</v>
      </c>
      <c r="CJ2112">
        <f>'TABLEAU DE BORD'!E2110-'TABLEAU DE BORD'!C2110</f>
        <v>0</v>
      </c>
      <c r="CL2112">
        <f>'TABLEAU DE BORD'!H2110</f>
        <v>0</v>
      </c>
      <c r="CM2112">
        <f>'TABLEAU DE BORD'!K2110-'TABLEAU DE BORD'!I2110</f>
        <v>0</v>
      </c>
    </row>
    <row r="2113" spans="72:91" x14ac:dyDescent="0.25">
      <c r="BT211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BORD'!$B$13:$B$2000,0),11))*T2113/INDEX('TABLEAU DE BORD'!$B$13:$R$2000,MATCH('Formalisme RTE'!$H$2,'TABLEAU DE BORD'!$B$13:$B$2000,0),12)</f>
        <v>3.102830965870556</v>
      </c>
      <c r="BU2113">
        <f t="shared" si="144"/>
        <v>0</v>
      </c>
      <c r="BX2113">
        <f t="shared" si="143"/>
        <v>0.60748217536470928</v>
      </c>
      <c r="BZ2113">
        <v>19.600000000000001</v>
      </c>
      <c r="CB2113">
        <v>0.627</v>
      </c>
      <c r="CG211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BORD'!$B$13:$B$2000,0),9)))*T2113/$P$18)</f>
        <v>406.35042202010396</v>
      </c>
      <c r="CI2113">
        <f>'TABLEAU DE BORD'!B2111</f>
        <v>0</v>
      </c>
      <c r="CJ2113">
        <f>'TABLEAU DE BORD'!E2111-'TABLEAU DE BORD'!C2111</f>
        <v>0</v>
      </c>
      <c r="CL2113">
        <f>'TABLEAU DE BORD'!H2111</f>
        <v>0</v>
      </c>
      <c r="CM2113">
        <f>'TABLEAU DE BORD'!K2111-'TABLEAU DE BORD'!I2111</f>
        <v>0</v>
      </c>
    </row>
    <row r="2114" spans="72:91" x14ac:dyDescent="0.25">
      <c r="BT211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BORD'!$B$13:$B$2000,0),11))*T2114/INDEX('TABLEAU DE BORD'!$B$13:$R$2000,MATCH('Formalisme RTE'!$H$2,'TABLEAU DE BORD'!$B$13:$B$2000,0),12)</f>
        <v>3.102830965870556</v>
      </c>
      <c r="BU2114">
        <f t="shared" si="144"/>
        <v>0</v>
      </c>
      <c r="BX2114">
        <f t="shared" si="143"/>
        <v>0.60748217536470928</v>
      </c>
      <c r="BZ2114">
        <v>19.600000000000001</v>
      </c>
      <c r="CB2114">
        <v>0.627</v>
      </c>
      <c r="CG211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BORD'!$B$13:$B$2000,0),9)))*T2114/$P$18)</f>
        <v>406.35042202010396</v>
      </c>
      <c r="CI2114">
        <f>'TABLEAU DE BORD'!B2112</f>
        <v>0</v>
      </c>
      <c r="CJ2114">
        <f>'TABLEAU DE BORD'!E2112-'TABLEAU DE BORD'!C2112</f>
        <v>0</v>
      </c>
      <c r="CL2114">
        <f>'TABLEAU DE BORD'!H2112</f>
        <v>0</v>
      </c>
      <c r="CM2114">
        <f>'TABLEAU DE BORD'!K2112-'TABLEAU DE BORD'!I2112</f>
        <v>0</v>
      </c>
    </row>
    <row r="2115" spans="72:91" x14ac:dyDescent="0.25">
      <c r="BT211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BORD'!$B$13:$B$2000,0),11))*T2115/INDEX('TABLEAU DE BORD'!$B$13:$R$2000,MATCH('Formalisme RTE'!$H$2,'TABLEAU DE BORD'!$B$13:$B$2000,0),12)</f>
        <v>3.102830965870556</v>
      </c>
      <c r="BU2115">
        <f t="shared" si="144"/>
        <v>0</v>
      </c>
      <c r="BX2115">
        <f t="shared" si="143"/>
        <v>0.60748217536470928</v>
      </c>
      <c r="BZ2115">
        <v>19.600000000000001</v>
      </c>
      <c r="CB2115">
        <v>0.627</v>
      </c>
      <c r="CG211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BORD'!$B$13:$B$2000,0),9)))*T2115/$P$18)</f>
        <v>406.35042202010396</v>
      </c>
      <c r="CI2115">
        <f>'TABLEAU DE BORD'!B2113</f>
        <v>0</v>
      </c>
      <c r="CJ2115">
        <f>'TABLEAU DE BORD'!E2113-'TABLEAU DE BORD'!C2113</f>
        <v>0</v>
      </c>
      <c r="CL2115">
        <f>'TABLEAU DE BORD'!H2113</f>
        <v>0</v>
      </c>
      <c r="CM2115">
        <f>'TABLEAU DE BORD'!K2113-'TABLEAU DE BORD'!I2113</f>
        <v>0</v>
      </c>
    </row>
    <row r="2116" spans="72:91" x14ac:dyDescent="0.25">
      <c r="BT211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BORD'!$B$13:$B$2000,0),11))*T2116/INDEX('TABLEAU DE BORD'!$B$13:$R$2000,MATCH('Formalisme RTE'!$H$2,'TABLEAU DE BORD'!$B$13:$B$2000,0),12)</f>
        <v>3.102830965870556</v>
      </c>
      <c r="BU2116">
        <f t="shared" si="144"/>
        <v>0</v>
      </c>
      <c r="BX2116">
        <f t="shared" si="143"/>
        <v>0.60748217536470928</v>
      </c>
      <c r="BZ2116">
        <v>19.600000000000001</v>
      </c>
      <c r="CB2116">
        <v>0.627</v>
      </c>
      <c r="CG211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BORD'!$B$13:$B$2000,0),9)))*T2116/$P$18)</f>
        <v>406.35042202010396</v>
      </c>
      <c r="CI2116">
        <f>'TABLEAU DE BORD'!B2114</f>
        <v>0</v>
      </c>
      <c r="CJ2116">
        <f>'TABLEAU DE BORD'!E2114-'TABLEAU DE BORD'!C2114</f>
        <v>0</v>
      </c>
      <c r="CL2116">
        <f>'TABLEAU DE BORD'!H2114</f>
        <v>0</v>
      </c>
      <c r="CM2116">
        <f>'TABLEAU DE BORD'!K2114-'TABLEAU DE BORD'!I2114</f>
        <v>0</v>
      </c>
    </row>
    <row r="2117" spans="72:91" x14ac:dyDescent="0.25">
      <c r="BT211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BORD'!$B$13:$B$2000,0),11))*T2117/INDEX('TABLEAU DE BORD'!$B$13:$R$2000,MATCH('Formalisme RTE'!$H$2,'TABLEAU DE BORD'!$B$13:$B$2000,0),12)</f>
        <v>3.102830965870556</v>
      </c>
      <c r="BU2117">
        <f t="shared" si="144"/>
        <v>0</v>
      </c>
      <c r="BX2117">
        <f t="shared" si="143"/>
        <v>0.60748217536470928</v>
      </c>
      <c r="BZ2117">
        <v>19.600000000000001</v>
      </c>
      <c r="CB2117">
        <v>0.627</v>
      </c>
      <c r="CG211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BORD'!$B$13:$B$2000,0),9)))*T2117/$P$18)</f>
        <v>406.35042202010396</v>
      </c>
      <c r="CI2117">
        <f>'TABLEAU DE BORD'!B2115</f>
        <v>0</v>
      </c>
      <c r="CJ2117">
        <f>'TABLEAU DE BORD'!E2115-'TABLEAU DE BORD'!C2115</f>
        <v>0</v>
      </c>
      <c r="CL2117">
        <f>'TABLEAU DE BORD'!H2115</f>
        <v>0</v>
      </c>
      <c r="CM2117">
        <f>'TABLEAU DE BORD'!K2115-'TABLEAU DE BORD'!I2115</f>
        <v>0</v>
      </c>
    </row>
    <row r="2118" spans="72:91" x14ac:dyDescent="0.25">
      <c r="BT211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BORD'!$B$13:$B$2000,0),11))*T2118/INDEX('TABLEAU DE BORD'!$B$13:$R$2000,MATCH('Formalisme RTE'!$H$2,'TABLEAU DE BORD'!$B$13:$B$2000,0),12)</f>
        <v>3.102830965870556</v>
      </c>
      <c r="BU2118">
        <f t="shared" si="144"/>
        <v>0</v>
      </c>
      <c r="BX2118">
        <f t="shared" si="143"/>
        <v>0.60748217536470928</v>
      </c>
      <c r="BZ2118">
        <v>19.600000000000001</v>
      </c>
      <c r="CB2118">
        <v>0.627</v>
      </c>
      <c r="CG211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BORD'!$B$13:$B$2000,0),9)))*T2118/$P$18)</f>
        <v>406.35042202010396</v>
      </c>
      <c r="CI2118">
        <f>'TABLEAU DE BORD'!B2116</f>
        <v>0</v>
      </c>
      <c r="CJ2118">
        <f>'TABLEAU DE BORD'!E2116-'TABLEAU DE BORD'!C2116</f>
        <v>0</v>
      </c>
      <c r="CL2118">
        <f>'TABLEAU DE BORD'!H2116</f>
        <v>0</v>
      </c>
      <c r="CM2118">
        <f>'TABLEAU DE BORD'!K2116-'TABLEAU DE BORD'!I2116</f>
        <v>0</v>
      </c>
    </row>
    <row r="2119" spans="72:91" x14ac:dyDescent="0.25">
      <c r="BT211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BORD'!$B$13:$B$2000,0),11))*T2119/INDEX('TABLEAU DE BORD'!$B$13:$R$2000,MATCH('Formalisme RTE'!$H$2,'TABLEAU DE BORD'!$B$13:$B$2000,0),12)</f>
        <v>3.102830965870556</v>
      </c>
      <c r="BU2119">
        <f t="shared" si="144"/>
        <v>0</v>
      </c>
      <c r="BX2119">
        <f t="shared" si="143"/>
        <v>0.60748217536470928</v>
      </c>
      <c r="BZ2119">
        <v>19.600000000000001</v>
      </c>
      <c r="CB2119">
        <v>0.627</v>
      </c>
      <c r="CG211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BORD'!$B$13:$B$2000,0),9)))*T2119/$P$18)</f>
        <v>406.35042202010396</v>
      </c>
      <c r="CI2119">
        <f>'TABLEAU DE BORD'!B2117</f>
        <v>0</v>
      </c>
      <c r="CJ2119">
        <f>'TABLEAU DE BORD'!E2117-'TABLEAU DE BORD'!C2117</f>
        <v>0</v>
      </c>
      <c r="CL2119">
        <f>'TABLEAU DE BORD'!H2117</f>
        <v>0</v>
      </c>
      <c r="CM2119">
        <f>'TABLEAU DE BORD'!K2117-'TABLEAU DE BORD'!I2117</f>
        <v>0</v>
      </c>
    </row>
    <row r="2120" spans="72:91" x14ac:dyDescent="0.25">
      <c r="BT212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BORD'!$B$13:$B$2000,0),11))*T2120/INDEX('TABLEAU DE BORD'!$B$13:$R$2000,MATCH('Formalisme RTE'!$H$2,'TABLEAU DE BORD'!$B$13:$B$2000,0),12)</f>
        <v>3.102830965870556</v>
      </c>
      <c r="BU2120">
        <f t="shared" si="144"/>
        <v>0</v>
      </c>
      <c r="BX2120">
        <f t="shared" si="143"/>
        <v>0.60748217536470928</v>
      </c>
      <c r="BZ2120">
        <v>19.600000000000001</v>
      </c>
      <c r="CB2120">
        <v>0.627</v>
      </c>
      <c r="CG212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BORD'!$B$13:$B$2000,0),9)))*T2120/$P$18)</f>
        <v>406.35042202010396</v>
      </c>
      <c r="CI2120">
        <f>'TABLEAU DE BORD'!B2118</f>
        <v>0</v>
      </c>
      <c r="CJ2120">
        <f>'TABLEAU DE BORD'!E2118-'TABLEAU DE BORD'!C2118</f>
        <v>0</v>
      </c>
      <c r="CL2120">
        <f>'TABLEAU DE BORD'!H2118</f>
        <v>0</v>
      </c>
      <c r="CM2120">
        <f>'TABLEAU DE BORD'!K2118-'TABLEAU DE BORD'!I2118</f>
        <v>0</v>
      </c>
    </row>
    <row r="2121" spans="72:91" x14ac:dyDescent="0.25">
      <c r="BT212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BORD'!$B$13:$B$2000,0),11))*T2121/INDEX('TABLEAU DE BORD'!$B$13:$R$2000,MATCH('Formalisme RTE'!$H$2,'TABLEAU DE BORD'!$B$13:$B$2000,0),12)</f>
        <v>3.102830965870556</v>
      </c>
      <c r="BU2121">
        <f t="shared" si="144"/>
        <v>0</v>
      </c>
      <c r="BX2121">
        <f t="shared" si="143"/>
        <v>0.60748217536470928</v>
      </c>
      <c r="BZ2121">
        <v>19.600000000000001</v>
      </c>
      <c r="CB2121">
        <v>0.627</v>
      </c>
      <c r="CG212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BORD'!$B$13:$B$2000,0),9)))*T2121/$P$18)</f>
        <v>406.35042202010396</v>
      </c>
      <c r="CI2121">
        <f>'TABLEAU DE BORD'!B2119</f>
        <v>0</v>
      </c>
      <c r="CJ2121">
        <f>'TABLEAU DE BORD'!E2119-'TABLEAU DE BORD'!C2119</f>
        <v>0</v>
      </c>
      <c r="CL2121">
        <f>'TABLEAU DE BORD'!H2119</f>
        <v>0</v>
      </c>
      <c r="CM2121">
        <f>'TABLEAU DE BORD'!K2119-'TABLEAU DE BORD'!I2119</f>
        <v>0</v>
      </c>
    </row>
    <row r="2122" spans="72:91" x14ac:dyDescent="0.25">
      <c r="BT212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BORD'!$B$13:$B$2000,0),11))*T2122/INDEX('TABLEAU DE BORD'!$B$13:$R$2000,MATCH('Formalisme RTE'!$H$2,'TABLEAU DE BORD'!$B$13:$B$2000,0),12)</f>
        <v>3.102830965870556</v>
      </c>
      <c r="BU2122">
        <f t="shared" si="144"/>
        <v>0</v>
      </c>
      <c r="BX2122">
        <f t="shared" si="143"/>
        <v>0.60748217536470928</v>
      </c>
      <c r="BZ2122">
        <v>19.600000000000001</v>
      </c>
      <c r="CB2122">
        <v>0.627</v>
      </c>
      <c r="CG212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BORD'!$B$13:$B$2000,0),9)))*T2122/$P$18)</f>
        <v>406.35042202010396</v>
      </c>
      <c r="CI2122">
        <f>'TABLEAU DE BORD'!B2120</f>
        <v>0</v>
      </c>
      <c r="CJ2122">
        <f>'TABLEAU DE BORD'!E2120-'TABLEAU DE BORD'!C2120</f>
        <v>0</v>
      </c>
      <c r="CL2122">
        <f>'TABLEAU DE BORD'!H2120</f>
        <v>0</v>
      </c>
      <c r="CM2122">
        <f>'TABLEAU DE BORD'!K2120-'TABLEAU DE BORD'!I2120</f>
        <v>0</v>
      </c>
    </row>
    <row r="2123" spans="72:91" x14ac:dyDescent="0.25">
      <c r="BT212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BORD'!$B$13:$B$2000,0),11))*T2123/INDEX('TABLEAU DE BORD'!$B$13:$R$2000,MATCH('Formalisme RTE'!$H$2,'TABLEAU DE BORD'!$B$13:$B$2000,0),12)</f>
        <v>3.102830965870556</v>
      </c>
      <c r="BU2123">
        <f t="shared" si="144"/>
        <v>0</v>
      </c>
      <c r="BX2123">
        <f t="shared" si="143"/>
        <v>0.60748217536470928</v>
      </c>
      <c r="BZ2123">
        <v>19.600000000000001</v>
      </c>
      <c r="CB2123">
        <v>0.627</v>
      </c>
      <c r="CG212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BORD'!$B$13:$B$2000,0),9)))*T2123/$P$18)</f>
        <v>406.35042202010396</v>
      </c>
      <c r="CI2123">
        <f>'TABLEAU DE BORD'!B2121</f>
        <v>0</v>
      </c>
      <c r="CJ2123">
        <f>'TABLEAU DE BORD'!E2121-'TABLEAU DE BORD'!C2121</f>
        <v>0</v>
      </c>
      <c r="CL2123">
        <f>'TABLEAU DE BORD'!H2121</f>
        <v>0</v>
      </c>
      <c r="CM2123">
        <f>'TABLEAU DE BORD'!K2121-'TABLEAU DE BORD'!I2121</f>
        <v>0</v>
      </c>
    </row>
    <row r="2124" spans="72:91" x14ac:dyDescent="0.25">
      <c r="BT212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BORD'!$B$13:$B$2000,0),11))*T2124/INDEX('TABLEAU DE BORD'!$B$13:$R$2000,MATCH('Formalisme RTE'!$H$2,'TABLEAU DE BORD'!$B$13:$B$2000,0),12)</f>
        <v>3.102830965870556</v>
      </c>
      <c r="BU2124">
        <f t="shared" si="144"/>
        <v>0</v>
      </c>
      <c r="BX2124">
        <f t="shared" si="143"/>
        <v>0.60748217536470928</v>
      </c>
      <c r="BZ2124">
        <v>19.600000000000001</v>
      </c>
      <c r="CB2124">
        <v>0.627</v>
      </c>
      <c r="CG212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BORD'!$B$13:$B$2000,0),9)))*T2124/$P$18)</f>
        <v>406.35042202010396</v>
      </c>
      <c r="CI2124">
        <f>'TABLEAU DE BORD'!B2122</f>
        <v>0</v>
      </c>
      <c r="CJ2124">
        <f>'TABLEAU DE BORD'!E2122-'TABLEAU DE BORD'!C2122</f>
        <v>0</v>
      </c>
      <c r="CL2124">
        <f>'TABLEAU DE BORD'!H2122</f>
        <v>0</v>
      </c>
      <c r="CM2124">
        <f>'TABLEAU DE BORD'!K2122-'TABLEAU DE BORD'!I2122</f>
        <v>0</v>
      </c>
    </row>
    <row r="2125" spans="72:91" x14ac:dyDescent="0.25">
      <c r="BT212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BORD'!$B$13:$B$2000,0),11))*T2125/INDEX('TABLEAU DE BORD'!$B$13:$R$2000,MATCH('Formalisme RTE'!$H$2,'TABLEAU DE BORD'!$B$13:$B$2000,0),12)</f>
        <v>3.102830965870556</v>
      </c>
      <c r="BU2125">
        <f t="shared" si="144"/>
        <v>0</v>
      </c>
      <c r="BX2125">
        <f t="shared" si="143"/>
        <v>0.60748217536470928</v>
      </c>
      <c r="BZ2125">
        <v>19.600000000000001</v>
      </c>
      <c r="CB2125">
        <v>0.627</v>
      </c>
      <c r="CG212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BORD'!$B$13:$B$2000,0),9)))*T2125/$P$18)</f>
        <v>406.35042202010396</v>
      </c>
      <c r="CI2125">
        <f>'TABLEAU DE BORD'!B2123</f>
        <v>0</v>
      </c>
      <c r="CJ2125">
        <f>'TABLEAU DE BORD'!E2123-'TABLEAU DE BORD'!C2123</f>
        <v>0</v>
      </c>
      <c r="CL2125">
        <f>'TABLEAU DE BORD'!H2123</f>
        <v>0</v>
      </c>
      <c r="CM2125">
        <f>'TABLEAU DE BORD'!K2123-'TABLEAU DE BORD'!I2123</f>
        <v>0</v>
      </c>
    </row>
    <row r="2126" spans="72:91" x14ac:dyDescent="0.25">
      <c r="BT212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BORD'!$B$13:$B$2000,0),11))*T2126/INDEX('TABLEAU DE BORD'!$B$13:$R$2000,MATCH('Formalisme RTE'!$H$2,'TABLEAU DE BORD'!$B$13:$B$2000,0),12)</f>
        <v>3.102830965870556</v>
      </c>
      <c r="BU2126">
        <f t="shared" si="144"/>
        <v>0</v>
      </c>
      <c r="BX2126">
        <f t="shared" si="143"/>
        <v>0.60748217536470928</v>
      </c>
      <c r="BZ2126">
        <v>19.600000000000001</v>
      </c>
      <c r="CB2126">
        <v>0.627</v>
      </c>
      <c r="CG212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BORD'!$B$13:$B$2000,0),9)))*T2126/$P$18)</f>
        <v>406.35042202010396</v>
      </c>
      <c r="CI2126">
        <f>'TABLEAU DE BORD'!B2124</f>
        <v>0</v>
      </c>
      <c r="CJ2126">
        <f>'TABLEAU DE BORD'!E2124-'TABLEAU DE BORD'!C2124</f>
        <v>0</v>
      </c>
      <c r="CL2126">
        <f>'TABLEAU DE BORD'!H2124</f>
        <v>0</v>
      </c>
      <c r="CM2126">
        <f>'TABLEAU DE BORD'!K2124-'TABLEAU DE BORD'!I2124</f>
        <v>0</v>
      </c>
    </row>
    <row r="2127" spans="72:91" x14ac:dyDescent="0.25">
      <c r="BT212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BORD'!$B$13:$B$2000,0),11))*T2127/INDEX('TABLEAU DE BORD'!$B$13:$R$2000,MATCH('Formalisme RTE'!$H$2,'TABLEAU DE BORD'!$B$13:$B$2000,0),12)</f>
        <v>3.102830965870556</v>
      </c>
      <c r="BU2127">
        <f t="shared" si="144"/>
        <v>0</v>
      </c>
      <c r="BX2127">
        <f t="shared" si="143"/>
        <v>0.60748217536470928</v>
      </c>
      <c r="BZ2127">
        <v>19.600000000000001</v>
      </c>
      <c r="CB2127">
        <v>0.627</v>
      </c>
      <c r="CG212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BORD'!$B$13:$B$2000,0),9)))*T2127/$P$18)</f>
        <v>406.35042202010396</v>
      </c>
      <c r="CI2127">
        <f>'TABLEAU DE BORD'!B2125</f>
        <v>0</v>
      </c>
      <c r="CJ2127">
        <f>'TABLEAU DE BORD'!E2125-'TABLEAU DE BORD'!C2125</f>
        <v>0</v>
      </c>
      <c r="CL2127">
        <f>'TABLEAU DE BORD'!H2125</f>
        <v>0</v>
      </c>
      <c r="CM2127">
        <f>'TABLEAU DE BORD'!K2125-'TABLEAU DE BORD'!I2125</f>
        <v>0</v>
      </c>
    </row>
    <row r="2128" spans="72:91" x14ac:dyDescent="0.25">
      <c r="BT212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BORD'!$B$13:$B$2000,0),11))*T2128/INDEX('TABLEAU DE BORD'!$B$13:$R$2000,MATCH('Formalisme RTE'!$H$2,'TABLEAU DE BORD'!$B$13:$B$2000,0),12)</f>
        <v>3.102830965870556</v>
      </c>
      <c r="BU2128">
        <f t="shared" si="144"/>
        <v>0</v>
      </c>
      <c r="BX2128">
        <f t="shared" si="143"/>
        <v>0.60748217536470928</v>
      </c>
      <c r="BZ2128">
        <v>19.600000000000001</v>
      </c>
      <c r="CB2128">
        <v>0.627</v>
      </c>
      <c r="CG212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BORD'!$B$13:$B$2000,0),9)))*T2128/$P$18)</f>
        <v>406.35042202010396</v>
      </c>
      <c r="CI2128">
        <f>'TABLEAU DE BORD'!B2126</f>
        <v>0</v>
      </c>
      <c r="CJ2128">
        <f>'TABLEAU DE BORD'!E2126-'TABLEAU DE BORD'!C2126</f>
        <v>0</v>
      </c>
      <c r="CL2128">
        <f>'TABLEAU DE BORD'!H2126</f>
        <v>0</v>
      </c>
      <c r="CM2128">
        <f>'TABLEAU DE BORD'!K2126-'TABLEAU DE BORD'!I2126</f>
        <v>0</v>
      </c>
    </row>
    <row r="2129" spans="72:91" x14ac:dyDescent="0.25">
      <c r="BT212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BORD'!$B$13:$B$2000,0),11))*T2129/INDEX('TABLEAU DE BORD'!$B$13:$R$2000,MATCH('Formalisme RTE'!$H$2,'TABLEAU DE BORD'!$B$13:$B$2000,0),12)</f>
        <v>3.102830965870556</v>
      </c>
      <c r="BU2129">
        <f t="shared" si="144"/>
        <v>0</v>
      </c>
      <c r="BX2129">
        <f t="shared" ref="BX2129:BX2192" si="145">SQRT(1-(1/(SQRT((CB2129*0.981)^2+(($B$30/10)*BZ2129*0.001)^2)/(CB2129*0.981))^2))</f>
        <v>0.60748217536470928</v>
      </c>
      <c r="BZ2129">
        <v>19.600000000000001</v>
      </c>
      <c r="CB2129">
        <v>0.627</v>
      </c>
      <c r="CG212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BORD'!$B$13:$B$2000,0),9)))*T2129/$P$18)</f>
        <v>406.35042202010396</v>
      </c>
      <c r="CI2129">
        <f>'TABLEAU DE BORD'!B2127</f>
        <v>0</v>
      </c>
      <c r="CJ2129">
        <f>'TABLEAU DE BORD'!E2127-'TABLEAU DE BORD'!C2127</f>
        <v>0</v>
      </c>
      <c r="CL2129">
        <f>'TABLEAU DE BORD'!H2127</f>
        <v>0</v>
      </c>
      <c r="CM2129">
        <f>'TABLEAU DE BORD'!K2127-'TABLEAU DE BORD'!I2127</f>
        <v>0</v>
      </c>
    </row>
    <row r="2130" spans="72:91" x14ac:dyDescent="0.25">
      <c r="BT213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BORD'!$B$13:$B$2000,0),11))*T2130/INDEX('TABLEAU DE BORD'!$B$13:$R$2000,MATCH('Formalisme RTE'!$H$2,'TABLEAU DE BORD'!$B$13:$B$2000,0),12)</f>
        <v>3.102830965870556</v>
      </c>
      <c r="BU2130">
        <f t="shared" ref="BU2130:BU2176" si="146">BX2130*CD2130</f>
        <v>0</v>
      </c>
      <c r="BX2130">
        <f t="shared" si="145"/>
        <v>0.60748217536470928</v>
      </c>
      <c r="BZ2130">
        <v>19.600000000000001</v>
      </c>
      <c r="CB2130">
        <v>0.627</v>
      </c>
      <c r="CG213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BORD'!$B$13:$B$2000,0),9)))*T2130/$P$18)</f>
        <v>406.35042202010396</v>
      </c>
      <c r="CI2130">
        <f>'TABLEAU DE BORD'!B2128</f>
        <v>0</v>
      </c>
      <c r="CJ2130">
        <f>'TABLEAU DE BORD'!E2128-'TABLEAU DE BORD'!C2128</f>
        <v>0</v>
      </c>
      <c r="CL2130">
        <f>'TABLEAU DE BORD'!H2128</f>
        <v>0</v>
      </c>
      <c r="CM2130">
        <f>'TABLEAU DE BORD'!K2128-'TABLEAU DE BORD'!I2128</f>
        <v>0</v>
      </c>
    </row>
    <row r="2131" spans="72:91" x14ac:dyDescent="0.25">
      <c r="BT213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BORD'!$B$13:$B$2000,0),11))*T2131/INDEX('TABLEAU DE BORD'!$B$13:$R$2000,MATCH('Formalisme RTE'!$H$2,'TABLEAU DE BORD'!$B$13:$B$2000,0),12)</f>
        <v>3.102830965870556</v>
      </c>
      <c r="BU2131">
        <f t="shared" si="146"/>
        <v>0</v>
      </c>
      <c r="BX2131">
        <f t="shared" si="145"/>
        <v>0.60748217536470928</v>
      </c>
      <c r="BZ2131">
        <v>19.600000000000001</v>
      </c>
      <c r="CB2131">
        <v>0.627</v>
      </c>
      <c r="CG213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BORD'!$B$13:$B$2000,0),9)))*T2131/$P$18)</f>
        <v>406.35042202010396</v>
      </c>
      <c r="CI2131">
        <f>'TABLEAU DE BORD'!B2129</f>
        <v>0</v>
      </c>
      <c r="CJ2131">
        <f>'TABLEAU DE BORD'!E2129-'TABLEAU DE BORD'!C2129</f>
        <v>0</v>
      </c>
      <c r="CL2131">
        <f>'TABLEAU DE BORD'!H2129</f>
        <v>0</v>
      </c>
      <c r="CM2131">
        <f>'TABLEAU DE BORD'!K2129-'TABLEAU DE BORD'!I2129</f>
        <v>0</v>
      </c>
    </row>
    <row r="2132" spans="72:91" x14ac:dyDescent="0.25">
      <c r="BT213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BORD'!$B$13:$B$2000,0),11))*T2132/INDEX('TABLEAU DE BORD'!$B$13:$R$2000,MATCH('Formalisme RTE'!$H$2,'TABLEAU DE BORD'!$B$13:$B$2000,0),12)</f>
        <v>3.102830965870556</v>
      </c>
      <c r="BU2132">
        <f t="shared" si="146"/>
        <v>0</v>
      </c>
      <c r="BX2132">
        <f t="shared" si="145"/>
        <v>0.60748217536470928</v>
      </c>
      <c r="BZ2132">
        <v>19.600000000000001</v>
      </c>
      <c r="CB2132">
        <v>0.627</v>
      </c>
      <c r="CG213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BORD'!$B$13:$B$2000,0),9)))*T2132/$P$18)</f>
        <v>406.35042202010396</v>
      </c>
      <c r="CI2132">
        <f>'TABLEAU DE BORD'!B2130</f>
        <v>0</v>
      </c>
      <c r="CJ2132">
        <f>'TABLEAU DE BORD'!E2130-'TABLEAU DE BORD'!C2130</f>
        <v>0</v>
      </c>
      <c r="CL2132">
        <f>'TABLEAU DE BORD'!H2130</f>
        <v>0</v>
      </c>
      <c r="CM2132">
        <f>'TABLEAU DE BORD'!K2130-'TABLEAU DE BORD'!I2130</f>
        <v>0</v>
      </c>
    </row>
    <row r="2133" spans="72:91" x14ac:dyDescent="0.25">
      <c r="BT213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BORD'!$B$13:$B$2000,0),11))*T2133/INDEX('TABLEAU DE BORD'!$B$13:$R$2000,MATCH('Formalisme RTE'!$H$2,'TABLEAU DE BORD'!$B$13:$B$2000,0),12)</f>
        <v>3.102830965870556</v>
      </c>
      <c r="BU2133">
        <f t="shared" si="146"/>
        <v>0</v>
      </c>
      <c r="BX2133">
        <f t="shared" si="145"/>
        <v>0.60748217536470928</v>
      </c>
      <c r="BZ2133">
        <v>19.600000000000001</v>
      </c>
      <c r="CB2133">
        <v>0.627</v>
      </c>
      <c r="CG213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BORD'!$B$13:$B$2000,0),9)))*T2133/$P$18)</f>
        <v>406.35042202010396</v>
      </c>
      <c r="CI2133">
        <f>'TABLEAU DE BORD'!B2131</f>
        <v>0</v>
      </c>
      <c r="CJ2133">
        <f>'TABLEAU DE BORD'!E2131-'TABLEAU DE BORD'!C2131</f>
        <v>0</v>
      </c>
      <c r="CL2133">
        <f>'TABLEAU DE BORD'!H2131</f>
        <v>0</v>
      </c>
      <c r="CM2133">
        <f>'TABLEAU DE BORD'!K2131-'TABLEAU DE BORD'!I2131</f>
        <v>0</v>
      </c>
    </row>
    <row r="2134" spans="72:91" x14ac:dyDescent="0.25">
      <c r="BT213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BORD'!$B$13:$B$2000,0),11))*T2134/INDEX('TABLEAU DE BORD'!$B$13:$R$2000,MATCH('Formalisme RTE'!$H$2,'TABLEAU DE BORD'!$B$13:$B$2000,0),12)</f>
        <v>3.102830965870556</v>
      </c>
      <c r="BU2134">
        <f t="shared" si="146"/>
        <v>0</v>
      </c>
      <c r="BX2134">
        <f t="shared" si="145"/>
        <v>0.60748217536470928</v>
      </c>
      <c r="BZ2134">
        <v>19.600000000000001</v>
      </c>
      <c r="CB2134">
        <v>0.627</v>
      </c>
      <c r="CG213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BORD'!$B$13:$B$2000,0),9)))*T2134/$P$18)</f>
        <v>406.35042202010396</v>
      </c>
      <c r="CI2134">
        <f>'TABLEAU DE BORD'!B2132</f>
        <v>0</v>
      </c>
      <c r="CJ2134">
        <f>'TABLEAU DE BORD'!E2132-'TABLEAU DE BORD'!C2132</f>
        <v>0</v>
      </c>
      <c r="CL2134">
        <f>'TABLEAU DE BORD'!H2132</f>
        <v>0</v>
      </c>
      <c r="CM2134">
        <f>'TABLEAU DE BORD'!K2132-'TABLEAU DE BORD'!I2132</f>
        <v>0</v>
      </c>
    </row>
    <row r="2135" spans="72:91" x14ac:dyDescent="0.25">
      <c r="BT213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BORD'!$B$13:$B$2000,0),11))*T2135/INDEX('TABLEAU DE BORD'!$B$13:$R$2000,MATCH('Formalisme RTE'!$H$2,'TABLEAU DE BORD'!$B$13:$B$2000,0),12)</f>
        <v>3.102830965870556</v>
      </c>
      <c r="BU2135">
        <f t="shared" si="146"/>
        <v>0</v>
      </c>
      <c r="BX2135">
        <f t="shared" si="145"/>
        <v>0.60748217536470928</v>
      </c>
      <c r="BZ2135">
        <v>19.600000000000001</v>
      </c>
      <c r="CB2135">
        <v>0.627</v>
      </c>
      <c r="CG213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BORD'!$B$13:$B$2000,0),9)))*T2135/$P$18)</f>
        <v>406.35042202010396</v>
      </c>
      <c r="CI2135">
        <f>'TABLEAU DE BORD'!B2133</f>
        <v>0</v>
      </c>
      <c r="CJ2135">
        <f>'TABLEAU DE BORD'!E2133-'TABLEAU DE BORD'!C2133</f>
        <v>0</v>
      </c>
      <c r="CL2135">
        <f>'TABLEAU DE BORD'!H2133</f>
        <v>0</v>
      </c>
      <c r="CM2135">
        <f>'TABLEAU DE BORD'!K2133-'TABLEAU DE BORD'!I2133</f>
        <v>0</v>
      </c>
    </row>
    <row r="2136" spans="72:91" x14ac:dyDescent="0.25">
      <c r="BT213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BORD'!$B$13:$B$2000,0),11))*T2136/INDEX('TABLEAU DE BORD'!$B$13:$R$2000,MATCH('Formalisme RTE'!$H$2,'TABLEAU DE BORD'!$B$13:$B$2000,0),12)</f>
        <v>3.102830965870556</v>
      </c>
      <c r="BU2136">
        <f t="shared" si="146"/>
        <v>0</v>
      </c>
      <c r="BX2136">
        <f t="shared" si="145"/>
        <v>0.60748217536470928</v>
      </c>
      <c r="BZ2136">
        <v>19.600000000000001</v>
      </c>
      <c r="CB2136">
        <v>0.627</v>
      </c>
      <c r="CG213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BORD'!$B$13:$B$2000,0),9)))*T2136/$P$18)</f>
        <v>406.35042202010396</v>
      </c>
      <c r="CI2136">
        <f>'TABLEAU DE BORD'!B2134</f>
        <v>0</v>
      </c>
      <c r="CJ2136">
        <f>'TABLEAU DE BORD'!E2134-'TABLEAU DE BORD'!C2134</f>
        <v>0</v>
      </c>
      <c r="CL2136">
        <f>'TABLEAU DE BORD'!H2134</f>
        <v>0</v>
      </c>
      <c r="CM2136">
        <f>'TABLEAU DE BORD'!K2134-'TABLEAU DE BORD'!I2134</f>
        <v>0</v>
      </c>
    </row>
    <row r="2137" spans="72:91" x14ac:dyDescent="0.25">
      <c r="BT213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BORD'!$B$13:$B$2000,0),11))*T2137/INDEX('TABLEAU DE BORD'!$B$13:$R$2000,MATCH('Formalisme RTE'!$H$2,'TABLEAU DE BORD'!$B$13:$B$2000,0),12)</f>
        <v>3.102830965870556</v>
      </c>
      <c r="BU2137">
        <f t="shared" si="146"/>
        <v>0</v>
      </c>
      <c r="BX2137">
        <f t="shared" si="145"/>
        <v>0.60748217536470928</v>
      </c>
      <c r="BZ2137">
        <v>19.600000000000001</v>
      </c>
      <c r="CB2137">
        <v>0.627</v>
      </c>
      <c r="CG213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BORD'!$B$13:$B$2000,0),9)))*T2137/$P$18)</f>
        <v>406.35042202010396</v>
      </c>
      <c r="CI2137">
        <f>'TABLEAU DE BORD'!B2135</f>
        <v>0</v>
      </c>
      <c r="CJ2137">
        <f>'TABLEAU DE BORD'!E2135-'TABLEAU DE BORD'!C2135</f>
        <v>0</v>
      </c>
      <c r="CL2137">
        <f>'TABLEAU DE BORD'!H2135</f>
        <v>0</v>
      </c>
      <c r="CM2137">
        <f>'TABLEAU DE BORD'!K2135-'TABLEAU DE BORD'!I2135</f>
        <v>0</v>
      </c>
    </row>
    <row r="2138" spans="72:91" x14ac:dyDescent="0.25">
      <c r="BT213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BORD'!$B$13:$B$2000,0),11))*T2138/INDEX('TABLEAU DE BORD'!$B$13:$R$2000,MATCH('Formalisme RTE'!$H$2,'TABLEAU DE BORD'!$B$13:$B$2000,0),12)</f>
        <v>3.102830965870556</v>
      </c>
      <c r="BU2138">
        <f t="shared" si="146"/>
        <v>0</v>
      </c>
      <c r="BX2138">
        <f t="shared" si="145"/>
        <v>0.60748217536470928</v>
      </c>
      <c r="BZ2138">
        <v>19.600000000000001</v>
      </c>
      <c r="CB2138">
        <v>0.627</v>
      </c>
      <c r="CG213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BORD'!$B$13:$B$2000,0),9)))*T2138/$P$18)</f>
        <v>406.35042202010396</v>
      </c>
      <c r="CI2138">
        <f>'TABLEAU DE BORD'!B2136</f>
        <v>0</v>
      </c>
      <c r="CJ2138">
        <f>'TABLEAU DE BORD'!E2136-'TABLEAU DE BORD'!C2136</f>
        <v>0</v>
      </c>
      <c r="CL2138">
        <f>'TABLEAU DE BORD'!H2136</f>
        <v>0</v>
      </c>
      <c r="CM2138">
        <f>'TABLEAU DE BORD'!K2136-'TABLEAU DE BORD'!I2136</f>
        <v>0</v>
      </c>
    </row>
    <row r="2139" spans="72:91" x14ac:dyDescent="0.25">
      <c r="BT213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BORD'!$B$13:$B$2000,0),11))*T2139/INDEX('TABLEAU DE BORD'!$B$13:$R$2000,MATCH('Formalisme RTE'!$H$2,'TABLEAU DE BORD'!$B$13:$B$2000,0),12)</f>
        <v>3.102830965870556</v>
      </c>
      <c r="BU2139">
        <f t="shared" si="146"/>
        <v>0</v>
      </c>
      <c r="BX2139">
        <f t="shared" si="145"/>
        <v>0.60748217536470928</v>
      </c>
      <c r="BZ2139">
        <v>19.600000000000001</v>
      </c>
      <c r="CB2139">
        <v>0.627</v>
      </c>
      <c r="CG213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BORD'!$B$13:$B$2000,0),9)))*T2139/$P$18)</f>
        <v>406.35042202010396</v>
      </c>
      <c r="CI2139">
        <f>'TABLEAU DE BORD'!B2137</f>
        <v>0</v>
      </c>
      <c r="CJ2139">
        <f>'TABLEAU DE BORD'!E2137-'TABLEAU DE BORD'!C2137</f>
        <v>0</v>
      </c>
      <c r="CL2139">
        <f>'TABLEAU DE BORD'!H2137</f>
        <v>0</v>
      </c>
      <c r="CM2139">
        <f>'TABLEAU DE BORD'!K2137-'TABLEAU DE BORD'!I2137</f>
        <v>0</v>
      </c>
    </row>
    <row r="2140" spans="72:91" x14ac:dyDescent="0.25">
      <c r="BT214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BORD'!$B$13:$B$2000,0),11))*T2140/INDEX('TABLEAU DE BORD'!$B$13:$R$2000,MATCH('Formalisme RTE'!$H$2,'TABLEAU DE BORD'!$B$13:$B$2000,0),12)</f>
        <v>3.102830965870556</v>
      </c>
      <c r="BU2140">
        <f t="shared" si="146"/>
        <v>0</v>
      </c>
      <c r="BX2140">
        <f t="shared" si="145"/>
        <v>0.60748217536470928</v>
      </c>
      <c r="BZ2140">
        <v>19.600000000000001</v>
      </c>
      <c r="CB2140">
        <v>0.627</v>
      </c>
      <c r="CG214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BORD'!$B$13:$B$2000,0),9)))*T2140/$P$18)</f>
        <v>406.35042202010396</v>
      </c>
      <c r="CI2140">
        <f>'TABLEAU DE BORD'!B2138</f>
        <v>0</v>
      </c>
      <c r="CJ2140">
        <f>'TABLEAU DE BORD'!E2138-'TABLEAU DE BORD'!C2138</f>
        <v>0</v>
      </c>
      <c r="CL2140">
        <f>'TABLEAU DE BORD'!H2138</f>
        <v>0</v>
      </c>
      <c r="CM2140">
        <f>'TABLEAU DE BORD'!K2138-'TABLEAU DE BORD'!I2138</f>
        <v>0</v>
      </c>
    </row>
    <row r="2141" spans="72:91" x14ac:dyDescent="0.25">
      <c r="BT214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BORD'!$B$13:$B$2000,0),11))*T2141/INDEX('TABLEAU DE BORD'!$B$13:$R$2000,MATCH('Formalisme RTE'!$H$2,'TABLEAU DE BORD'!$B$13:$B$2000,0),12)</f>
        <v>3.102830965870556</v>
      </c>
      <c r="BU2141">
        <f t="shared" si="146"/>
        <v>0</v>
      </c>
      <c r="BX2141">
        <f t="shared" si="145"/>
        <v>0.60748217536470928</v>
      </c>
      <c r="BZ2141">
        <v>19.600000000000001</v>
      </c>
      <c r="CB2141">
        <v>0.627</v>
      </c>
      <c r="CG214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BORD'!$B$13:$B$2000,0),9)))*T2141/$P$18)</f>
        <v>406.35042202010396</v>
      </c>
      <c r="CI2141">
        <f>'TABLEAU DE BORD'!B2139</f>
        <v>0</v>
      </c>
      <c r="CJ2141">
        <f>'TABLEAU DE BORD'!E2139-'TABLEAU DE BORD'!C2139</f>
        <v>0</v>
      </c>
      <c r="CL2141">
        <f>'TABLEAU DE BORD'!H2139</f>
        <v>0</v>
      </c>
      <c r="CM2141">
        <f>'TABLEAU DE BORD'!K2139-'TABLEAU DE BORD'!I2139</f>
        <v>0</v>
      </c>
    </row>
    <row r="2142" spans="72:91" x14ac:dyDescent="0.25">
      <c r="BT214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BORD'!$B$13:$B$2000,0),11))*T2142/INDEX('TABLEAU DE BORD'!$B$13:$R$2000,MATCH('Formalisme RTE'!$H$2,'TABLEAU DE BORD'!$B$13:$B$2000,0),12)</f>
        <v>3.102830965870556</v>
      </c>
      <c r="BU2142">
        <f t="shared" si="146"/>
        <v>0</v>
      </c>
      <c r="BX2142">
        <f t="shared" si="145"/>
        <v>0.60748217536470928</v>
      </c>
      <c r="BZ2142">
        <v>19.600000000000001</v>
      </c>
      <c r="CB2142">
        <v>0.627</v>
      </c>
      <c r="CG214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BORD'!$B$13:$B$2000,0),9)))*T2142/$P$18)</f>
        <v>406.35042202010396</v>
      </c>
      <c r="CI2142">
        <f>'TABLEAU DE BORD'!B2140</f>
        <v>0</v>
      </c>
      <c r="CJ2142">
        <f>'TABLEAU DE BORD'!E2140-'TABLEAU DE BORD'!C2140</f>
        <v>0</v>
      </c>
      <c r="CL2142">
        <f>'TABLEAU DE BORD'!H2140</f>
        <v>0</v>
      </c>
      <c r="CM2142">
        <f>'TABLEAU DE BORD'!K2140-'TABLEAU DE BORD'!I2140</f>
        <v>0</v>
      </c>
    </row>
    <row r="2143" spans="72:91" x14ac:dyDescent="0.25">
      <c r="BT214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BORD'!$B$13:$B$2000,0),11))*T2143/INDEX('TABLEAU DE BORD'!$B$13:$R$2000,MATCH('Formalisme RTE'!$H$2,'TABLEAU DE BORD'!$B$13:$B$2000,0),12)</f>
        <v>3.102830965870556</v>
      </c>
      <c r="BU2143">
        <f t="shared" si="146"/>
        <v>0</v>
      </c>
      <c r="BX2143">
        <f t="shared" si="145"/>
        <v>0.60748217536470928</v>
      </c>
      <c r="BZ2143">
        <v>19.600000000000001</v>
      </c>
      <c r="CB2143">
        <v>0.627</v>
      </c>
      <c r="CG214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BORD'!$B$13:$B$2000,0),9)))*T2143/$P$18)</f>
        <v>406.35042202010396</v>
      </c>
      <c r="CI2143">
        <f>'TABLEAU DE BORD'!B2141</f>
        <v>0</v>
      </c>
      <c r="CJ2143">
        <f>'TABLEAU DE BORD'!E2141-'TABLEAU DE BORD'!C2141</f>
        <v>0</v>
      </c>
      <c r="CL2143">
        <f>'TABLEAU DE BORD'!H2141</f>
        <v>0</v>
      </c>
      <c r="CM2143">
        <f>'TABLEAU DE BORD'!K2141-'TABLEAU DE BORD'!I2141</f>
        <v>0</v>
      </c>
    </row>
    <row r="2144" spans="72:91" x14ac:dyDescent="0.25">
      <c r="BT214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BORD'!$B$13:$B$2000,0),11))*T2144/INDEX('TABLEAU DE BORD'!$B$13:$R$2000,MATCH('Formalisme RTE'!$H$2,'TABLEAU DE BORD'!$B$13:$B$2000,0),12)</f>
        <v>3.102830965870556</v>
      </c>
      <c r="BU2144">
        <f t="shared" si="146"/>
        <v>0</v>
      </c>
      <c r="BX2144">
        <f t="shared" si="145"/>
        <v>0.60748217536470928</v>
      </c>
      <c r="BZ2144">
        <v>19.600000000000001</v>
      </c>
      <c r="CB2144">
        <v>0.627</v>
      </c>
      <c r="CG214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BORD'!$B$13:$B$2000,0),9)))*T2144/$P$18)</f>
        <v>406.35042202010396</v>
      </c>
      <c r="CI2144">
        <f>'TABLEAU DE BORD'!B2142</f>
        <v>0</v>
      </c>
      <c r="CJ2144">
        <f>'TABLEAU DE BORD'!E2142-'TABLEAU DE BORD'!C2142</f>
        <v>0</v>
      </c>
      <c r="CL2144">
        <f>'TABLEAU DE BORD'!H2142</f>
        <v>0</v>
      </c>
      <c r="CM2144">
        <f>'TABLEAU DE BORD'!K2142-'TABLEAU DE BORD'!I2142</f>
        <v>0</v>
      </c>
    </row>
    <row r="2145" spans="72:91" x14ac:dyDescent="0.25">
      <c r="BT214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BORD'!$B$13:$B$2000,0),11))*T2145/INDEX('TABLEAU DE BORD'!$B$13:$R$2000,MATCH('Formalisme RTE'!$H$2,'TABLEAU DE BORD'!$B$13:$B$2000,0),12)</f>
        <v>3.102830965870556</v>
      </c>
      <c r="BU2145">
        <f t="shared" si="146"/>
        <v>0</v>
      </c>
      <c r="BX2145">
        <f t="shared" si="145"/>
        <v>0.60748217536470928</v>
      </c>
      <c r="BZ2145">
        <v>19.600000000000001</v>
      </c>
      <c r="CB2145">
        <v>0.627</v>
      </c>
      <c r="CG214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BORD'!$B$13:$B$2000,0),9)))*T2145/$P$18)</f>
        <v>406.35042202010396</v>
      </c>
      <c r="CI2145">
        <f>'TABLEAU DE BORD'!B2143</f>
        <v>0</v>
      </c>
      <c r="CJ2145">
        <f>'TABLEAU DE BORD'!E2143-'TABLEAU DE BORD'!C2143</f>
        <v>0</v>
      </c>
      <c r="CL2145">
        <f>'TABLEAU DE BORD'!H2143</f>
        <v>0</v>
      </c>
      <c r="CM2145">
        <f>'TABLEAU DE BORD'!K2143-'TABLEAU DE BORD'!I2143</f>
        <v>0</v>
      </c>
    </row>
    <row r="2146" spans="72:91" x14ac:dyDescent="0.25">
      <c r="BT214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BORD'!$B$13:$B$2000,0),11))*T2146/INDEX('TABLEAU DE BORD'!$B$13:$R$2000,MATCH('Formalisme RTE'!$H$2,'TABLEAU DE BORD'!$B$13:$B$2000,0),12)</f>
        <v>3.102830965870556</v>
      </c>
      <c r="BU2146">
        <f t="shared" si="146"/>
        <v>0</v>
      </c>
      <c r="BX2146">
        <f t="shared" si="145"/>
        <v>0.60748217536470928</v>
      </c>
      <c r="BZ2146">
        <v>19.600000000000001</v>
      </c>
      <c r="CB2146">
        <v>0.627</v>
      </c>
      <c r="CG214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BORD'!$B$13:$B$2000,0),9)))*T2146/$P$18)</f>
        <v>406.35042202010396</v>
      </c>
      <c r="CI2146">
        <f>'TABLEAU DE BORD'!B2144</f>
        <v>0</v>
      </c>
      <c r="CJ2146">
        <f>'TABLEAU DE BORD'!E2144-'TABLEAU DE BORD'!C2144</f>
        <v>0</v>
      </c>
      <c r="CL2146">
        <f>'TABLEAU DE BORD'!H2144</f>
        <v>0</v>
      </c>
      <c r="CM2146">
        <f>'TABLEAU DE BORD'!K2144-'TABLEAU DE BORD'!I2144</f>
        <v>0</v>
      </c>
    </row>
    <row r="2147" spans="72:91" x14ac:dyDescent="0.25">
      <c r="BT214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BORD'!$B$13:$B$2000,0),11))*T2147/INDEX('TABLEAU DE BORD'!$B$13:$R$2000,MATCH('Formalisme RTE'!$H$2,'TABLEAU DE BORD'!$B$13:$B$2000,0),12)</f>
        <v>3.102830965870556</v>
      </c>
      <c r="BU2147">
        <f t="shared" si="146"/>
        <v>0</v>
      </c>
      <c r="BX2147">
        <f t="shared" si="145"/>
        <v>0.60748217536470928</v>
      </c>
      <c r="BZ2147">
        <v>19.600000000000001</v>
      </c>
      <c r="CB2147">
        <v>0.627</v>
      </c>
      <c r="CG214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BORD'!$B$13:$B$2000,0),9)))*T2147/$P$18)</f>
        <v>406.35042202010396</v>
      </c>
      <c r="CI2147">
        <f>'TABLEAU DE BORD'!B2145</f>
        <v>0</v>
      </c>
      <c r="CJ2147">
        <f>'TABLEAU DE BORD'!E2145-'TABLEAU DE BORD'!C2145</f>
        <v>0</v>
      </c>
      <c r="CL2147">
        <f>'TABLEAU DE BORD'!H2145</f>
        <v>0</v>
      </c>
      <c r="CM2147">
        <f>'TABLEAU DE BORD'!K2145-'TABLEAU DE BORD'!I2145</f>
        <v>0</v>
      </c>
    </row>
    <row r="2148" spans="72:91" x14ac:dyDescent="0.25">
      <c r="BT214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BORD'!$B$13:$B$2000,0),11))*T2148/INDEX('TABLEAU DE BORD'!$B$13:$R$2000,MATCH('Formalisme RTE'!$H$2,'TABLEAU DE BORD'!$B$13:$B$2000,0),12)</f>
        <v>3.102830965870556</v>
      </c>
      <c r="BU2148">
        <f t="shared" si="146"/>
        <v>0</v>
      </c>
      <c r="BX2148">
        <f t="shared" si="145"/>
        <v>0.60748217536470928</v>
      </c>
      <c r="BZ2148">
        <v>19.600000000000001</v>
      </c>
      <c r="CB2148">
        <v>0.627</v>
      </c>
      <c r="CG214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BORD'!$B$13:$B$2000,0),9)))*T2148/$P$18)</f>
        <v>406.35042202010396</v>
      </c>
      <c r="CI2148">
        <f>'TABLEAU DE BORD'!B2146</f>
        <v>0</v>
      </c>
      <c r="CJ2148">
        <f>'TABLEAU DE BORD'!E2146-'TABLEAU DE BORD'!C2146</f>
        <v>0</v>
      </c>
      <c r="CL2148">
        <f>'TABLEAU DE BORD'!H2146</f>
        <v>0</v>
      </c>
      <c r="CM2148">
        <f>'TABLEAU DE BORD'!K2146-'TABLEAU DE BORD'!I2146</f>
        <v>0</v>
      </c>
    </row>
    <row r="2149" spans="72:91" x14ac:dyDescent="0.25">
      <c r="BT214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BORD'!$B$13:$B$2000,0),11))*T2149/INDEX('TABLEAU DE BORD'!$B$13:$R$2000,MATCH('Formalisme RTE'!$H$2,'TABLEAU DE BORD'!$B$13:$B$2000,0),12)</f>
        <v>3.102830965870556</v>
      </c>
      <c r="BU2149">
        <f t="shared" si="146"/>
        <v>0</v>
      </c>
      <c r="BX2149">
        <f t="shared" si="145"/>
        <v>0.60748217536470928</v>
      </c>
      <c r="BZ2149">
        <v>19.600000000000001</v>
      </c>
      <c r="CB2149">
        <v>0.627</v>
      </c>
      <c r="CG214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BORD'!$B$13:$B$2000,0),9)))*T2149/$P$18)</f>
        <v>406.35042202010396</v>
      </c>
      <c r="CI2149">
        <f>'TABLEAU DE BORD'!B2147</f>
        <v>0</v>
      </c>
      <c r="CJ2149">
        <f>'TABLEAU DE BORD'!E2147-'TABLEAU DE BORD'!C2147</f>
        <v>0</v>
      </c>
      <c r="CL2149">
        <f>'TABLEAU DE BORD'!H2147</f>
        <v>0</v>
      </c>
      <c r="CM2149">
        <f>'TABLEAU DE BORD'!K2147-'TABLEAU DE BORD'!I2147</f>
        <v>0</v>
      </c>
    </row>
    <row r="2150" spans="72:91" x14ac:dyDescent="0.25">
      <c r="BT215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BORD'!$B$13:$B$2000,0),11))*T2150/INDEX('TABLEAU DE BORD'!$B$13:$R$2000,MATCH('Formalisme RTE'!$H$2,'TABLEAU DE BORD'!$B$13:$B$2000,0),12)</f>
        <v>3.102830965870556</v>
      </c>
      <c r="BU2150">
        <f t="shared" si="146"/>
        <v>0</v>
      </c>
      <c r="BX2150">
        <f t="shared" si="145"/>
        <v>0.60748217536470928</v>
      </c>
      <c r="BZ2150">
        <v>19.600000000000001</v>
      </c>
      <c r="CB2150">
        <v>0.627</v>
      </c>
      <c r="CG215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BORD'!$B$13:$B$2000,0),9)))*T2150/$P$18)</f>
        <v>406.35042202010396</v>
      </c>
      <c r="CI2150">
        <f>'TABLEAU DE BORD'!B2148</f>
        <v>0</v>
      </c>
      <c r="CJ2150">
        <f>'TABLEAU DE BORD'!E2148-'TABLEAU DE BORD'!C2148</f>
        <v>0</v>
      </c>
      <c r="CL2150">
        <f>'TABLEAU DE BORD'!H2148</f>
        <v>0</v>
      </c>
      <c r="CM2150">
        <f>'TABLEAU DE BORD'!K2148-'TABLEAU DE BORD'!I2148</f>
        <v>0</v>
      </c>
    </row>
    <row r="2151" spans="72:91" x14ac:dyDescent="0.25">
      <c r="BT215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BORD'!$B$13:$B$2000,0),11))*T2151/INDEX('TABLEAU DE BORD'!$B$13:$R$2000,MATCH('Formalisme RTE'!$H$2,'TABLEAU DE BORD'!$B$13:$B$2000,0),12)</f>
        <v>3.102830965870556</v>
      </c>
      <c r="BU2151">
        <f t="shared" si="146"/>
        <v>0</v>
      </c>
      <c r="BX2151">
        <f t="shared" si="145"/>
        <v>0.60748217536470928</v>
      </c>
      <c r="BZ2151">
        <v>19.600000000000001</v>
      </c>
      <c r="CB2151">
        <v>0.627</v>
      </c>
      <c r="CG215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BORD'!$B$13:$B$2000,0),9)))*T2151/$P$18)</f>
        <v>406.35042202010396</v>
      </c>
      <c r="CI2151">
        <f>'TABLEAU DE BORD'!B2149</f>
        <v>0</v>
      </c>
      <c r="CJ2151">
        <f>'TABLEAU DE BORD'!E2149-'TABLEAU DE BORD'!C2149</f>
        <v>0</v>
      </c>
      <c r="CL2151">
        <f>'TABLEAU DE BORD'!H2149</f>
        <v>0</v>
      </c>
      <c r="CM2151">
        <f>'TABLEAU DE BORD'!K2149-'TABLEAU DE BORD'!I2149</f>
        <v>0</v>
      </c>
    </row>
    <row r="2152" spans="72:91" x14ac:dyDescent="0.25">
      <c r="BT215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BORD'!$B$13:$B$2000,0),11))*T2152/INDEX('TABLEAU DE BORD'!$B$13:$R$2000,MATCH('Formalisme RTE'!$H$2,'TABLEAU DE BORD'!$B$13:$B$2000,0),12)</f>
        <v>3.102830965870556</v>
      </c>
      <c r="BU2152">
        <f t="shared" si="146"/>
        <v>0</v>
      </c>
      <c r="BX2152">
        <f t="shared" si="145"/>
        <v>0.60748217536470928</v>
      </c>
      <c r="BZ2152">
        <v>19.600000000000001</v>
      </c>
      <c r="CB2152">
        <v>0.627</v>
      </c>
      <c r="CG215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BORD'!$B$13:$B$2000,0),9)))*T2152/$P$18)</f>
        <v>406.35042202010396</v>
      </c>
      <c r="CI2152">
        <f>'TABLEAU DE BORD'!B2150</f>
        <v>0</v>
      </c>
      <c r="CJ2152">
        <f>'TABLEAU DE BORD'!E2150-'TABLEAU DE BORD'!C2150</f>
        <v>0</v>
      </c>
      <c r="CL2152">
        <f>'TABLEAU DE BORD'!H2150</f>
        <v>0</v>
      </c>
      <c r="CM2152">
        <f>'TABLEAU DE BORD'!K2150-'TABLEAU DE BORD'!I2150</f>
        <v>0</v>
      </c>
    </row>
    <row r="2153" spans="72:91" x14ac:dyDescent="0.25">
      <c r="BT215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BORD'!$B$13:$B$2000,0),11))*T2153/INDEX('TABLEAU DE BORD'!$B$13:$R$2000,MATCH('Formalisme RTE'!$H$2,'TABLEAU DE BORD'!$B$13:$B$2000,0),12)</f>
        <v>3.102830965870556</v>
      </c>
      <c r="BU2153">
        <f t="shared" si="146"/>
        <v>0</v>
      </c>
      <c r="BX2153">
        <f t="shared" si="145"/>
        <v>0.60748217536470928</v>
      </c>
      <c r="BZ2153">
        <v>19.600000000000001</v>
      </c>
      <c r="CB2153">
        <v>0.627</v>
      </c>
      <c r="CG215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BORD'!$B$13:$B$2000,0),9)))*T2153/$P$18)</f>
        <v>406.35042202010396</v>
      </c>
      <c r="CI2153">
        <f>'TABLEAU DE BORD'!B2151</f>
        <v>0</v>
      </c>
      <c r="CJ2153">
        <f>'TABLEAU DE BORD'!E2151-'TABLEAU DE BORD'!C2151</f>
        <v>0</v>
      </c>
      <c r="CL2153">
        <f>'TABLEAU DE BORD'!H2151</f>
        <v>0</v>
      </c>
      <c r="CM2153">
        <f>'TABLEAU DE BORD'!K2151-'TABLEAU DE BORD'!I2151</f>
        <v>0</v>
      </c>
    </row>
    <row r="2154" spans="72:91" x14ac:dyDescent="0.25">
      <c r="BT215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BORD'!$B$13:$B$2000,0),11))*T2154/INDEX('TABLEAU DE BORD'!$B$13:$R$2000,MATCH('Formalisme RTE'!$H$2,'TABLEAU DE BORD'!$B$13:$B$2000,0),12)</f>
        <v>3.102830965870556</v>
      </c>
      <c r="BU2154">
        <f t="shared" si="146"/>
        <v>0</v>
      </c>
      <c r="BX2154">
        <f t="shared" si="145"/>
        <v>0.60748217536470928</v>
      </c>
      <c r="BZ2154">
        <v>19.600000000000001</v>
      </c>
      <c r="CB2154">
        <v>0.627</v>
      </c>
      <c r="CG215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BORD'!$B$13:$B$2000,0),9)))*T2154/$P$18)</f>
        <v>406.35042202010396</v>
      </c>
      <c r="CI2154">
        <f>'TABLEAU DE BORD'!B2152</f>
        <v>0</v>
      </c>
      <c r="CJ2154">
        <f>'TABLEAU DE BORD'!E2152-'TABLEAU DE BORD'!C2152</f>
        <v>0</v>
      </c>
      <c r="CL2154">
        <f>'TABLEAU DE BORD'!H2152</f>
        <v>0</v>
      </c>
      <c r="CM2154">
        <f>'TABLEAU DE BORD'!K2152-'TABLEAU DE BORD'!I2152</f>
        <v>0</v>
      </c>
    </row>
    <row r="2155" spans="72:91" x14ac:dyDescent="0.25">
      <c r="BT215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BORD'!$B$13:$B$2000,0),11))*T2155/INDEX('TABLEAU DE BORD'!$B$13:$R$2000,MATCH('Formalisme RTE'!$H$2,'TABLEAU DE BORD'!$B$13:$B$2000,0),12)</f>
        <v>3.102830965870556</v>
      </c>
      <c r="BU2155">
        <f t="shared" si="146"/>
        <v>0</v>
      </c>
      <c r="BX2155">
        <f t="shared" si="145"/>
        <v>0.60748217536470928</v>
      </c>
      <c r="BZ2155">
        <v>19.600000000000001</v>
      </c>
      <c r="CB2155">
        <v>0.627</v>
      </c>
      <c r="CG215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BORD'!$B$13:$B$2000,0),9)))*T2155/$P$18)</f>
        <v>406.35042202010396</v>
      </c>
      <c r="CI2155">
        <f>'TABLEAU DE BORD'!B2153</f>
        <v>0</v>
      </c>
      <c r="CJ2155">
        <f>'TABLEAU DE BORD'!E2153-'TABLEAU DE BORD'!C2153</f>
        <v>0</v>
      </c>
      <c r="CL2155">
        <f>'TABLEAU DE BORD'!H2153</f>
        <v>0</v>
      </c>
      <c r="CM2155">
        <f>'TABLEAU DE BORD'!K2153-'TABLEAU DE BORD'!I2153</f>
        <v>0</v>
      </c>
    </row>
    <row r="2156" spans="72:91" x14ac:dyDescent="0.25">
      <c r="BT215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BORD'!$B$13:$B$2000,0),11))*T2156/INDEX('TABLEAU DE BORD'!$B$13:$R$2000,MATCH('Formalisme RTE'!$H$2,'TABLEAU DE BORD'!$B$13:$B$2000,0),12)</f>
        <v>3.102830965870556</v>
      </c>
      <c r="BU2156">
        <f t="shared" si="146"/>
        <v>0</v>
      </c>
      <c r="BX2156">
        <f t="shared" si="145"/>
        <v>0.60748217536470928</v>
      </c>
      <c r="BZ2156">
        <v>19.600000000000001</v>
      </c>
      <c r="CB2156">
        <v>0.627</v>
      </c>
      <c r="CG215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BORD'!$B$13:$B$2000,0),9)))*T2156/$P$18)</f>
        <v>406.35042202010396</v>
      </c>
      <c r="CI2156">
        <f>'TABLEAU DE BORD'!B2154</f>
        <v>0</v>
      </c>
      <c r="CJ2156">
        <f>'TABLEAU DE BORD'!E2154-'TABLEAU DE BORD'!C2154</f>
        <v>0</v>
      </c>
      <c r="CL2156">
        <f>'TABLEAU DE BORD'!H2154</f>
        <v>0</v>
      </c>
      <c r="CM2156">
        <f>'TABLEAU DE BORD'!K2154-'TABLEAU DE BORD'!I2154</f>
        <v>0</v>
      </c>
    </row>
    <row r="2157" spans="72:91" x14ac:dyDescent="0.25">
      <c r="BT215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BORD'!$B$13:$B$2000,0),11))*T2157/INDEX('TABLEAU DE BORD'!$B$13:$R$2000,MATCH('Formalisme RTE'!$H$2,'TABLEAU DE BORD'!$B$13:$B$2000,0),12)</f>
        <v>3.102830965870556</v>
      </c>
      <c r="BU2157">
        <f t="shared" si="146"/>
        <v>0</v>
      </c>
      <c r="BX2157">
        <f t="shared" si="145"/>
        <v>0.60748217536470928</v>
      </c>
      <c r="BZ2157">
        <v>19.600000000000001</v>
      </c>
      <c r="CB2157">
        <v>0.627</v>
      </c>
      <c r="CG215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BORD'!$B$13:$B$2000,0),9)))*T2157/$P$18)</f>
        <v>406.35042202010396</v>
      </c>
      <c r="CI2157">
        <f>'TABLEAU DE BORD'!B2155</f>
        <v>0</v>
      </c>
      <c r="CJ2157">
        <f>'TABLEAU DE BORD'!E2155-'TABLEAU DE BORD'!C2155</f>
        <v>0</v>
      </c>
      <c r="CL2157">
        <f>'TABLEAU DE BORD'!H2155</f>
        <v>0</v>
      </c>
      <c r="CM2157">
        <f>'TABLEAU DE BORD'!K2155-'TABLEAU DE BORD'!I2155</f>
        <v>0</v>
      </c>
    </row>
    <row r="2158" spans="72:91" x14ac:dyDescent="0.25">
      <c r="BT215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BORD'!$B$13:$B$2000,0),11))*T2158/INDEX('TABLEAU DE BORD'!$B$13:$R$2000,MATCH('Formalisme RTE'!$H$2,'TABLEAU DE BORD'!$B$13:$B$2000,0),12)</f>
        <v>3.102830965870556</v>
      </c>
      <c r="BU2158">
        <f t="shared" si="146"/>
        <v>0</v>
      </c>
      <c r="BX2158">
        <f t="shared" si="145"/>
        <v>0.60748217536470928</v>
      </c>
      <c r="BZ2158">
        <v>19.600000000000001</v>
      </c>
      <c r="CB2158">
        <v>0.627</v>
      </c>
      <c r="CG215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BORD'!$B$13:$B$2000,0),9)))*T2158/$P$18)</f>
        <v>406.35042202010396</v>
      </c>
      <c r="CI2158">
        <f>'TABLEAU DE BORD'!B2156</f>
        <v>0</v>
      </c>
      <c r="CJ2158">
        <f>'TABLEAU DE BORD'!E2156-'TABLEAU DE BORD'!C2156</f>
        <v>0</v>
      </c>
      <c r="CL2158">
        <f>'TABLEAU DE BORD'!H2156</f>
        <v>0</v>
      </c>
      <c r="CM2158">
        <f>'TABLEAU DE BORD'!K2156-'TABLEAU DE BORD'!I2156</f>
        <v>0</v>
      </c>
    </row>
    <row r="2159" spans="72:91" x14ac:dyDescent="0.25">
      <c r="BT215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BORD'!$B$13:$B$2000,0),11))*T2159/INDEX('TABLEAU DE BORD'!$B$13:$R$2000,MATCH('Formalisme RTE'!$H$2,'TABLEAU DE BORD'!$B$13:$B$2000,0),12)</f>
        <v>3.102830965870556</v>
      </c>
      <c r="BU2159">
        <f t="shared" si="146"/>
        <v>0</v>
      </c>
      <c r="BX2159">
        <f t="shared" si="145"/>
        <v>0.60748217536470928</v>
      </c>
      <c r="BZ2159">
        <v>19.600000000000001</v>
      </c>
      <c r="CB2159">
        <v>0.627</v>
      </c>
      <c r="CG215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BORD'!$B$13:$B$2000,0),9)))*T2159/$P$18)</f>
        <v>406.35042202010396</v>
      </c>
      <c r="CI2159">
        <f>'TABLEAU DE BORD'!B2157</f>
        <v>0</v>
      </c>
      <c r="CJ2159">
        <f>'TABLEAU DE BORD'!E2157-'TABLEAU DE BORD'!C2157</f>
        <v>0</v>
      </c>
      <c r="CL2159">
        <f>'TABLEAU DE BORD'!H2157</f>
        <v>0</v>
      </c>
      <c r="CM2159">
        <f>'TABLEAU DE BORD'!K2157-'TABLEAU DE BORD'!I2157</f>
        <v>0</v>
      </c>
    </row>
    <row r="2160" spans="72:91" x14ac:dyDescent="0.25">
      <c r="BT216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BORD'!$B$13:$B$2000,0),11))*T2160/INDEX('TABLEAU DE BORD'!$B$13:$R$2000,MATCH('Formalisme RTE'!$H$2,'TABLEAU DE BORD'!$B$13:$B$2000,0),12)</f>
        <v>3.102830965870556</v>
      </c>
      <c r="BU2160">
        <f t="shared" si="146"/>
        <v>0</v>
      </c>
      <c r="BX2160">
        <f t="shared" si="145"/>
        <v>0.60748217536470928</v>
      </c>
      <c r="BZ2160">
        <v>19.600000000000001</v>
      </c>
      <c r="CB2160">
        <v>0.627</v>
      </c>
      <c r="CG216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BORD'!$B$13:$B$2000,0),9)))*T2160/$P$18)</f>
        <v>406.35042202010396</v>
      </c>
      <c r="CI2160">
        <f>'TABLEAU DE BORD'!B2158</f>
        <v>0</v>
      </c>
      <c r="CJ2160">
        <f>'TABLEAU DE BORD'!E2158-'TABLEAU DE BORD'!C2158</f>
        <v>0</v>
      </c>
      <c r="CL2160">
        <f>'TABLEAU DE BORD'!H2158</f>
        <v>0</v>
      </c>
      <c r="CM2160">
        <f>'TABLEAU DE BORD'!K2158-'TABLEAU DE BORD'!I2158</f>
        <v>0</v>
      </c>
    </row>
    <row r="2161" spans="72:91" x14ac:dyDescent="0.25">
      <c r="BT216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BORD'!$B$13:$B$2000,0),11))*T2161/INDEX('TABLEAU DE BORD'!$B$13:$R$2000,MATCH('Formalisme RTE'!$H$2,'TABLEAU DE BORD'!$B$13:$B$2000,0),12)</f>
        <v>3.102830965870556</v>
      </c>
      <c r="BU2161">
        <f t="shared" si="146"/>
        <v>0</v>
      </c>
      <c r="BX2161">
        <f t="shared" si="145"/>
        <v>0.60748217536470928</v>
      </c>
      <c r="BZ2161">
        <v>19.600000000000001</v>
      </c>
      <c r="CB2161">
        <v>0.627</v>
      </c>
      <c r="CG216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BORD'!$B$13:$B$2000,0),9)))*T2161/$P$18)</f>
        <v>406.35042202010396</v>
      </c>
      <c r="CI2161">
        <f>'TABLEAU DE BORD'!B2159</f>
        <v>0</v>
      </c>
      <c r="CJ2161">
        <f>'TABLEAU DE BORD'!E2159-'TABLEAU DE BORD'!C2159</f>
        <v>0</v>
      </c>
      <c r="CL2161">
        <f>'TABLEAU DE BORD'!H2159</f>
        <v>0</v>
      </c>
      <c r="CM2161">
        <f>'TABLEAU DE BORD'!K2159-'TABLEAU DE BORD'!I2159</f>
        <v>0</v>
      </c>
    </row>
    <row r="2162" spans="72:91" x14ac:dyDescent="0.25">
      <c r="BT216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BORD'!$B$13:$B$2000,0),11))*T2162/INDEX('TABLEAU DE BORD'!$B$13:$R$2000,MATCH('Formalisme RTE'!$H$2,'TABLEAU DE BORD'!$B$13:$B$2000,0),12)</f>
        <v>3.102830965870556</v>
      </c>
      <c r="BU2162">
        <f t="shared" si="146"/>
        <v>0</v>
      </c>
      <c r="BX2162">
        <f t="shared" si="145"/>
        <v>0.60748217536470928</v>
      </c>
      <c r="BZ2162">
        <v>19.600000000000001</v>
      </c>
      <c r="CB2162">
        <v>0.627</v>
      </c>
      <c r="CG216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BORD'!$B$13:$B$2000,0),9)))*T2162/$P$18)</f>
        <v>406.35042202010396</v>
      </c>
      <c r="CI2162">
        <f>'TABLEAU DE BORD'!B2160</f>
        <v>0</v>
      </c>
      <c r="CJ2162">
        <f>'TABLEAU DE BORD'!E2160-'TABLEAU DE BORD'!C2160</f>
        <v>0</v>
      </c>
      <c r="CL2162">
        <f>'TABLEAU DE BORD'!H2160</f>
        <v>0</v>
      </c>
      <c r="CM2162">
        <f>'TABLEAU DE BORD'!K2160-'TABLEAU DE BORD'!I2160</f>
        <v>0</v>
      </c>
    </row>
    <row r="2163" spans="72:91" x14ac:dyDescent="0.25">
      <c r="BT216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BORD'!$B$13:$B$2000,0),11))*T2163/INDEX('TABLEAU DE BORD'!$B$13:$R$2000,MATCH('Formalisme RTE'!$H$2,'TABLEAU DE BORD'!$B$13:$B$2000,0),12)</f>
        <v>3.102830965870556</v>
      </c>
      <c r="BU2163">
        <f t="shared" si="146"/>
        <v>0</v>
      </c>
      <c r="BX2163">
        <f t="shared" si="145"/>
        <v>0.60748217536470928</v>
      </c>
      <c r="BZ2163">
        <v>19.600000000000001</v>
      </c>
      <c r="CB2163">
        <v>0.627</v>
      </c>
      <c r="CG216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BORD'!$B$13:$B$2000,0),9)))*T2163/$P$18)</f>
        <v>406.35042202010396</v>
      </c>
      <c r="CI2163">
        <f>'TABLEAU DE BORD'!B2161</f>
        <v>0</v>
      </c>
      <c r="CJ2163">
        <f>'TABLEAU DE BORD'!E2161-'TABLEAU DE BORD'!C2161</f>
        <v>0</v>
      </c>
      <c r="CL2163">
        <f>'TABLEAU DE BORD'!H2161</f>
        <v>0</v>
      </c>
      <c r="CM2163">
        <f>'TABLEAU DE BORD'!K2161-'TABLEAU DE BORD'!I2161</f>
        <v>0</v>
      </c>
    </row>
    <row r="2164" spans="72:91" x14ac:dyDescent="0.25">
      <c r="BT216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BORD'!$B$13:$B$2000,0),11))*T2164/INDEX('TABLEAU DE BORD'!$B$13:$R$2000,MATCH('Formalisme RTE'!$H$2,'TABLEAU DE BORD'!$B$13:$B$2000,0),12)</f>
        <v>3.102830965870556</v>
      </c>
      <c r="BU2164">
        <f t="shared" si="146"/>
        <v>0</v>
      </c>
      <c r="BX2164">
        <f t="shared" si="145"/>
        <v>0.60748217536470928</v>
      </c>
      <c r="BZ2164">
        <v>19.600000000000001</v>
      </c>
      <c r="CB2164">
        <v>0.627</v>
      </c>
      <c r="CG216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BORD'!$B$13:$B$2000,0),9)))*T2164/$P$18)</f>
        <v>406.35042202010396</v>
      </c>
      <c r="CI2164">
        <f>'TABLEAU DE BORD'!B2162</f>
        <v>0</v>
      </c>
      <c r="CJ2164">
        <f>'TABLEAU DE BORD'!E2162-'TABLEAU DE BORD'!C2162</f>
        <v>0</v>
      </c>
      <c r="CL2164">
        <f>'TABLEAU DE BORD'!H2162</f>
        <v>0</v>
      </c>
      <c r="CM2164">
        <f>'TABLEAU DE BORD'!K2162-'TABLEAU DE BORD'!I2162</f>
        <v>0</v>
      </c>
    </row>
    <row r="2165" spans="72:91" x14ac:dyDescent="0.25">
      <c r="BT216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BORD'!$B$13:$B$2000,0),11))*T2165/INDEX('TABLEAU DE BORD'!$B$13:$R$2000,MATCH('Formalisme RTE'!$H$2,'TABLEAU DE BORD'!$B$13:$B$2000,0),12)</f>
        <v>3.102830965870556</v>
      </c>
      <c r="BU2165">
        <f t="shared" si="146"/>
        <v>0</v>
      </c>
      <c r="BX2165">
        <f t="shared" si="145"/>
        <v>0.60748217536470928</v>
      </c>
      <c r="BZ2165">
        <v>19.600000000000001</v>
      </c>
      <c r="CB2165">
        <v>0.627</v>
      </c>
      <c r="CG216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BORD'!$B$13:$B$2000,0),9)))*T2165/$P$18)</f>
        <v>406.35042202010396</v>
      </c>
      <c r="CI2165">
        <f>'TABLEAU DE BORD'!B2163</f>
        <v>0</v>
      </c>
      <c r="CJ2165">
        <f>'TABLEAU DE BORD'!E2163-'TABLEAU DE BORD'!C2163</f>
        <v>0</v>
      </c>
      <c r="CL2165">
        <f>'TABLEAU DE BORD'!H2163</f>
        <v>0</v>
      </c>
      <c r="CM2165">
        <f>'TABLEAU DE BORD'!K2163-'TABLEAU DE BORD'!I2163</f>
        <v>0</v>
      </c>
    </row>
    <row r="2166" spans="72:91" x14ac:dyDescent="0.25">
      <c r="BT216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BORD'!$B$13:$B$2000,0),11))*T2166/INDEX('TABLEAU DE BORD'!$B$13:$R$2000,MATCH('Formalisme RTE'!$H$2,'TABLEAU DE BORD'!$B$13:$B$2000,0),12)</f>
        <v>3.102830965870556</v>
      </c>
      <c r="BU2166">
        <f t="shared" si="146"/>
        <v>0</v>
      </c>
      <c r="BX2166">
        <f t="shared" si="145"/>
        <v>0.60748217536470928</v>
      </c>
      <c r="BZ2166">
        <v>19.600000000000001</v>
      </c>
      <c r="CB2166">
        <v>0.627</v>
      </c>
      <c r="CG216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BORD'!$B$13:$B$2000,0),9)))*T2166/$P$18)</f>
        <v>406.35042202010396</v>
      </c>
      <c r="CI2166">
        <f>'TABLEAU DE BORD'!B2164</f>
        <v>0</v>
      </c>
      <c r="CJ2166">
        <f>'TABLEAU DE BORD'!E2164-'TABLEAU DE BORD'!C2164</f>
        <v>0</v>
      </c>
      <c r="CL2166">
        <f>'TABLEAU DE BORD'!H2164</f>
        <v>0</v>
      </c>
      <c r="CM2166">
        <f>'TABLEAU DE BORD'!K2164-'TABLEAU DE BORD'!I2164</f>
        <v>0</v>
      </c>
    </row>
    <row r="2167" spans="72:91" x14ac:dyDescent="0.25">
      <c r="BT216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BORD'!$B$13:$B$2000,0),11))*T2167/INDEX('TABLEAU DE BORD'!$B$13:$R$2000,MATCH('Formalisme RTE'!$H$2,'TABLEAU DE BORD'!$B$13:$B$2000,0),12)</f>
        <v>3.102830965870556</v>
      </c>
      <c r="BU2167">
        <f t="shared" si="146"/>
        <v>0</v>
      </c>
      <c r="BX2167">
        <f t="shared" si="145"/>
        <v>0.60748217536470928</v>
      </c>
      <c r="BZ2167">
        <v>19.600000000000001</v>
      </c>
      <c r="CB2167">
        <v>0.627</v>
      </c>
      <c r="CG216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BORD'!$B$13:$B$2000,0),9)))*T2167/$P$18)</f>
        <v>406.35042202010396</v>
      </c>
      <c r="CI2167">
        <f>'TABLEAU DE BORD'!B2165</f>
        <v>0</v>
      </c>
      <c r="CJ2167">
        <f>'TABLEAU DE BORD'!E2165-'TABLEAU DE BORD'!C2165</f>
        <v>0</v>
      </c>
      <c r="CL2167">
        <f>'TABLEAU DE BORD'!H2165</f>
        <v>0</v>
      </c>
      <c r="CM2167">
        <f>'TABLEAU DE BORD'!K2165-'TABLEAU DE BORD'!I2165</f>
        <v>0</v>
      </c>
    </row>
    <row r="2168" spans="72:91" x14ac:dyDescent="0.25">
      <c r="BT216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BORD'!$B$13:$B$2000,0),11))*T2168/INDEX('TABLEAU DE BORD'!$B$13:$R$2000,MATCH('Formalisme RTE'!$H$2,'TABLEAU DE BORD'!$B$13:$B$2000,0),12)</f>
        <v>3.102830965870556</v>
      </c>
      <c r="BU2168">
        <f t="shared" si="146"/>
        <v>0</v>
      </c>
      <c r="BX2168">
        <f t="shared" si="145"/>
        <v>0.60748217536470928</v>
      </c>
      <c r="BZ2168">
        <v>19.600000000000001</v>
      </c>
      <c r="CB2168">
        <v>0.627</v>
      </c>
      <c r="CG216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BORD'!$B$13:$B$2000,0),9)))*T2168/$P$18)</f>
        <v>406.35042202010396</v>
      </c>
      <c r="CI2168">
        <f>'TABLEAU DE BORD'!B2166</f>
        <v>0</v>
      </c>
      <c r="CJ2168">
        <f>'TABLEAU DE BORD'!E2166-'TABLEAU DE BORD'!C2166</f>
        <v>0</v>
      </c>
      <c r="CL2168">
        <f>'TABLEAU DE BORD'!H2166</f>
        <v>0</v>
      </c>
      <c r="CM2168">
        <f>'TABLEAU DE BORD'!K2166-'TABLEAU DE BORD'!I2166</f>
        <v>0</v>
      </c>
    </row>
    <row r="2169" spans="72:91" x14ac:dyDescent="0.25">
      <c r="BT216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BORD'!$B$13:$B$2000,0),11))*T2169/INDEX('TABLEAU DE BORD'!$B$13:$R$2000,MATCH('Formalisme RTE'!$H$2,'TABLEAU DE BORD'!$B$13:$B$2000,0),12)</f>
        <v>3.102830965870556</v>
      </c>
      <c r="BU2169">
        <f t="shared" si="146"/>
        <v>0</v>
      </c>
      <c r="BX2169">
        <f t="shared" si="145"/>
        <v>0.60748217536470928</v>
      </c>
      <c r="BZ2169">
        <v>19.600000000000001</v>
      </c>
      <c r="CB2169">
        <v>0.627</v>
      </c>
      <c r="CG216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BORD'!$B$13:$B$2000,0),9)))*T2169/$P$18)</f>
        <v>406.35042202010396</v>
      </c>
      <c r="CI2169">
        <f>'TABLEAU DE BORD'!B2167</f>
        <v>0</v>
      </c>
      <c r="CJ2169">
        <f>'TABLEAU DE BORD'!E2167-'TABLEAU DE BORD'!C2167</f>
        <v>0</v>
      </c>
      <c r="CL2169">
        <f>'TABLEAU DE BORD'!H2167</f>
        <v>0</v>
      </c>
      <c r="CM2169">
        <f>'TABLEAU DE BORD'!K2167-'TABLEAU DE BORD'!I2167</f>
        <v>0</v>
      </c>
    </row>
    <row r="2170" spans="72:91" x14ac:dyDescent="0.25">
      <c r="BT217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BORD'!$B$13:$B$2000,0),11))*T2170/INDEX('TABLEAU DE BORD'!$B$13:$R$2000,MATCH('Formalisme RTE'!$H$2,'TABLEAU DE BORD'!$B$13:$B$2000,0),12)</f>
        <v>3.102830965870556</v>
      </c>
      <c r="BU2170">
        <f t="shared" si="146"/>
        <v>0</v>
      </c>
      <c r="BX2170">
        <f t="shared" si="145"/>
        <v>0.60748217536470928</v>
      </c>
      <c r="BZ2170">
        <v>19.600000000000001</v>
      </c>
      <c r="CB2170">
        <v>0.627</v>
      </c>
      <c r="CG217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BORD'!$B$13:$B$2000,0),9)))*T2170/$P$18)</f>
        <v>406.35042202010396</v>
      </c>
      <c r="CI2170">
        <f>'TABLEAU DE BORD'!B2168</f>
        <v>0</v>
      </c>
      <c r="CJ2170">
        <f>'TABLEAU DE BORD'!E2168-'TABLEAU DE BORD'!C2168</f>
        <v>0</v>
      </c>
      <c r="CL2170">
        <f>'TABLEAU DE BORD'!H2168</f>
        <v>0</v>
      </c>
      <c r="CM2170">
        <f>'TABLEAU DE BORD'!K2168-'TABLEAU DE BORD'!I2168</f>
        <v>0</v>
      </c>
    </row>
    <row r="2171" spans="72:91" x14ac:dyDescent="0.25">
      <c r="BT217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BORD'!$B$13:$B$2000,0),11))*T2171/INDEX('TABLEAU DE BORD'!$B$13:$R$2000,MATCH('Formalisme RTE'!$H$2,'TABLEAU DE BORD'!$B$13:$B$2000,0),12)</f>
        <v>3.102830965870556</v>
      </c>
      <c r="BU2171">
        <f t="shared" si="146"/>
        <v>0</v>
      </c>
      <c r="BX2171">
        <f t="shared" si="145"/>
        <v>0.60748217536470928</v>
      </c>
      <c r="BZ2171">
        <v>19.600000000000001</v>
      </c>
      <c r="CB2171">
        <v>0.627</v>
      </c>
      <c r="CG217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BORD'!$B$13:$B$2000,0),9)))*T2171/$P$18)</f>
        <v>406.35042202010396</v>
      </c>
      <c r="CI2171">
        <f>'TABLEAU DE BORD'!B2169</f>
        <v>0</v>
      </c>
      <c r="CJ2171">
        <f>'TABLEAU DE BORD'!E2169-'TABLEAU DE BORD'!C2169</f>
        <v>0</v>
      </c>
      <c r="CL2171">
        <f>'TABLEAU DE BORD'!H2169</f>
        <v>0</v>
      </c>
      <c r="CM2171">
        <f>'TABLEAU DE BORD'!K2169-'TABLEAU DE BORD'!I2169</f>
        <v>0</v>
      </c>
    </row>
    <row r="2172" spans="72:91" x14ac:dyDescent="0.25">
      <c r="BT217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BORD'!$B$13:$B$2000,0),11))*T2172/INDEX('TABLEAU DE BORD'!$B$13:$R$2000,MATCH('Formalisme RTE'!$H$2,'TABLEAU DE BORD'!$B$13:$B$2000,0),12)</f>
        <v>3.102830965870556</v>
      </c>
      <c r="BU2172">
        <f t="shared" si="146"/>
        <v>0</v>
      </c>
      <c r="BX2172">
        <f t="shared" si="145"/>
        <v>0.60748217536470928</v>
      </c>
      <c r="BZ2172">
        <v>19.600000000000001</v>
      </c>
      <c r="CB2172">
        <v>0.627</v>
      </c>
      <c r="CG217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BORD'!$B$13:$B$2000,0),9)))*T2172/$P$18)</f>
        <v>406.35042202010396</v>
      </c>
      <c r="CI2172">
        <f>'TABLEAU DE BORD'!B2170</f>
        <v>0</v>
      </c>
      <c r="CJ2172">
        <f>'TABLEAU DE BORD'!E2170-'TABLEAU DE BORD'!C2170</f>
        <v>0</v>
      </c>
      <c r="CL2172">
        <f>'TABLEAU DE BORD'!H2170</f>
        <v>0</v>
      </c>
      <c r="CM2172">
        <f>'TABLEAU DE BORD'!K2170-'TABLEAU DE BORD'!I2170</f>
        <v>0</v>
      </c>
    </row>
    <row r="2173" spans="72:91" x14ac:dyDescent="0.25">
      <c r="BT217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BORD'!$B$13:$B$2000,0),11))*T2173/INDEX('TABLEAU DE BORD'!$B$13:$R$2000,MATCH('Formalisme RTE'!$H$2,'TABLEAU DE BORD'!$B$13:$B$2000,0),12)</f>
        <v>3.102830965870556</v>
      </c>
      <c r="BU2173">
        <f t="shared" si="146"/>
        <v>0</v>
      </c>
      <c r="BX2173">
        <f t="shared" si="145"/>
        <v>0.60748217536470928</v>
      </c>
      <c r="BZ2173">
        <v>19.600000000000001</v>
      </c>
      <c r="CB2173">
        <v>0.627</v>
      </c>
      <c r="CG217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BORD'!$B$13:$B$2000,0),9)))*T2173/$P$18)</f>
        <v>406.35042202010396</v>
      </c>
      <c r="CI2173">
        <f>'TABLEAU DE BORD'!B2171</f>
        <v>0</v>
      </c>
      <c r="CJ2173">
        <f>'TABLEAU DE BORD'!E2171-'TABLEAU DE BORD'!C2171</f>
        <v>0</v>
      </c>
      <c r="CL2173">
        <f>'TABLEAU DE BORD'!H2171</f>
        <v>0</v>
      </c>
      <c r="CM2173">
        <f>'TABLEAU DE BORD'!K2171-'TABLEAU DE BORD'!I2171</f>
        <v>0</v>
      </c>
    </row>
    <row r="2174" spans="72:91" x14ac:dyDescent="0.25">
      <c r="BT217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BORD'!$B$13:$B$2000,0),11))*T2174/INDEX('TABLEAU DE BORD'!$B$13:$R$2000,MATCH('Formalisme RTE'!$H$2,'TABLEAU DE BORD'!$B$13:$B$2000,0),12)</f>
        <v>3.102830965870556</v>
      </c>
      <c r="BU2174">
        <f t="shared" si="146"/>
        <v>0</v>
      </c>
      <c r="BX2174">
        <f t="shared" si="145"/>
        <v>0.60748217536470928</v>
      </c>
      <c r="BZ2174">
        <v>19.600000000000001</v>
      </c>
      <c r="CB2174">
        <v>0.627</v>
      </c>
      <c r="CG217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BORD'!$B$13:$B$2000,0),9)))*T2174/$P$18)</f>
        <v>406.35042202010396</v>
      </c>
      <c r="CI2174">
        <f>'TABLEAU DE BORD'!B2172</f>
        <v>0</v>
      </c>
      <c r="CJ2174">
        <f>'TABLEAU DE BORD'!E2172-'TABLEAU DE BORD'!C2172</f>
        <v>0</v>
      </c>
      <c r="CL2174">
        <f>'TABLEAU DE BORD'!H2172</f>
        <v>0</v>
      </c>
      <c r="CM2174">
        <f>'TABLEAU DE BORD'!K2172-'TABLEAU DE BORD'!I2172</f>
        <v>0</v>
      </c>
    </row>
    <row r="2175" spans="72:91" x14ac:dyDescent="0.25">
      <c r="BT217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BORD'!$B$13:$B$2000,0),11))*T2175/INDEX('TABLEAU DE BORD'!$B$13:$R$2000,MATCH('Formalisme RTE'!$H$2,'TABLEAU DE BORD'!$B$13:$B$2000,0),12)</f>
        <v>3.102830965870556</v>
      </c>
      <c r="BU2175">
        <f t="shared" si="146"/>
        <v>0</v>
      </c>
      <c r="BX2175">
        <f t="shared" si="145"/>
        <v>0.60748217536470928</v>
      </c>
      <c r="BZ2175">
        <v>19.600000000000001</v>
      </c>
      <c r="CB2175">
        <v>0.627</v>
      </c>
      <c r="CG217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BORD'!$B$13:$B$2000,0),9)))*T2175/$P$18)</f>
        <v>406.35042202010396</v>
      </c>
      <c r="CI2175">
        <f>'TABLEAU DE BORD'!B2173</f>
        <v>0</v>
      </c>
      <c r="CJ2175">
        <f>'TABLEAU DE BORD'!E2173-'TABLEAU DE BORD'!C2173</f>
        <v>0</v>
      </c>
      <c r="CL2175">
        <f>'TABLEAU DE BORD'!H2173</f>
        <v>0</v>
      </c>
      <c r="CM2175">
        <f>'TABLEAU DE BORD'!K2173-'TABLEAU DE BORD'!I2173</f>
        <v>0</v>
      </c>
    </row>
    <row r="2176" spans="72:91" x14ac:dyDescent="0.25">
      <c r="BT217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BORD'!$B$13:$B$2000,0),11))*T2176/INDEX('TABLEAU DE BORD'!$B$13:$R$2000,MATCH('Formalisme RTE'!$H$2,'TABLEAU DE BORD'!$B$13:$B$2000,0),12)</f>
        <v>3.102830965870556</v>
      </c>
      <c r="BU2176">
        <f t="shared" si="146"/>
        <v>0</v>
      </c>
      <c r="BX2176">
        <f t="shared" si="145"/>
        <v>0.60748217536470928</v>
      </c>
      <c r="BZ2176">
        <v>19.600000000000001</v>
      </c>
      <c r="CB2176">
        <v>0.627</v>
      </c>
      <c r="CG217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BORD'!$B$13:$B$2000,0),9)))*T2176/$P$18)</f>
        <v>406.35042202010396</v>
      </c>
      <c r="CI2176">
        <f>'TABLEAU DE BORD'!B2174</f>
        <v>0</v>
      </c>
      <c r="CJ2176">
        <f>'TABLEAU DE BORD'!E2174-'TABLEAU DE BORD'!C2174</f>
        <v>0</v>
      </c>
      <c r="CL2176">
        <f>'TABLEAU DE BORD'!H2174</f>
        <v>0</v>
      </c>
      <c r="CM2176">
        <f>'TABLEAU DE BORD'!K2174-'TABLEAU DE BORD'!I2174</f>
        <v>0</v>
      </c>
    </row>
    <row r="2177" spans="72:91" x14ac:dyDescent="0.25">
      <c r="BT217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BORD'!$B$13:$B$2000,0),11))*T2177/INDEX('TABLEAU DE BORD'!$B$13:$R$2000,MATCH('Formalisme RTE'!$H$2,'TABLEAU DE BORD'!$B$13:$B$2000,0),12)</f>
        <v>3.102830965870556</v>
      </c>
      <c r="BX2177">
        <f t="shared" si="145"/>
        <v>0.60748217536470928</v>
      </c>
      <c r="BZ2177">
        <v>19.600000000000001</v>
      </c>
      <c r="CB2177">
        <v>0.627</v>
      </c>
      <c r="CG217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BORD'!$B$13:$B$2000,0),9)))*T2177/$P$18)</f>
        <v>406.35042202010396</v>
      </c>
      <c r="CI2177">
        <f>'TABLEAU DE BORD'!B2175</f>
        <v>0</v>
      </c>
      <c r="CJ2177">
        <f>'TABLEAU DE BORD'!E2175-'TABLEAU DE BORD'!C2175</f>
        <v>0</v>
      </c>
      <c r="CL2177">
        <f>'TABLEAU DE BORD'!H2175</f>
        <v>0</v>
      </c>
      <c r="CM2177">
        <f>'TABLEAU DE BORD'!K2175-'TABLEAU DE BORD'!I2175</f>
        <v>0</v>
      </c>
    </row>
    <row r="2178" spans="72:91" x14ac:dyDescent="0.25">
      <c r="BT217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BORD'!$B$13:$B$2000,0),11))*T2178/INDEX('TABLEAU DE BORD'!$B$13:$R$2000,MATCH('Formalisme RTE'!$H$2,'TABLEAU DE BORD'!$B$13:$B$2000,0),12)</f>
        <v>3.102830965870556</v>
      </c>
      <c r="BX2178">
        <f t="shared" si="145"/>
        <v>0.60748217536470928</v>
      </c>
      <c r="BZ2178">
        <v>19.600000000000001</v>
      </c>
      <c r="CB2178">
        <v>0.627</v>
      </c>
      <c r="CG217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BORD'!$B$13:$B$2000,0),9)))*T2178/$P$18)</f>
        <v>406.35042202010396</v>
      </c>
      <c r="CI2178">
        <f>'TABLEAU DE BORD'!B2176</f>
        <v>0</v>
      </c>
      <c r="CJ2178">
        <f>'TABLEAU DE BORD'!E2176-'TABLEAU DE BORD'!C2176</f>
        <v>0</v>
      </c>
      <c r="CL2178">
        <f>'TABLEAU DE BORD'!H2176</f>
        <v>0</v>
      </c>
      <c r="CM2178">
        <f>'TABLEAU DE BORD'!K2176-'TABLEAU DE BORD'!I2176</f>
        <v>0</v>
      </c>
    </row>
    <row r="2179" spans="72:91" x14ac:dyDescent="0.25">
      <c r="BT217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BORD'!$B$13:$B$2000,0),11))*T2179/INDEX('TABLEAU DE BORD'!$B$13:$R$2000,MATCH('Formalisme RTE'!$H$2,'TABLEAU DE BORD'!$B$13:$B$2000,0),12)</f>
        <v>3.102830965870556</v>
      </c>
      <c r="BX2179">
        <f t="shared" si="145"/>
        <v>0.60748217536470928</v>
      </c>
      <c r="BZ2179">
        <v>19.600000000000001</v>
      </c>
      <c r="CB2179">
        <v>0.627</v>
      </c>
      <c r="CG217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BORD'!$B$13:$B$2000,0),9)))*T2179/$P$18)</f>
        <v>406.35042202010396</v>
      </c>
      <c r="CI2179">
        <f>'TABLEAU DE BORD'!B2177</f>
        <v>0</v>
      </c>
      <c r="CJ2179">
        <f>'TABLEAU DE BORD'!E2177-'TABLEAU DE BORD'!C2177</f>
        <v>0</v>
      </c>
      <c r="CL2179">
        <f>'TABLEAU DE BORD'!H2177</f>
        <v>0</v>
      </c>
      <c r="CM2179">
        <f>'TABLEAU DE BORD'!K2177-'TABLEAU DE BORD'!I2177</f>
        <v>0</v>
      </c>
    </row>
    <row r="2180" spans="72:91" x14ac:dyDescent="0.25">
      <c r="BT218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BORD'!$B$13:$B$2000,0),11))*T2180/INDEX('TABLEAU DE BORD'!$B$13:$R$2000,MATCH('Formalisme RTE'!$H$2,'TABLEAU DE BORD'!$B$13:$B$2000,0),12)</f>
        <v>3.102830965870556</v>
      </c>
      <c r="BX2180">
        <f t="shared" si="145"/>
        <v>0.60748217536470928</v>
      </c>
      <c r="BZ2180">
        <v>19.600000000000001</v>
      </c>
      <c r="CB2180">
        <v>0.627</v>
      </c>
      <c r="CG218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BORD'!$B$13:$B$2000,0),9)))*T2180/$P$18)</f>
        <v>406.35042202010396</v>
      </c>
      <c r="CI2180">
        <f>'TABLEAU DE BORD'!B2178</f>
        <v>0</v>
      </c>
      <c r="CJ2180">
        <f>'TABLEAU DE BORD'!E2178-'TABLEAU DE BORD'!C2178</f>
        <v>0</v>
      </c>
      <c r="CL2180">
        <f>'TABLEAU DE BORD'!H2178</f>
        <v>0</v>
      </c>
      <c r="CM2180">
        <f>'TABLEAU DE BORD'!K2178-'TABLEAU DE BORD'!I2178</f>
        <v>0</v>
      </c>
    </row>
    <row r="2181" spans="72:91" x14ac:dyDescent="0.25">
      <c r="BT218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BORD'!$B$13:$B$2000,0),11))*T2181/INDEX('TABLEAU DE BORD'!$B$13:$R$2000,MATCH('Formalisme RTE'!$H$2,'TABLEAU DE BORD'!$B$13:$B$2000,0),12)</f>
        <v>3.102830965870556</v>
      </c>
      <c r="BX2181">
        <f t="shared" si="145"/>
        <v>0.60748217536470928</v>
      </c>
      <c r="BZ2181">
        <v>19.600000000000001</v>
      </c>
      <c r="CB2181">
        <v>0.627</v>
      </c>
      <c r="CG218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BORD'!$B$13:$B$2000,0),9)))*T2181/$P$18)</f>
        <v>406.35042202010396</v>
      </c>
      <c r="CI2181">
        <f>'TABLEAU DE BORD'!B2179</f>
        <v>0</v>
      </c>
      <c r="CJ2181">
        <f>'TABLEAU DE BORD'!E2179-'TABLEAU DE BORD'!C2179</f>
        <v>0</v>
      </c>
      <c r="CL2181">
        <f>'TABLEAU DE BORD'!H2179</f>
        <v>0</v>
      </c>
      <c r="CM2181">
        <f>'TABLEAU DE BORD'!K2179-'TABLEAU DE BORD'!I2179</f>
        <v>0</v>
      </c>
    </row>
    <row r="2182" spans="72:91" x14ac:dyDescent="0.25">
      <c r="BT218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BORD'!$B$13:$B$2000,0),11))*T2182/INDEX('TABLEAU DE BORD'!$B$13:$R$2000,MATCH('Formalisme RTE'!$H$2,'TABLEAU DE BORD'!$B$13:$B$2000,0),12)</f>
        <v>3.102830965870556</v>
      </c>
      <c r="BX2182">
        <f t="shared" si="145"/>
        <v>0.60748217536470928</v>
      </c>
      <c r="BZ2182">
        <v>19.600000000000001</v>
      </c>
      <c r="CB2182">
        <v>0.627</v>
      </c>
      <c r="CG218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BORD'!$B$13:$B$2000,0),9)))*T2182/$P$18)</f>
        <v>406.35042202010396</v>
      </c>
      <c r="CI2182">
        <f>'TABLEAU DE BORD'!B2180</f>
        <v>0</v>
      </c>
      <c r="CJ2182">
        <f>'TABLEAU DE BORD'!E2180-'TABLEAU DE BORD'!C2180</f>
        <v>0</v>
      </c>
      <c r="CL2182">
        <f>'TABLEAU DE BORD'!H2180</f>
        <v>0</v>
      </c>
      <c r="CM2182">
        <f>'TABLEAU DE BORD'!K2180-'TABLEAU DE BORD'!I2180</f>
        <v>0</v>
      </c>
    </row>
    <row r="2183" spans="72:91" x14ac:dyDescent="0.25">
      <c r="BT218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BORD'!$B$13:$B$2000,0),11))*T2183/INDEX('TABLEAU DE BORD'!$B$13:$R$2000,MATCH('Formalisme RTE'!$H$2,'TABLEAU DE BORD'!$B$13:$B$2000,0),12)</f>
        <v>3.102830965870556</v>
      </c>
      <c r="BX2183">
        <f t="shared" si="145"/>
        <v>0.60748217536470928</v>
      </c>
      <c r="BZ2183">
        <v>19.600000000000001</v>
      </c>
      <c r="CB2183">
        <v>0.627</v>
      </c>
      <c r="CG218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BORD'!$B$13:$B$2000,0),9)))*T2183/$P$18)</f>
        <v>406.35042202010396</v>
      </c>
      <c r="CI2183">
        <f>'TABLEAU DE BORD'!B2181</f>
        <v>0</v>
      </c>
      <c r="CJ2183">
        <f>'TABLEAU DE BORD'!E2181-'TABLEAU DE BORD'!C2181</f>
        <v>0</v>
      </c>
      <c r="CL2183">
        <f>'TABLEAU DE BORD'!H2181</f>
        <v>0</v>
      </c>
      <c r="CM2183">
        <f>'TABLEAU DE BORD'!K2181-'TABLEAU DE BORD'!I2181</f>
        <v>0</v>
      </c>
    </row>
    <row r="2184" spans="72:91" x14ac:dyDescent="0.25">
      <c r="BT218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BORD'!$B$13:$B$2000,0),11))*T2184/INDEX('TABLEAU DE BORD'!$B$13:$R$2000,MATCH('Formalisme RTE'!$H$2,'TABLEAU DE BORD'!$B$13:$B$2000,0),12)</f>
        <v>3.102830965870556</v>
      </c>
      <c r="BX2184">
        <f t="shared" si="145"/>
        <v>0.60748217536470928</v>
      </c>
      <c r="BZ2184">
        <v>19.600000000000001</v>
      </c>
      <c r="CB2184">
        <v>0.627</v>
      </c>
      <c r="CG218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BORD'!$B$13:$B$2000,0),9)))*T2184/$P$18)</f>
        <v>406.35042202010396</v>
      </c>
      <c r="CI2184">
        <f>'TABLEAU DE BORD'!B2182</f>
        <v>0</v>
      </c>
      <c r="CJ2184">
        <f>'TABLEAU DE BORD'!E2182-'TABLEAU DE BORD'!C2182</f>
        <v>0</v>
      </c>
      <c r="CL2184">
        <f>'TABLEAU DE BORD'!H2182</f>
        <v>0</v>
      </c>
      <c r="CM2184">
        <f>'TABLEAU DE BORD'!K2182-'TABLEAU DE BORD'!I2182</f>
        <v>0</v>
      </c>
    </row>
    <row r="2185" spans="72:91" x14ac:dyDescent="0.25">
      <c r="BT218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BORD'!$B$13:$B$2000,0),11))*T2185/INDEX('TABLEAU DE BORD'!$B$13:$R$2000,MATCH('Formalisme RTE'!$H$2,'TABLEAU DE BORD'!$B$13:$B$2000,0),12)</f>
        <v>3.102830965870556</v>
      </c>
      <c r="BX2185">
        <f t="shared" si="145"/>
        <v>0.60748217536470928</v>
      </c>
      <c r="BZ2185">
        <v>19.600000000000001</v>
      </c>
      <c r="CB2185">
        <v>0.627</v>
      </c>
      <c r="CG218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BORD'!$B$13:$B$2000,0),9)))*T2185/$P$18)</f>
        <v>406.35042202010396</v>
      </c>
      <c r="CI2185">
        <f>'TABLEAU DE BORD'!B2183</f>
        <v>0</v>
      </c>
      <c r="CJ2185">
        <f>'TABLEAU DE BORD'!E2183-'TABLEAU DE BORD'!C2183</f>
        <v>0</v>
      </c>
      <c r="CL2185">
        <f>'TABLEAU DE BORD'!H2183</f>
        <v>0</v>
      </c>
      <c r="CM2185">
        <f>'TABLEAU DE BORD'!K2183-'TABLEAU DE BORD'!I2183</f>
        <v>0</v>
      </c>
    </row>
    <row r="2186" spans="72:91" x14ac:dyDescent="0.25">
      <c r="BT218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BORD'!$B$13:$B$2000,0),11))*T2186/INDEX('TABLEAU DE BORD'!$B$13:$R$2000,MATCH('Formalisme RTE'!$H$2,'TABLEAU DE BORD'!$B$13:$B$2000,0),12)</f>
        <v>3.102830965870556</v>
      </c>
      <c r="BX2186">
        <f t="shared" si="145"/>
        <v>0.60748217536470928</v>
      </c>
      <c r="BZ2186">
        <v>19.600000000000001</v>
      </c>
      <c r="CB2186">
        <v>0.627</v>
      </c>
      <c r="CG218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BORD'!$B$13:$B$2000,0),9)))*T2186/$P$18)</f>
        <v>406.35042202010396</v>
      </c>
      <c r="CI2186">
        <f>'TABLEAU DE BORD'!B2184</f>
        <v>0</v>
      </c>
      <c r="CJ2186">
        <f>'TABLEAU DE BORD'!E2184-'TABLEAU DE BORD'!C2184</f>
        <v>0</v>
      </c>
      <c r="CL2186">
        <f>'TABLEAU DE BORD'!H2184</f>
        <v>0</v>
      </c>
      <c r="CM2186">
        <f>'TABLEAU DE BORD'!K2184-'TABLEAU DE BORD'!I2184</f>
        <v>0</v>
      </c>
    </row>
    <row r="2187" spans="72:91" x14ac:dyDescent="0.25">
      <c r="BT218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BORD'!$B$13:$B$2000,0),11))*T2187/INDEX('TABLEAU DE BORD'!$B$13:$R$2000,MATCH('Formalisme RTE'!$H$2,'TABLEAU DE BORD'!$B$13:$B$2000,0),12)</f>
        <v>3.102830965870556</v>
      </c>
      <c r="BX2187">
        <f t="shared" si="145"/>
        <v>0.60748217536470928</v>
      </c>
      <c r="BZ2187">
        <v>19.600000000000001</v>
      </c>
      <c r="CB2187">
        <v>0.627</v>
      </c>
      <c r="CG218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BORD'!$B$13:$B$2000,0),9)))*T2187/$P$18)</f>
        <v>406.35042202010396</v>
      </c>
      <c r="CI2187">
        <f>'TABLEAU DE BORD'!B2185</f>
        <v>0</v>
      </c>
      <c r="CJ2187">
        <f>'TABLEAU DE BORD'!E2185-'TABLEAU DE BORD'!C2185</f>
        <v>0</v>
      </c>
      <c r="CL2187">
        <f>'TABLEAU DE BORD'!H2185</f>
        <v>0</v>
      </c>
      <c r="CM2187">
        <f>'TABLEAU DE BORD'!K2185-'TABLEAU DE BORD'!I2185</f>
        <v>0</v>
      </c>
    </row>
    <row r="2188" spans="72:91" x14ac:dyDescent="0.25">
      <c r="BT218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BORD'!$B$13:$B$2000,0),11))*T2188/INDEX('TABLEAU DE BORD'!$B$13:$R$2000,MATCH('Formalisme RTE'!$H$2,'TABLEAU DE BORD'!$B$13:$B$2000,0),12)</f>
        <v>3.102830965870556</v>
      </c>
      <c r="BX2188">
        <f t="shared" si="145"/>
        <v>0.60748217536470928</v>
      </c>
      <c r="BZ2188">
        <v>19.600000000000001</v>
      </c>
      <c r="CB2188">
        <v>0.627</v>
      </c>
      <c r="CG218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BORD'!$B$13:$B$2000,0),9)))*T2188/$P$18)</f>
        <v>406.35042202010396</v>
      </c>
      <c r="CI2188">
        <f>'TABLEAU DE BORD'!B2186</f>
        <v>0</v>
      </c>
      <c r="CJ2188">
        <f>'TABLEAU DE BORD'!E2186-'TABLEAU DE BORD'!C2186</f>
        <v>0</v>
      </c>
      <c r="CL2188">
        <f>'TABLEAU DE BORD'!H2186</f>
        <v>0</v>
      </c>
      <c r="CM2188">
        <f>'TABLEAU DE BORD'!K2186-'TABLEAU DE BORD'!I2186</f>
        <v>0</v>
      </c>
    </row>
    <row r="2189" spans="72:91" x14ac:dyDescent="0.25">
      <c r="BT218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BORD'!$B$13:$B$2000,0),11))*T2189/INDEX('TABLEAU DE BORD'!$B$13:$R$2000,MATCH('Formalisme RTE'!$H$2,'TABLEAU DE BORD'!$B$13:$B$2000,0),12)</f>
        <v>3.102830965870556</v>
      </c>
      <c r="BX2189">
        <f t="shared" si="145"/>
        <v>0.60748217536470928</v>
      </c>
      <c r="BZ2189">
        <v>19.600000000000001</v>
      </c>
      <c r="CB2189">
        <v>0.627</v>
      </c>
      <c r="CG218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BORD'!$B$13:$B$2000,0),9)))*T2189/$P$18)</f>
        <v>406.35042202010396</v>
      </c>
      <c r="CI2189">
        <f>'TABLEAU DE BORD'!B2187</f>
        <v>0</v>
      </c>
      <c r="CJ2189">
        <f>'TABLEAU DE BORD'!E2187-'TABLEAU DE BORD'!C2187</f>
        <v>0</v>
      </c>
      <c r="CL2189">
        <f>'TABLEAU DE BORD'!H2187</f>
        <v>0</v>
      </c>
      <c r="CM2189">
        <f>'TABLEAU DE BORD'!K2187-'TABLEAU DE BORD'!I2187</f>
        <v>0</v>
      </c>
    </row>
    <row r="2190" spans="72:91" x14ac:dyDescent="0.25">
      <c r="BT219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BORD'!$B$13:$B$2000,0),11))*T2190/INDEX('TABLEAU DE BORD'!$B$13:$R$2000,MATCH('Formalisme RTE'!$H$2,'TABLEAU DE BORD'!$B$13:$B$2000,0),12)</f>
        <v>3.102830965870556</v>
      </c>
      <c r="BX2190">
        <f t="shared" si="145"/>
        <v>0.60748217536470928</v>
      </c>
      <c r="BZ2190">
        <v>19.600000000000001</v>
      </c>
      <c r="CB2190">
        <v>0.627</v>
      </c>
      <c r="CG219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BORD'!$B$13:$B$2000,0),9)))*T2190/$P$18)</f>
        <v>406.35042202010396</v>
      </c>
      <c r="CI2190">
        <f>'TABLEAU DE BORD'!B2188</f>
        <v>0</v>
      </c>
      <c r="CJ2190">
        <f>'TABLEAU DE BORD'!E2188-'TABLEAU DE BORD'!C2188</f>
        <v>0</v>
      </c>
      <c r="CL2190">
        <f>'TABLEAU DE BORD'!H2188</f>
        <v>0</v>
      </c>
      <c r="CM2190">
        <f>'TABLEAU DE BORD'!K2188-'TABLEAU DE BORD'!I2188</f>
        <v>0</v>
      </c>
    </row>
    <row r="2191" spans="72:91" x14ac:dyDescent="0.25">
      <c r="BT219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BORD'!$B$13:$B$2000,0),11))*T2191/INDEX('TABLEAU DE BORD'!$B$13:$R$2000,MATCH('Formalisme RTE'!$H$2,'TABLEAU DE BORD'!$B$13:$B$2000,0),12)</f>
        <v>3.102830965870556</v>
      </c>
      <c r="BX2191">
        <f t="shared" si="145"/>
        <v>0.60748217536470928</v>
      </c>
      <c r="BZ2191">
        <v>19.600000000000001</v>
      </c>
      <c r="CB2191">
        <v>0.627</v>
      </c>
      <c r="CG219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BORD'!$B$13:$B$2000,0),9)))*T2191/$P$18)</f>
        <v>406.35042202010396</v>
      </c>
      <c r="CI2191">
        <f>'TABLEAU DE BORD'!B2189</f>
        <v>0</v>
      </c>
      <c r="CJ2191">
        <f>'TABLEAU DE BORD'!E2189-'TABLEAU DE BORD'!C2189</f>
        <v>0</v>
      </c>
      <c r="CL2191">
        <f>'TABLEAU DE BORD'!H2189</f>
        <v>0</v>
      </c>
      <c r="CM2191">
        <f>'TABLEAU DE BORD'!K2189-'TABLEAU DE BORD'!I2189</f>
        <v>0</v>
      </c>
    </row>
    <row r="2192" spans="72:91" x14ac:dyDescent="0.25">
      <c r="BT219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BORD'!$B$13:$B$2000,0),11))*T2192/INDEX('TABLEAU DE BORD'!$B$13:$R$2000,MATCH('Formalisme RTE'!$H$2,'TABLEAU DE BORD'!$B$13:$B$2000,0),12)</f>
        <v>3.102830965870556</v>
      </c>
      <c r="BX2192">
        <f t="shared" si="145"/>
        <v>0.60748217536470928</v>
      </c>
      <c r="BZ2192">
        <v>19.600000000000001</v>
      </c>
      <c r="CB2192">
        <v>0.627</v>
      </c>
      <c r="CG219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BORD'!$B$13:$B$2000,0),9)))*T2192/$P$18)</f>
        <v>406.35042202010396</v>
      </c>
      <c r="CI2192">
        <f>'TABLEAU DE BORD'!B2190</f>
        <v>0</v>
      </c>
      <c r="CJ2192">
        <f>'TABLEAU DE BORD'!E2190-'TABLEAU DE BORD'!C2190</f>
        <v>0</v>
      </c>
      <c r="CL2192">
        <f>'TABLEAU DE BORD'!H2190</f>
        <v>0</v>
      </c>
      <c r="CM2192">
        <f>'TABLEAU DE BORD'!K2190-'TABLEAU DE BORD'!I2190</f>
        <v>0</v>
      </c>
    </row>
    <row r="2193" spans="72:91" x14ac:dyDescent="0.25">
      <c r="BT219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BORD'!$B$13:$B$2000,0),11))*T2193/INDEX('TABLEAU DE BORD'!$B$13:$R$2000,MATCH('Formalisme RTE'!$H$2,'TABLEAU DE BORD'!$B$13:$B$2000,0),12)</f>
        <v>3.102830965870556</v>
      </c>
      <c r="BX2193">
        <f t="shared" ref="BX2193:BX2249" si="147">SQRT(1-(1/(SQRT((CB2193*0.981)^2+(($B$30/10)*BZ2193*0.001)^2)/(CB2193*0.981))^2))</f>
        <v>0.60748217536470928</v>
      </c>
      <c r="BZ2193">
        <v>19.600000000000001</v>
      </c>
      <c r="CB2193">
        <v>0.627</v>
      </c>
      <c r="CG219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BORD'!$B$13:$B$2000,0),9)))*T2193/$P$18)</f>
        <v>406.35042202010396</v>
      </c>
      <c r="CI2193">
        <f>'TABLEAU DE BORD'!B2191</f>
        <v>0</v>
      </c>
      <c r="CJ2193">
        <f>'TABLEAU DE BORD'!E2191-'TABLEAU DE BORD'!C2191</f>
        <v>0</v>
      </c>
      <c r="CL2193">
        <f>'TABLEAU DE BORD'!H2191</f>
        <v>0</v>
      </c>
      <c r="CM2193">
        <f>'TABLEAU DE BORD'!K2191-'TABLEAU DE BORD'!I2191</f>
        <v>0</v>
      </c>
    </row>
    <row r="2194" spans="72:91" x14ac:dyDescent="0.25">
      <c r="BT219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BORD'!$B$13:$B$2000,0),11))*T2194/INDEX('TABLEAU DE BORD'!$B$13:$R$2000,MATCH('Formalisme RTE'!$H$2,'TABLEAU DE BORD'!$B$13:$B$2000,0),12)</f>
        <v>3.102830965870556</v>
      </c>
      <c r="BX2194">
        <f t="shared" si="147"/>
        <v>0.60748217536470928</v>
      </c>
      <c r="BZ2194">
        <v>19.600000000000001</v>
      </c>
      <c r="CB2194">
        <v>0.627</v>
      </c>
      <c r="CG219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BORD'!$B$13:$B$2000,0),9)))*T2194/$P$18)</f>
        <v>406.35042202010396</v>
      </c>
      <c r="CI2194">
        <f>'TABLEAU DE BORD'!B2192</f>
        <v>0</v>
      </c>
      <c r="CJ2194">
        <f>'TABLEAU DE BORD'!E2192-'TABLEAU DE BORD'!C2192</f>
        <v>0</v>
      </c>
      <c r="CL2194">
        <f>'TABLEAU DE BORD'!H2192</f>
        <v>0</v>
      </c>
      <c r="CM2194">
        <f>'TABLEAU DE BORD'!K2192-'TABLEAU DE BORD'!I2192</f>
        <v>0</v>
      </c>
    </row>
    <row r="2195" spans="72:91" x14ac:dyDescent="0.25">
      <c r="BT219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BORD'!$B$13:$B$2000,0),11))*T2195/INDEX('TABLEAU DE BORD'!$B$13:$R$2000,MATCH('Formalisme RTE'!$H$2,'TABLEAU DE BORD'!$B$13:$B$2000,0),12)</f>
        <v>3.102830965870556</v>
      </c>
      <c r="BX2195">
        <f t="shared" si="147"/>
        <v>0.60748217536470928</v>
      </c>
      <c r="BZ2195">
        <v>19.600000000000001</v>
      </c>
      <c r="CB2195">
        <v>0.627</v>
      </c>
      <c r="CG219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BORD'!$B$13:$B$2000,0),9)))*T2195/$P$18)</f>
        <v>406.35042202010396</v>
      </c>
      <c r="CI2195">
        <f>'TABLEAU DE BORD'!B2193</f>
        <v>0</v>
      </c>
      <c r="CJ2195">
        <f>'TABLEAU DE BORD'!E2193-'TABLEAU DE BORD'!C2193</f>
        <v>0</v>
      </c>
      <c r="CL2195">
        <f>'TABLEAU DE BORD'!H2193</f>
        <v>0</v>
      </c>
      <c r="CM2195">
        <f>'TABLEAU DE BORD'!K2193-'TABLEAU DE BORD'!I2193</f>
        <v>0</v>
      </c>
    </row>
    <row r="2196" spans="72:91" x14ac:dyDescent="0.25">
      <c r="BT219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BORD'!$B$13:$B$2000,0),11))*T2196/INDEX('TABLEAU DE BORD'!$B$13:$R$2000,MATCH('Formalisme RTE'!$H$2,'TABLEAU DE BORD'!$B$13:$B$2000,0),12)</f>
        <v>3.102830965870556</v>
      </c>
      <c r="BX2196">
        <f t="shared" si="147"/>
        <v>0.60748217536470928</v>
      </c>
      <c r="BZ2196">
        <v>19.600000000000001</v>
      </c>
      <c r="CB2196">
        <v>0.627</v>
      </c>
      <c r="CG219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BORD'!$B$13:$B$2000,0),9)))*T2196/$P$18)</f>
        <v>406.35042202010396</v>
      </c>
      <c r="CI2196">
        <f>'TABLEAU DE BORD'!B2194</f>
        <v>0</v>
      </c>
      <c r="CJ2196">
        <f>'TABLEAU DE BORD'!E2194-'TABLEAU DE BORD'!C2194</f>
        <v>0</v>
      </c>
      <c r="CL2196">
        <f>'TABLEAU DE BORD'!H2194</f>
        <v>0</v>
      </c>
      <c r="CM2196">
        <f>'TABLEAU DE BORD'!K2194-'TABLEAU DE BORD'!I2194</f>
        <v>0</v>
      </c>
    </row>
    <row r="2197" spans="72:91" x14ac:dyDescent="0.25">
      <c r="BT219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BORD'!$B$13:$B$2000,0),11))*T2197/INDEX('TABLEAU DE BORD'!$B$13:$R$2000,MATCH('Formalisme RTE'!$H$2,'TABLEAU DE BORD'!$B$13:$B$2000,0),12)</f>
        <v>3.102830965870556</v>
      </c>
      <c r="BX2197">
        <f t="shared" si="147"/>
        <v>0.60748217536470928</v>
      </c>
      <c r="BZ2197">
        <v>19.600000000000001</v>
      </c>
      <c r="CB2197">
        <v>0.627</v>
      </c>
      <c r="CG219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BORD'!$B$13:$B$2000,0),9)))*T2197/$P$18)</f>
        <v>406.35042202010396</v>
      </c>
      <c r="CI2197">
        <f>'TABLEAU DE BORD'!B2195</f>
        <v>0</v>
      </c>
      <c r="CJ2197">
        <f>'TABLEAU DE BORD'!E2195-'TABLEAU DE BORD'!C2195</f>
        <v>0</v>
      </c>
      <c r="CL2197">
        <f>'TABLEAU DE BORD'!H2195</f>
        <v>0</v>
      </c>
      <c r="CM2197">
        <f>'TABLEAU DE BORD'!K2195-'TABLEAU DE BORD'!I2195</f>
        <v>0</v>
      </c>
    </row>
    <row r="2198" spans="72:91" x14ac:dyDescent="0.25">
      <c r="BT21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BORD'!$B$13:$B$2000,0),11))*T2198/INDEX('TABLEAU DE BORD'!$B$13:$R$2000,MATCH('Formalisme RTE'!$H$2,'TABLEAU DE BORD'!$B$13:$B$2000,0),12)</f>
        <v>3.102830965870556</v>
      </c>
      <c r="BX2198">
        <f t="shared" si="147"/>
        <v>0.60748217536470928</v>
      </c>
      <c r="BZ2198">
        <v>19.600000000000001</v>
      </c>
      <c r="CB2198">
        <v>0.627</v>
      </c>
      <c r="CG219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BORD'!$B$13:$B$2000,0),9)))*T2198/$P$18)</f>
        <v>406.35042202010396</v>
      </c>
      <c r="CI2198">
        <f>'TABLEAU DE BORD'!B2196</f>
        <v>0</v>
      </c>
      <c r="CJ2198">
        <f>'TABLEAU DE BORD'!E2196-'TABLEAU DE BORD'!C2196</f>
        <v>0</v>
      </c>
      <c r="CL2198">
        <f>'TABLEAU DE BORD'!H2196</f>
        <v>0</v>
      </c>
      <c r="CM2198">
        <f>'TABLEAU DE BORD'!K2196-'TABLEAU DE BORD'!I2196</f>
        <v>0</v>
      </c>
    </row>
    <row r="2199" spans="72:91" x14ac:dyDescent="0.25">
      <c r="BT219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BORD'!$B$13:$B$2000,0),11))*T2199/INDEX('TABLEAU DE BORD'!$B$13:$R$2000,MATCH('Formalisme RTE'!$H$2,'TABLEAU DE BORD'!$B$13:$B$2000,0),12)</f>
        <v>3.102830965870556</v>
      </c>
      <c r="BX2199">
        <f t="shared" si="147"/>
        <v>0.60748217536470928</v>
      </c>
      <c r="BZ2199">
        <v>19.600000000000001</v>
      </c>
      <c r="CB2199">
        <v>0.627</v>
      </c>
      <c r="CG219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BORD'!$B$13:$B$2000,0),9)))*T2199/$P$18)</f>
        <v>406.35042202010396</v>
      </c>
      <c r="CI2199">
        <f>'TABLEAU DE BORD'!B2197</f>
        <v>0</v>
      </c>
      <c r="CJ2199">
        <f>'TABLEAU DE BORD'!E2197-'TABLEAU DE BORD'!C2197</f>
        <v>0</v>
      </c>
      <c r="CL2199">
        <f>'TABLEAU DE BORD'!H2197</f>
        <v>0</v>
      </c>
      <c r="CM2199">
        <f>'TABLEAU DE BORD'!K2197-'TABLEAU DE BORD'!I2197</f>
        <v>0</v>
      </c>
    </row>
    <row r="2200" spans="72:91" x14ac:dyDescent="0.25">
      <c r="BT220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BORD'!$B$13:$B$2000,0),11))*T2200/INDEX('TABLEAU DE BORD'!$B$13:$R$2000,MATCH('Formalisme RTE'!$H$2,'TABLEAU DE BORD'!$B$13:$B$2000,0),12)</f>
        <v>3.102830965870556</v>
      </c>
      <c r="BX2200">
        <f t="shared" si="147"/>
        <v>0.60748217536470928</v>
      </c>
      <c r="BZ2200">
        <v>19.600000000000001</v>
      </c>
      <c r="CB2200">
        <v>0.627</v>
      </c>
      <c r="CG220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BORD'!$B$13:$B$2000,0),9)))*T2200/$P$18)</f>
        <v>406.35042202010396</v>
      </c>
      <c r="CI2200">
        <f>'TABLEAU DE BORD'!B2198</f>
        <v>0</v>
      </c>
      <c r="CJ2200">
        <f>'TABLEAU DE BORD'!E2198-'TABLEAU DE BORD'!C2198</f>
        <v>0</v>
      </c>
      <c r="CL2200">
        <f>'TABLEAU DE BORD'!H2198</f>
        <v>0</v>
      </c>
      <c r="CM2200">
        <f>'TABLEAU DE BORD'!K2198-'TABLEAU DE BORD'!I2198</f>
        <v>0</v>
      </c>
    </row>
    <row r="2201" spans="72:91" x14ac:dyDescent="0.25">
      <c r="BT220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BORD'!$B$13:$B$2000,0),11))*T2201/INDEX('TABLEAU DE BORD'!$B$13:$R$2000,MATCH('Formalisme RTE'!$H$2,'TABLEAU DE BORD'!$B$13:$B$2000,0),12)</f>
        <v>3.102830965870556</v>
      </c>
      <c r="BX2201">
        <f t="shared" si="147"/>
        <v>0.60748217536470928</v>
      </c>
      <c r="BZ2201">
        <v>19.600000000000001</v>
      </c>
      <c r="CB2201">
        <v>0.627</v>
      </c>
      <c r="CG220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BORD'!$B$13:$B$2000,0),9)))*T2201/$P$18)</f>
        <v>406.35042202010396</v>
      </c>
      <c r="CI2201">
        <f>'TABLEAU DE BORD'!B2199</f>
        <v>0</v>
      </c>
      <c r="CJ2201">
        <f>'TABLEAU DE BORD'!E2199-'TABLEAU DE BORD'!C2199</f>
        <v>0</v>
      </c>
      <c r="CL2201">
        <f>'TABLEAU DE BORD'!H2199</f>
        <v>0</v>
      </c>
      <c r="CM2201">
        <f>'TABLEAU DE BORD'!K2199-'TABLEAU DE BORD'!I2199</f>
        <v>0</v>
      </c>
    </row>
    <row r="2202" spans="72:91" x14ac:dyDescent="0.25">
      <c r="BT220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BORD'!$B$13:$B$2000,0),11))*T2202/INDEX('TABLEAU DE BORD'!$B$13:$R$2000,MATCH('Formalisme RTE'!$H$2,'TABLEAU DE BORD'!$B$13:$B$2000,0),12)</f>
        <v>3.102830965870556</v>
      </c>
      <c r="BX2202">
        <f t="shared" si="147"/>
        <v>0.60748217536470928</v>
      </c>
      <c r="BZ2202">
        <v>19.600000000000001</v>
      </c>
      <c r="CB2202">
        <v>0.627</v>
      </c>
      <c r="CG220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BORD'!$B$13:$B$2000,0),9)))*T2202/$P$18)</f>
        <v>406.35042202010396</v>
      </c>
      <c r="CI2202">
        <f>'TABLEAU DE BORD'!B2200</f>
        <v>0</v>
      </c>
      <c r="CJ2202">
        <f>'TABLEAU DE BORD'!E2200-'TABLEAU DE BORD'!C2200</f>
        <v>0</v>
      </c>
      <c r="CL2202">
        <f>'TABLEAU DE BORD'!H2200</f>
        <v>0</v>
      </c>
      <c r="CM2202">
        <f>'TABLEAU DE BORD'!K2200-'TABLEAU DE BORD'!I2200</f>
        <v>0</v>
      </c>
    </row>
    <row r="2203" spans="72:91" x14ac:dyDescent="0.25">
      <c r="BT220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BORD'!$B$13:$B$2000,0),11))*T2203/INDEX('TABLEAU DE BORD'!$B$13:$R$2000,MATCH('Formalisme RTE'!$H$2,'TABLEAU DE BORD'!$B$13:$B$2000,0),12)</f>
        <v>3.102830965870556</v>
      </c>
      <c r="BX2203">
        <f t="shared" si="147"/>
        <v>0.60748217536470928</v>
      </c>
      <c r="BZ2203">
        <v>19.600000000000001</v>
      </c>
      <c r="CB2203">
        <v>0.627</v>
      </c>
      <c r="CG220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BORD'!$B$13:$B$2000,0),9)))*T2203/$P$18)</f>
        <v>406.35042202010396</v>
      </c>
      <c r="CI2203">
        <f>'TABLEAU DE BORD'!B2201</f>
        <v>0</v>
      </c>
      <c r="CJ2203">
        <f>'TABLEAU DE BORD'!E2201-'TABLEAU DE BORD'!C2201</f>
        <v>0</v>
      </c>
      <c r="CL2203">
        <f>'TABLEAU DE BORD'!H2201</f>
        <v>0</v>
      </c>
      <c r="CM2203">
        <f>'TABLEAU DE BORD'!K2201-'TABLEAU DE BORD'!I2201</f>
        <v>0</v>
      </c>
    </row>
    <row r="2204" spans="72:91" x14ac:dyDescent="0.25">
      <c r="BT220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BORD'!$B$13:$B$2000,0),11))*T2204/INDEX('TABLEAU DE BORD'!$B$13:$R$2000,MATCH('Formalisme RTE'!$H$2,'TABLEAU DE BORD'!$B$13:$B$2000,0),12)</f>
        <v>3.102830965870556</v>
      </c>
      <c r="BX2204">
        <f t="shared" si="147"/>
        <v>0.60748217536470928</v>
      </c>
      <c r="BZ2204">
        <v>19.600000000000001</v>
      </c>
      <c r="CB2204">
        <v>0.627</v>
      </c>
      <c r="CG220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BORD'!$B$13:$B$2000,0),9)))*T2204/$P$18)</f>
        <v>406.35042202010396</v>
      </c>
      <c r="CI2204">
        <f>'TABLEAU DE BORD'!B2202</f>
        <v>0</v>
      </c>
      <c r="CJ2204">
        <f>'TABLEAU DE BORD'!E2202-'TABLEAU DE BORD'!C2202</f>
        <v>0</v>
      </c>
      <c r="CL2204">
        <f>'TABLEAU DE BORD'!H2202</f>
        <v>0</v>
      </c>
      <c r="CM2204">
        <f>'TABLEAU DE BORD'!K2202-'TABLEAU DE BORD'!I2202</f>
        <v>0</v>
      </c>
    </row>
    <row r="2205" spans="72:91" x14ac:dyDescent="0.25">
      <c r="BT220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BORD'!$B$13:$B$2000,0),11))*T2205/INDEX('TABLEAU DE BORD'!$B$13:$R$2000,MATCH('Formalisme RTE'!$H$2,'TABLEAU DE BORD'!$B$13:$B$2000,0),12)</f>
        <v>3.102830965870556</v>
      </c>
      <c r="BX2205">
        <f t="shared" si="147"/>
        <v>0.60748217536470928</v>
      </c>
      <c r="BZ2205">
        <v>19.600000000000001</v>
      </c>
      <c r="CB2205">
        <v>0.627</v>
      </c>
      <c r="CG220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BORD'!$B$13:$B$2000,0),9)))*T2205/$P$18)</f>
        <v>406.35042202010396</v>
      </c>
      <c r="CI2205">
        <f>'TABLEAU DE BORD'!B2203</f>
        <v>0</v>
      </c>
      <c r="CJ2205">
        <f>'TABLEAU DE BORD'!E2203-'TABLEAU DE BORD'!C2203</f>
        <v>0</v>
      </c>
      <c r="CL2205">
        <f>'TABLEAU DE BORD'!H2203</f>
        <v>0</v>
      </c>
      <c r="CM2205">
        <f>'TABLEAU DE BORD'!K2203-'TABLEAU DE BORD'!I2203</f>
        <v>0</v>
      </c>
    </row>
    <row r="2206" spans="72:91" x14ac:dyDescent="0.25">
      <c r="BT220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BORD'!$B$13:$B$2000,0),11))*T2206/INDEX('TABLEAU DE BORD'!$B$13:$R$2000,MATCH('Formalisme RTE'!$H$2,'TABLEAU DE BORD'!$B$13:$B$2000,0),12)</f>
        <v>3.102830965870556</v>
      </c>
      <c r="BX2206">
        <f t="shared" si="147"/>
        <v>0.60748217536470928</v>
      </c>
      <c r="BZ2206">
        <v>19.600000000000001</v>
      </c>
      <c r="CB2206">
        <v>0.627</v>
      </c>
      <c r="CG220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BORD'!$B$13:$B$2000,0),9)))*T2206/$P$18)</f>
        <v>406.35042202010396</v>
      </c>
      <c r="CI2206">
        <f>'TABLEAU DE BORD'!B2204</f>
        <v>0</v>
      </c>
      <c r="CJ2206">
        <f>'TABLEAU DE BORD'!E2204-'TABLEAU DE BORD'!C2204</f>
        <v>0</v>
      </c>
      <c r="CL2206">
        <f>'TABLEAU DE BORD'!H2204</f>
        <v>0</v>
      </c>
      <c r="CM2206">
        <f>'TABLEAU DE BORD'!K2204-'TABLEAU DE BORD'!I2204</f>
        <v>0</v>
      </c>
    </row>
    <row r="2207" spans="72:91" x14ac:dyDescent="0.25">
      <c r="BT220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BORD'!$B$13:$B$2000,0),11))*T2207/INDEX('TABLEAU DE BORD'!$B$13:$R$2000,MATCH('Formalisme RTE'!$H$2,'TABLEAU DE BORD'!$B$13:$B$2000,0),12)</f>
        <v>3.102830965870556</v>
      </c>
      <c r="BX2207">
        <f t="shared" si="147"/>
        <v>0.60748217536470928</v>
      </c>
      <c r="BZ2207">
        <v>19.600000000000001</v>
      </c>
      <c r="CB2207">
        <v>0.627</v>
      </c>
      <c r="CG220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BORD'!$B$13:$B$2000,0),9)))*T2207/$P$18)</f>
        <v>406.35042202010396</v>
      </c>
      <c r="CI2207">
        <f>'TABLEAU DE BORD'!B2205</f>
        <v>0</v>
      </c>
      <c r="CJ2207">
        <f>'TABLEAU DE BORD'!E2205-'TABLEAU DE BORD'!C2205</f>
        <v>0</v>
      </c>
      <c r="CL2207">
        <f>'TABLEAU DE BORD'!H2205</f>
        <v>0</v>
      </c>
      <c r="CM2207">
        <f>'TABLEAU DE BORD'!K2205-'TABLEAU DE BORD'!I2205</f>
        <v>0</v>
      </c>
    </row>
    <row r="2208" spans="72:91" x14ac:dyDescent="0.25">
      <c r="BT220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BORD'!$B$13:$B$2000,0),11))*T2208/INDEX('TABLEAU DE BORD'!$B$13:$R$2000,MATCH('Formalisme RTE'!$H$2,'TABLEAU DE BORD'!$B$13:$B$2000,0),12)</f>
        <v>3.102830965870556</v>
      </c>
      <c r="BX2208">
        <f t="shared" si="147"/>
        <v>0.60748217536470928</v>
      </c>
      <c r="BZ2208">
        <v>19.600000000000001</v>
      </c>
      <c r="CB2208">
        <v>0.627</v>
      </c>
      <c r="CG220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BORD'!$B$13:$B$2000,0),9)))*T2208/$P$18)</f>
        <v>406.35042202010396</v>
      </c>
      <c r="CI2208">
        <f>'TABLEAU DE BORD'!B2206</f>
        <v>0</v>
      </c>
      <c r="CJ2208">
        <f>'TABLEAU DE BORD'!E2206-'TABLEAU DE BORD'!C2206</f>
        <v>0</v>
      </c>
      <c r="CL2208">
        <f>'TABLEAU DE BORD'!H2206</f>
        <v>0</v>
      </c>
      <c r="CM2208">
        <f>'TABLEAU DE BORD'!K2206-'TABLEAU DE BORD'!I2206</f>
        <v>0</v>
      </c>
    </row>
    <row r="2209" spans="72:91" x14ac:dyDescent="0.25">
      <c r="BT220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BORD'!$B$13:$B$2000,0),11))*T2209/INDEX('TABLEAU DE BORD'!$B$13:$R$2000,MATCH('Formalisme RTE'!$H$2,'TABLEAU DE BORD'!$B$13:$B$2000,0),12)</f>
        <v>3.102830965870556</v>
      </c>
      <c r="BX2209">
        <f t="shared" si="147"/>
        <v>0.60748217536470928</v>
      </c>
      <c r="BZ2209">
        <v>19.600000000000001</v>
      </c>
      <c r="CB2209">
        <v>0.627</v>
      </c>
      <c r="CG220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BORD'!$B$13:$B$2000,0),9)))*T2209/$P$18)</f>
        <v>406.35042202010396</v>
      </c>
      <c r="CI2209">
        <f>'TABLEAU DE BORD'!B2207</f>
        <v>0</v>
      </c>
      <c r="CJ2209">
        <f>'TABLEAU DE BORD'!E2207-'TABLEAU DE BORD'!C2207</f>
        <v>0</v>
      </c>
      <c r="CL2209">
        <f>'TABLEAU DE BORD'!H2207</f>
        <v>0</v>
      </c>
      <c r="CM2209">
        <f>'TABLEAU DE BORD'!K2207-'TABLEAU DE BORD'!I2207</f>
        <v>0</v>
      </c>
    </row>
    <row r="2210" spans="72:91" x14ac:dyDescent="0.25">
      <c r="BT221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BORD'!$B$13:$B$2000,0),11))*T2210/INDEX('TABLEAU DE BORD'!$B$13:$R$2000,MATCH('Formalisme RTE'!$H$2,'TABLEAU DE BORD'!$B$13:$B$2000,0),12)</f>
        <v>3.102830965870556</v>
      </c>
      <c r="BX2210">
        <f t="shared" si="147"/>
        <v>0.60748217536470928</v>
      </c>
      <c r="BZ2210">
        <v>19.600000000000001</v>
      </c>
      <c r="CB2210">
        <v>0.627</v>
      </c>
      <c r="CG221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BORD'!$B$13:$B$2000,0),9)))*T2210/$P$18)</f>
        <v>406.35042202010396</v>
      </c>
      <c r="CI2210">
        <f>'TABLEAU DE BORD'!B2208</f>
        <v>0</v>
      </c>
      <c r="CJ2210">
        <f>'TABLEAU DE BORD'!E2208-'TABLEAU DE BORD'!C2208</f>
        <v>0</v>
      </c>
      <c r="CL2210">
        <f>'TABLEAU DE BORD'!H2208</f>
        <v>0</v>
      </c>
      <c r="CM2210">
        <f>'TABLEAU DE BORD'!K2208-'TABLEAU DE BORD'!I2208</f>
        <v>0</v>
      </c>
    </row>
    <row r="2211" spans="72:91" x14ac:dyDescent="0.25">
      <c r="BT221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BORD'!$B$13:$B$2000,0),11))*T2211/INDEX('TABLEAU DE BORD'!$B$13:$R$2000,MATCH('Formalisme RTE'!$H$2,'TABLEAU DE BORD'!$B$13:$B$2000,0),12)</f>
        <v>3.102830965870556</v>
      </c>
      <c r="BX2211">
        <f t="shared" si="147"/>
        <v>0.60748217536470928</v>
      </c>
      <c r="BZ2211">
        <v>19.600000000000001</v>
      </c>
      <c r="CB2211">
        <v>0.627</v>
      </c>
      <c r="CG221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BORD'!$B$13:$B$2000,0),9)))*T2211/$P$18)</f>
        <v>406.35042202010396</v>
      </c>
      <c r="CI2211">
        <f>'TABLEAU DE BORD'!B2209</f>
        <v>0</v>
      </c>
      <c r="CJ2211">
        <f>'TABLEAU DE BORD'!E2209-'TABLEAU DE BORD'!C2209</f>
        <v>0</v>
      </c>
      <c r="CL2211">
        <f>'TABLEAU DE BORD'!H2209</f>
        <v>0</v>
      </c>
      <c r="CM2211">
        <f>'TABLEAU DE BORD'!K2209-'TABLEAU DE BORD'!I2209</f>
        <v>0</v>
      </c>
    </row>
    <row r="2212" spans="72:91" x14ac:dyDescent="0.25">
      <c r="BT221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BORD'!$B$13:$B$2000,0),11))*T2212/INDEX('TABLEAU DE BORD'!$B$13:$R$2000,MATCH('Formalisme RTE'!$H$2,'TABLEAU DE BORD'!$B$13:$B$2000,0),12)</f>
        <v>3.102830965870556</v>
      </c>
      <c r="BX2212">
        <f t="shared" si="147"/>
        <v>0.60748217536470928</v>
      </c>
      <c r="BZ2212">
        <v>19.600000000000001</v>
      </c>
      <c r="CB2212">
        <v>0.627</v>
      </c>
      <c r="CG221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BORD'!$B$13:$B$2000,0),9)))*T2212/$P$18)</f>
        <v>406.35042202010396</v>
      </c>
      <c r="CI2212">
        <f>'TABLEAU DE BORD'!B2210</f>
        <v>0</v>
      </c>
      <c r="CJ2212">
        <f>'TABLEAU DE BORD'!E2210-'TABLEAU DE BORD'!C2210</f>
        <v>0</v>
      </c>
      <c r="CL2212">
        <f>'TABLEAU DE BORD'!H2210</f>
        <v>0</v>
      </c>
      <c r="CM2212">
        <f>'TABLEAU DE BORD'!K2210-'TABLEAU DE BORD'!I2210</f>
        <v>0</v>
      </c>
    </row>
    <row r="2213" spans="72:91" x14ac:dyDescent="0.25">
      <c r="BT221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BORD'!$B$13:$B$2000,0),11))*T2213/INDEX('TABLEAU DE BORD'!$B$13:$R$2000,MATCH('Formalisme RTE'!$H$2,'TABLEAU DE BORD'!$B$13:$B$2000,0),12)</f>
        <v>3.102830965870556</v>
      </c>
      <c r="BX2213">
        <f t="shared" si="147"/>
        <v>0.60748217536470928</v>
      </c>
      <c r="BZ2213">
        <v>19.600000000000001</v>
      </c>
      <c r="CB2213">
        <v>0.627</v>
      </c>
      <c r="CG221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BORD'!$B$13:$B$2000,0),9)))*T2213/$P$18)</f>
        <v>406.35042202010396</v>
      </c>
      <c r="CI2213">
        <f>'TABLEAU DE BORD'!B2211</f>
        <v>0</v>
      </c>
      <c r="CJ2213">
        <f>'TABLEAU DE BORD'!E2211-'TABLEAU DE BORD'!C2211</f>
        <v>0</v>
      </c>
      <c r="CL2213">
        <f>'TABLEAU DE BORD'!H2211</f>
        <v>0</v>
      </c>
      <c r="CM2213">
        <f>'TABLEAU DE BORD'!K2211-'TABLEAU DE BORD'!I2211</f>
        <v>0</v>
      </c>
    </row>
    <row r="2214" spans="72:91" x14ac:dyDescent="0.25">
      <c r="BT221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BORD'!$B$13:$B$2000,0),11))*T2214/INDEX('TABLEAU DE BORD'!$B$13:$R$2000,MATCH('Formalisme RTE'!$H$2,'TABLEAU DE BORD'!$B$13:$B$2000,0),12)</f>
        <v>3.102830965870556</v>
      </c>
      <c r="BX2214">
        <f t="shared" si="147"/>
        <v>0.60748217536470928</v>
      </c>
      <c r="BZ2214">
        <v>19.600000000000001</v>
      </c>
      <c r="CB2214">
        <v>0.627</v>
      </c>
      <c r="CG221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BORD'!$B$13:$B$2000,0),9)))*T2214/$P$18)</f>
        <v>406.35042202010396</v>
      </c>
      <c r="CI2214">
        <f>'TABLEAU DE BORD'!B2212</f>
        <v>0</v>
      </c>
      <c r="CJ2214">
        <f>'TABLEAU DE BORD'!E2212-'TABLEAU DE BORD'!C2212</f>
        <v>0</v>
      </c>
      <c r="CL2214">
        <f>'TABLEAU DE BORD'!H2212</f>
        <v>0</v>
      </c>
      <c r="CM2214">
        <f>'TABLEAU DE BORD'!K2212-'TABLEAU DE BORD'!I2212</f>
        <v>0</v>
      </c>
    </row>
    <row r="2215" spans="72:91" x14ac:dyDescent="0.25">
      <c r="BT221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BORD'!$B$13:$B$2000,0),11))*T2215/INDEX('TABLEAU DE BORD'!$B$13:$R$2000,MATCH('Formalisme RTE'!$H$2,'TABLEAU DE BORD'!$B$13:$B$2000,0),12)</f>
        <v>3.102830965870556</v>
      </c>
      <c r="BX2215">
        <f t="shared" si="147"/>
        <v>0.60748217536470928</v>
      </c>
      <c r="BZ2215">
        <v>19.600000000000001</v>
      </c>
      <c r="CB2215">
        <v>0.627</v>
      </c>
      <c r="CG221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BORD'!$B$13:$B$2000,0),9)))*T2215/$P$18)</f>
        <v>406.35042202010396</v>
      </c>
      <c r="CI2215">
        <f>'TABLEAU DE BORD'!B2213</f>
        <v>0</v>
      </c>
      <c r="CJ2215">
        <f>'TABLEAU DE BORD'!E2213-'TABLEAU DE BORD'!C2213</f>
        <v>0</v>
      </c>
      <c r="CL2215">
        <f>'TABLEAU DE BORD'!H2213</f>
        <v>0</v>
      </c>
      <c r="CM2215">
        <f>'TABLEAU DE BORD'!K2213-'TABLEAU DE BORD'!I2213</f>
        <v>0</v>
      </c>
    </row>
    <row r="2216" spans="72:91" x14ac:dyDescent="0.25">
      <c r="BT221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BORD'!$B$13:$B$2000,0),11))*T2216/INDEX('TABLEAU DE BORD'!$B$13:$R$2000,MATCH('Formalisme RTE'!$H$2,'TABLEAU DE BORD'!$B$13:$B$2000,0),12)</f>
        <v>3.102830965870556</v>
      </c>
      <c r="BX2216">
        <f t="shared" si="147"/>
        <v>0.60748217536470928</v>
      </c>
      <c r="BZ2216">
        <v>19.600000000000001</v>
      </c>
      <c r="CB2216">
        <v>0.627</v>
      </c>
      <c r="CG221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BORD'!$B$13:$B$2000,0),9)))*T2216/$P$18)</f>
        <v>406.35042202010396</v>
      </c>
      <c r="CI2216">
        <f>'TABLEAU DE BORD'!B2214</f>
        <v>0</v>
      </c>
      <c r="CJ2216">
        <f>'TABLEAU DE BORD'!E2214-'TABLEAU DE BORD'!C2214</f>
        <v>0</v>
      </c>
      <c r="CL2216">
        <f>'TABLEAU DE BORD'!H2214</f>
        <v>0</v>
      </c>
      <c r="CM2216">
        <f>'TABLEAU DE BORD'!K2214-'TABLEAU DE BORD'!I2214</f>
        <v>0</v>
      </c>
    </row>
    <row r="2217" spans="72:91" x14ac:dyDescent="0.25">
      <c r="BT221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BORD'!$B$13:$B$2000,0),11))*T2217/INDEX('TABLEAU DE BORD'!$B$13:$R$2000,MATCH('Formalisme RTE'!$H$2,'TABLEAU DE BORD'!$B$13:$B$2000,0),12)</f>
        <v>3.102830965870556</v>
      </c>
      <c r="BX2217">
        <f t="shared" si="147"/>
        <v>0.60748217536470928</v>
      </c>
      <c r="BZ2217">
        <v>19.600000000000001</v>
      </c>
      <c r="CB2217">
        <v>0.627</v>
      </c>
      <c r="CG221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BORD'!$B$13:$B$2000,0),9)))*T2217/$P$18)</f>
        <v>406.35042202010396</v>
      </c>
      <c r="CI2217">
        <f>'TABLEAU DE BORD'!B2215</f>
        <v>0</v>
      </c>
      <c r="CJ2217">
        <f>'TABLEAU DE BORD'!E2215-'TABLEAU DE BORD'!C2215</f>
        <v>0</v>
      </c>
      <c r="CL2217">
        <f>'TABLEAU DE BORD'!H2215</f>
        <v>0</v>
      </c>
      <c r="CM2217">
        <f>'TABLEAU DE BORD'!K2215-'TABLEAU DE BORD'!I2215</f>
        <v>0</v>
      </c>
    </row>
    <row r="2218" spans="72:91" x14ac:dyDescent="0.25">
      <c r="BT221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BORD'!$B$13:$B$2000,0),11))*T2218/INDEX('TABLEAU DE BORD'!$B$13:$R$2000,MATCH('Formalisme RTE'!$H$2,'TABLEAU DE BORD'!$B$13:$B$2000,0),12)</f>
        <v>3.102830965870556</v>
      </c>
      <c r="BX2218">
        <f t="shared" si="147"/>
        <v>0.60748217536470928</v>
      </c>
      <c r="BZ2218">
        <v>19.600000000000001</v>
      </c>
      <c r="CB2218">
        <v>0.627</v>
      </c>
      <c r="CG221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BORD'!$B$13:$B$2000,0),9)))*T2218/$P$18)</f>
        <v>406.35042202010396</v>
      </c>
      <c r="CI2218">
        <f>'TABLEAU DE BORD'!B2216</f>
        <v>0</v>
      </c>
      <c r="CJ2218">
        <f>'TABLEAU DE BORD'!E2216-'TABLEAU DE BORD'!C2216</f>
        <v>0</v>
      </c>
      <c r="CL2218">
        <f>'TABLEAU DE BORD'!H2216</f>
        <v>0</v>
      </c>
      <c r="CM2218">
        <f>'TABLEAU DE BORD'!K2216-'TABLEAU DE BORD'!I2216</f>
        <v>0</v>
      </c>
    </row>
    <row r="2219" spans="72:91" x14ac:dyDescent="0.25">
      <c r="BT221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BORD'!$B$13:$B$2000,0),11))*T2219/INDEX('TABLEAU DE BORD'!$B$13:$R$2000,MATCH('Formalisme RTE'!$H$2,'TABLEAU DE BORD'!$B$13:$B$2000,0),12)</f>
        <v>3.102830965870556</v>
      </c>
      <c r="BX2219">
        <f t="shared" si="147"/>
        <v>0.60748217536470928</v>
      </c>
      <c r="BZ2219">
        <v>19.600000000000001</v>
      </c>
      <c r="CB2219">
        <v>0.627</v>
      </c>
      <c r="CG221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BORD'!$B$13:$B$2000,0),9)))*T2219/$P$18)</f>
        <v>406.35042202010396</v>
      </c>
      <c r="CI2219">
        <f>'TABLEAU DE BORD'!B2217</f>
        <v>0</v>
      </c>
      <c r="CJ2219">
        <f>'TABLEAU DE BORD'!E2217-'TABLEAU DE BORD'!C2217</f>
        <v>0</v>
      </c>
      <c r="CL2219">
        <f>'TABLEAU DE BORD'!H2217</f>
        <v>0</v>
      </c>
      <c r="CM2219">
        <f>'TABLEAU DE BORD'!K2217-'TABLEAU DE BORD'!I2217</f>
        <v>0</v>
      </c>
    </row>
    <row r="2220" spans="72:91" x14ac:dyDescent="0.25">
      <c r="BT222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BORD'!$B$13:$B$2000,0),11))*T2220/INDEX('TABLEAU DE BORD'!$B$13:$R$2000,MATCH('Formalisme RTE'!$H$2,'TABLEAU DE BORD'!$B$13:$B$2000,0),12)</f>
        <v>3.102830965870556</v>
      </c>
      <c r="BX2220">
        <f t="shared" si="147"/>
        <v>0.60748217536470928</v>
      </c>
      <c r="BZ2220">
        <v>19.600000000000001</v>
      </c>
      <c r="CB2220">
        <v>0.627</v>
      </c>
      <c r="CG222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BORD'!$B$13:$B$2000,0),9)))*T2220/$P$18)</f>
        <v>406.35042202010396</v>
      </c>
      <c r="CI2220">
        <f>'TABLEAU DE BORD'!B2218</f>
        <v>0</v>
      </c>
      <c r="CJ2220">
        <f>'TABLEAU DE BORD'!E2218-'TABLEAU DE BORD'!C2218</f>
        <v>0</v>
      </c>
      <c r="CL2220">
        <f>'TABLEAU DE BORD'!H2218</f>
        <v>0</v>
      </c>
      <c r="CM2220">
        <f>'TABLEAU DE BORD'!K2218-'TABLEAU DE BORD'!I2218</f>
        <v>0</v>
      </c>
    </row>
    <row r="2221" spans="72:91" x14ac:dyDescent="0.25">
      <c r="BT222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BORD'!$B$13:$B$2000,0),11))*T2221/INDEX('TABLEAU DE BORD'!$B$13:$R$2000,MATCH('Formalisme RTE'!$H$2,'TABLEAU DE BORD'!$B$13:$B$2000,0),12)</f>
        <v>3.102830965870556</v>
      </c>
      <c r="BX2221">
        <f t="shared" si="147"/>
        <v>0.60748217536470928</v>
      </c>
      <c r="BZ2221">
        <v>19.600000000000001</v>
      </c>
      <c r="CB2221">
        <v>0.627</v>
      </c>
      <c r="CG222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BORD'!$B$13:$B$2000,0),9)))*T2221/$P$18)</f>
        <v>406.35042202010396</v>
      </c>
      <c r="CI2221">
        <f>'TABLEAU DE BORD'!B2219</f>
        <v>0</v>
      </c>
      <c r="CJ2221">
        <f>'TABLEAU DE BORD'!E2219-'TABLEAU DE BORD'!C2219</f>
        <v>0</v>
      </c>
      <c r="CL2221">
        <f>'TABLEAU DE BORD'!H2219</f>
        <v>0</v>
      </c>
      <c r="CM2221">
        <f>'TABLEAU DE BORD'!K2219-'TABLEAU DE BORD'!I2219</f>
        <v>0</v>
      </c>
    </row>
    <row r="2222" spans="72:91" x14ac:dyDescent="0.25">
      <c r="BT222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BORD'!$B$13:$B$2000,0),11))*T2222/INDEX('TABLEAU DE BORD'!$B$13:$R$2000,MATCH('Formalisme RTE'!$H$2,'TABLEAU DE BORD'!$B$13:$B$2000,0),12)</f>
        <v>3.102830965870556</v>
      </c>
      <c r="BX2222">
        <f t="shared" si="147"/>
        <v>0.60748217536470928</v>
      </c>
      <c r="BZ2222">
        <v>19.600000000000001</v>
      </c>
      <c r="CB2222">
        <v>0.627</v>
      </c>
      <c r="CG222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BORD'!$B$13:$B$2000,0),9)))*T2222/$P$18)</f>
        <v>406.35042202010396</v>
      </c>
      <c r="CI2222">
        <f>'TABLEAU DE BORD'!B2220</f>
        <v>0</v>
      </c>
      <c r="CJ2222">
        <f>'TABLEAU DE BORD'!E2220-'TABLEAU DE BORD'!C2220</f>
        <v>0</v>
      </c>
      <c r="CL2222">
        <f>'TABLEAU DE BORD'!H2220</f>
        <v>0</v>
      </c>
      <c r="CM2222">
        <f>'TABLEAU DE BORD'!K2220-'TABLEAU DE BORD'!I2220</f>
        <v>0</v>
      </c>
    </row>
    <row r="2223" spans="72:91" x14ac:dyDescent="0.25">
      <c r="BT222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BORD'!$B$13:$B$2000,0),11))*T2223/INDEX('TABLEAU DE BORD'!$B$13:$R$2000,MATCH('Formalisme RTE'!$H$2,'TABLEAU DE BORD'!$B$13:$B$2000,0),12)</f>
        <v>3.102830965870556</v>
      </c>
      <c r="BX2223">
        <f t="shared" si="147"/>
        <v>0.60748217536470928</v>
      </c>
      <c r="BZ2223">
        <v>19.600000000000001</v>
      </c>
      <c r="CB2223">
        <v>0.627</v>
      </c>
      <c r="CG222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BORD'!$B$13:$B$2000,0),9)))*T2223/$P$18)</f>
        <v>406.35042202010396</v>
      </c>
      <c r="CI2223">
        <f>'TABLEAU DE BORD'!B2221</f>
        <v>0</v>
      </c>
      <c r="CJ2223">
        <f>'TABLEAU DE BORD'!E2221-'TABLEAU DE BORD'!C2221</f>
        <v>0</v>
      </c>
      <c r="CL2223">
        <f>'TABLEAU DE BORD'!H2221</f>
        <v>0</v>
      </c>
      <c r="CM2223">
        <f>'TABLEAU DE BORD'!K2221-'TABLEAU DE BORD'!I2221</f>
        <v>0</v>
      </c>
    </row>
    <row r="2224" spans="72:91" x14ac:dyDescent="0.25">
      <c r="BT222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BORD'!$B$13:$B$2000,0),11))*T2224/INDEX('TABLEAU DE BORD'!$B$13:$R$2000,MATCH('Formalisme RTE'!$H$2,'TABLEAU DE BORD'!$B$13:$B$2000,0),12)</f>
        <v>3.102830965870556</v>
      </c>
      <c r="BX2224">
        <f t="shared" si="147"/>
        <v>0.60748217536470928</v>
      </c>
      <c r="BZ2224">
        <v>19.600000000000001</v>
      </c>
      <c r="CB2224">
        <v>0.627</v>
      </c>
      <c r="CG222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BORD'!$B$13:$B$2000,0),9)))*T2224/$P$18)</f>
        <v>406.35042202010396</v>
      </c>
      <c r="CI2224">
        <f>'TABLEAU DE BORD'!B2222</f>
        <v>0</v>
      </c>
      <c r="CJ2224">
        <f>'TABLEAU DE BORD'!E2222-'TABLEAU DE BORD'!C2222</f>
        <v>0</v>
      </c>
      <c r="CL2224">
        <f>'TABLEAU DE BORD'!H2222</f>
        <v>0</v>
      </c>
      <c r="CM2224">
        <f>'TABLEAU DE BORD'!K2222-'TABLEAU DE BORD'!I2222</f>
        <v>0</v>
      </c>
    </row>
    <row r="2225" spans="72:91" x14ac:dyDescent="0.25">
      <c r="BT222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BORD'!$B$13:$B$2000,0),11))*T2225/INDEX('TABLEAU DE BORD'!$B$13:$R$2000,MATCH('Formalisme RTE'!$H$2,'TABLEAU DE BORD'!$B$13:$B$2000,0),12)</f>
        <v>3.102830965870556</v>
      </c>
      <c r="BX2225">
        <f t="shared" si="147"/>
        <v>0.60748217536470928</v>
      </c>
      <c r="BZ2225">
        <v>19.600000000000001</v>
      </c>
      <c r="CB2225">
        <v>0.627</v>
      </c>
      <c r="CG222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BORD'!$B$13:$B$2000,0),9)))*T2225/$P$18)</f>
        <v>406.35042202010396</v>
      </c>
      <c r="CI2225">
        <f>'TABLEAU DE BORD'!B2223</f>
        <v>0</v>
      </c>
      <c r="CJ2225">
        <f>'TABLEAU DE BORD'!E2223-'TABLEAU DE BORD'!C2223</f>
        <v>0</v>
      </c>
      <c r="CL2225">
        <f>'TABLEAU DE BORD'!H2223</f>
        <v>0</v>
      </c>
      <c r="CM2225">
        <f>'TABLEAU DE BORD'!K2223-'TABLEAU DE BORD'!I2223</f>
        <v>0</v>
      </c>
    </row>
    <row r="2226" spans="72:91" x14ac:dyDescent="0.25">
      <c r="BT222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BORD'!$B$13:$B$2000,0),11))*T2226/INDEX('TABLEAU DE BORD'!$B$13:$R$2000,MATCH('Formalisme RTE'!$H$2,'TABLEAU DE BORD'!$B$13:$B$2000,0),12)</f>
        <v>3.102830965870556</v>
      </c>
      <c r="BX2226">
        <f t="shared" si="147"/>
        <v>0.60748217536470928</v>
      </c>
      <c r="BZ2226">
        <v>19.600000000000001</v>
      </c>
      <c r="CB2226">
        <v>0.627</v>
      </c>
      <c r="CG222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BORD'!$B$13:$B$2000,0),9)))*T2226/$P$18)</f>
        <v>406.35042202010396</v>
      </c>
      <c r="CI2226">
        <f>'TABLEAU DE BORD'!B2224</f>
        <v>0</v>
      </c>
      <c r="CJ2226">
        <f>'TABLEAU DE BORD'!E2224-'TABLEAU DE BORD'!C2224</f>
        <v>0</v>
      </c>
      <c r="CL2226">
        <f>'TABLEAU DE BORD'!H2224</f>
        <v>0</v>
      </c>
      <c r="CM2226">
        <f>'TABLEAU DE BORD'!K2224-'TABLEAU DE BORD'!I2224</f>
        <v>0</v>
      </c>
    </row>
    <row r="2227" spans="72:91" x14ac:dyDescent="0.25">
      <c r="BT222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BORD'!$B$13:$B$2000,0),11))*T2227/INDEX('TABLEAU DE BORD'!$B$13:$R$2000,MATCH('Formalisme RTE'!$H$2,'TABLEAU DE BORD'!$B$13:$B$2000,0),12)</f>
        <v>3.102830965870556</v>
      </c>
      <c r="BX2227">
        <f t="shared" si="147"/>
        <v>0.60748217536470928</v>
      </c>
      <c r="BZ2227">
        <v>19.600000000000001</v>
      </c>
      <c r="CB2227">
        <v>0.627</v>
      </c>
      <c r="CG222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BORD'!$B$13:$B$2000,0),9)))*T2227/$P$18)</f>
        <v>406.35042202010396</v>
      </c>
      <c r="CI2227">
        <f>'TABLEAU DE BORD'!B2225</f>
        <v>0</v>
      </c>
      <c r="CJ2227">
        <f>'TABLEAU DE BORD'!E2225-'TABLEAU DE BORD'!C2225</f>
        <v>0</v>
      </c>
      <c r="CL2227">
        <f>'TABLEAU DE BORD'!H2225</f>
        <v>0</v>
      </c>
      <c r="CM2227">
        <f>'TABLEAU DE BORD'!K2225-'TABLEAU DE BORD'!I2225</f>
        <v>0</v>
      </c>
    </row>
    <row r="2228" spans="72:91" x14ac:dyDescent="0.25">
      <c r="BT222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BORD'!$B$13:$B$2000,0),11))*T2228/INDEX('TABLEAU DE BORD'!$B$13:$R$2000,MATCH('Formalisme RTE'!$H$2,'TABLEAU DE BORD'!$B$13:$B$2000,0),12)</f>
        <v>3.102830965870556</v>
      </c>
      <c r="BX2228" t="e">
        <f t="shared" si="147"/>
        <v>#DIV/0!</v>
      </c>
      <c r="BZ2228">
        <v>19.600000000000001</v>
      </c>
      <c r="CG222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BORD'!$B$13:$B$2000,0),9)))*T2228/$P$18)</f>
        <v>406.35042202010396</v>
      </c>
      <c r="CI2228">
        <f>'TABLEAU DE BORD'!B2226</f>
        <v>0</v>
      </c>
      <c r="CJ2228">
        <f>'TABLEAU DE BORD'!E2226-'TABLEAU DE BORD'!C2226</f>
        <v>0</v>
      </c>
      <c r="CL2228">
        <f>'TABLEAU DE BORD'!H2226</f>
        <v>0</v>
      </c>
      <c r="CM2228">
        <f>'TABLEAU DE BORD'!K2226-'TABLEAU DE BORD'!I2226</f>
        <v>0</v>
      </c>
    </row>
    <row r="2229" spans="72:91" x14ac:dyDescent="0.25">
      <c r="BT222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BORD'!$B$13:$B$2000,0),11))*T2229/INDEX('TABLEAU DE BORD'!$B$13:$R$2000,MATCH('Formalisme RTE'!$H$2,'TABLEAU DE BORD'!$B$13:$B$2000,0),12)</f>
        <v>3.102830965870556</v>
      </c>
      <c r="BX2229" t="e">
        <f t="shared" si="147"/>
        <v>#DIV/0!</v>
      </c>
      <c r="BZ2229">
        <v>19.600000000000001</v>
      </c>
      <c r="CG222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BORD'!$B$13:$B$2000,0),9)))*T2229/$P$18)</f>
        <v>406.35042202010396</v>
      </c>
      <c r="CI2229">
        <f>'TABLEAU DE BORD'!B2227</f>
        <v>0</v>
      </c>
      <c r="CJ2229">
        <f>'TABLEAU DE BORD'!E2227-'TABLEAU DE BORD'!C2227</f>
        <v>0</v>
      </c>
      <c r="CL2229">
        <f>'TABLEAU DE BORD'!H2227</f>
        <v>0</v>
      </c>
      <c r="CM2229">
        <f>'TABLEAU DE BORD'!K2227-'TABLEAU DE BORD'!I2227</f>
        <v>0</v>
      </c>
    </row>
    <row r="2230" spans="72:91" x14ac:dyDescent="0.25">
      <c r="BT223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BORD'!$B$13:$B$2000,0),11))*T2230/INDEX('TABLEAU DE BORD'!$B$13:$R$2000,MATCH('Formalisme RTE'!$H$2,'TABLEAU DE BORD'!$B$13:$B$2000,0),12)</f>
        <v>3.102830965870556</v>
      </c>
      <c r="BX2230" t="e">
        <f t="shared" si="147"/>
        <v>#DIV/0!</v>
      </c>
      <c r="BZ2230">
        <v>19.600000000000001</v>
      </c>
      <c r="CG223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BORD'!$B$13:$B$2000,0),9)))*T2230/$P$18)</f>
        <v>406.35042202010396</v>
      </c>
      <c r="CI2230">
        <f>'TABLEAU DE BORD'!B2228</f>
        <v>0</v>
      </c>
      <c r="CJ2230">
        <f>'TABLEAU DE BORD'!E2228-'TABLEAU DE BORD'!C2228</f>
        <v>0</v>
      </c>
      <c r="CL2230">
        <f>'TABLEAU DE BORD'!H2228</f>
        <v>0</v>
      </c>
      <c r="CM2230">
        <f>'TABLEAU DE BORD'!K2228-'TABLEAU DE BORD'!I2228</f>
        <v>0</v>
      </c>
    </row>
    <row r="2231" spans="72:91" x14ac:dyDescent="0.25">
      <c r="BT223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BORD'!$B$13:$B$2000,0),11))*T2231/INDEX('TABLEAU DE BORD'!$B$13:$R$2000,MATCH('Formalisme RTE'!$H$2,'TABLEAU DE BORD'!$B$13:$B$2000,0),12)</f>
        <v>3.102830965870556</v>
      </c>
      <c r="BX2231" t="e">
        <f t="shared" si="147"/>
        <v>#DIV/0!</v>
      </c>
      <c r="BZ2231">
        <v>19.600000000000001</v>
      </c>
      <c r="CG223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BORD'!$B$13:$B$2000,0),9)))*T2231/$P$18)</f>
        <v>406.35042202010396</v>
      </c>
      <c r="CI2231">
        <f>'TABLEAU DE BORD'!B2229</f>
        <v>0</v>
      </c>
      <c r="CJ2231">
        <f>'TABLEAU DE BORD'!E2229-'TABLEAU DE BORD'!C2229</f>
        <v>0</v>
      </c>
      <c r="CL2231">
        <f>'TABLEAU DE BORD'!H2229</f>
        <v>0</v>
      </c>
      <c r="CM2231">
        <f>'TABLEAU DE BORD'!K2229-'TABLEAU DE BORD'!I2229</f>
        <v>0</v>
      </c>
    </row>
    <row r="2232" spans="72:91" x14ac:dyDescent="0.25">
      <c r="BT223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BORD'!$B$13:$B$2000,0),11))*T2232/INDEX('TABLEAU DE BORD'!$B$13:$R$2000,MATCH('Formalisme RTE'!$H$2,'TABLEAU DE BORD'!$B$13:$B$2000,0),12)</f>
        <v>3.102830965870556</v>
      </c>
      <c r="BX2232" t="e">
        <f t="shared" si="147"/>
        <v>#DIV/0!</v>
      </c>
      <c r="CG223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BORD'!$B$13:$B$2000,0),9)))*T2232/$P$18)</f>
        <v>406.35042202010396</v>
      </c>
      <c r="CI2232">
        <f>'TABLEAU DE BORD'!B2230</f>
        <v>0</v>
      </c>
      <c r="CJ2232">
        <f>'TABLEAU DE BORD'!E2230-'TABLEAU DE BORD'!C2230</f>
        <v>0</v>
      </c>
      <c r="CL2232">
        <f>'TABLEAU DE BORD'!H2230</f>
        <v>0</v>
      </c>
      <c r="CM2232">
        <f>'TABLEAU DE BORD'!K2230-'TABLEAU DE BORD'!I2230</f>
        <v>0</v>
      </c>
    </row>
    <row r="2233" spans="72:91" x14ac:dyDescent="0.25">
      <c r="BT223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BORD'!$B$13:$B$2000,0),11))*T2233/INDEX('TABLEAU DE BORD'!$B$13:$R$2000,MATCH('Formalisme RTE'!$H$2,'TABLEAU DE BORD'!$B$13:$B$2000,0),12)</f>
        <v>3.102830965870556</v>
      </c>
      <c r="BX2233" t="e">
        <f t="shared" si="147"/>
        <v>#DIV/0!</v>
      </c>
      <c r="CG223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BORD'!$B$13:$B$2000,0),9)))*T2233/$P$18)</f>
        <v>406.35042202010396</v>
      </c>
      <c r="CI2233">
        <f>'TABLEAU DE BORD'!B2231</f>
        <v>0</v>
      </c>
      <c r="CJ2233">
        <f>'TABLEAU DE BORD'!E2231-'TABLEAU DE BORD'!C2231</f>
        <v>0</v>
      </c>
      <c r="CL2233">
        <f>'TABLEAU DE BORD'!H2231</f>
        <v>0</v>
      </c>
      <c r="CM2233">
        <f>'TABLEAU DE BORD'!K2231-'TABLEAU DE BORD'!I2231</f>
        <v>0</v>
      </c>
    </row>
    <row r="2234" spans="72:91" x14ac:dyDescent="0.25">
      <c r="BT223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BORD'!$B$13:$B$2000,0),11))*T2234/INDEX('TABLEAU DE BORD'!$B$13:$R$2000,MATCH('Formalisme RTE'!$H$2,'TABLEAU DE BORD'!$B$13:$B$2000,0),12)</f>
        <v>3.102830965870556</v>
      </c>
      <c r="BX2234" t="e">
        <f t="shared" si="147"/>
        <v>#DIV/0!</v>
      </c>
      <c r="CG223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BORD'!$B$13:$B$2000,0),9)))*T2234/$P$18)</f>
        <v>406.35042202010396</v>
      </c>
      <c r="CI2234">
        <f>'TABLEAU DE BORD'!B2232</f>
        <v>0</v>
      </c>
      <c r="CJ2234">
        <f>'TABLEAU DE BORD'!E2232-'TABLEAU DE BORD'!C2232</f>
        <v>0</v>
      </c>
      <c r="CL2234">
        <f>'TABLEAU DE BORD'!H2232</f>
        <v>0</v>
      </c>
      <c r="CM2234">
        <f>'TABLEAU DE BORD'!K2232-'TABLEAU DE BORD'!I2232</f>
        <v>0</v>
      </c>
    </row>
    <row r="2235" spans="72:91" x14ac:dyDescent="0.25">
      <c r="BT223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BORD'!$B$13:$B$2000,0),11))*T2235/INDEX('TABLEAU DE BORD'!$B$13:$R$2000,MATCH('Formalisme RTE'!$H$2,'TABLEAU DE BORD'!$B$13:$B$2000,0),12)</f>
        <v>3.102830965870556</v>
      </c>
      <c r="BX2235" t="e">
        <f t="shared" si="147"/>
        <v>#DIV/0!</v>
      </c>
      <c r="CG223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BORD'!$B$13:$B$2000,0),9)))*T2235/$P$18)</f>
        <v>406.35042202010396</v>
      </c>
      <c r="CI2235">
        <f>'TABLEAU DE BORD'!B2233</f>
        <v>0</v>
      </c>
      <c r="CJ2235">
        <f>'TABLEAU DE BORD'!E2233-'TABLEAU DE BORD'!C2233</f>
        <v>0</v>
      </c>
      <c r="CL2235">
        <f>'TABLEAU DE BORD'!H2233</f>
        <v>0</v>
      </c>
      <c r="CM2235">
        <f>'TABLEAU DE BORD'!K2233-'TABLEAU DE BORD'!I2233</f>
        <v>0</v>
      </c>
    </row>
    <row r="2236" spans="72:91" x14ac:dyDescent="0.25">
      <c r="BT223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BORD'!$B$13:$B$2000,0),11))*T2236/INDEX('TABLEAU DE BORD'!$B$13:$R$2000,MATCH('Formalisme RTE'!$H$2,'TABLEAU DE BORD'!$B$13:$B$2000,0),12)</f>
        <v>3.102830965870556</v>
      </c>
      <c r="BX2236" t="e">
        <f t="shared" si="147"/>
        <v>#DIV/0!</v>
      </c>
      <c r="CG223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BORD'!$B$13:$B$2000,0),9)))*T2236/$P$18)</f>
        <v>406.35042202010396</v>
      </c>
      <c r="CI2236">
        <f>'TABLEAU DE BORD'!B2234</f>
        <v>0</v>
      </c>
      <c r="CJ2236">
        <f>'TABLEAU DE BORD'!E2234-'TABLEAU DE BORD'!C2234</f>
        <v>0</v>
      </c>
      <c r="CL2236">
        <f>'TABLEAU DE BORD'!H2234</f>
        <v>0</v>
      </c>
      <c r="CM2236">
        <f>'TABLEAU DE BORD'!K2234-'TABLEAU DE BORD'!I2234</f>
        <v>0</v>
      </c>
    </row>
    <row r="2237" spans="72:91" x14ac:dyDescent="0.25">
      <c r="BT223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BORD'!$B$13:$B$2000,0),11))*T2237/INDEX('TABLEAU DE BORD'!$B$13:$R$2000,MATCH('Formalisme RTE'!$H$2,'TABLEAU DE BORD'!$B$13:$B$2000,0),12)</f>
        <v>3.102830965870556</v>
      </c>
      <c r="BX2237" t="e">
        <f t="shared" si="147"/>
        <v>#DIV/0!</v>
      </c>
      <c r="CG223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BORD'!$B$13:$B$2000,0),9)))*T2237/$P$18)</f>
        <v>406.35042202010396</v>
      </c>
      <c r="CI2237">
        <f>'TABLEAU DE BORD'!B2235</f>
        <v>0</v>
      </c>
      <c r="CJ2237">
        <f>'TABLEAU DE BORD'!E2235-'TABLEAU DE BORD'!C2235</f>
        <v>0</v>
      </c>
      <c r="CL2237">
        <f>'TABLEAU DE BORD'!H2235</f>
        <v>0</v>
      </c>
      <c r="CM2237">
        <f>'TABLEAU DE BORD'!K2235-'TABLEAU DE BORD'!I2235</f>
        <v>0</v>
      </c>
    </row>
    <row r="2238" spans="72:91" x14ac:dyDescent="0.25">
      <c r="BT223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BORD'!$B$13:$B$2000,0),11))*T2238/INDEX('TABLEAU DE BORD'!$B$13:$R$2000,MATCH('Formalisme RTE'!$H$2,'TABLEAU DE BORD'!$B$13:$B$2000,0),12)</f>
        <v>3.102830965870556</v>
      </c>
      <c r="BX2238" t="e">
        <f t="shared" si="147"/>
        <v>#DIV/0!</v>
      </c>
      <c r="CG223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BORD'!$B$13:$B$2000,0),9)))*T2238/$P$18)</f>
        <v>406.35042202010396</v>
      </c>
      <c r="CI2238">
        <f>'TABLEAU DE BORD'!B2236</f>
        <v>0</v>
      </c>
      <c r="CJ2238">
        <f>'TABLEAU DE BORD'!E2236-'TABLEAU DE BORD'!C2236</f>
        <v>0</v>
      </c>
      <c r="CL2238">
        <f>'TABLEAU DE BORD'!H2236</f>
        <v>0</v>
      </c>
      <c r="CM2238">
        <f>'TABLEAU DE BORD'!K2236-'TABLEAU DE BORD'!I2236</f>
        <v>0</v>
      </c>
    </row>
    <row r="2239" spans="72:91" x14ac:dyDescent="0.25">
      <c r="BT223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BORD'!$B$13:$B$2000,0),11))*T2239/INDEX('TABLEAU DE BORD'!$B$13:$R$2000,MATCH('Formalisme RTE'!$H$2,'TABLEAU DE BORD'!$B$13:$B$2000,0),12)</f>
        <v>3.102830965870556</v>
      </c>
      <c r="BX2239" t="e">
        <f t="shared" si="147"/>
        <v>#DIV/0!</v>
      </c>
      <c r="CG223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BORD'!$B$13:$B$2000,0),9)))*T2239/$P$18)</f>
        <v>406.35042202010396</v>
      </c>
      <c r="CI2239">
        <f>'TABLEAU DE BORD'!B2237</f>
        <v>0</v>
      </c>
      <c r="CJ2239">
        <f>'TABLEAU DE BORD'!E2237-'TABLEAU DE BORD'!C2237</f>
        <v>0</v>
      </c>
      <c r="CL2239">
        <f>'TABLEAU DE BORD'!H2237</f>
        <v>0</v>
      </c>
      <c r="CM2239">
        <f>'TABLEAU DE BORD'!K2237-'TABLEAU DE BORD'!I2237</f>
        <v>0</v>
      </c>
    </row>
    <row r="2240" spans="72:91" x14ac:dyDescent="0.25">
      <c r="BT224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BORD'!$B$13:$B$2000,0),11))*T2240/INDEX('TABLEAU DE BORD'!$B$13:$R$2000,MATCH('Formalisme RTE'!$H$2,'TABLEAU DE BORD'!$B$13:$B$2000,0),12)</f>
        <v>3.102830965870556</v>
      </c>
      <c r="BX2240" t="e">
        <f t="shared" si="147"/>
        <v>#DIV/0!</v>
      </c>
      <c r="CG224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BORD'!$B$13:$B$2000,0),9)))*T2240/$P$18)</f>
        <v>406.35042202010396</v>
      </c>
      <c r="CI2240">
        <f>'TABLEAU DE BORD'!B2238</f>
        <v>0</v>
      </c>
      <c r="CJ2240">
        <f>'TABLEAU DE BORD'!E2238-'TABLEAU DE BORD'!C2238</f>
        <v>0</v>
      </c>
      <c r="CL2240">
        <f>'TABLEAU DE BORD'!H2238</f>
        <v>0</v>
      </c>
      <c r="CM2240">
        <f>'TABLEAU DE BORD'!K2238-'TABLEAU DE BORD'!I2238</f>
        <v>0</v>
      </c>
    </row>
    <row r="2241" spans="72:91" x14ac:dyDescent="0.25">
      <c r="BT224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BORD'!$B$13:$B$2000,0),11))*T2241/INDEX('TABLEAU DE BORD'!$B$13:$R$2000,MATCH('Formalisme RTE'!$H$2,'TABLEAU DE BORD'!$B$13:$B$2000,0),12)</f>
        <v>3.102830965870556</v>
      </c>
      <c r="BX2241" t="e">
        <f>SQRT(1-(1/(SQRT((CB2241*0.981)^2+(($B$30/10)*BZ2241*0.001)^2)/(CB2241*0.981))^2))</f>
        <v>#DIV/0!</v>
      </c>
      <c r="CG224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BORD'!$B$13:$B$2000,0),9)))*T2241/$P$18)</f>
        <v>406.35042202010396</v>
      </c>
      <c r="CI2241">
        <f>'TABLEAU DE BORD'!B2239</f>
        <v>0</v>
      </c>
      <c r="CJ2241">
        <f>'TABLEAU DE BORD'!E2239-'TABLEAU DE BORD'!C2239</f>
        <v>0</v>
      </c>
      <c r="CL2241">
        <f>'TABLEAU DE BORD'!H2239</f>
        <v>0</v>
      </c>
      <c r="CM2241">
        <f>'TABLEAU DE BORD'!K2239-'TABLEAU DE BORD'!I2239</f>
        <v>0</v>
      </c>
    </row>
    <row r="2242" spans="72:91" x14ac:dyDescent="0.25">
      <c r="BT224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BORD'!$B$13:$B$2000,0),11))*T2242/INDEX('TABLEAU DE BORD'!$B$13:$R$2000,MATCH('Formalisme RTE'!$H$2,'TABLEAU DE BORD'!$B$13:$B$2000,0),12)</f>
        <v>3.102830965870556</v>
      </c>
      <c r="BX2242" t="e">
        <f t="shared" si="147"/>
        <v>#DIV/0!</v>
      </c>
      <c r="CG224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BORD'!$B$13:$B$2000,0),9)))*T2242/$P$18)</f>
        <v>406.35042202010396</v>
      </c>
      <c r="CI2242">
        <f>'TABLEAU DE BORD'!B2240</f>
        <v>0</v>
      </c>
      <c r="CJ2242">
        <f>'TABLEAU DE BORD'!E2240-'TABLEAU DE BORD'!C2240</f>
        <v>0</v>
      </c>
      <c r="CL2242">
        <f>'TABLEAU DE BORD'!H2240</f>
        <v>0</v>
      </c>
      <c r="CM2242">
        <f>'TABLEAU DE BORD'!K2240-'TABLEAU DE BORD'!I2240</f>
        <v>0</v>
      </c>
    </row>
    <row r="2243" spans="72:91" x14ac:dyDescent="0.25">
      <c r="BT224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BORD'!$B$13:$B$2000,0),11))*T2243/INDEX('TABLEAU DE BORD'!$B$13:$R$2000,MATCH('Formalisme RTE'!$H$2,'TABLEAU DE BORD'!$B$13:$B$2000,0),12)</f>
        <v>3.102830965870556</v>
      </c>
      <c r="BX2243" t="e">
        <f t="shared" si="147"/>
        <v>#DIV/0!</v>
      </c>
      <c r="CG224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BORD'!$B$13:$B$2000,0),9)))*T2243/$P$18)</f>
        <v>406.35042202010396</v>
      </c>
      <c r="CI2243">
        <f>'TABLEAU DE BORD'!B2241</f>
        <v>0</v>
      </c>
      <c r="CJ2243">
        <f>'TABLEAU DE BORD'!E2241-'TABLEAU DE BORD'!C2241</f>
        <v>0</v>
      </c>
      <c r="CL2243">
        <f>'TABLEAU DE BORD'!H2241</f>
        <v>0</v>
      </c>
      <c r="CM2243">
        <f>'TABLEAU DE BORD'!K2241-'TABLEAU DE BORD'!I2241</f>
        <v>0</v>
      </c>
    </row>
    <row r="2244" spans="72:91" x14ac:dyDescent="0.25">
      <c r="BT224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BORD'!$B$13:$B$2000,0),11))*T2244/INDEX('TABLEAU DE BORD'!$B$13:$R$2000,MATCH('Formalisme RTE'!$H$2,'TABLEAU DE BORD'!$B$13:$B$2000,0),12)</f>
        <v>3.102830965870556</v>
      </c>
      <c r="BX2244" t="e">
        <f t="shared" si="147"/>
        <v>#DIV/0!</v>
      </c>
      <c r="CG224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BORD'!$B$13:$B$2000,0),9)))*T2244/$P$18)</f>
        <v>406.35042202010396</v>
      </c>
      <c r="CI2244">
        <f>'TABLEAU DE BORD'!B2242</f>
        <v>0</v>
      </c>
      <c r="CJ2244">
        <f>'TABLEAU DE BORD'!E2242-'TABLEAU DE BORD'!C2242</f>
        <v>0</v>
      </c>
      <c r="CL2244">
        <f>'TABLEAU DE BORD'!H2242</f>
        <v>0</v>
      </c>
      <c r="CM2244">
        <f>'TABLEAU DE BORD'!K2242-'TABLEAU DE BORD'!I2242</f>
        <v>0</v>
      </c>
    </row>
    <row r="2245" spans="72:91" x14ac:dyDescent="0.25">
      <c r="BT224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BORD'!$B$13:$B$2000,0),11))*T2245/INDEX('TABLEAU DE BORD'!$B$13:$R$2000,MATCH('Formalisme RTE'!$H$2,'TABLEAU DE BORD'!$B$13:$B$2000,0),12)</f>
        <v>3.102830965870556</v>
      </c>
      <c r="BX2245" t="e">
        <f t="shared" si="147"/>
        <v>#DIV/0!</v>
      </c>
      <c r="CG224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BORD'!$B$13:$B$2000,0),9)))*T2245/$P$18)</f>
        <v>406.35042202010396</v>
      </c>
      <c r="CI2245">
        <f>'TABLEAU DE BORD'!B2243</f>
        <v>0</v>
      </c>
      <c r="CJ2245">
        <f>'TABLEAU DE BORD'!E2243-'TABLEAU DE BORD'!C2243</f>
        <v>0</v>
      </c>
      <c r="CL2245">
        <f>'TABLEAU DE BORD'!H2243</f>
        <v>0</v>
      </c>
      <c r="CM2245">
        <f>'TABLEAU DE BORD'!K2243-'TABLEAU DE BORD'!I2243</f>
        <v>0</v>
      </c>
    </row>
    <row r="2246" spans="72:91" x14ac:dyDescent="0.25">
      <c r="BT224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BORD'!$B$13:$B$2000,0),11))*T2246/INDEX('TABLEAU DE BORD'!$B$13:$R$2000,MATCH('Formalisme RTE'!$H$2,'TABLEAU DE BORD'!$B$13:$B$2000,0),12)</f>
        <v>3.102830965870556</v>
      </c>
      <c r="BX2246" t="e">
        <f t="shared" si="147"/>
        <v>#DIV/0!</v>
      </c>
      <c r="CG224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BORD'!$B$13:$B$2000,0),9)))*T2246/$P$18)</f>
        <v>406.35042202010396</v>
      </c>
      <c r="CI2246">
        <f>'TABLEAU DE BORD'!B2244</f>
        <v>0</v>
      </c>
      <c r="CJ2246">
        <f>'TABLEAU DE BORD'!E2244-'TABLEAU DE BORD'!C2244</f>
        <v>0</v>
      </c>
      <c r="CL2246">
        <f>'TABLEAU DE BORD'!H2244</f>
        <v>0</v>
      </c>
      <c r="CM2246">
        <f>'TABLEAU DE BORD'!K2244-'TABLEAU DE BORD'!I2244</f>
        <v>0</v>
      </c>
    </row>
    <row r="2247" spans="72:91" x14ac:dyDescent="0.25">
      <c r="BT224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BORD'!$B$13:$B$2000,0),11))*T2247/INDEX('TABLEAU DE BORD'!$B$13:$R$2000,MATCH('Formalisme RTE'!$H$2,'TABLEAU DE BORD'!$B$13:$B$2000,0),12)</f>
        <v>3.102830965870556</v>
      </c>
      <c r="BX2247" t="e">
        <f t="shared" si="147"/>
        <v>#DIV/0!</v>
      </c>
      <c r="CG224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BORD'!$B$13:$B$2000,0),9)))*T2247/$P$18)</f>
        <v>406.35042202010396</v>
      </c>
      <c r="CI2247">
        <f>'TABLEAU DE BORD'!B2245</f>
        <v>0</v>
      </c>
      <c r="CJ2247">
        <f>'TABLEAU DE BORD'!E2245-'TABLEAU DE BORD'!C2245</f>
        <v>0</v>
      </c>
      <c r="CL2247">
        <f>'TABLEAU DE BORD'!H2245</f>
        <v>0</v>
      </c>
      <c r="CM2247">
        <f>'TABLEAU DE BORD'!K2245-'TABLEAU DE BORD'!I2245</f>
        <v>0</v>
      </c>
    </row>
    <row r="2248" spans="72:91" x14ac:dyDescent="0.25">
      <c r="BT224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BORD'!$B$13:$B$2000,0),11))*T2248/INDEX('TABLEAU DE BORD'!$B$13:$R$2000,MATCH('Formalisme RTE'!$H$2,'TABLEAU DE BORD'!$B$13:$B$2000,0),12)</f>
        <v>3.102830965870556</v>
      </c>
      <c r="BX2248" t="e">
        <f t="shared" si="147"/>
        <v>#DIV/0!</v>
      </c>
      <c r="CG224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BORD'!$B$13:$B$2000,0),9)))*T2248/$P$18)</f>
        <v>406.35042202010396</v>
      </c>
      <c r="CI2248">
        <f>'TABLEAU DE BORD'!B2246</f>
        <v>0</v>
      </c>
      <c r="CJ2248">
        <f>'TABLEAU DE BORD'!E2246-'TABLEAU DE BORD'!C2246</f>
        <v>0</v>
      </c>
      <c r="CL2248">
        <f>'TABLEAU DE BORD'!H2246</f>
        <v>0</v>
      </c>
      <c r="CM2248">
        <f>'TABLEAU DE BORD'!K2246-'TABLEAU DE BORD'!I2246</f>
        <v>0</v>
      </c>
    </row>
    <row r="2249" spans="72:91" x14ac:dyDescent="0.25">
      <c r="BT224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BORD'!$B$13:$B$2000,0),11))*T2249/INDEX('TABLEAU DE BORD'!$B$13:$R$2000,MATCH('Formalisme RTE'!$H$2,'TABLEAU DE BORD'!$B$13:$B$2000,0),12)</f>
        <v>3.102830965870556</v>
      </c>
      <c r="BX2249" t="e">
        <f t="shared" si="147"/>
        <v>#DIV/0!</v>
      </c>
      <c r="CG224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BORD'!$B$13:$B$2000,0),9)))*T2249/$P$18)</f>
        <v>406.35042202010396</v>
      </c>
      <c r="CI2249">
        <f>'TABLEAU DE BORD'!B2247</f>
        <v>0</v>
      </c>
      <c r="CJ2249">
        <f>'TABLEAU DE BORD'!E2247-'TABLEAU DE BORD'!C2247</f>
        <v>0</v>
      </c>
      <c r="CL2249">
        <f>'TABLEAU DE BORD'!H2247</f>
        <v>0</v>
      </c>
      <c r="CM2249">
        <f>'TABLEAU DE BORD'!K2247-'TABLEAU DE BORD'!I2247</f>
        <v>0</v>
      </c>
    </row>
    <row r="2250" spans="72:91" x14ac:dyDescent="0.25">
      <c r="BT225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BORD'!$B$13:$B$2000,0),11))*T2250/INDEX('TABLEAU DE BORD'!$B$13:$R$2000,MATCH('Formalisme RTE'!$H$2,'TABLEAU DE BORD'!$B$13:$B$2000,0),12)</f>
        <v>3.102830965870556</v>
      </c>
      <c r="CG225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BORD'!$B$13:$B$2000,0),9)))*T2250/$P$18)</f>
        <v>406.35042202010396</v>
      </c>
      <c r="CI2250">
        <f>'TABLEAU DE BORD'!B2248</f>
        <v>0</v>
      </c>
      <c r="CJ2250">
        <f>'TABLEAU DE BORD'!E2248-'TABLEAU DE BORD'!C2248</f>
        <v>0</v>
      </c>
      <c r="CL2250">
        <f>'TABLEAU DE BORD'!H2248</f>
        <v>0</v>
      </c>
      <c r="CM2250">
        <f>'TABLEAU DE BORD'!K2248-'TABLEAU DE BORD'!I2248</f>
        <v>0</v>
      </c>
    </row>
    <row r="2251" spans="72:91" x14ac:dyDescent="0.25">
      <c r="BT225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BORD'!$B$13:$B$2000,0),11))*T2251/INDEX('TABLEAU DE BORD'!$B$13:$R$2000,MATCH('Formalisme RTE'!$H$2,'TABLEAU DE BORD'!$B$13:$B$2000,0),12)</f>
        <v>3.102830965870556</v>
      </c>
      <c r="CG225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BORD'!$B$13:$B$2000,0),9)))*T2251/$P$18)</f>
        <v>406.35042202010396</v>
      </c>
      <c r="CI2251">
        <f>'TABLEAU DE BORD'!B2249</f>
        <v>0</v>
      </c>
      <c r="CJ2251">
        <f>'TABLEAU DE BORD'!E2249-'TABLEAU DE BORD'!C2249</f>
        <v>0</v>
      </c>
      <c r="CL2251">
        <f>'TABLEAU DE BORD'!H2249</f>
        <v>0</v>
      </c>
      <c r="CM2251">
        <f>'TABLEAU DE BORD'!K2249-'TABLEAU DE BORD'!I2249</f>
        <v>0</v>
      </c>
    </row>
    <row r="2252" spans="72:91" x14ac:dyDescent="0.25">
      <c r="BT225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BORD'!$B$13:$B$2000,0),11))*T2252/INDEX('TABLEAU DE BORD'!$B$13:$R$2000,MATCH('Formalisme RTE'!$H$2,'TABLEAU DE BORD'!$B$13:$B$2000,0),12)</f>
        <v>3.102830965870556</v>
      </c>
      <c r="CG225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BORD'!$B$13:$B$2000,0),9)))*T2252/$P$18)</f>
        <v>406.35042202010396</v>
      </c>
      <c r="CI2252">
        <f>'TABLEAU DE BORD'!B2250</f>
        <v>0</v>
      </c>
      <c r="CJ2252">
        <f>'TABLEAU DE BORD'!E2250-'TABLEAU DE BORD'!C2250</f>
        <v>0</v>
      </c>
      <c r="CL2252">
        <f>'TABLEAU DE BORD'!H2250</f>
        <v>0</v>
      </c>
      <c r="CM2252">
        <f>'TABLEAU DE BORD'!K2250-'TABLEAU DE BORD'!I2250</f>
        <v>0</v>
      </c>
    </row>
    <row r="2253" spans="72:91" x14ac:dyDescent="0.25">
      <c r="BT225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BORD'!$B$13:$B$2000,0),11))*T2253/INDEX('TABLEAU DE BORD'!$B$13:$R$2000,MATCH('Formalisme RTE'!$H$2,'TABLEAU DE BORD'!$B$13:$B$2000,0),12)</f>
        <v>3.102830965870556</v>
      </c>
      <c r="CG225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BORD'!$B$13:$B$2000,0),9)))*T2253/$P$18)</f>
        <v>406.35042202010396</v>
      </c>
      <c r="CI2253">
        <f>'TABLEAU DE BORD'!B2251</f>
        <v>0</v>
      </c>
      <c r="CJ2253">
        <f>'TABLEAU DE BORD'!E2251-'TABLEAU DE BORD'!C2251</f>
        <v>0</v>
      </c>
      <c r="CL2253">
        <f>'TABLEAU DE BORD'!H2251</f>
        <v>0</v>
      </c>
      <c r="CM2253">
        <f>'TABLEAU DE BORD'!K2251-'TABLEAU DE BORD'!I2251</f>
        <v>0</v>
      </c>
    </row>
    <row r="2254" spans="72:91" x14ac:dyDescent="0.25">
      <c r="BT225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BORD'!$B$13:$B$2000,0),11))*T2254/INDEX('TABLEAU DE BORD'!$B$13:$R$2000,MATCH('Formalisme RTE'!$H$2,'TABLEAU DE BORD'!$B$13:$B$2000,0),12)</f>
        <v>3.102830965870556</v>
      </c>
      <c r="CG225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BORD'!$B$13:$B$2000,0),9)))*T2254/$P$18)</f>
        <v>406.35042202010396</v>
      </c>
      <c r="CI2254">
        <f>'TABLEAU DE BORD'!B2252</f>
        <v>0</v>
      </c>
      <c r="CJ2254">
        <f>'TABLEAU DE BORD'!E2252-'TABLEAU DE BORD'!C2252</f>
        <v>0</v>
      </c>
      <c r="CL2254">
        <f>'TABLEAU DE BORD'!H2252</f>
        <v>0</v>
      </c>
      <c r="CM2254">
        <f>'TABLEAU DE BORD'!K2252-'TABLEAU DE BORD'!I2252</f>
        <v>0</v>
      </c>
    </row>
    <row r="2255" spans="72:91" x14ac:dyDescent="0.25">
      <c r="BT225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BORD'!$B$13:$B$2000,0),11))*T2255/INDEX('TABLEAU DE BORD'!$B$13:$R$2000,MATCH('Formalisme RTE'!$H$2,'TABLEAU DE BORD'!$B$13:$B$2000,0),12)</f>
        <v>3.102830965870556</v>
      </c>
      <c r="CG225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BORD'!$B$13:$B$2000,0),9)))*T2255/$P$18)</f>
        <v>406.35042202010396</v>
      </c>
      <c r="CI2255">
        <f>'TABLEAU DE BORD'!B2253</f>
        <v>0</v>
      </c>
      <c r="CJ2255">
        <f>'TABLEAU DE BORD'!E2253-'TABLEAU DE BORD'!C2253</f>
        <v>0</v>
      </c>
      <c r="CL2255">
        <f>'TABLEAU DE BORD'!H2253</f>
        <v>0</v>
      </c>
      <c r="CM2255">
        <f>'TABLEAU DE BORD'!K2253-'TABLEAU DE BORD'!I2253</f>
        <v>0</v>
      </c>
    </row>
    <row r="2256" spans="72:91" x14ac:dyDescent="0.25">
      <c r="BT225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BORD'!$B$13:$B$2000,0),11))*T2256/INDEX('TABLEAU DE BORD'!$B$13:$R$2000,MATCH('Formalisme RTE'!$H$2,'TABLEAU DE BORD'!$B$13:$B$2000,0),12)</f>
        <v>3.102830965870556</v>
      </c>
      <c r="CG225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BORD'!$B$13:$B$2000,0),9)))*T2256/$P$18)</f>
        <v>406.35042202010396</v>
      </c>
      <c r="CI2256">
        <f>'TABLEAU DE BORD'!B2254</f>
        <v>0</v>
      </c>
      <c r="CJ2256">
        <f>'TABLEAU DE BORD'!E2254-'TABLEAU DE BORD'!C2254</f>
        <v>0</v>
      </c>
      <c r="CL2256">
        <f>'TABLEAU DE BORD'!H2254</f>
        <v>0</v>
      </c>
      <c r="CM2256">
        <f>'TABLEAU DE BORD'!K2254-'TABLEAU DE BORD'!I2254</f>
        <v>0</v>
      </c>
    </row>
    <row r="2257" spans="72:91" x14ac:dyDescent="0.25">
      <c r="BT225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BORD'!$B$13:$B$2000,0),11))*T2257/INDEX('TABLEAU DE BORD'!$B$13:$R$2000,MATCH('Formalisme RTE'!$H$2,'TABLEAU DE BORD'!$B$13:$B$2000,0),12)</f>
        <v>3.102830965870556</v>
      </c>
      <c r="CG225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BORD'!$B$13:$B$2000,0),9)))*T2257/$P$18)</f>
        <v>406.35042202010396</v>
      </c>
      <c r="CI2257">
        <f>'TABLEAU DE BORD'!B2255</f>
        <v>0</v>
      </c>
      <c r="CJ2257">
        <f>'TABLEAU DE BORD'!E2255-'TABLEAU DE BORD'!C2255</f>
        <v>0</v>
      </c>
      <c r="CL2257">
        <f>'TABLEAU DE BORD'!H2255</f>
        <v>0</v>
      </c>
      <c r="CM2257">
        <f>'TABLEAU DE BORD'!K2255-'TABLEAU DE BORD'!I2255</f>
        <v>0</v>
      </c>
    </row>
    <row r="2258" spans="72:91" x14ac:dyDescent="0.25">
      <c r="BT225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BORD'!$B$13:$B$2000,0),11))*T2258/INDEX('TABLEAU DE BORD'!$B$13:$R$2000,MATCH('Formalisme RTE'!$H$2,'TABLEAU DE BORD'!$B$13:$B$2000,0),12)</f>
        <v>3.102830965870556</v>
      </c>
      <c r="CG225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BORD'!$B$13:$B$2000,0),9)))*T2258/$P$18)</f>
        <v>406.35042202010396</v>
      </c>
      <c r="CI2258">
        <f>'TABLEAU DE BORD'!B2256</f>
        <v>0</v>
      </c>
      <c r="CJ2258">
        <f>'TABLEAU DE BORD'!E2256-'TABLEAU DE BORD'!C2256</f>
        <v>0</v>
      </c>
      <c r="CL2258">
        <f>'TABLEAU DE BORD'!H2256</f>
        <v>0</v>
      </c>
      <c r="CM2258">
        <f>'TABLEAU DE BORD'!K2256-'TABLEAU DE BORD'!I2256</f>
        <v>0</v>
      </c>
    </row>
    <row r="2259" spans="72:91" x14ac:dyDescent="0.25">
      <c r="BT225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BORD'!$B$13:$B$2000,0),11))*T2259/INDEX('TABLEAU DE BORD'!$B$13:$R$2000,MATCH('Formalisme RTE'!$H$2,'TABLEAU DE BORD'!$B$13:$B$2000,0),12)</f>
        <v>3.102830965870556</v>
      </c>
      <c r="CG225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BORD'!$B$13:$B$2000,0),9)))*T2259/$P$18)</f>
        <v>406.35042202010396</v>
      </c>
      <c r="CI2259">
        <f>'TABLEAU DE BORD'!B2257</f>
        <v>0</v>
      </c>
      <c r="CJ2259">
        <f>'TABLEAU DE BORD'!E2257-'TABLEAU DE BORD'!C2257</f>
        <v>0</v>
      </c>
      <c r="CL2259">
        <f>'TABLEAU DE BORD'!H2257</f>
        <v>0</v>
      </c>
      <c r="CM2259">
        <f>'TABLEAU DE BORD'!K2257-'TABLEAU DE BORD'!I2257</f>
        <v>0</v>
      </c>
    </row>
    <row r="2260" spans="72:91" x14ac:dyDescent="0.25">
      <c r="BT226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BORD'!$B$13:$B$2000,0),11))*T2260/INDEX('TABLEAU DE BORD'!$B$13:$R$2000,MATCH('Formalisme RTE'!$H$2,'TABLEAU DE BORD'!$B$13:$B$2000,0),12)</f>
        <v>3.102830965870556</v>
      </c>
      <c r="CG226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BORD'!$B$13:$B$2000,0),9)))*T2260/$P$18)</f>
        <v>406.35042202010396</v>
      </c>
      <c r="CI2260">
        <f>'TABLEAU DE BORD'!B2258</f>
        <v>0</v>
      </c>
      <c r="CJ2260">
        <f>'TABLEAU DE BORD'!E2258-'TABLEAU DE BORD'!C2258</f>
        <v>0</v>
      </c>
      <c r="CL2260">
        <f>'TABLEAU DE BORD'!H2258</f>
        <v>0</v>
      </c>
      <c r="CM2260">
        <f>'TABLEAU DE BORD'!K2258-'TABLEAU DE BORD'!I2258</f>
        <v>0</v>
      </c>
    </row>
    <row r="2261" spans="72:91" x14ac:dyDescent="0.25">
      <c r="BT226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BORD'!$B$13:$B$2000,0),11))*T2261/INDEX('TABLEAU DE BORD'!$B$13:$R$2000,MATCH('Formalisme RTE'!$H$2,'TABLEAU DE BORD'!$B$13:$B$2000,0),12)</f>
        <v>3.102830965870556</v>
      </c>
      <c r="CG226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BORD'!$B$13:$B$2000,0),9)))*T2261/$P$18)</f>
        <v>406.35042202010396</v>
      </c>
      <c r="CI2261">
        <f>'TABLEAU DE BORD'!B2259</f>
        <v>0</v>
      </c>
      <c r="CJ2261">
        <f>'TABLEAU DE BORD'!E2259-'TABLEAU DE BORD'!C2259</f>
        <v>0</v>
      </c>
      <c r="CL2261">
        <f>'TABLEAU DE BORD'!H2259</f>
        <v>0</v>
      </c>
      <c r="CM2261">
        <f>'TABLEAU DE BORD'!K2259-'TABLEAU DE BORD'!I2259</f>
        <v>0</v>
      </c>
    </row>
    <row r="2262" spans="72:91" x14ac:dyDescent="0.25">
      <c r="BT226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BORD'!$B$13:$B$2000,0),11))*T2262/INDEX('TABLEAU DE BORD'!$B$13:$R$2000,MATCH('Formalisme RTE'!$H$2,'TABLEAU DE BORD'!$B$13:$B$2000,0),12)</f>
        <v>3.102830965870556</v>
      </c>
      <c r="CG226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BORD'!$B$13:$B$2000,0),9)))*T2262/$P$18)</f>
        <v>406.35042202010396</v>
      </c>
      <c r="CI2262">
        <f>'TABLEAU DE BORD'!B2260</f>
        <v>0</v>
      </c>
      <c r="CJ2262">
        <f>'TABLEAU DE BORD'!E2260-'TABLEAU DE BORD'!C2260</f>
        <v>0</v>
      </c>
      <c r="CL2262">
        <f>'TABLEAU DE BORD'!H2260</f>
        <v>0</v>
      </c>
      <c r="CM2262">
        <f>'TABLEAU DE BORD'!K2260-'TABLEAU DE BORD'!I2260</f>
        <v>0</v>
      </c>
    </row>
    <row r="2263" spans="72:91" x14ac:dyDescent="0.25">
      <c r="BT226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BORD'!$B$13:$B$2000,0),11))*T2263/INDEX('TABLEAU DE BORD'!$B$13:$R$2000,MATCH('Formalisme RTE'!$H$2,'TABLEAU DE BORD'!$B$13:$B$2000,0),12)</f>
        <v>3.102830965870556</v>
      </c>
      <c r="CG226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BORD'!$B$13:$B$2000,0),9)))*T2263/$P$18)</f>
        <v>406.35042202010396</v>
      </c>
      <c r="CI2263">
        <f>'TABLEAU DE BORD'!B2261</f>
        <v>0</v>
      </c>
      <c r="CJ2263">
        <f>'TABLEAU DE BORD'!E2261-'TABLEAU DE BORD'!C2261</f>
        <v>0</v>
      </c>
      <c r="CL2263">
        <f>'TABLEAU DE BORD'!H2261</f>
        <v>0</v>
      </c>
      <c r="CM2263">
        <f>'TABLEAU DE BORD'!K2261-'TABLEAU DE BORD'!I2261</f>
        <v>0</v>
      </c>
    </row>
    <row r="2264" spans="72:91" x14ac:dyDescent="0.25">
      <c r="BT226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BORD'!$B$13:$B$2000,0),11))*T2264/INDEX('TABLEAU DE BORD'!$B$13:$R$2000,MATCH('Formalisme RTE'!$H$2,'TABLEAU DE BORD'!$B$13:$B$2000,0),12)</f>
        <v>3.102830965870556</v>
      </c>
      <c r="CG226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BORD'!$B$13:$B$2000,0),9)))*T2264/$P$18)</f>
        <v>406.35042202010396</v>
      </c>
      <c r="CI2264">
        <f>'TABLEAU DE BORD'!B2262</f>
        <v>0</v>
      </c>
      <c r="CJ2264">
        <f>'TABLEAU DE BORD'!E2262-'TABLEAU DE BORD'!C2262</f>
        <v>0</v>
      </c>
      <c r="CL2264">
        <f>'TABLEAU DE BORD'!H2262</f>
        <v>0</v>
      </c>
      <c r="CM2264">
        <f>'TABLEAU DE BORD'!K2262-'TABLEAU DE BORD'!I2262</f>
        <v>0</v>
      </c>
    </row>
    <row r="2265" spans="72:91" x14ac:dyDescent="0.25">
      <c r="BT226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BORD'!$B$13:$B$2000,0),11))*T2265/INDEX('TABLEAU DE BORD'!$B$13:$R$2000,MATCH('Formalisme RTE'!$H$2,'TABLEAU DE BORD'!$B$13:$B$2000,0),12)</f>
        <v>3.102830965870556</v>
      </c>
      <c r="CG226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BORD'!$B$13:$B$2000,0),9)))*T2265/$P$18)</f>
        <v>406.35042202010396</v>
      </c>
      <c r="CI2265">
        <f>'TABLEAU DE BORD'!B2263</f>
        <v>0</v>
      </c>
      <c r="CJ2265">
        <f>'TABLEAU DE BORD'!E2263-'TABLEAU DE BORD'!C2263</f>
        <v>0</v>
      </c>
      <c r="CL2265">
        <f>'TABLEAU DE BORD'!H2263</f>
        <v>0</v>
      </c>
      <c r="CM2265">
        <f>'TABLEAU DE BORD'!K2263-'TABLEAU DE BORD'!I2263</f>
        <v>0</v>
      </c>
    </row>
    <row r="2266" spans="72:91" x14ac:dyDescent="0.25">
      <c r="BT226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BORD'!$B$13:$B$2000,0),11))*T2266/INDEX('TABLEAU DE BORD'!$B$13:$R$2000,MATCH('Formalisme RTE'!$H$2,'TABLEAU DE BORD'!$B$13:$B$2000,0),12)</f>
        <v>3.102830965870556</v>
      </c>
      <c r="CG226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BORD'!$B$13:$B$2000,0),9)))*T2266/$P$18)</f>
        <v>406.35042202010396</v>
      </c>
      <c r="CI2266">
        <f>'TABLEAU DE BORD'!B2264</f>
        <v>0</v>
      </c>
      <c r="CJ2266">
        <f>'TABLEAU DE BORD'!E2264-'TABLEAU DE BORD'!C2264</f>
        <v>0</v>
      </c>
      <c r="CL2266">
        <f>'TABLEAU DE BORD'!H2264</f>
        <v>0</v>
      </c>
      <c r="CM2266">
        <f>'TABLEAU DE BORD'!K2264-'TABLEAU DE BORD'!I2264</f>
        <v>0</v>
      </c>
    </row>
    <row r="2267" spans="72:91" x14ac:dyDescent="0.25">
      <c r="BT226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BORD'!$B$13:$B$2000,0),11))*T2267/INDEX('TABLEAU DE BORD'!$B$13:$R$2000,MATCH('Formalisme RTE'!$H$2,'TABLEAU DE BORD'!$B$13:$B$2000,0),12)</f>
        <v>3.102830965870556</v>
      </c>
      <c r="CG226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BORD'!$B$13:$B$2000,0),9)))*T2267/$P$18)</f>
        <v>406.35042202010396</v>
      </c>
      <c r="CI2267">
        <f>'TABLEAU DE BORD'!B2265</f>
        <v>0</v>
      </c>
      <c r="CJ2267">
        <f>'TABLEAU DE BORD'!E2265-'TABLEAU DE BORD'!C2265</f>
        <v>0</v>
      </c>
      <c r="CL2267">
        <f>'TABLEAU DE BORD'!H2265</f>
        <v>0</v>
      </c>
      <c r="CM2267">
        <f>'TABLEAU DE BORD'!K2265-'TABLEAU DE BORD'!I2265</f>
        <v>0</v>
      </c>
    </row>
    <row r="2268" spans="72:91" x14ac:dyDescent="0.25">
      <c r="BT226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BORD'!$B$13:$B$2000,0),11))*T2268/INDEX('TABLEAU DE BORD'!$B$13:$R$2000,MATCH('Formalisme RTE'!$H$2,'TABLEAU DE BORD'!$B$13:$B$2000,0),12)</f>
        <v>3.102830965870556</v>
      </c>
      <c r="CG226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BORD'!$B$13:$B$2000,0),9)))*T2268/$P$18)</f>
        <v>406.35042202010396</v>
      </c>
      <c r="CI2268">
        <f>'TABLEAU DE BORD'!B2266</f>
        <v>0</v>
      </c>
      <c r="CJ2268">
        <f>'TABLEAU DE BORD'!E2266-'TABLEAU DE BORD'!C2266</f>
        <v>0</v>
      </c>
      <c r="CL2268">
        <f>'TABLEAU DE BORD'!H2266</f>
        <v>0</v>
      </c>
      <c r="CM2268">
        <f>'TABLEAU DE BORD'!K2266-'TABLEAU DE BORD'!I2266</f>
        <v>0</v>
      </c>
    </row>
    <row r="2269" spans="72:91" x14ac:dyDescent="0.25">
      <c r="BT226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BORD'!$B$13:$B$2000,0),11))*T2269/INDEX('TABLEAU DE BORD'!$B$13:$R$2000,MATCH('Formalisme RTE'!$H$2,'TABLEAU DE BORD'!$B$13:$B$2000,0),12)</f>
        <v>3.102830965870556</v>
      </c>
      <c r="CG226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BORD'!$B$13:$B$2000,0),9)))*T2269/$P$18)</f>
        <v>406.35042202010396</v>
      </c>
      <c r="CI2269">
        <f>'TABLEAU DE BORD'!B2267</f>
        <v>0</v>
      </c>
      <c r="CJ2269">
        <f>'TABLEAU DE BORD'!E2267-'TABLEAU DE BORD'!C2267</f>
        <v>0</v>
      </c>
      <c r="CL2269">
        <f>'TABLEAU DE BORD'!H2267</f>
        <v>0</v>
      </c>
      <c r="CM2269">
        <f>'TABLEAU DE BORD'!K2267-'TABLEAU DE BORD'!I2267</f>
        <v>0</v>
      </c>
    </row>
    <row r="2270" spans="72:91" x14ac:dyDescent="0.25">
      <c r="BT227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BORD'!$B$13:$B$2000,0),11))*T2270/INDEX('TABLEAU DE BORD'!$B$13:$R$2000,MATCH('Formalisme RTE'!$H$2,'TABLEAU DE BORD'!$B$13:$B$2000,0),12)</f>
        <v>3.102830965870556</v>
      </c>
      <c r="CG227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BORD'!$B$13:$B$2000,0),9)))*T2270/$P$18)</f>
        <v>406.35042202010396</v>
      </c>
      <c r="CI2270">
        <f>'TABLEAU DE BORD'!B2268</f>
        <v>0</v>
      </c>
      <c r="CJ2270">
        <f>'TABLEAU DE BORD'!E2268-'TABLEAU DE BORD'!C2268</f>
        <v>0</v>
      </c>
      <c r="CL2270">
        <f>'TABLEAU DE BORD'!H2268</f>
        <v>0</v>
      </c>
      <c r="CM2270">
        <f>'TABLEAU DE BORD'!K2268-'TABLEAU DE BORD'!I2268</f>
        <v>0</v>
      </c>
    </row>
    <row r="2271" spans="72:91" x14ac:dyDescent="0.25">
      <c r="BT227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BORD'!$B$13:$B$2000,0),11))*T2271/INDEX('TABLEAU DE BORD'!$B$13:$R$2000,MATCH('Formalisme RTE'!$H$2,'TABLEAU DE BORD'!$B$13:$B$2000,0),12)</f>
        <v>3.102830965870556</v>
      </c>
      <c r="CG227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BORD'!$B$13:$B$2000,0),9)))*T2271/$P$18)</f>
        <v>406.35042202010396</v>
      </c>
      <c r="CI2271">
        <f>'TABLEAU DE BORD'!B2269</f>
        <v>0</v>
      </c>
      <c r="CJ2271">
        <f>'TABLEAU DE BORD'!E2269-'TABLEAU DE BORD'!C2269</f>
        <v>0</v>
      </c>
      <c r="CL2271">
        <f>'TABLEAU DE BORD'!H2269</f>
        <v>0</v>
      </c>
      <c r="CM2271">
        <f>'TABLEAU DE BORD'!K2269-'TABLEAU DE BORD'!I2269</f>
        <v>0</v>
      </c>
    </row>
    <row r="2272" spans="72:91" x14ac:dyDescent="0.25">
      <c r="BT227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BORD'!$B$13:$B$2000,0),11))*T2272/INDEX('TABLEAU DE BORD'!$B$13:$R$2000,MATCH('Formalisme RTE'!$H$2,'TABLEAU DE BORD'!$B$13:$B$2000,0),12)</f>
        <v>3.102830965870556</v>
      </c>
      <c r="CG227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BORD'!$B$13:$B$2000,0),9)))*T2272/$P$18)</f>
        <v>406.35042202010396</v>
      </c>
      <c r="CI2272">
        <f>'TABLEAU DE BORD'!B2270</f>
        <v>0</v>
      </c>
      <c r="CJ2272">
        <f>'TABLEAU DE BORD'!E2270-'TABLEAU DE BORD'!C2270</f>
        <v>0</v>
      </c>
      <c r="CL2272">
        <f>'TABLEAU DE BORD'!H2270</f>
        <v>0</v>
      </c>
      <c r="CM2272">
        <f>'TABLEAU DE BORD'!K2270-'TABLEAU DE BORD'!I2270</f>
        <v>0</v>
      </c>
    </row>
    <row r="2273" spans="72:91" x14ac:dyDescent="0.25">
      <c r="BT227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BORD'!$B$13:$B$2000,0),11))*T2273/INDEX('TABLEAU DE BORD'!$B$13:$R$2000,MATCH('Formalisme RTE'!$H$2,'TABLEAU DE BORD'!$B$13:$B$2000,0),12)</f>
        <v>3.102830965870556</v>
      </c>
      <c r="CG227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BORD'!$B$13:$B$2000,0),9)))*T2273/$P$18)</f>
        <v>406.35042202010396</v>
      </c>
      <c r="CI2273">
        <f>'TABLEAU DE BORD'!B2271</f>
        <v>0</v>
      </c>
      <c r="CJ2273">
        <f>'TABLEAU DE BORD'!E2271-'TABLEAU DE BORD'!C2271</f>
        <v>0</v>
      </c>
      <c r="CL2273">
        <f>'TABLEAU DE BORD'!H2271</f>
        <v>0</v>
      </c>
      <c r="CM2273">
        <f>'TABLEAU DE BORD'!K2271-'TABLEAU DE BORD'!I2271</f>
        <v>0</v>
      </c>
    </row>
    <row r="2274" spans="72:91" x14ac:dyDescent="0.25">
      <c r="BT227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BORD'!$B$13:$B$2000,0),11))*T2274/INDEX('TABLEAU DE BORD'!$B$13:$R$2000,MATCH('Formalisme RTE'!$H$2,'TABLEAU DE BORD'!$B$13:$B$2000,0),12)</f>
        <v>3.102830965870556</v>
      </c>
      <c r="CG227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BORD'!$B$13:$B$2000,0),9)))*T2274/$P$18)</f>
        <v>406.35042202010396</v>
      </c>
      <c r="CI2274">
        <f>'TABLEAU DE BORD'!B2272</f>
        <v>0</v>
      </c>
      <c r="CJ2274">
        <f>'TABLEAU DE BORD'!E2272-'TABLEAU DE BORD'!C2272</f>
        <v>0</v>
      </c>
      <c r="CL2274">
        <f>'TABLEAU DE BORD'!H2272</f>
        <v>0</v>
      </c>
      <c r="CM2274">
        <f>'TABLEAU DE BORD'!K2272-'TABLEAU DE BORD'!I2272</f>
        <v>0</v>
      </c>
    </row>
    <row r="2275" spans="72:91" x14ac:dyDescent="0.25">
      <c r="BT227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BORD'!$B$13:$B$2000,0),11))*T2275/INDEX('TABLEAU DE BORD'!$B$13:$R$2000,MATCH('Formalisme RTE'!$H$2,'TABLEAU DE BORD'!$B$13:$B$2000,0),12)</f>
        <v>3.102830965870556</v>
      </c>
      <c r="CG227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BORD'!$B$13:$B$2000,0),9)))*T2275/$P$18)</f>
        <v>406.35042202010396</v>
      </c>
      <c r="CI2275">
        <f>'TABLEAU DE BORD'!B2273</f>
        <v>0</v>
      </c>
      <c r="CJ2275">
        <f>'TABLEAU DE BORD'!E2273-'TABLEAU DE BORD'!C2273</f>
        <v>0</v>
      </c>
      <c r="CL2275">
        <f>'TABLEAU DE BORD'!H2273</f>
        <v>0</v>
      </c>
      <c r="CM2275">
        <f>'TABLEAU DE BORD'!K2273-'TABLEAU DE BORD'!I2273</f>
        <v>0</v>
      </c>
    </row>
    <row r="2276" spans="72:91" x14ac:dyDescent="0.25">
      <c r="BT227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BORD'!$B$13:$B$2000,0),11))*T2276/INDEX('TABLEAU DE BORD'!$B$13:$R$2000,MATCH('Formalisme RTE'!$H$2,'TABLEAU DE BORD'!$B$13:$B$2000,0),12)</f>
        <v>3.102830965870556</v>
      </c>
      <c r="CG227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BORD'!$B$13:$B$2000,0),9)))*T2276/$P$18)</f>
        <v>406.35042202010396</v>
      </c>
      <c r="CI2276">
        <f>'TABLEAU DE BORD'!B2274</f>
        <v>0</v>
      </c>
      <c r="CJ2276">
        <f>'TABLEAU DE BORD'!E2274-'TABLEAU DE BORD'!C2274</f>
        <v>0</v>
      </c>
      <c r="CL2276">
        <f>'TABLEAU DE BORD'!H2274</f>
        <v>0</v>
      </c>
      <c r="CM2276">
        <f>'TABLEAU DE BORD'!K2274-'TABLEAU DE BORD'!I2274</f>
        <v>0</v>
      </c>
    </row>
    <row r="2277" spans="72:91" x14ac:dyDescent="0.25">
      <c r="BT227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BORD'!$B$13:$B$2000,0),11))*T2277/INDEX('TABLEAU DE BORD'!$B$13:$R$2000,MATCH('Formalisme RTE'!$H$2,'TABLEAU DE BORD'!$B$13:$B$2000,0),12)</f>
        <v>3.102830965870556</v>
      </c>
      <c r="CG227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BORD'!$B$13:$B$2000,0),9)))*T2277/$P$18)</f>
        <v>406.35042202010396</v>
      </c>
      <c r="CI2277">
        <f>'TABLEAU DE BORD'!B2275</f>
        <v>0</v>
      </c>
      <c r="CJ2277">
        <f>'TABLEAU DE BORD'!E2275-'TABLEAU DE BORD'!C2275</f>
        <v>0</v>
      </c>
      <c r="CL2277">
        <f>'TABLEAU DE BORD'!H2275</f>
        <v>0</v>
      </c>
      <c r="CM2277">
        <f>'TABLEAU DE BORD'!K2275-'TABLEAU DE BORD'!I2275</f>
        <v>0</v>
      </c>
    </row>
    <row r="2278" spans="72:91" x14ac:dyDescent="0.25">
      <c r="BT227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BORD'!$B$13:$B$2000,0),11))*T2278/INDEX('TABLEAU DE BORD'!$B$13:$R$2000,MATCH('Formalisme RTE'!$H$2,'TABLEAU DE BORD'!$B$13:$B$2000,0),12)</f>
        <v>3.102830965870556</v>
      </c>
      <c r="CG227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BORD'!$B$13:$B$2000,0),9)))*T2278/$P$18)</f>
        <v>406.35042202010396</v>
      </c>
      <c r="CI2278">
        <f>'TABLEAU DE BORD'!B2276</f>
        <v>0</v>
      </c>
      <c r="CJ2278">
        <f>'TABLEAU DE BORD'!E2276-'TABLEAU DE BORD'!C2276</f>
        <v>0</v>
      </c>
      <c r="CL2278">
        <f>'TABLEAU DE BORD'!H2276</f>
        <v>0</v>
      </c>
      <c r="CM2278">
        <f>'TABLEAU DE BORD'!K2276-'TABLEAU DE BORD'!I2276</f>
        <v>0</v>
      </c>
    </row>
    <row r="2279" spans="72:91" x14ac:dyDescent="0.25">
      <c r="BT227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BORD'!$B$13:$B$2000,0),11))*T2279/INDEX('TABLEAU DE BORD'!$B$13:$R$2000,MATCH('Formalisme RTE'!$H$2,'TABLEAU DE BORD'!$B$13:$B$2000,0),12)</f>
        <v>3.102830965870556</v>
      </c>
      <c r="CG227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BORD'!$B$13:$B$2000,0),9)))*T2279/$P$18)</f>
        <v>406.35042202010396</v>
      </c>
      <c r="CI2279">
        <f>'TABLEAU DE BORD'!B2277</f>
        <v>0</v>
      </c>
      <c r="CJ2279">
        <f>'TABLEAU DE BORD'!E2277-'TABLEAU DE BORD'!C2277</f>
        <v>0</v>
      </c>
      <c r="CL2279">
        <f>'TABLEAU DE BORD'!H2277</f>
        <v>0</v>
      </c>
      <c r="CM2279">
        <f>'TABLEAU DE BORD'!K2277-'TABLEAU DE BORD'!I2277</f>
        <v>0</v>
      </c>
    </row>
    <row r="2280" spans="72:91" x14ac:dyDescent="0.25">
      <c r="BT228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BORD'!$B$13:$B$2000,0),11))*T2280/INDEX('TABLEAU DE BORD'!$B$13:$R$2000,MATCH('Formalisme RTE'!$H$2,'TABLEAU DE BORD'!$B$13:$B$2000,0),12)</f>
        <v>3.102830965870556</v>
      </c>
      <c r="CG228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BORD'!$B$13:$B$2000,0),9)))*T2280/$P$18)</f>
        <v>406.35042202010396</v>
      </c>
      <c r="CI2280">
        <f>'TABLEAU DE BORD'!B2278</f>
        <v>0</v>
      </c>
      <c r="CJ2280">
        <f>'TABLEAU DE BORD'!E2278-'TABLEAU DE BORD'!C2278</f>
        <v>0</v>
      </c>
      <c r="CL2280">
        <f>'TABLEAU DE BORD'!H2278</f>
        <v>0</v>
      </c>
      <c r="CM2280">
        <f>'TABLEAU DE BORD'!K2278-'TABLEAU DE BORD'!I2278</f>
        <v>0</v>
      </c>
    </row>
    <row r="2281" spans="72:91" x14ac:dyDescent="0.25">
      <c r="BT228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BORD'!$B$13:$B$2000,0),11))*T2281/INDEX('TABLEAU DE BORD'!$B$13:$R$2000,MATCH('Formalisme RTE'!$H$2,'TABLEAU DE BORD'!$B$13:$B$2000,0),12)</f>
        <v>3.102830965870556</v>
      </c>
      <c r="CG228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BORD'!$B$13:$B$2000,0),9)))*T2281/$P$18)</f>
        <v>406.35042202010396</v>
      </c>
      <c r="CI2281">
        <f>'TABLEAU DE BORD'!B2279</f>
        <v>0</v>
      </c>
      <c r="CJ2281">
        <f>'TABLEAU DE BORD'!E2279-'TABLEAU DE BORD'!C2279</f>
        <v>0</v>
      </c>
      <c r="CL2281">
        <f>'TABLEAU DE BORD'!H2279</f>
        <v>0</v>
      </c>
      <c r="CM2281">
        <f>'TABLEAU DE BORD'!K2279-'TABLEAU DE BORD'!I2279</f>
        <v>0</v>
      </c>
    </row>
    <row r="2282" spans="72:91" x14ac:dyDescent="0.25">
      <c r="BT228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BORD'!$B$13:$B$2000,0),11))*T2282/INDEX('TABLEAU DE BORD'!$B$13:$R$2000,MATCH('Formalisme RTE'!$H$2,'TABLEAU DE BORD'!$B$13:$B$2000,0),12)</f>
        <v>3.102830965870556</v>
      </c>
      <c r="CG228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BORD'!$B$13:$B$2000,0),9)))*T2282/$P$18)</f>
        <v>406.35042202010396</v>
      </c>
      <c r="CI2282">
        <f>'TABLEAU DE BORD'!B2280</f>
        <v>0</v>
      </c>
      <c r="CJ2282">
        <f>'TABLEAU DE BORD'!E2280-'TABLEAU DE BORD'!C2280</f>
        <v>0</v>
      </c>
      <c r="CL2282">
        <f>'TABLEAU DE BORD'!H2280</f>
        <v>0</v>
      </c>
      <c r="CM2282">
        <f>'TABLEAU DE BORD'!K2280-'TABLEAU DE BORD'!I2280</f>
        <v>0</v>
      </c>
    </row>
    <row r="2283" spans="72:91" x14ac:dyDescent="0.25">
      <c r="BT228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BORD'!$B$13:$B$2000,0),11))*T2283/INDEX('TABLEAU DE BORD'!$B$13:$R$2000,MATCH('Formalisme RTE'!$H$2,'TABLEAU DE BORD'!$B$13:$B$2000,0),12)</f>
        <v>3.102830965870556</v>
      </c>
      <c r="CG228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BORD'!$B$13:$B$2000,0),9)))*T2283/$P$18)</f>
        <v>406.35042202010396</v>
      </c>
      <c r="CI2283">
        <f>'TABLEAU DE BORD'!B2281</f>
        <v>0</v>
      </c>
      <c r="CJ2283">
        <f>'TABLEAU DE BORD'!E2281-'TABLEAU DE BORD'!C2281</f>
        <v>0</v>
      </c>
      <c r="CL2283">
        <f>'TABLEAU DE BORD'!H2281</f>
        <v>0</v>
      </c>
      <c r="CM2283">
        <f>'TABLEAU DE BORD'!K2281-'TABLEAU DE BORD'!I2281</f>
        <v>0</v>
      </c>
    </row>
    <row r="2284" spans="72:91" x14ac:dyDescent="0.25">
      <c r="BT228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BORD'!$B$13:$B$2000,0),11))*T2284/INDEX('TABLEAU DE BORD'!$B$13:$R$2000,MATCH('Formalisme RTE'!$H$2,'TABLEAU DE BORD'!$B$13:$B$2000,0),12)</f>
        <v>3.102830965870556</v>
      </c>
      <c r="CG228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BORD'!$B$13:$B$2000,0),9)))*T2284/$P$18)</f>
        <v>406.35042202010396</v>
      </c>
      <c r="CI2284">
        <f>'TABLEAU DE BORD'!B2282</f>
        <v>0</v>
      </c>
      <c r="CJ2284">
        <f>'TABLEAU DE BORD'!E2282-'TABLEAU DE BORD'!C2282</f>
        <v>0</v>
      </c>
      <c r="CL2284">
        <f>'TABLEAU DE BORD'!H2282</f>
        <v>0</v>
      </c>
      <c r="CM2284">
        <f>'TABLEAU DE BORD'!K2282-'TABLEAU DE BORD'!I2282</f>
        <v>0</v>
      </c>
    </row>
    <row r="2285" spans="72:91" x14ac:dyDescent="0.25">
      <c r="BT228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BORD'!$B$13:$B$2000,0),11))*T2285/INDEX('TABLEAU DE BORD'!$B$13:$R$2000,MATCH('Formalisme RTE'!$H$2,'TABLEAU DE BORD'!$B$13:$B$2000,0),12)</f>
        <v>3.102830965870556</v>
      </c>
      <c r="CG228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BORD'!$B$13:$B$2000,0),9)))*T2285/$P$18)</f>
        <v>406.35042202010396</v>
      </c>
      <c r="CI2285">
        <f>'TABLEAU DE BORD'!B2283</f>
        <v>0</v>
      </c>
      <c r="CJ2285">
        <f>'TABLEAU DE BORD'!E2283-'TABLEAU DE BORD'!C2283</f>
        <v>0</v>
      </c>
      <c r="CL2285">
        <f>'TABLEAU DE BORD'!H2283</f>
        <v>0</v>
      </c>
      <c r="CM2285">
        <f>'TABLEAU DE BORD'!K2283-'TABLEAU DE BORD'!I2283</f>
        <v>0</v>
      </c>
    </row>
    <row r="2286" spans="72:91" x14ac:dyDescent="0.25">
      <c r="BT228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BORD'!$B$13:$B$2000,0),11))*T2286/INDEX('TABLEAU DE BORD'!$B$13:$R$2000,MATCH('Formalisme RTE'!$H$2,'TABLEAU DE BORD'!$B$13:$B$2000,0),12)</f>
        <v>3.102830965870556</v>
      </c>
      <c r="CG228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BORD'!$B$13:$B$2000,0),9)))*T2286/$P$18)</f>
        <v>406.35042202010396</v>
      </c>
      <c r="CI2286">
        <f>'TABLEAU DE BORD'!B2284</f>
        <v>0</v>
      </c>
      <c r="CJ2286">
        <f>'TABLEAU DE BORD'!E2284-'TABLEAU DE BORD'!C2284</f>
        <v>0</v>
      </c>
      <c r="CL2286">
        <f>'TABLEAU DE BORD'!H2284</f>
        <v>0</v>
      </c>
      <c r="CM2286">
        <f>'TABLEAU DE BORD'!K2284-'TABLEAU DE BORD'!I2284</f>
        <v>0</v>
      </c>
    </row>
    <row r="2287" spans="72:91" x14ac:dyDescent="0.25">
      <c r="BT228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BORD'!$B$13:$B$2000,0),11))*T2287/INDEX('TABLEAU DE BORD'!$B$13:$R$2000,MATCH('Formalisme RTE'!$H$2,'TABLEAU DE BORD'!$B$13:$B$2000,0),12)</f>
        <v>3.102830965870556</v>
      </c>
      <c r="CG228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BORD'!$B$13:$B$2000,0),9)))*T2287/$P$18)</f>
        <v>406.35042202010396</v>
      </c>
      <c r="CI2287">
        <f>'TABLEAU DE BORD'!B2285</f>
        <v>0</v>
      </c>
      <c r="CJ2287">
        <f>'TABLEAU DE BORD'!E2285-'TABLEAU DE BORD'!C2285</f>
        <v>0</v>
      </c>
      <c r="CL2287">
        <f>'TABLEAU DE BORD'!H2285</f>
        <v>0</v>
      </c>
      <c r="CM2287">
        <f>'TABLEAU DE BORD'!K2285-'TABLEAU DE BORD'!I2285</f>
        <v>0</v>
      </c>
    </row>
    <row r="2288" spans="72:91" x14ac:dyDescent="0.25">
      <c r="BT228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BORD'!$B$13:$B$2000,0),11))*T2288/INDEX('TABLEAU DE BORD'!$B$13:$R$2000,MATCH('Formalisme RTE'!$H$2,'TABLEAU DE BORD'!$B$13:$B$2000,0),12)</f>
        <v>3.102830965870556</v>
      </c>
      <c r="CG228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BORD'!$B$13:$B$2000,0),9)))*T2288/$P$18)</f>
        <v>406.35042202010396</v>
      </c>
      <c r="CI2288">
        <f>'TABLEAU DE BORD'!B2286</f>
        <v>0</v>
      </c>
      <c r="CJ2288">
        <f>'TABLEAU DE BORD'!E2286-'TABLEAU DE BORD'!C2286</f>
        <v>0</v>
      </c>
      <c r="CL2288">
        <f>'TABLEAU DE BORD'!H2286</f>
        <v>0</v>
      </c>
      <c r="CM2288">
        <f>'TABLEAU DE BORD'!K2286-'TABLEAU DE BORD'!I2286</f>
        <v>0</v>
      </c>
    </row>
    <row r="2289" spans="72:91" x14ac:dyDescent="0.25">
      <c r="BT228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BORD'!$B$13:$B$2000,0),11))*T2289/INDEX('TABLEAU DE BORD'!$B$13:$R$2000,MATCH('Formalisme RTE'!$H$2,'TABLEAU DE BORD'!$B$13:$B$2000,0),12)</f>
        <v>3.102830965870556</v>
      </c>
      <c r="CG228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BORD'!$B$13:$B$2000,0),9)))*T2289/$P$18)</f>
        <v>406.35042202010396</v>
      </c>
      <c r="CI2289">
        <f>'TABLEAU DE BORD'!B2287</f>
        <v>0</v>
      </c>
      <c r="CJ2289">
        <f>'TABLEAU DE BORD'!E2287-'TABLEAU DE BORD'!C2287</f>
        <v>0</v>
      </c>
      <c r="CL2289">
        <f>'TABLEAU DE BORD'!H2287</f>
        <v>0</v>
      </c>
      <c r="CM2289">
        <f>'TABLEAU DE BORD'!K2287-'TABLEAU DE BORD'!I2287</f>
        <v>0</v>
      </c>
    </row>
    <row r="2290" spans="72:91" x14ac:dyDescent="0.25">
      <c r="BT229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BORD'!$B$13:$B$2000,0),11))*T2290/INDEX('TABLEAU DE BORD'!$B$13:$R$2000,MATCH('Formalisme RTE'!$H$2,'TABLEAU DE BORD'!$B$13:$B$2000,0),12)</f>
        <v>3.102830965870556</v>
      </c>
      <c r="CG229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BORD'!$B$13:$B$2000,0),9)))*T2290/$P$18)</f>
        <v>406.35042202010396</v>
      </c>
      <c r="CI2290">
        <f>'TABLEAU DE BORD'!B2288</f>
        <v>0</v>
      </c>
      <c r="CJ2290">
        <f>'TABLEAU DE BORD'!E2288-'TABLEAU DE BORD'!C2288</f>
        <v>0</v>
      </c>
      <c r="CL2290">
        <f>'TABLEAU DE BORD'!H2288</f>
        <v>0</v>
      </c>
      <c r="CM2290">
        <f>'TABLEAU DE BORD'!K2288-'TABLEAU DE BORD'!I2288</f>
        <v>0</v>
      </c>
    </row>
    <row r="2291" spans="72:91" x14ac:dyDescent="0.25">
      <c r="BT229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BORD'!$B$13:$B$2000,0),11))*T2291/INDEX('TABLEAU DE BORD'!$B$13:$R$2000,MATCH('Formalisme RTE'!$H$2,'TABLEAU DE BORD'!$B$13:$B$2000,0),12)</f>
        <v>3.102830965870556</v>
      </c>
      <c r="CG229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BORD'!$B$13:$B$2000,0),9)))*T2291/$P$18)</f>
        <v>406.35042202010396</v>
      </c>
      <c r="CI2291">
        <f>'TABLEAU DE BORD'!B2289</f>
        <v>0</v>
      </c>
      <c r="CJ2291">
        <f>'TABLEAU DE BORD'!E2289-'TABLEAU DE BORD'!C2289</f>
        <v>0</v>
      </c>
      <c r="CL2291">
        <f>'TABLEAU DE BORD'!H2289</f>
        <v>0</v>
      </c>
      <c r="CM2291">
        <f>'TABLEAU DE BORD'!K2289-'TABLEAU DE BORD'!I2289</f>
        <v>0</v>
      </c>
    </row>
    <row r="2292" spans="72:91" x14ac:dyDescent="0.25">
      <c r="BT229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BORD'!$B$13:$B$2000,0),11))*T2292/INDEX('TABLEAU DE BORD'!$B$13:$R$2000,MATCH('Formalisme RTE'!$H$2,'TABLEAU DE BORD'!$B$13:$B$2000,0),12)</f>
        <v>3.102830965870556</v>
      </c>
      <c r="CG229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BORD'!$B$13:$B$2000,0),9)))*T2292/$P$18)</f>
        <v>406.35042202010396</v>
      </c>
      <c r="CI2292">
        <f>'TABLEAU DE BORD'!B2290</f>
        <v>0</v>
      </c>
      <c r="CJ2292">
        <f>'TABLEAU DE BORD'!E2290-'TABLEAU DE BORD'!C2290</f>
        <v>0</v>
      </c>
      <c r="CL2292">
        <f>'TABLEAU DE BORD'!H2290</f>
        <v>0</v>
      </c>
      <c r="CM2292">
        <f>'TABLEAU DE BORD'!K2290-'TABLEAU DE BORD'!I2290</f>
        <v>0</v>
      </c>
    </row>
    <row r="2293" spans="72:91" x14ac:dyDescent="0.25">
      <c r="BT229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BORD'!$B$13:$B$2000,0),11))*T2293/INDEX('TABLEAU DE BORD'!$B$13:$R$2000,MATCH('Formalisme RTE'!$H$2,'TABLEAU DE BORD'!$B$13:$B$2000,0),12)</f>
        <v>3.102830965870556</v>
      </c>
      <c r="CG229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BORD'!$B$13:$B$2000,0),9)))*T2293/$P$18)</f>
        <v>406.35042202010396</v>
      </c>
      <c r="CI2293">
        <f>'TABLEAU DE BORD'!B2291</f>
        <v>0</v>
      </c>
      <c r="CJ2293">
        <f>'TABLEAU DE BORD'!E2291-'TABLEAU DE BORD'!C2291</f>
        <v>0</v>
      </c>
      <c r="CL2293">
        <f>'TABLEAU DE BORD'!H2291</f>
        <v>0</v>
      </c>
      <c r="CM2293">
        <f>'TABLEAU DE BORD'!K2291-'TABLEAU DE BORD'!I2291</f>
        <v>0</v>
      </c>
    </row>
    <row r="2294" spans="72:91" x14ac:dyDescent="0.25">
      <c r="BT229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BORD'!$B$13:$B$2000,0),11))*T2294/INDEX('TABLEAU DE BORD'!$B$13:$R$2000,MATCH('Formalisme RTE'!$H$2,'TABLEAU DE BORD'!$B$13:$B$2000,0),12)</f>
        <v>3.102830965870556</v>
      </c>
      <c r="CG229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BORD'!$B$13:$B$2000,0),9)))*T2294/$P$18)</f>
        <v>406.35042202010396</v>
      </c>
      <c r="CI2294">
        <f>'TABLEAU DE BORD'!B2292</f>
        <v>0</v>
      </c>
      <c r="CJ2294">
        <f>'TABLEAU DE BORD'!E2292-'TABLEAU DE BORD'!C2292</f>
        <v>0</v>
      </c>
      <c r="CL2294">
        <f>'TABLEAU DE BORD'!H2292</f>
        <v>0</v>
      </c>
      <c r="CM2294">
        <f>'TABLEAU DE BORD'!K2292-'TABLEAU DE BORD'!I2292</f>
        <v>0</v>
      </c>
    </row>
    <row r="2295" spans="72:91" x14ac:dyDescent="0.25">
      <c r="BT229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BORD'!$B$13:$B$2000,0),11))*T2295/INDEX('TABLEAU DE BORD'!$B$13:$R$2000,MATCH('Formalisme RTE'!$H$2,'TABLEAU DE BORD'!$B$13:$B$2000,0),12)</f>
        <v>3.102830965870556</v>
      </c>
      <c r="CG229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BORD'!$B$13:$B$2000,0),9)))*T2295/$P$18)</f>
        <v>406.35042202010396</v>
      </c>
      <c r="CI2295">
        <f>'TABLEAU DE BORD'!B2293</f>
        <v>0</v>
      </c>
      <c r="CJ2295">
        <f>'TABLEAU DE BORD'!E2293-'TABLEAU DE BORD'!C2293</f>
        <v>0</v>
      </c>
      <c r="CL2295">
        <f>'TABLEAU DE BORD'!H2293</f>
        <v>0</v>
      </c>
      <c r="CM2295">
        <f>'TABLEAU DE BORD'!K2293-'TABLEAU DE BORD'!I2293</f>
        <v>0</v>
      </c>
    </row>
    <row r="2296" spans="72:91" x14ac:dyDescent="0.25">
      <c r="BT229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BORD'!$B$13:$B$2000,0),11))*T2296/INDEX('TABLEAU DE BORD'!$B$13:$R$2000,MATCH('Formalisme RTE'!$H$2,'TABLEAU DE BORD'!$B$13:$B$2000,0),12)</f>
        <v>3.102830965870556</v>
      </c>
      <c r="CG229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BORD'!$B$13:$B$2000,0),9)))*T2296/$P$18)</f>
        <v>406.35042202010396</v>
      </c>
      <c r="CI2296">
        <f>'TABLEAU DE BORD'!B2294</f>
        <v>0</v>
      </c>
      <c r="CJ2296">
        <f>'TABLEAU DE BORD'!E2294-'TABLEAU DE BORD'!C2294</f>
        <v>0</v>
      </c>
      <c r="CL2296">
        <f>'TABLEAU DE BORD'!H2294</f>
        <v>0</v>
      </c>
      <c r="CM2296">
        <f>'TABLEAU DE BORD'!K2294-'TABLEAU DE BORD'!I2294</f>
        <v>0</v>
      </c>
    </row>
    <row r="2297" spans="72:91" x14ac:dyDescent="0.25">
      <c r="BT229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BORD'!$B$13:$B$2000,0),11))*T2297/INDEX('TABLEAU DE BORD'!$B$13:$R$2000,MATCH('Formalisme RTE'!$H$2,'TABLEAU DE BORD'!$B$13:$B$2000,0),12)</f>
        <v>3.102830965870556</v>
      </c>
      <c r="CG229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BORD'!$B$13:$B$2000,0),9)))*T2297/$P$18)</f>
        <v>406.35042202010396</v>
      </c>
      <c r="CI2297">
        <f>'TABLEAU DE BORD'!B2295</f>
        <v>0</v>
      </c>
      <c r="CJ2297">
        <f>'TABLEAU DE BORD'!E2295-'TABLEAU DE BORD'!C2295</f>
        <v>0</v>
      </c>
      <c r="CL2297">
        <f>'TABLEAU DE BORD'!H2295</f>
        <v>0</v>
      </c>
      <c r="CM2297">
        <f>'TABLEAU DE BORD'!K2295-'TABLEAU DE BORD'!I2295</f>
        <v>0</v>
      </c>
    </row>
    <row r="2298" spans="72:91" x14ac:dyDescent="0.25">
      <c r="BT229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BORD'!$B$13:$B$2000,0),11))*T2298/INDEX('TABLEAU DE BORD'!$B$13:$R$2000,MATCH('Formalisme RTE'!$H$2,'TABLEAU DE BORD'!$B$13:$B$2000,0),12)</f>
        <v>3.102830965870556</v>
      </c>
      <c r="CG229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BORD'!$B$13:$B$2000,0),9)))*T2298/$P$18)</f>
        <v>406.35042202010396</v>
      </c>
      <c r="CI2298">
        <f>'TABLEAU DE BORD'!B2296</f>
        <v>0</v>
      </c>
      <c r="CJ2298">
        <f>'TABLEAU DE BORD'!E2296-'TABLEAU DE BORD'!C2296</f>
        <v>0</v>
      </c>
      <c r="CL2298">
        <f>'TABLEAU DE BORD'!H2296</f>
        <v>0</v>
      </c>
      <c r="CM2298">
        <f>'TABLEAU DE BORD'!K2296-'TABLEAU DE BORD'!I2296</f>
        <v>0</v>
      </c>
    </row>
    <row r="2299" spans="72:91" x14ac:dyDescent="0.25">
      <c r="BT229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BORD'!$B$13:$B$2000,0),11))*T2299/INDEX('TABLEAU DE BORD'!$B$13:$R$2000,MATCH('Formalisme RTE'!$H$2,'TABLEAU DE BORD'!$B$13:$B$2000,0),12)</f>
        <v>3.102830965870556</v>
      </c>
      <c r="CG229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BORD'!$B$13:$B$2000,0),9)))*T2299/$P$18)</f>
        <v>406.35042202010396</v>
      </c>
      <c r="CI2299">
        <f>'TABLEAU DE BORD'!B2297</f>
        <v>0</v>
      </c>
      <c r="CJ2299">
        <f>'TABLEAU DE BORD'!E2297-'TABLEAU DE BORD'!C2297</f>
        <v>0</v>
      </c>
      <c r="CL2299">
        <f>'TABLEAU DE BORD'!H2297</f>
        <v>0</v>
      </c>
      <c r="CM2299">
        <f>'TABLEAU DE BORD'!K2297-'TABLEAU DE BORD'!I2297</f>
        <v>0</v>
      </c>
    </row>
    <row r="2300" spans="72:91" x14ac:dyDescent="0.25">
      <c r="BT230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BORD'!$B$13:$B$2000,0),11))*T2300/INDEX('TABLEAU DE BORD'!$B$13:$R$2000,MATCH('Formalisme RTE'!$H$2,'TABLEAU DE BORD'!$B$13:$B$2000,0),12)</f>
        <v>3.102830965870556</v>
      </c>
      <c r="CG230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BORD'!$B$13:$B$2000,0),9)))*T2300/$P$18)</f>
        <v>406.35042202010396</v>
      </c>
      <c r="CI2300">
        <f>'TABLEAU DE BORD'!B2298</f>
        <v>0</v>
      </c>
      <c r="CJ2300">
        <f>'TABLEAU DE BORD'!E2298-'TABLEAU DE BORD'!C2298</f>
        <v>0</v>
      </c>
      <c r="CL2300">
        <f>'TABLEAU DE BORD'!H2298</f>
        <v>0</v>
      </c>
      <c r="CM2300">
        <f>'TABLEAU DE BORD'!K2298-'TABLEAU DE BORD'!I2298</f>
        <v>0</v>
      </c>
    </row>
    <row r="2301" spans="72:91" x14ac:dyDescent="0.25">
      <c r="BT230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BORD'!$B$13:$B$2000,0),11))*T2301/INDEX('TABLEAU DE BORD'!$B$13:$R$2000,MATCH('Formalisme RTE'!$H$2,'TABLEAU DE BORD'!$B$13:$B$2000,0),12)</f>
        <v>3.102830965870556</v>
      </c>
      <c r="CG230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BORD'!$B$13:$B$2000,0),9)))*T2301/$P$18)</f>
        <v>406.35042202010396</v>
      </c>
      <c r="CI2301">
        <f>'TABLEAU DE BORD'!B2299</f>
        <v>0</v>
      </c>
      <c r="CJ2301">
        <f>'TABLEAU DE BORD'!E2299-'TABLEAU DE BORD'!C2299</f>
        <v>0</v>
      </c>
      <c r="CL2301">
        <f>'TABLEAU DE BORD'!H2299</f>
        <v>0</v>
      </c>
      <c r="CM2301">
        <f>'TABLEAU DE BORD'!K2299-'TABLEAU DE BORD'!I2299</f>
        <v>0</v>
      </c>
    </row>
    <row r="2302" spans="72:91" x14ac:dyDescent="0.25">
      <c r="BT230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BORD'!$B$13:$B$2000,0),11))*T2302/INDEX('TABLEAU DE BORD'!$B$13:$R$2000,MATCH('Formalisme RTE'!$H$2,'TABLEAU DE BORD'!$B$13:$B$2000,0),12)</f>
        <v>3.102830965870556</v>
      </c>
      <c r="CG230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BORD'!$B$13:$B$2000,0),9)))*T2302/$P$18)</f>
        <v>406.35042202010396</v>
      </c>
      <c r="CI2302">
        <f>'TABLEAU DE BORD'!B2300</f>
        <v>0</v>
      </c>
      <c r="CJ2302">
        <f>'TABLEAU DE BORD'!E2300-'TABLEAU DE BORD'!C2300</f>
        <v>0</v>
      </c>
      <c r="CL2302">
        <f>'TABLEAU DE BORD'!H2300</f>
        <v>0</v>
      </c>
      <c r="CM2302">
        <f>'TABLEAU DE BORD'!K2300-'TABLEAU DE BORD'!I2300</f>
        <v>0</v>
      </c>
    </row>
    <row r="2303" spans="72:91" x14ac:dyDescent="0.25">
      <c r="BT230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BORD'!$B$13:$B$2000,0),11))*T2303/INDEX('TABLEAU DE BORD'!$B$13:$R$2000,MATCH('Formalisme RTE'!$H$2,'TABLEAU DE BORD'!$B$13:$B$2000,0),12)</f>
        <v>3.102830965870556</v>
      </c>
      <c r="CG230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BORD'!$B$13:$B$2000,0),9)))*T2303/$P$18)</f>
        <v>406.35042202010396</v>
      </c>
      <c r="CI2303">
        <f>'TABLEAU DE BORD'!B2301</f>
        <v>0</v>
      </c>
      <c r="CJ2303">
        <f>'TABLEAU DE BORD'!E2301-'TABLEAU DE BORD'!C2301</f>
        <v>0</v>
      </c>
      <c r="CL2303">
        <f>'TABLEAU DE BORD'!H2301</f>
        <v>0</v>
      </c>
      <c r="CM2303">
        <f>'TABLEAU DE BORD'!K2301-'TABLEAU DE BORD'!I2301</f>
        <v>0</v>
      </c>
    </row>
    <row r="2304" spans="72:91" x14ac:dyDescent="0.25">
      <c r="BT230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BORD'!$B$13:$B$2000,0),11))*T2304/INDEX('TABLEAU DE BORD'!$B$13:$R$2000,MATCH('Formalisme RTE'!$H$2,'TABLEAU DE BORD'!$B$13:$B$2000,0),12)</f>
        <v>3.102830965870556</v>
      </c>
      <c r="CG230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BORD'!$B$13:$B$2000,0),9)))*T2304/$P$18)</f>
        <v>406.35042202010396</v>
      </c>
      <c r="CI2304">
        <f>'TABLEAU DE BORD'!B2302</f>
        <v>0</v>
      </c>
      <c r="CJ2304">
        <f>'TABLEAU DE BORD'!E2302-'TABLEAU DE BORD'!C2302</f>
        <v>0</v>
      </c>
      <c r="CL2304">
        <f>'TABLEAU DE BORD'!H2302</f>
        <v>0</v>
      </c>
      <c r="CM2304">
        <f>'TABLEAU DE BORD'!K2302-'TABLEAU DE BORD'!I2302</f>
        <v>0</v>
      </c>
    </row>
    <row r="2305" spans="72:91" x14ac:dyDescent="0.25">
      <c r="BT230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BORD'!$B$13:$B$2000,0),11))*T2305/INDEX('TABLEAU DE BORD'!$B$13:$R$2000,MATCH('Formalisme RTE'!$H$2,'TABLEAU DE BORD'!$B$13:$B$2000,0),12)</f>
        <v>3.102830965870556</v>
      </c>
      <c r="CG230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BORD'!$B$13:$B$2000,0),9)))*T2305/$P$18)</f>
        <v>406.35042202010396</v>
      </c>
      <c r="CI2305">
        <f>'TABLEAU DE BORD'!B2303</f>
        <v>0</v>
      </c>
      <c r="CJ2305">
        <f>'TABLEAU DE BORD'!E2303-'TABLEAU DE BORD'!C2303</f>
        <v>0</v>
      </c>
      <c r="CL2305">
        <f>'TABLEAU DE BORD'!H2303</f>
        <v>0</v>
      </c>
      <c r="CM2305">
        <f>'TABLEAU DE BORD'!K2303-'TABLEAU DE BORD'!I2303</f>
        <v>0</v>
      </c>
    </row>
    <row r="2306" spans="72:91" x14ac:dyDescent="0.25">
      <c r="BT230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BORD'!$B$13:$B$2000,0),11))*T2306/INDEX('TABLEAU DE BORD'!$B$13:$R$2000,MATCH('Formalisme RTE'!$H$2,'TABLEAU DE BORD'!$B$13:$B$2000,0),12)</f>
        <v>3.102830965870556</v>
      </c>
      <c r="CG230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BORD'!$B$13:$B$2000,0),9)))*T2306/$P$18)</f>
        <v>406.35042202010396</v>
      </c>
      <c r="CI2306">
        <f>'TABLEAU DE BORD'!B2304</f>
        <v>0</v>
      </c>
      <c r="CJ2306">
        <f>'TABLEAU DE BORD'!E2304-'TABLEAU DE BORD'!C2304</f>
        <v>0</v>
      </c>
      <c r="CL2306">
        <f>'TABLEAU DE BORD'!H2304</f>
        <v>0</v>
      </c>
      <c r="CM2306">
        <f>'TABLEAU DE BORD'!K2304-'TABLEAU DE BORD'!I2304</f>
        <v>0</v>
      </c>
    </row>
    <row r="2307" spans="72:91" x14ac:dyDescent="0.25">
      <c r="BT230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BORD'!$B$13:$B$2000,0),11))*T2307/INDEX('TABLEAU DE BORD'!$B$13:$R$2000,MATCH('Formalisme RTE'!$H$2,'TABLEAU DE BORD'!$B$13:$B$2000,0),12)</f>
        <v>3.102830965870556</v>
      </c>
      <c r="CG230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BORD'!$B$13:$B$2000,0),9)))*T2307/$P$18)</f>
        <v>406.35042202010396</v>
      </c>
      <c r="CI2307">
        <f>'TABLEAU DE BORD'!B2305</f>
        <v>0</v>
      </c>
      <c r="CJ2307">
        <f>'TABLEAU DE BORD'!E2305-'TABLEAU DE BORD'!C2305</f>
        <v>0</v>
      </c>
      <c r="CL2307">
        <f>'TABLEAU DE BORD'!H2305</f>
        <v>0</v>
      </c>
      <c r="CM2307">
        <f>'TABLEAU DE BORD'!K2305-'TABLEAU DE BORD'!I2305</f>
        <v>0</v>
      </c>
    </row>
    <row r="2308" spans="72:91" x14ac:dyDescent="0.25">
      <c r="BT230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BORD'!$B$13:$B$2000,0),11))*T2308/INDEX('TABLEAU DE BORD'!$B$13:$R$2000,MATCH('Formalisme RTE'!$H$2,'TABLEAU DE BORD'!$B$13:$B$2000,0),12)</f>
        <v>3.102830965870556</v>
      </c>
      <c r="CG230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BORD'!$B$13:$B$2000,0),9)))*T2308/$P$18)</f>
        <v>406.35042202010396</v>
      </c>
      <c r="CI2308">
        <f>'TABLEAU DE BORD'!B2306</f>
        <v>0</v>
      </c>
      <c r="CJ2308">
        <f>'TABLEAU DE BORD'!E2306-'TABLEAU DE BORD'!C2306</f>
        <v>0</v>
      </c>
      <c r="CL2308">
        <f>'TABLEAU DE BORD'!H2306</f>
        <v>0</v>
      </c>
      <c r="CM2308">
        <f>'TABLEAU DE BORD'!K2306-'TABLEAU DE BORD'!I2306</f>
        <v>0</v>
      </c>
    </row>
    <row r="2309" spans="72:91" x14ac:dyDescent="0.25">
      <c r="BT230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BORD'!$B$13:$B$2000,0),11))*T2309/INDEX('TABLEAU DE BORD'!$B$13:$R$2000,MATCH('Formalisme RTE'!$H$2,'TABLEAU DE BORD'!$B$13:$B$2000,0),12)</f>
        <v>3.102830965870556</v>
      </c>
      <c r="CG230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BORD'!$B$13:$B$2000,0),9)))*T2309/$P$18)</f>
        <v>406.35042202010396</v>
      </c>
      <c r="CI2309">
        <f>'TABLEAU DE BORD'!B2307</f>
        <v>0</v>
      </c>
      <c r="CJ2309">
        <f>'TABLEAU DE BORD'!E2307-'TABLEAU DE BORD'!C2307</f>
        <v>0</v>
      </c>
      <c r="CL2309">
        <f>'TABLEAU DE BORD'!H2307</f>
        <v>0</v>
      </c>
      <c r="CM2309">
        <f>'TABLEAU DE BORD'!K2307-'TABLEAU DE BORD'!I2307</f>
        <v>0</v>
      </c>
    </row>
    <row r="2310" spans="72:91" x14ac:dyDescent="0.25">
      <c r="BT231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BORD'!$B$13:$B$2000,0),11))*T2310/INDEX('TABLEAU DE BORD'!$B$13:$R$2000,MATCH('Formalisme RTE'!$H$2,'TABLEAU DE BORD'!$B$13:$B$2000,0),12)</f>
        <v>3.102830965870556</v>
      </c>
      <c r="CG231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BORD'!$B$13:$B$2000,0),9)))*T2310/$P$18)</f>
        <v>406.35042202010396</v>
      </c>
      <c r="CI2310">
        <f>'TABLEAU DE BORD'!B2308</f>
        <v>0</v>
      </c>
      <c r="CJ2310">
        <f>'TABLEAU DE BORD'!E2308-'TABLEAU DE BORD'!C2308</f>
        <v>0</v>
      </c>
      <c r="CL2310">
        <f>'TABLEAU DE BORD'!H2308</f>
        <v>0</v>
      </c>
      <c r="CM2310">
        <f>'TABLEAU DE BORD'!K2308-'TABLEAU DE BORD'!I2308</f>
        <v>0</v>
      </c>
    </row>
    <row r="2311" spans="72:91" x14ac:dyDescent="0.25">
      <c r="BT231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BORD'!$B$13:$B$2000,0),11))*T2311/INDEX('TABLEAU DE BORD'!$B$13:$R$2000,MATCH('Formalisme RTE'!$H$2,'TABLEAU DE BORD'!$B$13:$B$2000,0),12)</f>
        <v>3.102830965870556</v>
      </c>
      <c r="CG231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BORD'!$B$13:$B$2000,0),9)))*T2311/$P$18)</f>
        <v>406.35042202010396</v>
      </c>
      <c r="CI2311">
        <f>'TABLEAU DE BORD'!B2309</f>
        <v>0</v>
      </c>
      <c r="CJ2311">
        <f>'TABLEAU DE BORD'!E2309-'TABLEAU DE BORD'!C2309</f>
        <v>0</v>
      </c>
      <c r="CL2311">
        <f>'TABLEAU DE BORD'!H2309</f>
        <v>0</v>
      </c>
      <c r="CM2311">
        <f>'TABLEAU DE BORD'!K2309-'TABLEAU DE BORD'!I2309</f>
        <v>0</v>
      </c>
    </row>
    <row r="2312" spans="72:91" x14ac:dyDescent="0.25">
      <c r="BT231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BORD'!$B$13:$B$2000,0),11))*T2312/INDEX('TABLEAU DE BORD'!$B$13:$R$2000,MATCH('Formalisme RTE'!$H$2,'TABLEAU DE BORD'!$B$13:$B$2000,0),12)</f>
        <v>3.102830965870556</v>
      </c>
      <c r="CG231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BORD'!$B$13:$B$2000,0),9)))*T2312/$P$18)</f>
        <v>406.35042202010396</v>
      </c>
      <c r="CI2312">
        <f>'TABLEAU DE BORD'!B2310</f>
        <v>0</v>
      </c>
      <c r="CJ2312">
        <f>'TABLEAU DE BORD'!E2310-'TABLEAU DE BORD'!C2310</f>
        <v>0</v>
      </c>
      <c r="CL2312">
        <f>'TABLEAU DE BORD'!H2310</f>
        <v>0</v>
      </c>
      <c r="CM2312">
        <f>'TABLEAU DE BORD'!K2310-'TABLEAU DE BORD'!I2310</f>
        <v>0</v>
      </c>
    </row>
    <row r="2313" spans="72:91" x14ac:dyDescent="0.25">
      <c r="BT231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BORD'!$B$13:$B$2000,0),11))*T2313/INDEX('TABLEAU DE BORD'!$B$13:$R$2000,MATCH('Formalisme RTE'!$H$2,'TABLEAU DE BORD'!$B$13:$B$2000,0),12)</f>
        <v>3.102830965870556</v>
      </c>
      <c r="CG231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BORD'!$B$13:$B$2000,0),9)))*T2313/$P$18)</f>
        <v>406.35042202010396</v>
      </c>
      <c r="CI2313">
        <f>'TABLEAU DE BORD'!B2311</f>
        <v>0</v>
      </c>
      <c r="CJ2313">
        <f>'TABLEAU DE BORD'!E2311-'TABLEAU DE BORD'!C2311</f>
        <v>0</v>
      </c>
      <c r="CL2313">
        <f>'TABLEAU DE BORD'!H2311</f>
        <v>0</v>
      </c>
      <c r="CM2313">
        <f>'TABLEAU DE BORD'!K2311-'TABLEAU DE BORD'!I2311</f>
        <v>0</v>
      </c>
    </row>
    <row r="2314" spans="72:91" x14ac:dyDescent="0.25">
      <c r="BT2314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BORD'!$B$13:$B$2000,0),11))*T2314/INDEX('TABLEAU DE BORD'!$B$13:$R$2000,MATCH('Formalisme RTE'!$H$2,'TABLEAU DE BORD'!$B$13:$B$2000,0),12)</f>
        <v>3.102830965870556</v>
      </c>
      <c r="CG231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BORD'!$B$13:$B$2000,0),9)))*T2314/$P$18)</f>
        <v>406.35042202010396</v>
      </c>
      <c r="CI2314">
        <f>'TABLEAU DE BORD'!B2312</f>
        <v>0</v>
      </c>
      <c r="CJ2314">
        <f>'TABLEAU DE BORD'!E2312-'TABLEAU DE BORD'!C2312</f>
        <v>0</v>
      </c>
      <c r="CL2314">
        <f>'TABLEAU DE BORD'!H2312</f>
        <v>0</v>
      </c>
      <c r="CM2314">
        <f>'TABLEAU DE BORD'!K2312-'TABLEAU DE BORD'!I2312</f>
        <v>0</v>
      </c>
    </row>
    <row r="2315" spans="72:91" x14ac:dyDescent="0.25">
      <c r="BT2315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BORD'!$B$13:$B$2000,0),11))*T2315/INDEX('TABLEAU DE BORD'!$B$13:$R$2000,MATCH('Formalisme RTE'!$H$2,'TABLEAU DE BORD'!$B$13:$B$2000,0),12)</f>
        <v>3.102830965870556</v>
      </c>
      <c r="CG231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BORD'!$B$13:$B$2000,0),9)))*T2315/$P$18)</f>
        <v>406.35042202010396</v>
      </c>
      <c r="CI2315">
        <f>'TABLEAU DE BORD'!B2313</f>
        <v>0</v>
      </c>
      <c r="CJ2315">
        <f>'TABLEAU DE BORD'!E2313-'TABLEAU DE BORD'!C2313</f>
        <v>0</v>
      </c>
      <c r="CL2315">
        <f>'TABLEAU DE BORD'!H2313</f>
        <v>0</v>
      </c>
      <c r="CM2315">
        <f>'TABLEAU DE BORD'!K2313-'TABLEAU DE BORD'!I2313</f>
        <v>0</v>
      </c>
    </row>
    <row r="2316" spans="72:91" x14ac:dyDescent="0.25">
      <c r="BT2316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BORD'!$B$13:$B$2000,0),11))*T2316/INDEX('TABLEAU DE BORD'!$B$13:$R$2000,MATCH('Formalisme RTE'!$H$2,'TABLEAU DE BORD'!$B$13:$B$2000,0),12)</f>
        <v>3.102830965870556</v>
      </c>
      <c r="CG231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BORD'!$B$13:$B$2000,0),9)))*T2316/$P$18)</f>
        <v>406.35042202010396</v>
      </c>
      <c r="CI2316">
        <f>'TABLEAU DE BORD'!B2314</f>
        <v>0</v>
      </c>
      <c r="CJ2316">
        <f>'TABLEAU DE BORD'!E2314-'TABLEAU DE BORD'!C2314</f>
        <v>0</v>
      </c>
      <c r="CL2316">
        <f>'TABLEAU DE BORD'!H2314</f>
        <v>0</v>
      </c>
      <c r="CM2316">
        <f>'TABLEAU DE BORD'!K2314-'TABLEAU DE BORD'!I2314</f>
        <v>0</v>
      </c>
    </row>
    <row r="2317" spans="72:91" x14ac:dyDescent="0.25">
      <c r="BT2317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BORD'!$B$13:$B$2000,0),11))*T2317/INDEX('TABLEAU DE BORD'!$B$13:$R$2000,MATCH('Formalisme RTE'!$H$2,'TABLEAU DE BORD'!$B$13:$B$2000,0),12)</f>
        <v>3.102830965870556</v>
      </c>
      <c r="CG231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BORD'!$B$13:$B$2000,0),9)))*T2317/$P$18)</f>
        <v>406.35042202010396</v>
      </c>
      <c r="CI2317">
        <f>'TABLEAU DE BORD'!B2315</f>
        <v>0</v>
      </c>
      <c r="CJ2317">
        <f>'TABLEAU DE BORD'!E2315-'TABLEAU DE BORD'!C2315</f>
        <v>0</v>
      </c>
      <c r="CL2317">
        <f>'TABLEAU DE BORD'!H2315</f>
        <v>0</v>
      </c>
      <c r="CM2317">
        <f>'TABLEAU DE BORD'!K2315-'TABLEAU DE BORD'!I2315</f>
        <v>0</v>
      </c>
    </row>
    <row r="2318" spans="72:91" x14ac:dyDescent="0.25">
      <c r="BT2318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BORD'!$B$13:$B$2000,0),11))*T2318/INDEX('TABLEAU DE BORD'!$B$13:$R$2000,MATCH('Formalisme RTE'!$H$2,'TABLEAU DE BORD'!$B$13:$B$2000,0),12)</f>
        <v>3.102830965870556</v>
      </c>
      <c r="CG231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BORD'!$B$13:$B$2000,0),9)))*T2318/$P$18)</f>
        <v>406.35042202010396</v>
      </c>
      <c r="CI2318">
        <f>'TABLEAU DE BORD'!B2316</f>
        <v>0</v>
      </c>
      <c r="CJ2318">
        <f>'TABLEAU DE BORD'!E2316-'TABLEAU DE BORD'!C2316</f>
        <v>0</v>
      </c>
      <c r="CL2318">
        <f>'TABLEAU DE BORD'!H2316</f>
        <v>0</v>
      </c>
      <c r="CM2318">
        <f>'TABLEAU DE BORD'!K2316-'TABLEAU DE BORD'!I2316</f>
        <v>0</v>
      </c>
    </row>
    <row r="2319" spans="72:91" x14ac:dyDescent="0.25">
      <c r="BT2319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BORD'!$B$13:$B$2000,0),11))*T2319/INDEX('TABLEAU DE BORD'!$B$13:$R$2000,MATCH('Formalisme RTE'!$H$2,'TABLEAU DE BORD'!$B$13:$B$2000,0),12)</f>
        <v>3.102830965870556</v>
      </c>
      <c r="CG231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BORD'!$B$13:$B$2000,0),9)))*T2319/$P$18)</f>
        <v>406.35042202010396</v>
      </c>
      <c r="CI2319">
        <f>'TABLEAU DE BORD'!B2317</f>
        <v>0</v>
      </c>
      <c r="CJ2319">
        <f>'TABLEAU DE BORD'!E2317-'TABLEAU DE BORD'!C2317</f>
        <v>0</v>
      </c>
      <c r="CL2319">
        <f>'TABLEAU DE BORD'!H2317</f>
        <v>0</v>
      </c>
      <c r="CM2319">
        <f>'TABLEAU DE BORD'!K2317-'TABLEAU DE BORD'!I2317</f>
        <v>0</v>
      </c>
    </row>
    <row r="2320" spans="72:91" x14ac:dyDescent="0.25">
      <c r="BT2320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BORD'!$B$13:$B$2000,0),11))*T2320/INDEX('TABLEAU DE BORD'!$B$13:$R$2000,MATCH('Formalisme RTE'!$H$2,'TABLEAU DE BORD'!$B$13:$B$2000,0),12)</f>
        <v>3.102830965870556</v>
      </c>
      <c r="CG232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BORD'!$B$13:$B$2000,0),9)))*T2320/$P$18)</f>
        <v>406.35042202010396</v>
      </c>
      <c r="CI2320">
        <f>'TABLEAU DE BORD'!B2318</f>
        <v>0</v>
      </c>
      <c r="CJ2320">
        <f>'TABLEAU DE BORD'!E2318-'TABLEAU DE BORD'!C2318</f>
        <v>0</v>
      </c>
      <c r="CL2320">
        <f>'TABLEAU DE BORD'!H2318</f>
        <v>0</v>
      </c>
      <c r="CM2320">
        <f>'TABLEAU DE BORD'!K2318-'TABLEAU DE BORD'!I2318</f>
        <v>0</v>
      </c>
    </row>
    <row r="2321" spans="72:91" x14ac:dyDescent="0.25">
      <c r="BT2321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BORD'!$B$13:$B$2000,0),11))*T2321/INDEX('TABLEAU DE BORD'!$B$13:$R$2000,MATCH('Formalisme RTE'!$H$2,'TABLEAU DE BORD'!$B$13:$B$2000,0),12)</f>
        <v>3.102830965870556</v>
      </c>
      <c r="CG232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BORD'!$B$13:$B$2000,0),9)))*T2321/$P$18)</f>
        <v>406.35042202010396</v>
      </c>
      <c r="CI2321">
        <f>'TABLEAU DE BORD'!B2319</f>
        <v>0</v>
      </c>
      <c r="CJ2321">
        <f>'TABLEAU DE BORD'!E2319-'TABLEAU DE BORD'!C2319</f>
        <v>0</v>
      </c>
      <c r="CL2321">
        <f>'TABLEAU DE BORD'!H2319</f>
        <v>0</v>
      </c>
      <c r="CM2321">
        <f>'TABLEAU DE BORD'!K2319-'TABLEAU DE BORD'!I2319</f>
        <v>0</v>
      </c>
    </row>
    <row r="2322" spans="72:91" x14ac:dyDescent="0.25">
      <c r="BT2322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BORD'!$B$13:$B$2000,0),11))*T2322/INDEX('TABLEAU DE BORD'!$B$13:$R$2000,MATCH('Formalisme RTE'!$H$2,'TABLEAU DE BORD'!$B$13:$B$2000,0),12)</f>
        <v>3.102830965870556</v>
      </c>
      <c r="CG232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BORD'!$B$13:$B$2000,0),9)))*T2322/$P$18)</f>
        <v>406.35042202010396</v>
      </c>
      <c r="CI2322">
        <f>'TABLEAU DE BORD'!B2320</f>
        <v>0</v>
      </c>
      <c r="CJ2322">
        <f>'TABLEAU DE BORD'!E2320-'TABLEAU DE BORD'!C2320</f>
        <v>0</v>
      </c>
      <c r="CL2322">
        <f>'TABLEAU DE BORD'!H2320</f>
        <v>0</v>
      </c>
      <c r="CM2322">
        <f>'TABLEAU DE BORD'!K2320-'TABLEAU DE BORD'!I2320</f>
        <v>0</v>
      </c>
    </row>
    <row r="2323" spans="72:91" x14ac:dyDescent="0.25">
      <c r="BT2323">
        <f>INDEX('TABLEAU DE BORD'!$B$13:$R$2000,MATCH('Formalisme RTE'!$H$2,'TABLEAU DE BORD'!$B$13:$B$2000,0),5)-(INDEX('TABLEAU DE BORD'!$B$13:$R$2000,MATCH('Formalisme RTE'!$H$2,'TABLEAU DE BORD'!$B$13:$B$2000,0),5)-INDEX('TABLEAU DE BORD'!$B$13:$R$2000,MATCH('Formalisme RTE'!$H$2,'TABLEAU DE BORD'!$B$13:$B$2000,0),11))*T2323/INDEX('TABLEAU DE BORD'!$B$13:$R$2000,MATCH('Formalisme RTE'!$H$2,'TABLEAU DE BORD'!$B$13:$B$2000,0),12)</f>
        <v>3.102830965870556</v>
      </c>
      <c r="CG232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BORD'!$B$13:$B$2000,0),9)))*T2323/$P$18)</f>
        <v>406.35042202010396</v>
      </c>
      <c r="CI2323">
        <f>'TABLEAU DE BORD'!B2321</f>
        <v>0</v>
      </c>
      <c r="CJ2323">
        <f>'TABLEAU DE BORD'!E2321-'TABLEAU DE BORD'!C2321</f>
        <v>0</v>
      </c>
      <c r="CL2323">
        <f>'TABLEAU DE BORD'!H2321</f>
        <v>0</v>
      </c>
      <c r="CM2323">
        <f>'TABLEAU DE BORD'!K2321-'TABLEAU DE BORD'!I2321</f>
        <v>0</v>
      </c>
    </row>
    <row r="2324" spans="72:91" x14ac:dyDescent="0.25">
      <c r="CG232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BORD'!$B$13:$B$2000,0),9)))*T2324/$P$18)</f>
        <v>406.35042202010396</v>
      </c>
      <c r="CI2324">
        <f>'TABLEAU DE BORD'!B2322</f>
        <v>0</v>
      </c>
      <c r="CJ2324">
        <f>'TABLEAU DE BORD'!E2322-'TABLEAU DE BORD'!C2322</f>
        <v>0</v>
      </c>
      <c r="CL2324">
        <f>'TABLEAU DE BORD'!H2322</f>
        <v>0</v>
      </c>
      <c r="CM2324">
        <f>'TABLEAU DE BORD'!K2322-'TABLEAU DE BORD'!I2322</f>
        <v>0</v>
      </c>
    </row>
    <row r="2325" spans="72:91" x14ac:dyDescent="0.25">
      <c r="CG232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BORD'!$B$13:$B$2000,0),9)))*T2325/$P$18)</f>
        <v>406.35042202010396</v>
      </c>
      <c r="CI2325">
        <f>'TABLEAU DE BORD'!B2323</f>
        <v>0</v>
      </c>
      <c r="CJ2325">
        <f>'TABLEAU DE BORD'!E2323-'TABLEAU DE BORD'!C2323</f>
        <v>0</v>
      </c>
      <c r="CL2325">
        <f>'TABLEAU DE BORD'!H2323</f>
        <v>0</v>
      </c>
      <c r="CM2325">
        <f>'TABLEAU DE BORD'!K2323-'TABLEAU DE BORD'!I2323</f>
        <v>0</v>
      </c>
    </row>
    <row r="2326" spans="72:91" x14ac:dyDescent="0.25">
      <c r="CG232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BORD'!$B$13:$B$2000,0),9)))*T2326/$P$18)</f>
        <v>406.35042202010396</v>
      </c>
      <c r="CI2326">
        <f>'TABLEAU DE BORD'!B2324</f>
        <v>0</v>
      </c>
      <c r="CJ2326">
        <f>'TABLEAU DE BORD'!E2324-'TABLEAU DE BORD'!C2324</f>
        <v>0</v>
      </c>
      <c r="CL2326">
        <f>'TABLEAU DE BORD'!H2324</f>
        <v>0</v>
      </c>
      <c r="CM2326">
        <f>'TABLEAU DE BORD'!K2324-'TABLEAU DE BORD'!I2324</f>
        <v>0</v>
      </c>
    </row>
    <row r="2327" spans="72:91" x14ac:dyDescent="0.25">
      <c r="CG232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BORD'!$B$13:$B$2000,0),9)))*T2327/$P$18)</f>
        <v>406.35042202010396</v>
      </c>
      <c r="CI2327">
        <f>'TABLEAU DE BORD'!B2325</f>
        <v>0</v>
      </c>
      <c r="CJ2327">
        <f>'TABLEAU DE BORD'!E2325-'TABLEAU DE BORD'!C2325</f>
        <v>0</v>
      </c>
      <c r="CL2327">
        <f>'TABLEAU DE BORD'!H2325</f>
        <v>0</v>
      </c>
      <c r="CM2327">
        <f>'TABLEAU DE BORD'!K2325-'TABLEAU DE BORD'!I2325</f>
        <v>0</v>
      </c>
    </row>
    <row r="2328" spans="72:91" x14ac:dyDescent="0.25">
      <c r="CG232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BORD'!$B$13:$B$2000,0),9)))*T2328/$P$18)</f>
        <v>406.35042202010396</v>
      </c>
      <c r="CI2328">
        <f>'TABLEAU DE BORD'!B2326</f>
        <v>0</v>
      </c>
      <c r="CJ2328">
        <f>'TABLEAU DE BORD'!E2326-'TABLEAU DE BORD'!C2326</f>
        <v>0</v>
      </c>
      <c r="CL2328">
        <f>'TABLEAU DE BORD'!H2326</f>
        <v>0</v>
      </c>
      <c r="CM2328">
        <f>'TABLEAU DE BORD'!K2326-'TABLEAU DE BORD'!I2326</f>
        <v>0</v>
      </c>
    </row>
    <row r="2329" spans="72:91" x14ac:dyDescent="0.25">
      <c r="CG232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BORD'!$B$13:$B$2000,0),9)))*T2329/$P$18)</f>
        <v>406.35042202010396</v>
      </c>
      <c r="CI2329">
        <f>'TABLEAU DE BORD'!B2327</f>
        <v>0</v>
      </c>
      <c r="CJ2329">
        <f>'TABLEAU DE BORD'!E2327-'TABLEAU DE BORD'!C2327</f>
        <v>0</v>
      </c>
      <c r="CL2329">
        <f>'TABLEAU DE BORD'!H2327</f>
        <v>0</v>
      </c>
      <c r="CM2329">
        <f>'TABLEAU DE BORD'!K2327-'TABLEAU DE BORD'!I2327</f>
        <v>0</v>
      </c>
    </row>
    <row r="2330" spans="72:91" x14ac:dyDescent="0.25">
      <c r="CG233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BORD'!$B$13:$B$2000,0),9)))*T2330/$P$18)</f>
        <v>406.35042202010396</v>
      </c>
      <c r="CI2330">
        <f>'TABLEAU DE BORD'!B2328</f>
        <v>0</v>
      </c>
      <c r="CJ2330">
        <f>'TABLEAU DE BORD'!E2328-'TABLEAU DE BORD'!C2328</f>
        <v>0</v>
      </c>
      <c r="CL2330">
        <f>'TABLEAU DE BORD'!H2328</f>
        <v>0</v>
      </c>
      <c r="CM2330">
        <f>'TABLEAU DE BORD'!K2328-'TABLEAU DE BORD'!I2328</f>
        <v>0</v>
      </c>
    </row>
    <row r="2331" spans="72:91" x14ac:dyDescent="0.25">
      <c r="CG233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BORD'!$B$13:$B$2000,0),9)))*T2331/$P$18)</f>
        <v>406.35042202010396</v>
      </c>
      <c r="CI2331">
        <f>'TABLEAU DE BORD'!B2329</f>
        <v>0</v>
      </c>
      <c r="CJ2331">
        <f>'TABLEAU DE BORD'!E2329-'TABLEAU DE BORD'!C2329</f>
        <v>0</v>
      </c>
      <c r="CL2331">
        <f>'TABLEAU DE BORD'!H2329</f>
        <v>0</v>
      </c>
      <c r="CM2331">
        <f>'TABLEAU DE BORD'!K2329-'TABLEAU DE BORD'!I2329</f>
        <v>0</v>
      </c>
    </row>
    <row r="2332" spans="72:91" x14ac:dyDescent="0.25">
      <c r="CG233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BORD'!$B$13:$B$2000,0),9)))*T2332/$P$18)</f>
        <v>406.35042202010396</v>
      </c>
      <c r="CI2332">
        <f>'TABLEAU DE BORD'!B2330</f>
        <v>0</v>
      </c>
      <c r="CJ2332">
        <f>'TABLEAU DE BORD'!E2330-'TABLEAU DE BORD'!C2330</f>
        <v>0</v>
      </c>
      <c r="CL2332">
        <f>'TABLEAU DE BORD'!H2330</f>
        <v>0</v>
      </c>
      <c r="CM2332">
        <f>'TABLEAU DE BORD'!K2330-'TABLEAU DE BORD'!I2330</f>
        <v>0</v>
      </c>
    </row>
    <row r="2333" spans="72:91" x14ac:dyDescent="0.25">
      <c r="CG233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BORD'!$B$13:$B$2000,0),9)))*T2333/$P$18)</f>
        <v>406.35042202010396</v>
      </c>
      <c r="CI2333">
        <f>'TABLEAU DE BORD'!B2331</f>
        <v>0</v>
      </c>
      <c r="CJ2333">
        <f>'TABLEAU DE BORD'!E2331-'TABLEAU DE BORD'!C2331</f>
        <v>0</v>
      </c>
      <c r="CL2333">
        <f>'TABLEAU DE BORD'!H2331</f>
        <v>0</v>
      </c>
      <c r="CM2333">
        <f>'TABLEAU DE BORD'!K2331-'TABLEAU DE BORD'!I2331</f>
        <v>0</v>
      </c>
    </row>
    <row r="2334" spans="72:91" x14ac:dyDescent="0.25">
      <c r="CG233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BORD'!$B$13:$B$2000,0),9)))*T2334/$P$18)</f>
        <v>406.35042202010396</v>
      </c>
      <c r="CI2334">
        <f>'TABLEAU DE BORD'!B2332</f>
        <v>0</v>
      </c>
      <c r="CJ2334">
        <f>'TABLEAU DE BORD'!E2332-'TABLEAU DE BORD'!C2332</f>
        <v>0</v>
      </c>
      <c r="CL2334">
        <f>'TABLEAU DE BORD'!H2332</f>
        <v>0</v>
      </c>
      <c r="CM2334">
        <f>'TABLEAU DE BORD'!K2332-'TABLEAU DE BORD'!I2332</f>
        <v>0</v>
      </c>
    </row>
    <row r="2335" spans="72:91" x14ac:dyDescent="0.25">
      <c r="CG233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BORD'!$B$13:$B$2000,0),9)))*T2335/$P$18)</f>
        <v>406.35042202010396</v>
      </c>
      <c r="CI2335">
        <f>'TABLEAU DE BORD'!B2333</f>
        <v>0</v>
      </c>
      <c r="CJ2335">
        <f>'TABLEAU DE BORD'!E2333-'TABLEAU DE BORD'!C2333</f>
        <v>0</v>
      </c>
      <c r="CL2335">
        <f>'TABLEAU DE BORD'!H2333</f>
        <v>0</v>
      </c>
      <c r="CM2335">
        <f>'TABLEAU DE BORD'!K2333-'TABLEAU DE BORD'!I2333</f>
        <v>0</v>
      </c>
    </row>
    <row r="2336" spans="72:91" x14ac:dyDescent="0.25">
      <c r="CG233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BORD'!$B$13:$B$2000,0),9)))*T2336/$P$18)</f>
        <v>406.35042202010396</v>
      </c>
      <c r="CI2336">
        <f>'TABLEAU DE BORD'!B2334</f>
        <v>0</v>
      </c>
      <c r="CJ2336">
        <f>'TABLEAU DE BORD'!E2334-'TABLEAU DE BORD'!C2334</f>
        <v>0</v>
      </c>
      <c r="CL2336">
        <f>'TABLEAU DE BORD'!H2334</f>
        <v>0</v>
      </c>
      <c r="CM2336">
        <f>'TABLEAU DE BORD'!K2334-'TABLEAU DE BORD'!I2334</f>
        <v>0</v>
      </c>
    </row>
    <row r="2337" spans="85:91" x14ac:dyDescent="0.25">
      <c r="CG233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BORD'!$B$13:$B$2000,0),9)))*T2337/$P$18)</f>
        <v>406.35042202010396</v>
      </c>
      <c r="CI2337">
        <f>'TABLEAU DE BORD'!B2335</f>
        <v>0</v>
      </c>
      <c r="CJ2337">
        <f>'TABLEAU DE BORD'!E2335-'TABLEAU DE BORD'!C2335</f>
        <v>0</v>
      </c>
      <c r="CL2337">
        <f>'TABLEAU DE BORD'!H2335</f>
        <v>0</v>
      </c>
      <c r="CM2337">
        <f>'TABLEAU DE BORD'!K2335-'TABLEAU DE BORD'!I2335</f>
        <v>0</v>
      </c>
    </row>
    <row r="2338" spans="85:91" x14ac:dyDescent="0.25">
      <c r="CG233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BORD'!$B$13:$B$2000,0),9)))*T2338/$P$18)</f>
        <v>406.35042202010396</v>
      </c>
      <c r="CI2338">
        <f>'TABLEAU DE BORD'!B2336</f>
        <v>0</v>
      </c>
      <c r="CJ2338">
        <f>'TABLEAU DE BORD'!E2336-'TABLEAU DE BORD'!C2336</f>
        <v>0</v>
      </c>
      <c r="CL2338">
        <f>'TABLEAU DE BORD'!H2336</f>
        <v>0</v>
      </c>
      <c r="CM2338">
        <f>'TABLEAU DE BORD'!K2336-'TABLEAU DE BORD'!I2336</f>
        <v>0</v>
      </c>
    </row>
    <row r="2339" spans="85:91" x14ac:dyDescent="0.25">
      <c r="CG233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BORD'!$B$13:$B$2000,0),9)))*T2339/$P$18)</f>
        <v>406.35042202010396</v>
      </c>
      <c r="CI2339">
        <f>'TABLEAU DE BORD'!B2337</f>
        <v>0</v>
      </c>
      <c r="CJ2339">
        <f>'TABLEAU DE BORD'!E2337-'TABLEAU DE BORD'!C2337</f>
        <v>0</v>
      </c>
      <c r="CL2339">
        <f>'TABLEAU DE BORD'!H2337</f>
        <v>0</v>
      </c>
      <c r="CM2339">
        <f>'TABLEAU DE BORD'!K2337-'TABLEAU DE BORD'!I2337</f>
        <v>0</v>
      </c>
    </row>
    <row r="2340" spans="85:91" x14ac:dyDescent="0.25">
      <c r="CG234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BORD'!$B$13:$B$2000,0),9)))*T2340/$P$18)</f>
        <v>406.35042202010396</v>
      </c>
      <c r="CI2340">
        <f>'TABLEAU DE BORD'!B2338</f>
        <v>0</v>
      </c>
      <c r="CJ2340">
        <f>'TABLEAU DE BORD'!E2338-'TABLEAU DE BORD'!C2338</f>
        <v>0</v>
      </c>
      <c r="CL2340">
        <f>'TABLEAU DE BORD'!H2338</f>
        <v>0</v>
      </c>
      <c r="CM2340">
        <f>'TABLEAU DE BORD'!K2338-'TABLEAU DE BORD'!I2338</f>
        <v>0</v>
      </c>
    </row>
    <row r="2341" spans="85:91" x14ac:dyDescent="0.25">
      <c r="CG234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BORD'!$B$13:$B$2000,0),9)))*T2341/$P$18)</f>
        <v>406.35042202010396</v>
      </c>
      <c r="CI2341">
        <f>'TABLEAU DE BORD'!B2339</f>
        <v>0</v>
      </c>
      <c r="CJ2341">
        <f>'TABLEAU DE BORD'!E2339-'TABLEAU DE BORD'!C2339</f>
        <v>0</v>
      </c>
      <c r="CL2341">
        <f>'TABLEAU DE BORD'!H2339</f>
        <v>0</v>
      </c>
      <c r="CM2341">
        <f>'TABLEAU DE BORD'!K2339-'TABLEAU DE BORD'!I2339</f>
        <v>0</v>
      </c>
    </row>
    <row r="2342" spans="85:91" x14ac:dyDescent="0.25">
      <c r="CG234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BORD'!$B$13:$B$2000,0),9)))*T2342/$P$18)</f>
        <v>406.35042202010396</v>
      </c>
      <c r="CI2342">
        <f>'TABLEAU DE BORD'!B2340</f>
        <v>0</v>
      </c>
      <c r="CJ2342">
        <f>'TABLEAU DE BORD'!E2340-'TABLEAU DE BORD'!C2340</f>
        <v>0</v>
      </c>
      <c r="CL2342">
        <f>'TABLEAU DE BORD'!H2340</f>
        <v>0</v>
      </c>
      <c r="CM2342">
        <f>'TABLEAU DE BORD'!K2340-'TABLEAU DE BORD'!I2340</f>
        <v>0</v>
      </c>
    </row>
    <row r="2343" spans="85:91" x14ac:dyDescent="0.25">
      <c r="CG234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BORD'!$B$13:$B$2000,0),9)))*T2343/$P$18)</f>
        <v>406.35042202010396</v>
      </c>
      <c r="CI2343">
        <f>'TABLEAU DE BORD'!B2341</f>
        <v>0</v>
      </c>
      <c r="CJ2343">
        <f>'TABLEAU DE BORD'!E2341-'TABLEAU DE BORD'!C2341</f>
        <v>0</v>
      </c>
      <c r="CL2343">
        <f>'TABLEAU DE BORD'!H2341</f>
        <v>0</v>
      </c>
      <c r="CM2343">
        <f>'TABLEAU DE BORD'!K2341-'TABLEAU DE BORD'!I2341</f>
        <v>0</v>
      </c>
    </row>
    <row r="2344" spans="85:91" x14ac:dyDescent="0.25">
      <c r="CG234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BORD'!$B$13:$B$2000,0),9)))*T2344/$P$18)</f>
        <v>406.35042202010396</v>
      </c>
      <c r="CI2344">
        <f>'TABLEAU DE BORD'!B2342</f>
        <v>0</v>
      </c>
      <c r="CJ2344">
        <f>'TABLEAU DE BORD'!E2342-'TABLEAU DE BORD'!C2342</f>
        <v>0</v>
      </c>
      <c r="CL2344">
        <f>'TABLEAU DE BORD'!H2342</f>
        <v>0</v>
      </c>
      <c r="CM2344">
        <f>'TABLEAU DE BORD'!K2342-'TABLEAU DE BORD'!I2342</f>
        <v>0</v>
      </c>
    </row>
    <row r="2345" spans="85:91" x14ac:dyDescent="0.25">
      <c r="CG234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BORD'!$B$13:$B$2000,0),9)))*T2345/$P$18)</f>
        <v>406.35042202010396</v>
      </c>
      <c r="CI2345">
        <f>'TABLEAU DE BORD'!B2343</f>
        <v>0</v>
      </c>
      <c r="CJ2345">
        <f>'TABLEAU DE BORD'!E2343-'TABLEAU DE BORD'!C2343</f>
        <v>0</v>
      </c>
      <c r="CL2345">
        <f>'TABLEAU DE BORD'!H2343</f>
        <v>0</v>
      </c>
      <c r="CM2345">
        <f>'TABLEAU DE BORD'!K2343-'TABLEAU DE BORD'!I2343</f>
        <v>0</v>
      </c>
    </row>
    <row r="2346" spans="85:91" x14ac:dyDescent="0.25">
      <c r="CG234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BORD'!$B$13:$B$2000,0),9)))*T2346/$P$18)</f>
        <v>406.35042202010396</v>
      </c>
      <c r="CI2346">
        <f>'TABLEAU DE BORD'!B2344</f>
        <v>0</v>
      </c>
      <c r="CJ2346">
        <f>'TABLEAU DE BORD'!E2344-'TABLEAU DE BORD'!C2344</f>
        <v>0</v>
      </c>
      <c r="CL2346">
        <f>'TABLEAU DE BORD'!H2344</f>
        <v>0</v>
      </c>
      <c r="CM2346">
        <f>'TABLEAU DE BORD'!K2344-'TABLEAU DE BORD'!I2344</f>
        <v>0</v>
      </c>
    </row>
    <row r="2347" spans="85:91" x14ac:dyDescent="0.25">
      <c r="CG234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BORD'!$B$13:$B$2000,0),9)))*T2347/$P$18)</f>
        <v>406.35042202010396</v>
      </c>
      <c r="CI2347">
        <f>'TABLEAU DE BORD'!B2345</f>
        <v>0</v>
      </c>
      <c r="CJ2347">
        <f>'TABLEAU DE BORD'!E2345-'TABLEAU DE BORD'!C2345</f>
        <v>0</v>
      </c>
      <c r="CL2347">
        <f>'TABLEAU DE BORD'!H2345</f>
        <v>0</v>
      </c>
      <c r="CM2347">
        <f>'TABLEAU DE BORD'!K2345-'TABLEAU DE BORD'!I2345</f>
        <v>0</v>
      </c>
    </row>
    <row r="2348" spans="85:91" x14ac:dyDescent="0.25">
      <c r="CG234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BORD'!$B$13:$B$2000,0),9)))*T2348/$P$18)</f>
        <v>406.35042202010396</v>
      </c>
      <c r="CI2348">
        <f>'TABLEAU DE BORD'!B2346</f>
        <v>0</v>
      </c>
      <c r="CJ2348">
        <f>'TABLEAU DE BORD'!E2346-'TABLEAU DE BORD'!C2346</f>
        <v>0</v>
      </c>
      <c r="CL2348">
        <f>'TABLEAU DE BORD'!H2346</f>
        <v>0</v>
      </c>
      <c r="CM2348">
        <f>'TABLEAU DE BORD'!K2346-'TABLEAU DE BORD'!I2346</f>
        <v>0</v>
      </c>
    </row>
    <row r="2349" spans="85:91" x14ac:dyDescent="0.25">
      <c r="CG234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BORD'!$B$13:$B$2000,0),9)))*T2349/$P$18)</f>
        <v>406.35042202010396</v>
      </c>
      <c r="CI2349">
        <f>'TABLEAU DE BORD'!B2347</f>
        <v>0</v>
      </c>
      <c r="CJ2349">
        <f>'TABLEAU DE BORD'!E2347-'TABLEAU DE BORD'!C2347</f>
        <v>0</v>
      </c>
      <c r="CL2349">
        <f>'TABLEAU DE BORD'!H2347</f>
        <v>0</v>
      </c>
      <c r="CM2349">
        <f>'TABLEAU DE BORD'!K2347-'TABLEAU DE BORD'!I2347</f>
        <v>0</v>
      </c>
    </row>
    <row r="2350" spans="85:91" x14ac:dyDescent="0.25">
      <c r="CG235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BORD'!$B$13:$B$2000,0),9)))*T2350/$P$18)</f>
        <v>406.35042202010396</v>
      </c>
      <c r="CI2350">
        <f>'TABLEAU DE BORD'!B2348</f>
        <v>0</v>
      </c>
      <c r="CJ2350">
        <f>'TABLEAU DE BORD'!E2348-'TABLEAU DE BORD'!C2348</f>
        <v>0</v>
      </c>
      <c r="CL2350">
        <f>'TABLEAU DE BORD'!H2348</f>
        <v>0</v>
      </c>
      <c r="CM2350">
        <f>'TABLEAU DE BORD'!K2348-'TABLEAU DE BORD'!I2348</f>
        <v>0</v>
      </c>
    </row>
    <row r="2351" spans="85:91" x14ac:dyDescent="0.25">
      <c r="CG235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BORD'!$B$13:$B$2000,0),9)))*T2351/$P$18)</f>
        <v>406.35042202010396</v>
      </c>
      <c r="CI2351">
        <f>'TABLEAU DE BORD'!B2349</f>
        <v>0</v>
      </c>
      <c r="CJ2351">
        <f>'TABLEAU DE BORD'!E2349-'TABLEAU DE BORD'!C2349</f>
        <v>0</v>
      </c>
      <c r="CL2351">
        <f>'TABLEAU DE BORD'!H2349</f>
        <v>0</v>
      </c>
      <c r="CM2351">
        <f>'TABLEAU DE BORD'!K2349-'TABLEAU DE BORD'!I2349</f>
        <v>0</v>
      </c>
    </row>
    <row r="2352" spans="85:91" x14ac:dyDescent="0.25">
      <c r="CG235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BORD'!$B$13:$B$2000,0),9)))*T2352/$P$18)</f>
        <v>406.35042202010396</v>
      </c>
      <c r="CI2352">
        <f>'TABLEAU DE BORD'!B2350</f>
        <v>0</v>
      </c>
      <c r="CJ2352">
        <f>'TABLEAU DE BORD'!E2350-'TABLEAU DE BORD'!C2350</f>
        <v>0</v>
      </c>
      <c r="CL2352">
        <f>'TABLEAU DE BORD'!H2350</f>
        <v>0</v>
      </c>
      <c r="CM2352">
        <f>'TABLEAU DE BORD'!K2350-'TABLEAU DE BORD'!I2350</f>
        <v>0</v>
      </c>
    </row>
    <row r="2353" spans="85:91" x14ac:dyDescent="0.25">
      <c r="CG235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BORD'!$B$13:$B$2000,0),9)))*T2353/$P$18)</f>
        <v>406.35042202010396</v>
      </c>
      <c r="CI2353">
        <f>'TABLEAU DE BORD'!B2351</f>
        <v>0</v>
      </c>
      <c r="CJ2353">
        <f>'TABLEAU DE BORD'!E2351-'TABLEAU DE BORD'!C2351</f>
        <v>0</v>
      </c>
      <c r="CL2353">
        <f>'TABLEAU DE BORD'!H2351</f>
        <v>0</v>
      </c>
      <c r="CM2353">
        <f>'TABLEAU DE BORD'!K2351-'TABLEAU DE BORD'!I2351</f>
        <v>0</v>
      </c>
    </row>
    <row r="2354" spans="85:91" x14ac:dyDescent="0.25">
      <c r="CG235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BORD'!$B$13:$B$2000,0),9)))*T2354/$P$18)</f>
        <v>406.35042202010396</v>
      </c>
      <c r="CI2354">
        <f>'TABLEAU DE BORD'!B2352</f>
        <v>0</v>
      </c>
      <c r="CJ2354">
        <f>'TABLEAU DE BORD'!E2352-'TABLEAU DE BORD'!C2352</f>
        <v>0</v>
      </c>
      <c r="CL2354">
        <f>'TABLEAU DE BORD'!H2352</f>
        <v>0</v>
      </c>
      <c r="CM2354">
        <f>'TABLEAU DE BORD'!K2352-'TABLEAU DE BORD'!I2352</f>
        <v>0</v>
      </c>
    </row>
    <row r="2355" spans="85:91" x14ac:dyDescent="0.25">
      <c r="CG235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BORD'!$B$13:$B$2000,0),9)))*T2355/$P$18)</f>
        <v>406.35042202010396</v>
      </c>
      <c r="CI2355">
        <f>'TABLEAU DE BORD'!B2353</f>
        <v>0</v>
      </c>
      <c r="CJ2355">
        <f>'TABLEAU DE BORD'!E2353-'TABLEAU DE BORD'!C2353</f>
        <v>0</v>
      </c>
      <c r="CL2355">
        <f>'TABLEAU DE BORD'!H2353</f>
        <v>0</v>
      </c>
      <c r="CM2355">
        <f>'TABLEAU DE BORD'!K2353-'TABLEAU DE BORD'!I2353</f>
        <v>0</v>
      </c>
    </row>
    <row r="2356" spans="85:91" x14ac:dyDescent="0.25">
      <c r="CG235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BORD'!$B$13:$B$2000,0),9)))*T2356/$P$18)</f>
        <v>406.35042202010396</v>
      </c>
      <c r="CI2356">
        <f>'TABLEAU DE BORD'!B2354</f>
        <v>0</v>
      </c>
      <c r="CJ2356">
        <f>'TABLEAU DE BORD'!E2354-'TABLEAU DE BORD'!C2354</f>
        <v>0</v>
      </c>
      <c r="CL2356">
        <f>'TABLEAU DE BORD'!H2354</f>
        <v>0</v>
      </c>
      <c r="CM2356">
        <f>'TABLEAU DE BORD'!K2354-'TABLEAU DE BORD'!I2354</f>
        <v>0</v>
      </c>
    </row>
    <row r="2357" spans="85:91" x14ac:dyDescent="0.25">
      <c r="CG235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BORD'!$B$13:$B$2000,0),9)))*T2357/$P$18)</f>
        <v>406.35042202010396</v>
      </c>
      <c r="CI2357">
        <f>'TABLEAU DE BORD'!B2355</f>
        <v>0</v>
      </c>
      <c r="CJ2357">
        <f>'TABLEAU DE BORD'!E2355-'TABLEAU DE BORD'!C2355</f>
        <v>0</v>
      </c>
      <c r="CL2357">
        <f>'TABLEAU DE BORD'!H2355</f>
        <v>0</v>
      </c>
      <c r="CM2357">
        <f>'TABLEAU DE BORD'!K2355-'TABLEAU DE BORD'!I2355</f>
        <v>0</v>
      </c>
    </row>
    <row r="2358" spans="85:91" x14ac:dyDescent="0.25">
      <c r="CG235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BORD'!$B$13:$B$2000,0),9)))*T2358/$P$18)</f>
        <v>406.35042202010396</v>
      </c>
      <c r="CI2358">
        <f>'TABLEAU DE BORD'!B2356</f>
        <v>0</v>
      </c>
      <c r="CJ2358">
        <f>'TABLEAU DE BORD'!E2356-'TABLEAU DE BORD'!C2356</f>
        <v>0</v>
      </c>
      <c r="CL2358">
        <f>'TABLEAU DE BORD'!H2356</f>
        <v>0</v>
      </c>
      <c r="CM2358">
        <f>'TABLEAU DE BORD'!K2356-'TABLEAU DE BORD'!I2356</f>
        <v>0</v>
      </c>
    </row>
    <row r="2359" spans="85:91" x14ac:dyDescent="0.25">
      <c r="CG235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BORD'!$B$13:$B$2000,0),9)))*T2359/$P$18)</f>
        <v>406.35042202010396</v>
      </c>
      <c r="CI2359">
        <f>'TABLEAU DE BORD'!B2357</f>
        <v>0</v>
      </c>
      <c r="CJ2359">
        <f>'TABLEAU DE BORD'!E2357-'TABLEAU DE BORD'!C2357</f>
        <v>0</v>
      </c>
      <c r="CL2359">
        <f>'TABLEAU DE BORD'!H2357</f>
        <v>0</v>
      </c>
      <c r="CM2359">
        <f>'TABLEAU DE BORD'!K2357-'TABLEAU DE BORD'!I2357</f>
        <v>0</v>
      </c>
    </row>
    <row r="2360" spans="85:91" x14ac:dyDescent="0.25">
      <c r="CG236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BORD'!$B$13:$B$2000,0),9)))*T2360/$P$18)</f>
        <v>406.35042202010396</v>
      </c>
      <c r="CI2360">
        <f>'TABLEAU DE BORD'!B2358</f>
        <v>0</v>
      </c>
      <c r="CJ2360">
        <f>'TABLEAU DE BORD'!E2358-'TABLEAU DE BORD'!C2358</f>
        <v>0</v>
      </c>
      <c r="CL2360">
        <f>'TABLEAU DE BORD'!H2358</f>
        <v>0</v>
      </c>
      <c r="CM2360">
        <f>'TABLEAU DE BORD'!K2358-'TABLEAU DE BORD'!I2358</f>
        <v>0</v>
      </c>
    </row>
    <row r="2361" spans="85:91" x14ac:dyDescent="0.25">
      <c r="CG236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BORD'!$B$13:$B$2000,0),9)))*T2361/$P$18)</f>
        <v>406.35042202010396</v>
      </c>
      <c r="CI2361">
        <f>'TABLEAU DE BORD'!B2359</f>
        <v>0</v>
      </c>
      <c r="CJ2361">
        <f>'TABLEAU DE BORD'!E2359-'TABLEAU DE BORD'!C2359</f>
        <v>0</v>
      </c>
      <c r="CL2361">
        <f>'TABLEAU DE BORD'!H2359</f>
        <v>0</v>
      </c>
      <c r="CM2361">
        <f>'TABLEAU DE BORD'!K2359-'TABLEAU DE BORD'!I2359</f>
        <v>0</v>
      </c>
    </row>
    <row r="2362" spans="85:91" x14ac:dyDescent="0.25">
      <c r="CG236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BORD'!$B$13:$B$2000,0),9)))*T2362/$P$18)</f>
        <v>406.35042202010396</v>
      </c>
      <c r="CI2362">
        <f>'TABLEAU DE BORD'!B2360</f>
        <v>0</v>
      </c>
      <c r="CJ2362">
        <f>'TABLEAU DE BORD'!E2360-'TABLEAU DE BORD'!C2360</f>
        <v>0</v>
      </c>
      <c r="CL2362">
        <f>'TABLEAU DE BORD'!H2360</f>
        <v>0</v>
      </c>
      <c r="CM2362">
        <f>'TABLEAU DE BORD'!K2360-'TABLEAU DE BORD'!I2360</f>
        <v>0</v>
      </c>
    </row>
    <row r="2363" spans="85:91" x14ac:dyDescent="0.25">
      <c r="CG236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BORD'!$B$13:$B$2000,0),9)))*T2363/$P$18)</f>
        <v>406.35042202010396</v>
      </c>
      <c r="CI2363">
        <f>'TABLEAU DE BORD'!B2361</f>
        <v>0</v>
      </c>
      <c r="CJ2363">
        <f>'TABLEAU DE BORD'!E2361-'TABLEAU DE BORD'!C2361</f>
        <v>0</v>
      </c>
      <c r="CL2363">
        <f>'TABLEAU DE BORD'!H2361</f>
        <v>0</v>
      </c>
      <c r="CM2363">
        <f>'TABLEAU DE BORD'!K2361-'TABLEAU DE BORD'!I2361</f>
        <v>0</v>
      </c>
    </row>
    <row r="2364" spans="85:91" x14ac:dyDescent="0.25">
      <c r="CG236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BORD'!$B$13:$B$2000,0),9)))*T2364/$P$18)</f>
        <v>406.35042202010396</v>
      </c>
      <c r="CI2364">
        <f>'TABLEAU DE BORD'!B2362</f>
        <v>0</v>
      </c>
      <c r="CJ2364">
        <f>'TABLEAU DE BORD'!E2362-'TABLEAU DE BORD'!C2362</f>
        <v>0</v>
      </c>
      <c r="CL2364">
        <f>'TABLEAU DE BORD'!H2362</f>
        <v>0</v>
      </c>
      <c r="CM2364">
        <f>'TABLEAU DE BORD'!K2362-'TABLEAU DE BORD'!I2362</f>
        <v>0</v>
      </c>
    </row>
    <row r="2365" spans="85:91" x14ac:dyDescent="0.25">
      <c r="CG236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BORD'!$B$13:$B$2000,0),9)))*T2365/$P$18)</f>
        <v>406.35042202010396</v>
      </c>
      <c r="CI2365">
        <f>'TABLEAU DE BORD'!B2363</f>
        <v>0</v>
      </c>
      <c r="CJ2365">
        <f>'TABLEAU DE BORD'!E2363-'TABLEAU DE BORD'!C2363</f>
        <v>0</v>
      </c>
      <c r="CL2365">
        <f>'TABLEAU DE BORD'!H2363</f>
        <v>0</v>
      </c>
      <c r="CM2365">
        <f>'TABLEAU DE BORD'!K2363-'TABLEAU DE BORD'!I2363</f>
        <v>0</v>
      </c>
    </row>
    <row r="2366" spans="85:91" x14ac:dyDescent="0.25">
      <c r="CG236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BORD'!$B$13:$B$2000,0),9)))*T2366/$P$18)</f>
        <v>406.35042202010396</v>
      </c>
      <c r="CI2366">
        <f>'TABLEAU DE BORD'!B2364</f>
        <v>0</v>
      </c>
      <c r="CJ2366">
        <f>'TABLEAU DE BORD'!E2364-'TABLEAU DE BORD'!C2364</f>
        <v>0</v>
      </c>
      <c r="CL2366">
        <f>'TABLEAU DE BORD'!H2364</f>
        <v>0</v>
      </c>
      <c r="CM2366">
        <f>'TABLEAU DE BORD'!K2364-'TABLEAU DE BORD'!I2364</f>
        <v>0</v>
      </c>
    </row>
    <row r="2367" spans="85:91" x14ac:dyDescent="0.25">
      <c r="CG236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BORD'!$B$13:$B$2000,0),9)))*T2367/$P$18)</f>
        <v>406.35042202010396</v>
      </c>
      <c r="CI2367">
        <f>'TABLEAU DE BORD'!B2365</f>
        <v>0</v>
      </c>
      <c r="CJ2367">
        <f>'TABLEAU DE BORD'!E2365-'TABLEAU DE BORD'!C2365</f>
        <v>0</v>
      </c>
      <c r="CL2367">
        <f>'TABLEAU DE BORD'!H2365</f>
        <v>0</v>
      </c>
      <c r="CM2367">
        <f>'TABLEAU DE BORD'!K2365-'TABLEAU DE BORD'!I2365</f>
        <v>0</v>
      </c>
    </row>
    <row r="2368" spans="85:91" x14ac:dyDescent="0.25">
      <c r="CG236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BORD'!$B$13:$B$2000,0),9)))*T2368/$P$18)</f>
        <v>406.35042202010396</v>
      </c>
      <c r="CI2368">
        <f>'TABLEAU DE BORD'!B2366</f>
        <v>0</v>
      </c>
      <c r="CJ2368">
        <f>'TABLEAU DE BORD'!E2366-'TABLEAU DE BORD'!C2366</f>
        <v>0</v>
      </c>
      <c r="CL2368">
        <f>'TABLEAU DE BORD'!H2366</f>
        <v>0</v>
      </c>
      <c r="CM2368">
        <f>'TABLEAU DE BORD'!K2366-'TABLEAU DE BORD'!I2366</f>
        <v>0</v>
      </c>
    </row>
    <row r="2369" spans="85:91" x14ac:dyDescent="0.25">
      <c r="CG236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BORD'!$B$13:$B$2000,0),9)))*T2369/$P$18)</f>
        <v>406.35042202010396</v>
      </c>
      <c r="CI2369">
        <f>'TABLEAU DE BORD'!B2367</f>
        <v>0</v>
      </c>
      <c r="CJ2369">
        <f>'TABLEAU DE BORD'!E2367-'TABLEAU DE BORD'!C2367</f>
        <v>0</v>
      </c>
      <c r="CL2369">
        <f>'TABLEAU DE BORD'!H2367</f>
        <v>0</v>
      </c>
      <c r="CM2369">
        <f>'TABLEAU DE BORD'!K2367-'TABLEAU DE BORD'!I2367</f>
        <v>0</v>
      </c>
    </row>
    <row r="2370" spans="85:91" x14ac:dyDescent="0.25">
      <c r="CG237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BORD'!$B$13:$B$2000,0),9)))*T2370/$P$18)</f>
        <v>406.35042202010396</v>
      </c>
      <c r="CI2370">
        <f>'TABLEAU DE BORD'!B2368</f>
        <v>0</v>
      </c>
      <c r="CJ2370">
        <f>'TABLEAU DE BORD'!E2368-'TABLEAU DE BORD'!C2368</f>
        <v>0</v>
      </c>
      <c r="CL2370">
        <f>'TABLEAU DE BORD'!H2368</f>
        <v>0</v>
      </c>
      <c r="CM2370">
        <f>'TABLEAU DE BORD'!K2368-'TABLEAU DE BORD'!I2368</f>
        <v>0</v>
      </c>
    </row>
    <row r="2371" spans="85:91" x14ac:dyDescent="0.25">
      <c r="CG237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BORD'!$B$13:$B$2000,0),9)))*T2371/$P$18)</f>
        <v>406.35042202010396</v>
      </c>
      <c r="CI2371">
        <f>'TABLEAU DE BORD'!B2369</f>
        <v>0</v>
      </c>
      <c r="CJ2371">
        <f>'TABLEAU DE BORD'!E2369-'TABLEAU DE BORD'!C2369</f>
        <v>0</v>
      </c>
      <c r="CL2371">
        <f>'TABLEAU DE BORD'!H2369</f>
        <v>0</v>
      </c>
      <c r="CM2371">
        <f>'TABLEAU DE BORD'!K2369-'TABLEAU DE BORD'!I2369</f>
        <v>0</v>
      </c>
    </row>
    <row r="2372" spans="85:91" x14ac:dyDescent="0.25">
      <c r="CG237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BORD'!$B$13:$B$2000,0),9)))*T2372/$P$18)</f>
        <v>406.35042202010396</v>
      </c>
      <c r="CI2372">
        <f>'TABLEAU DE BORD'!B2370</f>
        <v>0</v>
      </c>
      <c r="CJ2372">
        <f>'TABLEAU DE BORD'!E2370-'TABLEAU DE BORD'!C2370</f>
        <v>0</v>
      </c>
      <c r="CL2372">
        <f>'TABLEAU DE BORD'!H2370</f>
        <v>0</v>
      </c>
      <c r="CM2372">
        <f>'TABLEAU DE BORD'!K2370-'TABLEAU DE BORD'!I2370</f>
        <v>0</v>
      </c>
    </row>
    <row r="2373" spans="85:91" x14ac:dyDescent="0.25">
      <c r="CG237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BORD'!$B$13:$B$2000,0),9)))*T2373/$P$18)</f>
        <v>406.35042202010396</v>
      </c>
      <c r="CI2373">
        <f>'TABLEAU DE BORD'!B2371</f>
        <v>0</v>
      </c>
      <c r="CJ2373">
        <f>'TABLEAU DE BORD'!E2371-'TABLEAU DE BORD'!C2371</f>
        <v>0</v>
      </c>
      <c r="CL2373">
        <f>'TABLEAU DE BORD'!H2371</f>
        <v>0</v>
      </c>
      <c r="CM2373">
        <f>'TABLEAU DE BORD'!K2371-'TABLEAU DE BORD'!I2371</f>
        <v>0</v>
      </c>
    </row>
    <row r="2374" spans="85:91" x14ac:dyDescent="0.25">
      <c r="CG237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BORD'!$B$13:$B$2000,0),9)))*T2374/$P$18)</f>
        <v>406.35042202010396</v>
      </c>
      <c r="CI2374">
        <f>'TABLEAU DE BORD'!B2372</f>
        <v>0</v>
      </c>
      <c r="CJ2374">
        <f>'TABLEAU DE BORD'!E2372-'TABLEAU DE BORD'!C2372</f>
        <v>0</v>
      </c>
      <c r="CL2374">
        <f>'TABLEAU DE BORD'!H2372</f>
        <v>0</v>
      </c>
      <c r="CM2374">
        <f>'TABLEAU DE BORD'!K2372-'TABLEAU DE BORD'!I2372</f>
        <v>0</v>
      </c>
    </row>
    <row r="2375" spans="85:91" x14ac:dyDescent="0.25">
      <c r="CG237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BORD'!$B$13:$B$2000,0),9)))*T2375/$P$18)</f>
        <v>406.35042202010396</v>
      </c>
      <c r="CI2375">
        <f>'TABLEAU DE BORD'!B2373</f>
        <v>0</v>
      </c>
      <c r="CJ2375">
        <f>'TABLEAU DE BORD'!E2373-'TABLEAU DE BORD'!C2373</f>
        <v>0</v>
      </c>
      <c r="CL2375">
        <f>'TABLEAU DE BORD'!H2373</f>
        <v>0</v>
      </c>
      <c r="CM2375">
        <f>'TABLEAU DE BORD'!K2373-'TABLEAU DE BORD'!I2373</f>
        <v>0</v>
      </c>
    </row>
    <row r="2376" spans="85:91" x14ac:dyDescent="0.25">
      <c r="CG237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BORD'!$B$13:$B$2000,0),9)))*T2376/$P$18)</f>
        <v>406.35042202010396</v>
      </c>
      <c r="CI2376">
        <f>'TABLEAU DE BORD'!B2374</f>
        <v>0</v>
      </c>
      <c r="CJ2376">
        <f>'TABLEAU DE BORD'!E2374-'TABLEAU DE BORD'!C2374</f>
        <v>0</v>
      </c>
      <c r="CL2376">
        <f>'TABLEAU DE BORD'!H2374</f>
        <v>0</v>
      </c>
      <c r="CM2376">
        <f>'TABLEAU DE BORD'!K2374-'TABLEAU DE BORD'!I2374</f>
        <v>0</v>
      </c>
    </row>
    <row r="2377" spans="85:91" x14ac:dyDescent="0.25">
      <c r="CG237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BORD'!$B$13:$B$2000,0),9)))*T2377/$P$18)</f>
        <v>406.35042202010396</v>
      </c>
      <c r="CI2377">
        <f>'TABLEAU DE BORD'!B2375</f>
        <v>0</v>
      </c>
      <c r="CJ2377">
        <f>'TABLEAU DE BORD'!E2375-'TABLEAU DE BORD'!C2375</f>
        <v>0</v>
      </c>
      <c r="CL2377">
        <f>'TABLEAU DE BORD'!H2375</f>
        <v>0</v>
      </c>
      <c r="CM2377">
        <f>'TABLEAU DE BORD'!K2375-'TABLEAU DE BORD'!I2375</f>
        <v>0</v>
      </c>
    </row>
    <row r="2378" spans="85:91" x14ac:dyDescent="0.25">
      <c r="CG237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BORD'!$B$13:$B$2000,0),9)))*T2378/$P$18)</f>
        <v>406.35042202010396</v>
      </c>
      <c r="CI2378">
        <f>'TABLEAU DE BORD'!B2376</f>
        <v>0</v>
      </c>
      <c r="CJ2378">
        <f>'TABLEAU DE BORD'!E2376-'TABLEAU DE BORD'!C2376</f>
        <v>0</v>
      </c>
      <c r="CL2378">
        <f>'TABLEAU DE BORD'!H2376</f>
        <v>0</v>
      </c>
      <c r="CM2378">
        <f>'TABLEAU DE BORD'!K2376-'TABLEAU DE BORD'!I2376</f>
        <v>0</v>
      </c>
    </row>
    <row r="2379" spans="85:91" x14ac:dyDescent="0.25">
      <c r="CG237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BORD'!$B$13:$B$2000,0),9)))*T2379/$P$18)</f>
        <v>406.35042202010396</v>
      </c>
      <c r="CI2379">
        <f>'TABLEAU DE BORD'!B2377</f>
        <v>0</v>
      </c>
      <c r="CJ2379">
        <f>'TABLEAU DE BORD'!E2377-'TABLEAU DE BORD'!C2377</f>
        <v>0</v>
      </c>
      <c r="CL2379">
        <f>'TABLEAU DE BORD'!H2377</f>
        <v>0</v>
      </c>
      <c r="CM2379">
        <f>'TABLEAU DE BORD'!K2377-'TABLEAU DE BORD'!I2377</f>
        <v>0</v>
      </c>
    </row>
    <row r="2380" spans="85:91" x14ac:dyDescent="0.25">
      <c r="CG238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BORD'!$B$13:$B$2000,0),9)))*T2380/$P$18)</f>
        <v>406.35042202010396</v>
      </c>
      <c r="CI2380">
        <f>'TABLEAU DE BORD'!B2378</f>
        <v>0</v>
      </c>
      <c r="CJ2380">
        <f>'TABLEAU DE BORD'!E2378-'TABLEAU DE BORD'!C2378</f>
        <v>0</v>
      </c>
      <c r="CL2380">
        <f>'TABLEAU DE BORD'!H2378</f>
        <v>0</v>
      </c>
      <c r="CM2380">
        <f>'TABLEAU DE BORD'!K2378-'TABLEAU DE BORD'!I2378</f>
        <v>0</v>
      </c>
    </row>
    <row r="2381" spans="85:91" x14ac:dyDescent="0.25">
      <c r="CG238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BORD'!$B$13:$B$2000,0),9)))*T2381/$P$18)</f>
        <v>406.35042202010396</v>
      </c>
      <c r="CI2381">
        <f>'TABLEAU DE BORD'!B2379</f>
        <v>0</v>
      </c>
      <c r="CJ2381">
        <f>'TABLEAU DE BORD'!E2379-'TABLEAU DE BORD'!C2379</f>
        <v>0</v>
      </c>
      <c r="CL2381">
        <f>'TABLEAU DE BORD'!H2379</f>
        <v>0</v>
      </c>
      <c r="CM2381">
        <f>'TABLEAU DE BORD'!K2379-'TABLEAU DE BORD'!I2379</f>
        <v>0</v>
      </c>
    </row>
    <row r="2382" spans="85:91" x14ac:dyDescent="0.25">
      <c r="CG238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BORD'!$B$13:$B$2000,0),9)))*T2382/$P$18)</f>
        <v>406.35042202010396</v>
      </c>
      <c r="CI2382">
        <f>'TABLEAU DE BORD'!B2380</f>
        <v>0</v>
      </c>
      <c r="CJ2382">
        <f>'TABLEAU DE BORD'!E2380-'TABLEAU DE BORD'!C2380</f>
        <v>0</v>
      </c>
      <c r="CL2382">
        <f>'TABLEAU DE BORD'!H2380</f>
        <v>0</v>
      </c>
      <c r="CM2382">
        <f>'TABLEAU DE BORD'!K2380-'TABLEAU DE BORD'!I2380</f>
        <v>0</v>
      </c>
    </row>
    <row r="2383" spans="85:91" x14ac:dyDescent="0.25">
      <c r="CG238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BORD'!$B$13:$B$2000,0),9)))*T2383/$P$18)</f>
        <v>406.35042202010396</v>
      </c>
      <c r="CI2383">
        <f>'TABLEAU DE BORD'!B2381</f>
        <v>0</v>
      </c>
      <c r="CJ2383">
        <f>'TABLEAU DE BORD'!E2381-'TABLEAU DE BORD'!C2381</f>
        <v>0</v>
      </c>
      <c r="CL2383">
        <f>'TABLEAU DE BORD'!H2381</f>
        <v>0</v>
      </c>
      <c r="CM2383">
        <f>'TABLEAU DE BORD'!K2381-'TABLEAU DE BORD'!I2381</f>
        <v>0</v>
      </c>
    </row>
    <row r="2384" spans="85:91" x14ac:dyDescent="0.25">
      <c r="CG238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BORD'!$B$13:$B$2000,0),9)))*T2384/$P$18)</f>
        <v>406.35042202010396</v>
      </c>
      <c r="CI2384">
        <f>'TABLEAU DE BORD'!B2382</f>
        <v>0</v>
      </c>
      <c r="CJ2384">
        <f>'TABLEAU DE BORD'!E2382-'TABLEAU DE BORD'!C2382</f>
        <v>0</v>
      </c>
      <c r="CL2384">
        <f>'TABLEAU DE BORD'!H2382</f>
        <v>0</v>
      </c>
      <c r="CM2384">
        <f>'TABLEAU DE BORD'!K2382-'TABLEAU DE BORD'!I2382</f>
        <v>0</v>
      </c>
    </row>
    <row r="2385" spans="85:91" x14ac:dyDescent="0.25">
      <c r="CG238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BORD'!$B$13:$B$2000,0),9)))*T2385/$P$18)</f>
        <v>406.35042202010396</v>
      </c>
      <c r="CI2385">
        <f>'TABLEAU DE BORD'!B2383</f>
        <v>0</v>
      </c>
      <c r="CJ2385">
        <f>'TABLEAU DE BORD'!E2383-'TABLEAU DE BORD'!C2383</f>
        <v>0</v>
      </c>
      <c r="CL2385">
        <f>'TABLEAU DE BORD'!H2383</f>
        <v>0</v>
      </c>
      <c r="CM2385">
        <f>'TABLEAU DE BORD'!K2383-'TABLEAU DE BORD'!I2383</f>
        <v>0</v>
      </c>
    </row>
    <row r="2386" spans="85:91" x14ac:dyDescent="0.25">
      <c r="CG238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BORD'!$B$13:$B$2000,0),9)))*T2386/$P$18)</f>
        <v>406.35042202010396</v>
      </c>
      <c r="CI2386">
        <f>'TABLEAU DE BORD'!B2384</f>
        <v>0</v>
      </c>
      <c r="CJ2386">
        <f>'TABLEAU DE BORD'!E2384-'TABLEAU DE BORD'!C2384</f>
        <v>0</v>
      </c>
      <c r="CL2386">
        <f>'TABLEAU DE BORD'!H2384</f>
        <v>0</v>
      </c>
      <c r="CM2386">
        <f>'TABLEAU DE BORD'!K2384-'TABLEAU DE BORD'!I2384</f>
        <v>0</v>
      </c>
    </row>
    <row r="2387" spans="85:91" x14ac:dyDescent="0.25">
      <c r="CG238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BORD'!$B$13:$B$2000,0),9)))*T2387/$P$18)</f>
        <v>406.35042202010396</v>
      </c>
      <c r="CI2387">
        <f>'TABLEAU DE BORD'!B2385</f>
        <v>0</v>
      </c>
      <c r="CJ2387">
        <f>'TABLEAU DE BORD'!E2385-'TABLEAU DE BORD'!C2385</f>
        <v>0</v>
      </c>
      <c r="CL2387">
        <f>'TABLEAU DE BORD'!H2385</f>
        <v>0</v>
      </c>
      <c r="CM2387">
        <f>'TABLEAU DE BORD'!K2385-'TABLEAU DE BORD'!I2385</f>
        <v>0</v>
      </c>
    </row>
    <row r="2388" spans="85:91" x14ac:dyDescent="0.25">
      <c r="CG238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BORD'!$B$13:$B$2000,0),9)))*T2388/$P$18)</f>
        <v>406.35042202010396</v>
      </c>
      <c r="CI2388">
        <f>'TABLEAU DE BORD'!B2386</f>
        <v>0</v>
      </c>
      <c r="CJ2388">
        <f>'TABLEAU DE BORD'!E2386-'TABLEAU DE BORD'!C2386</f>
        <v>0</v>
      </c>
      <c r="CL2388">
        <f>'TABLEAU DE BORD'!H2386</f>
        <v>0</v>
      </c>
      <c r="CM2388">
        <f>'TABLEAU DE BORD'!K2386-'TABLEAU DE BORD'!I2386</f>
        <v>0</v>
      </c>
    </row>
    <row r="2389" spans="85:91" x14ac:dyDescent="0.25">
      <c r="CG238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BORD'!$B$13:$B$2000,0),9)))*T2389/$P$18)</f>
        <v>406.35042202010396</v>
      </c>
      <c r="CI2389">
        <f>'TABLEAU DE BORD'!B2387</f>
        <v>0</v>
      </c>
      <c r="CJ2389">
        <f>'TABLEAU DE BORD'!E2387-'TABLEAU DE BORD'!C2387</f>
        <v>0</v>
      </c>
      <c r="CL2389">
        <f>'TABLEAU DE BORD'!H2387</f>
        <v>0</v>
      </c>
      <c r="CM2389">
        <f>'TABLEAU DE BORD'!K2387-'TABLEAU DE BORD'!I2387</f>
        <v>0</v>
      </c>
    </row>
    <row r="2390" spans="85:91" x14ac:dyDescent="0.25">
      <c r="CG239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BORD'!$B$13:$B$2000,0),9)))*T2390/$P$18)</f>
        <v>406.35042202010396</v>
      </c>
      <c r="CI2390">
        <f>'TABLEAU DE BORD'!B2388</f>
        <v>0</v>
      </c>
      <c r="CJ2390">
        <f>'TABLEAU DE BORD'!E2388-'TABLEAU DE BORD'!C2388</f>
        <v>0</v>
      </c>
      <c r="CL2390">
        <f>'TABLEAU DE BORD'!H2388</f>
        <v>0</v>
      </c>
      <c r="CM2390">
        <f>'TABLEAU DE BORD'!K2388-'TABLEAU DE BORD'!I2388</f>
        <v>0</v>
      </c>
    </row>
    <row r="2391" spans="85:91" x14ac:dyDescent="0.25">
      <c r="CG239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BORD'!$B$13:$B$2000,0),9)))*T2391/$P$18)</f>
        <v>406.35042202010396</v>
      </c>
      <c r="CI2391">
        <f>'TABLEAU DE BORD'!B2389</f>
        <v>0</v>
      </c>
      <c r="CJ2391">
        <f>'TABLEAU DE BORD'!E2389-'TABLEAU DE BORD'!C2389</f>
        <v>0</v>
      </c>
      <c r="CL2391">
        <f>'TABLEAU DE BORD'!H2389</f>
        <v>0</v>
      </c>
      <c r="CM2391">
        <f>'TABLEAU DE BORD'!K2389-'TABLEAU DE BORD'!I2389</f>
        <v>0</v>
      </c>
    </row>
    <row r="2392" spans="85:91" x14ac:dyDescent="0.25">
      <c r="CG239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BORD'!$B$13:$B$2000,0),9)))*T2392/$P$18)</f>
        <v>406.35042202010396</v>
      </c>
      <c r="CI2392">
        <f>'TABLEAU DE BORD'!B2390</f>
        <v>0</v>
      </c>
      <c r="CJ2392">
        <f>'TABLEAU DE BORD'!E2390-'TABLEAU DE BORD'!C2390</f>
        <v>0</v>
      </c>
      <c r="CL2392">
        <f>'TABLEAU DE BORD'!H2390</f>
        <v>0</v>
      </c>
      <c r="CM2392">
        <f>'TABLEAU DE BORD'!K2390-'TABLEAU DE BORD'!I2390</f>
        <v>0</v>
      </c>
    </row>
    <row r="2393" spans="85:91" x14ac:dyDescent="0.25">
      <c r="CG239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BORD'!$B$13:$B$2000,0),9)))*T2393/$P$18)</f>
        <v>406.35042202010396</v>
      </c>
      <c r="CI2393">
        <f>'TABLEAU DE BORD'!B2391</f>
        <v>0</v>
      </c>
      <c r="CJ2393">
        <f>'TABLEAU DE BORD'!E2391-'TABLEAU DE BORD'!C2391</f>
        <v>0</v>
      </c>
      <c r="CL2393">
        <f>'TABLEAU DE BORD'!H2391</f>
        <v>0</v>
      </c>
      <c r="CM2393">
        <f>'TABLEAU DE BORD'!K2391-'TABLEAU DE BORD'!I2391</f>
        <v>0</v>
      </c>
    </row>
    <row r="2394" spans="85:91" x14ac:dyDescent="0.25">
      <c r="CG239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BORD'!$B$13:$B$2000,0),9)))*T2394/$P$18)</f>
        <v>406.35042202010396</v>
      </c>
      <c r="CI2394">
        <f>'TABLEAU DE BORD'!B2392</f>
        <v>0</v>
      </c>
      <c r="CJ2394">
        <f>'TABLEAU DE BORD'!E2392-'TABLEAU DE BORD'!C2392</f>
        <v>0</v>
      </c>
      <c r="CL2394">
        <f>'TABLEAU DE BORD'!H2392</f>
        <v>0</v>
      </c>
      <c r="CM2394">
        <f>'TABLEAU DE BORD'!K2392-'TABLEAU DE BORD'!I2392</f>
        <v>0</v>
      </c>
    </row>
    <row r="2395" spans="85:91" x14ac:dyDescent="0.25">
      <c r="CG239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BORD'!$B$13:$B$2000,0),9)))*T2395/$P$18)</f>
        <v>406.35042202010396</v>
      </c>
      <c r="CI2395">
        <f>'TABLEAU DE BORD'!B2393</f>
        <v>0</v>
      </c>
      <c r="CJ2395">
        <f>'TABLEAU DE BORD'!E2393-'TABLEAU DE BORD'!C2393</f>
        <v>0</v>
      </c>
      <c r="CL2395">
        <f>'TABLEAU DE BORD'!H2393</f>
        <v>0</v>
      </c>
      <c r="CM2395">
        <f>'TABLEAU DE BORD'!K2393-'TABLEAU DE BORD'!I2393</f>
        <v>0</v>
      </c>
    </row>
    <row r="2396" spans="85:91" x14ac:dyDescent="0.25">
      <c r="CG239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BORD'!$B$13:$B$2000,0),9)))*T2396/$P$18)</f>
        <v>406.35042202010396</v>
      </c>
      <c r="CI2396">
        <f>'TABLEAU DE BORD'!B2394</f>
        <v>0</v>
      </c>
      <c r="CJ2396">
        <f>'TABLEAU DE BORD'!E2394-'TABLEAU DE BORD'!C2394</f>
        <v>0</v>
      </c>
      <c r="CL2396">
        <f>'TABLEAU DE BORD'!H2394</f>
        <v>0</v>
      </c>
      <c r="CM2396">
        <f>'TABLEAU DE BORD'!K2394-'TABLEAU DE BORD'!I2394</f>
        <v>0</v>
      </c>
    </row>
    <row r="2397" spans="85:91" x14ac:dyDescent="0.25">
      <c r="CG239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BORD'!$B$13:$B$2000,0),9)))*T2397/$P$18)</f>
        <v>406.35042202010396</v>
      </c>
      <c r="CI2397">
        <f>'TABLEAU DE BORD'!B2395</f>
        <v>0</v>
      </c>
      <c r="CJ2397">
        <f>'TABLEAU DE BORD'!E2395-'TABLEAU DE BORD'!C2395</f>
        <v>0</v>
      </c>
      <c r="CL2397">
        <f>'TABLEAU DE BORD'!H2395</f>
        <v>0</v>
      </c>
      <c r="CM2397">
        <f>'TABLEAU DE BORD'!K2395-'TABLEAU DE BORD'!I2395</f>
        <v>0</v>
      </c>
    </row>
    <row r="2398" spans="85:91" x14ac:dyDescent="0.25">
      <c r="CG239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BORD'!$B$13:$B$2000,0),9)))*T2398/$P$18)</f>
        <v>406.35042202010396</v>
      </c>
      <c r="CI2398">
        <f>'TABLEAU DE BORD'!B2396</f>
        <v>0</v>
      </c>
      <c r="CJ2398">
        <f>'TABLEAU DE BORD'!E2396-'TABLEAU DE BORD'!C2396</f>
        <v>0</v>
      </c>
      <c r="CL2398">
        <f>'TABLEAU DE BORD'!H2396</f>
        <v>0</v>
      </c>
      <c r="CM2398">
        <f>'TABLEAU DE BORD'!K2396-'TABLEAU DE BORD'!I2396</f>
        <v>0</v>
      </c>
    </row>
    <row r="2399" spans="85:91" x14ac:dyDescent="0.25">
      <c r="CG239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BORD'!$B$13:$B$2000,0),9)))*T2399/$P$18)</f>
        <v>406.35042202010396</v>
      </c>
      <c r="CI2399">
        <f>'TABLEAU DE BORD'!B2397</f>
        <v>0</v>
      </c>
      <c r="CJ2399">
        <f>'TABLEAU DE BORD'!E2397-'TABLEAU DE BORD'!C2397</f>
        <v>0</v>
      </c>
      <c r="CL2399">
        <f>'TABLEAU DE BORD'!H2397</f>
        <v>0</v>
      </c>
      <c r="CM2399">
        <f>'TABLEAU DE BORD'!K2397-'TABLEAU DE BORD'!I2397</f>
        <v>0</v>
      </c>
    </row>
    <row r="2400" spans="85:91" x14ac:dyDescent="0.25">
      <c r="CG240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BORD'!$B$13:$B$2000,0),9)))*T2400/$P$18)</f>
        <v>406.35042202010396</v>
      </c>
      <c r="CI2400">
        <f>'TABLEAU DE BORD'!B2398</f>
        <v>0</v>
      </c>
      <c r="CJ2400">
        <f>'TABLEAU DE BORD'!E2398-'TABLEAU DE BORD'!C2398</f>
        <v>0</v>
      </c>
      <c r="CL2400">
        <f>'TABLEAU DE BORD'!H2398</f>
        <v>0</v>
      </c>
      <c r="CM2400">
        <f>'TABLEAU DE BORD'!K2398-'TABLEAU DE BORD'!I2398</f>
        <v>0</v>
      </c>
    </row>
    <row r="2401" spans="85:91" x14ac:dyDescent="0.25">
      <c r="CG240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BORD'!$B$13:$B$2000,0),9)))*T2401/$P$18)</f>
        <v>406.35042202010396</v>
      </c>
      <c r="CI2401">
        <f>'TABLEAU DE BORD'!B2399</f>
        <v>0</v>
      </c>
      <c r="CJ2401">
        <f>'TABLEAU DE BORD'!E2399-'TABLEAU DE BORD'!C2399</f>
        <v>0</v>
      </c>
      <c r="CL2401">
        <f>'TABLEAU DE BORD'!H2399</f>
        <v>0</v>
      </c>
      <c r="CM2401">
        <f>'TABLEAU DE BORD'!K2399-'TABLEAU DE BORD'!I2399</f>
        <v>0</v>
      </c>
    </row>
    <row r="2402" spans="85:91" x14ac:dyDescent="0.25">
      <c r="CG240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BORD'!$B$13:$B$2000,0),9)))*T2402/$P$18)</f>
        <v>406.35042202010396</v>
      </c>
      <c r="CI2402">
        <f>'TABLEAU DE BORD'!B2400</f>
        <v>0</v>
      </c>
      <c r="CJ2402">
        <f>'TABLEAU DE BORD'!E2400-'TABLEAU DE BORD'!C2400</f>
        <v>0</v>
      </c>
      <c r="CL2402">
        <f>'TABLEAU DE BORD'!H2400</f>
        <v>0</v>
      </c>
      <c r="CM2402">
        <f>'TABLEAU DE BORD'!K2400-'TABLEAU DE BORD'!I2400</f>
        <v>0</v>
      </c>
    </row>
    <row r="2403" spans="85:91" x14ac:dyDescent="0.25">
      <c r="CG240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BORD'!$B$13:$B$2000,0),9)))*T2403/$P$18)</f>
        <v>406.35042202010396</v>
      </c>
      <c r="CI2403">
        <f>'TABLEAU DE BORD'!B2401</f>
        <v>0</v>
      </c>
      <c r="CJ2403">
        <f>'TABLEAU DE BORD'!E2401-'TABLEAU DE BORD'!C2401</f>
        <v>0</v>
      </c>
      <c r="CL2403">
        <f>'TABLEAU DE BORD'!H2401</f>
        <v>0</v>
      </c>
      <c r="CM2403">
        <f>'TABLEAU DE BORD'!K2401-'TABLEAU DE BORD'!I2401</f>
        <v>0</v>
      </c>
    </row>
    <row r="2404" spans="85:91" x14ac:dyDescent="0.25">
      <c r="CG240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BORD'!$B$13:$B$2000,0),9)))*T2404/$P$18)</f>
        <v>406.35042202010396</v>
      </c>
      <c r="CI2404">
        <f>'TABLEAU DE BORD'!B2402</f>
        <v>0</v>
      </c>
      <c r="CJ2404">
        <f>'TABLEAU DE BORD'!E2402-'TABLEAU DE BORD'!C2402</f>
        <v>0</v>
      </c>
      <c r="CL2404">
        <f>'TABLEAU DE BORD'!H2402</f>
        <v>0</v>
      </c>
      <c r="CM2404">
        <f>'TABLEAU DE BORD'!K2402-'TABLEAU DE BORD'!I2402</f>
        <v>0</v>
      </c>
    </row>
    <row r="2405" spans="85:91" x14ac:dyDescent="0.25">
      <c r="CG240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BORD'!$B$13:$B$2000,0),9)))*T2405/$P$18)</f>
        <v>406.35042202010396</v>
      </c>
      <c r="CI2405">
        <f>'TABLEAU DE BORD'!B2403</f>
        <v>0</v>
      </c>
      <c r="CJ2405">
        <f>'TABLEAU DE BORD'!E2403-'TABLEAU DE BORD'!C2403</f>
        <v>0</v>
      </c>
      <c r="CL2405">
        <f>'TABLEAU DE BORD'!H2403</f>
        <v>0</v>
      </c>
      <c r="CM2405">
        <f>'TABLEAU DE BORD'!K2403-'TABLEAU DE BORD'!I2403</f>
        <v>0</v>
      </c>
    </row>
    <row r="2406" spans="85:91" x14ac:dyDescent="0.25">
      <c r="CG240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BORD'!$B$13:$B$2000,0),9)))*T2406/$P$18)</f>
        <v>406.35042202010396</v>
      </c>
      <c r="CI2406">
        <f>'TABLEAU DE BORD'!B2404</f>
        <v>0</v>
      </c>
      <c r="CJ2406">
        <f>'TABLEAU DE BORD'!E2404-'TABLEAU DE BORD'!C2404</f>
        <v>0</v>
      </c>
      <c r="CL2406">
        <f>'TABLEAU DE BORD'!H2404</f>
        <v>0</v>
      </c>
      <c r="CM2406">
        <f>'TABLEAU DE BORD'!K2404-'TABLEAU DE BORD'!I2404</f>
        <v>0</v>
      </c>
    </row>
    <row r="2407" spans="85:91" x14ac:dyDescent="0.25">
      <c r="CG240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BORD'!$B$13:$B$2000,0),9)))*T2407/$P$18)</f>
        <v>406.35042202010396</v>
      </c>
      <c r="CI2407">
        <f>'TABLEAU DE BORD'!B2405</f>
        <v>0</v>
      </c>
      <c r="CJ2407">
        <f>'TABLEAU DE BORD'!E2405-'TABLEAU DE BORD'!C2405</f>
        <v>0</v>
      </c>
      <c r="CL2407">
        <f>'TABLEAU DE BORD'!H2405</f>
        <v>0</v>
      </c>
      <c r="CM2407">
        <f>'TABLEAU DE BORD'!K2405-'TABLEAU DE BORD'!I2405</f>
        <v>0</v>
      </c>
    </row>
    <row r="2408" spans="85:91" x14ac:dyDescent="0.25">
      <c r="CG240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BORD'!$B$13:$B$2000,0),9)))*T2408/$P$18)</f>
        <v>406.35042202010396</v>
      </c>
      <c r="CI2408">
        <f>'TABLEAU DE BORD'!B2406</f>
        <v>0</v>
      </c>
      <c r="CJ2408">
        <f>'TABLEAU DE BORD'!E2406-'TABLEAU DE BORD'!C2406</f>
        <v>0</v>
      </c>
      <c r="CL2408">
        <f>'TABLEAU DE BORD'!H2406</f>
        <v>0</v>
      </c>
      <c r="CM2408">
        <f>'TABLEAU DE BORD'!K2406-'TABLEAU DE BORD'!I2406</f>
        <v>0</v>
      </c>
    </row>
    <row r="2409" spans="85:91" x14ac:dyDescent="0.25">
      <c r="CG240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BORD'!$B$13:$B$2000,0),9)))*T2409/$P$18)</f>
        <v>406.35042202010396</v>
      </c>
      <c r="CI2409">
        <f>'TABLEAU DE BORD'!B2407</f>
        <v>0</v>
      </c>
      <c r="CJ2409">
        <f>'TABLEAU DE BORD'!E2407-'TABLEAU DE BORD'!C2407</f>
        <v>0</v>
      </c>
      <c r="CL2409">
        <f>'TABLEAU DE BORD'!H2407</f>
        <v>0</v>
      </c>
      <c r="CM2409">
        <f>'TABLEAU DE BORD'!K2407-'TABLEAU DE BORD'!I2407</f>
        <v>0</v>
      </c>
    </row>
    <row r="2410" spans="85:91" x14ac:dyDescent="0.25">
      <c r="CG241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BORD'!$B$13:$B$2000,0),9)))*T2410/$P$18)</f>
        <v>406.35042202010396</v>
      </c>
      <c r="CI2410">
        <f>'TABLEAU DE BORD'!B2408</f>
        <v>0</v>
      </c>
      <c r="CJ2410">
        <f>'TABLEAU DE BORD'!E2408-'TABLEAU DE BORD'!C2408</f>
        <v>0</v>
      </c>
      <c r="CL2410">
        <f>'TABLEAU DE BORD'!H2408</f>
        <v>0</v>
      </c>
      <c r="CM2410">
        <f>'TABLEAU DE BORD'!K2408-'TABLEAU DE BORD'!I2408</f>
        <v>0</v>
      </c>
    </row>
    <row r="2411" spans="85:91" x14ac:dyDescent="0.25">
      <c r="CG241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BORD'!$B$13:$B$2000,0),9)))*T2411/$P$18)</f>
        <v>406.35042202010396</v>
      </c>
      <c r="CI2411">
        <f>'TABLEAU DE BORD'!B2409</f>
        <v>0</v>
      </c>
      <c r="CJ2411">
        <f>'TABLEAU DE BORD'!E2409-'TABLEAU DE BORD'!C2409</f>
        <v>0</v>
      </c>
      <c r="CL2411">
        <f>'TABLEAU DE BORD'!H2409</f>
        <v>0</v>
      </c>
      <c r="CM2411">
        <f>'TABLEAU DE BORD'!K2409-'TABLEAU DE BORD'!I2409</f>
        <v>0</v>
      </c>
    </row>
    <row r="2412" spans="85:91" x14ac:dyDescent="0.25">
      <c r="CG241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BORD'!$B$13:$B$2000,0),9)))*T2412/$P$18)</f>
        <v>406.35042202010396</v>
      </c>
      <c r="CI2412">
        <f>'TABLEAU DE BORD'!B2410</f>
        <v>0</v>
      </c>
      <c r="CJ2412">
        <f>'TABLEAU DE BORD'!E2410-'TABLEAU DE BORD'!C2410</f>
        <v>0</v>
      </c>
      <c r="CL2412">
        <f>'TABLEAU DE BORD'!H2410</f>
        <v>0</v>
      </c>
      <c r="CM2412">
        <f>'TABLEAU DE BORD'!K2410-'TABLEAU DE BORD'!I2410</f>
        <v>0</v>
      </c>
    </row>
    <row r="2413" spans="85:91" x14ac:dyDescent="0.25">
      <c r="CG241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BORD'!$B$13:$B$2000,0),9)))*T2413/$P$18)</f>
        <v>406.35042202010396</v>
      </c>
      <c r="CI2413">
        <f>'TABLEAU DE BORD'!B2411</f>
        <v>0</v>
      </c>
      <c r="CJ2413">
        <f>'TABLEAU DE BORD'!E2411-'TABLEAU DE BORD'!C2411</f>
        <v>0</v>
      </c>
      <c r="CL2413">
        <f>'TABLEAU DE BORD'!H2411</f>
        <v>0</v>
      </c>
      <c r="CM2413">
        <f>'TABLEAU DE BORD'!K2411-'TABLEAU DE BORD'!I2411</f>
        <v>0</v>
      </c>
    </row>
    <row r="2414" spans="85:91" x14ac:dyDescent="0.25">
      <c r="CG241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BORD'!$B$13:$B$2000,0),9)))*T2414/$P$18)</f>
        <v>406.35042202010396</v>
      </c>
      <c r="CI2414">
        <f>'TABLEAU DE BORD'!B2412</f>
        <v>0</v>
      </c>
      <c r="CJ2414">
        <f>'TABLEAU DE BORD'!E2412-'TABLEAU DE BORD'!C2412</f>
        <v>0</v>
      </c>
      <c r="CL2414">
        <f>'TABLEAU DE BORD'!H2412</f>
        <v>0</v>
      </c>
      <c r="CM2414">
        <f>'TABLEAU DE BORD'!K2412-'TABLEAU DE BORD'!I2412</f>
        <v>0</v>
      </c>
    </row>
    <row r="2415" spans="85:91" x14ac:dyDescent="0.25">
      <c r="CG241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BORD'!$B$13:$B$2000,0),9)))*T2415/$P$18)</f>
        <v>406.35042202010396</v>
      </c>
      <c r="CI2415">
        <f>'TABLEAU DE BORD'!B2413</f>
        <v>0</v>
      </c>
      <c r="CJ2415">
        <f>'TABLEAU DE BORD'!E2413-'TABLEAU DE BORD'!C2413</f>
        <v>0</v>
      </c>
      <c r="CL2415">
        <f>'TABLEAU DE BORD'!H2413</f>
        <v>0</v>
      </c>
      <c r="CM2415">
        <f>'TABLEAU DE BORD'!K2413-'TABLEAU DE BORD'!I2413</f>
        <v>0</v>
      </c>
    </row>
    <row r="2416" spans="85:91" x14ac:dyDescent="0.25">
      <c r="CG241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BORD'!$B$13:$B$2000,0),9)))*T2416/$P$18)</f>
        <v>406.35042202010396</v>
      </c>
      <c r="CI2416">
        <f>'TABLEAU DE BORD'!B2414</f>
        <v>0</v>
      </c>
      <c r="CJ2416">
        <f>'TABLEAU DE BORD'!E2414-'TABLEAU DE BORD'!C2414</f>
        <v>0</v>
      </c>
      <c r="CL2416">
        <f>'TABLEAU DE BORD'!H2414</f>
        <v>0</v>
      </c>
      <c r="CM2416">
        <f>'TABLEAU DE BORD'!K2414-'TABLEAU DE BORD'!I2414</f>
        <v>0</v>
      </c>
    </row>
    <row r="2417" spans="85:91" x14ac:dyDescent="0.25">
      <c r="CG241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BORD'!$B$13:$B$2000,0),9)))*T2417/$P$18)</f>
        <v>406.35042202010396</v>
      </c>
      <c r="CI2417">
        <f>'TABLEAU DE BORD'!B2415</f>
        <v>0</v>
      </c>
      <c r="CJ2417">
        <f>'TABLEAU DE BORD'!E2415-'TABLEAU DE BORD'!C2415</f>
        <v>0</v>
      </c>
      <c r="CL2417">
        <f>'TABLEAU DE BORD'!H2415</f>
        <v>0</v>
      </c>
      <c r="CM2417">
        <f>'TABLEAU DE BORD'!K2415-'TABLEAU DE BORD'!I2415</f>
        <v>0</v>
      </c>
    </row>
    <row r="2418" spans="85:91" x14ac:dyDescent="0.25">
      <c r="CG241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BORD'!$B$13:$B$2000,0),9)))*T2418/$P$18)</f>
        <v>406.35042202010396</v>
      </c>
      <c r="CI2418">
        <f>'TABLEAU DE BORD'!B2416</f>
        <v>0</v>
      </c>
      <c r="CJ2418">
        <f>'TABLEAU DE BORD'!E2416-'TABLEAU DE BORD'!C2416</f>
        <v>0</v>
      </c>
      <c r="CL2418">
        <f>'TABLEAU DE BORD'!H2416</f>
        <v>0</v>
      </c>
      <c r="CM2418">
        <f>'TABLEAU DE BORD'!K2416-'TABLEAU DE BORD'!I2416</f>
        <v>0</v>
      </c>
    </row>
    <row r="2419" spans="85:91" x14ac:dyDescent="0.25">
      <c r="CG241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BORD'!$B$13:$B$2000,0),9)))*T2419/$P$18)</f>
        <v>406.35042202010396</v>
      </c>
      <c r="CI2419">
        <f>'TABLEAU DE BORD'!B2417</f>
        <v>0</v>
      </c>
      <c r="CJ2419">
        <f>'TABLEAU DE BORD'!E2417-'TABLEAU DE BORD'!C2417</f>
        <v>0</v>
      </c>
      <c r="CL2419">
        <f>'TABLEAU DE BORD'!H2417</f>
        <v>0</v>
      </c>
      <c r="CM2419">
        <f>'TABLEAU DE BORD'!K2417-'TABLEAU DE BORD'!I2417</f>
        <v>0</v>
      </c>
    </row>
    <row r="2420" spans="85:91" x14ac:dyDescent="0.25">
      <c r="CG242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BORD'!$B$13:$B$2000,0),9)))*T2420/$P$18)</f>
        <v>406.35042202010396</v>
      </c>
      <c r="CI2420">
        <f>'TABLEAU DE BORD'!B2418</f>
        <v>0</v>
      </c>
      <c r="CJ2420">
        <f>'TABLEAU DE BORD'!E2418-'TABLEAU DE BORD'!C2418</f>
        <v>0</v>
      </c>
      <c r="CL2420">
        <f>'TABLEAU DE BORD'!H2418</f>
        <v>0</v>
      </c>
      <c r="CM2420">
        <f>'TABLEAU DE BORD'!K2418-'TABLEAU DE BORD'!I2418</f>
        <v>0</v>
      </c>
    </row>
    <row r="2421" spans="85:91" x14ac:dyDescent="0.25">
      <c r="CG242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BORD'!$B$13:$B$2000,0),9)))*T2421/$P$18)</f>
        <v>406.35042202010396</v>
      </c>
      <c r="CI2421">
        <f>'TABLEAU DE BORD'!B2419</f>
        <v>0</v>
      </c>
      <c r="CJ2421">
        <f>'TABLEAU DE BORD'!E2419-'TABLEAU DE BORD'!C2419</f>
        <v>0</v>
      </c>
      <c r="CL2421">
        <f>'TABLEAU DE BORD'!H2419</f>
        <v>0</v>
      </c>
      <c r="CM2421">
        <f>'TABLEAU DE BORD'!K2419-'TABLEAU DE BORD'!I2419</f>
        <v>0</v>
      </c>
    </row>
    <row r="2422" spans="85:91" x14ac:dyDescent="0.25">
      <c r="CG242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BORD'!$B$13:$B$2000,0),9)))*T2422/$P$18)</f>
        <v>406.35042202010396</v>
      </c>
      <c r="CI2422">
        <f>'TABLEAU DE BORD'!B2420</f>
        <v>0</v>
      </c>
      <c r="CJ2422">
        <f>'TABLEAU DE BORD'!E2420-'TABLEAU DE BORD'!C2420</f>
        <v>0</v>
      </c>
      <c r="CL2422">
        <f>'TABLEAU DE BORD'!H2420</f>
        <v>0</v>
      </c>
      <c r="CM2422">
        <f>'TABLEAU DE BORD'!K2420-'TABLEAU DE BORD'!I2420</f>
        <v>0</v>
      </c>
    </row>
    <row r="2423" spans="85:91" x14ac:dyDescent="0.25">
      <c r="CG242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BORD'!$B$13:$B$2000,0),9)))*T2423/$P$18)</f>
        <v>406.35042202010396</v>
      </c>
      <c r="CI2423">
        <f>'TABLEAU DE BORD'!B2421</f>
        <v>0</v>
      </c>
      <c r="CJ2423">
        <f>'TABLEAU DE BORD'!E2421-'TABLEAU DE BORD'!C2421</f>
        <v>0</v>
      </c>
      <c r="CL2423">
        <f>'TABLEAU DE BORD'!H2421</f>
        <v>0</v>
      </c>
      <c r="CM2423">
        <f>'TABLEAU DE BORD'!K2421-'TABLEAU DE BORD'!I2421</f>
        <v>0</v>
      </c>
    </row>
    <row r="2424" spans="85:91" x14ac:dyDescent="0.25">
      <c r="CG242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BORD'!$B$13:$B$2000,0),9)))*T2424/$P$18)</f>
        <v>406.35042202010396</v>
      </c>
      <c r="CI2424">
        <f>'TABLEAU DE BORD'!B2422</f>
        <v>0</v>
      </c>
      <c r="CJ2424">
        <f>'TABLEAU DE BORD'!E2422-'TABLEAU DE BORD'!C2422</f>
        <v>0</v>
      </c>
      <c r="CL2424">
        <f>'TABLEAU DE BORD'!H2422</f>
        <v>0</v>
      </c>
      <c r="CM2424">
        <f>'TABLEAU DE BORD'!K2422-'TABLEAU DE BORD'!I2422</f>
        <v>0</v>
      </c>
    </row>
    <row r="2425" spans="85:91" x14ac:dyDescent="0.25">
      <c r="CG242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BORD'!$B$13:$B$2000,0),9)))*T2425/$P$18)</f>
        <v>406.35042202010396</v>
      </c>
      <c r="CI2425">
        <f>'TABLEAU DE BORD'!B2423</f>
        <v>0</v>
      </c>
      <c r="CJ2425">
        <f>'TABLEAU DE BORD'!E2423-'TABLEAU DE BORD'!C2423</f>
        <v>0</v>
      </c>
      <c r="CL2425">
        <f>'TABLEAU DE BORD'!H2423</f>
        <v>0</v>
      </c>
      <c r="CM2425">
        <f>'TABLEAU DE BORD'!K2423-'TABLEAU DE BORD'!I2423</f>
        <v>0</v>
      </c>
    </row>
    <row r="2426" spans="85:91" x14ac:dyDescent="0.25">
      <c r="CG242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BORD'!$B$13:$B$2000,0),9)))*T2426/$P$18)</f>
        <v>406.35042202010396</v>
      </c>
      <c r="CI2426">
        <f>'TABLEAU DE BORD'!B2424</f>
        <v>0</v>
      </c>
      <c r="CJ2426">
        <f>'TABLEAU DE BORD'!E2424-'TABLEAU DE BORD'!C2424</f>
        <v>0</v>
      </c>
      <c r="CL2426">
        <f>'TABLEAU DE BORD'!H2424</f>
        <v>0</v>
      </c>
      <c r="CM2426">
        <f>'TABLEAU DE BORD'!K2424-'TABLEAU DE BORD'!I2424</f>
        <v>0</v>
      </c>
    </row>
    <row r="2427" spans="85:91" x14ac:dyDescent="0.25">
      <c r="CG242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BORD'!$B$13:$B$2000,0),9)))*T2427/$P$18)</f>
        <v>406.35042202010396</v>
      </c>
      <c r="CI2427">
        <f>'TABLEAU DE BORD'!B2425</f>
        <v>0</v>
      </c>
      <c r="CJ2427">
        <f>'TABLEAU DE BORD'!E2425-'TABLEAU DE BORD'!C2425</f>
        <v>0</v>
      </c>
      <c r="CL2427">
        <f>'TABLEAU DE BORD'!H2425</f>
        <v>0</v>
      </c>
      <c r="CM2427">
        <f>'TABLEAU DE BORD'!K2425-'TABLEAU DE BORD'!I2425</f>
        <v>0</v>
      </c>
    </row>
    <row r="2428" spans="85:91" x14ac:dyDescent="0.25">
      <c r="CG242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BORD'!$B$13:$B$2000,0),9)))*T2428/$P$18)</f>
        <v>406.35042202010396</v>
      </c>
      <c r="CI2428">
        <f>'TABLEAU DE BORD'!B2426</f>
        <v>0</v>
      </c>
      <c r="CJ2428">
        <f>'TABLEAU DE BORD'!E2426-'TABLEAU DE BORD'!C2426</f>
        <v>0</v>
      </c>
      <c r="CL2428">
        <f>'TABLEAU DE BORD'!H2426</f>
        <v>0</v>
      </c>
      <c r="CM2428">
        <f>'TABLEAU DE BORD'!K2426-'TABLEAU DE BORD'!I2426</f>
        <v>0</v>
      </c>
    </row>
    <row r="2429" spans="85:91" x14ac:dyDescent="0.25">
      <c r="CG242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BORD'!$B$13:$B$2000,0),9)))*T2429/$P$18)</f>
        <v>406.35042202010396</v>
      </c>
      <c r="CI2429">
        <f>'TABLEAU DE BORD'!B2427</f>
        <v>0</v>
      </c>
      <c r="CJ2429">
        <f>'TABLEAU DE BORD'!E2427-'TABLEAU DE BORD'!C2427</f>
        <v>0</v>
      </c>
      <c r="CL2429">
        <f>'TABLEAU DE BORD'!H2427</f>
        <v>0</v>
      </c>
      <c r="CM2429">
        <f>'TABLEAU DE BORD'!K2427-'TABLEAU DE BORD'!I2427</f>
        <v>0</v>
      </c>
    </row>
    <row r="2430" spans="85:91" x14ac:dyDescent="0.25">
      <c r="CG243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BORD'!$B$13:$B$2000,0),9)))*T2430/$P$18)</f>
        <v>406.35042202010396</v>
      </c>
      <c r="CI2430">
        <f>'TABLEAU DE BORD'!B2428</f>
        <v>0</v>
      </c>
      <c r="CJ2430">
        <f>'TABLEAU DE BORD'!E2428-'TABLEAU DE BORD'!C2428</f>
        <v>0</v>
      </c>
      <c r="CL2430">
        <f>'TABLEAU DE BORD'!H2428</f>
        <v>0</v>
      </c>
      <c r="CM2430">
        <f>'TABLEAU DE BORD'!K2428-'TABLEAU DE BORD'!I2428</f>
        <v>0</v>
      </c>
    </row>
    <row r="2431" spans="85:91" x14ac:dyDescent="0.25">
      <c r="CG243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BORD'!$B$13:$B$2000,0),9)))*T2431/$P$18)</f>
        <v>406.35042202010396</v>
      </c>
      <c r="CI2431">
        <f>'TABLEAU DE BORD'!B2429</f>
        <v>0</v>
      </c>
      <c r="CJ2431">
        <f>'TABLEAU DE BORD'!E2429-'TABLEAU DE BORD'!C2429</f>
        <v>0</v>
      </c>
      <c r="CL2431">
        <f>'TABLEAU DE BORD'!H2429</f>
        <v>0</v>
      </c>
      <c r="CM2431">
        <f>'TABLEAU DE BORD'!K2429-'TABLEAU DE BORD'!I2429</f>
        <v>0</v>
      </c>
    </row>
    <row r="2432" spans="85:91" x14ac:dyDescent="0.25">
      <c r="CG243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BORD'!$B$13:$B$2000,0),9)))*T2432/$P$18)</f>
        <v>406.35042202010396</v>
      </c>
      <c r="CI2432">
        <f>'TABLEAU DE BORD'!B2430</f>
        <v>0</v>
      </c>
      <c r="CJ2432">
        <f>'TABLEAU DE BORD'!E2430-'TABLEAU DE BORD'!C2430</f>
        <v>0</v>
      </c>
      <c r="CL2432">
        <f>'TABLEAU DE BORD'!H2430</f>
        <v>0</v>
      </c>
      <c r="CM2432">
        <f>'TABLEAU DE BORD'!K2430-'TABLEAU DE BORD'!I2430</f>
        <v>0</v>
      </c>
    </row>
    <row r="2433" spans="85:91" x14ac:dyDescent="0.25">
      <c r="CG243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BORD'!$B$13:$B$2000,0),9)))*T2433/$P$18)</f>
        <v>406.35042202010396</v>
      </c>
      <c r="CI2433">
        <f>'TABLEAU DE BORD'!B2431</f>
        <v>0</v>
      </c>
      <c r="CJ2433">
        <f>'TABLEAU DE BORD'!E2431-'TABLEAU DE BORD'!C2431</f>
        <v>0</v>
      </c>
      <c r="CL2433">
        <f>'TABLEAU DE BORD'!H2431</f>
        <v>0</v>
      </c>
      <c r="CM2433">
        <f>'TABLEAU DE BORD'!K2431-'TABLEAU DE BORD'!I2431</f>
        <v>0</v>
      </c>
    </row>
    <row r="2434" spans="85:91" x14ac:dyDescent="0.25">
      <c r="CG243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BORD'!$B$13:$B$2000,0),9)))*T2434/$P$18)</f>
        <v>406.35042202010396</v>
      </c>
      <c r="CI2434">
        <f>'TABLEAU DE BORD'!B2432</f>
        <v>0</v>
      </c>
      <c r="CJ2434">
        <f>'TABLEAU DE BORD'!E2432-'TABLEAU DE BORD'!C2432</f>
        <v>0</v>
      </c>
      <c r="CL2434">
        <f>'TABLEAU DE BORD'!H2432</f>
        <v>0</v>
      </c>
      <c r="CM2434">
        <f>'TABLEAU DE BORD'!K2432-'TABLEAU DE BORD'!I2432</f>
        <v>0</v>
      </c>
    </row>
    <row r="2435" spans="85:91" x14ac:dyDescent="0.25">
      <c r="CG243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BORD'!$B$13:$B$2000,0),9)))*T2435/$P$18)</f>
        <v>406.35042202010396</v>
      </c>
      <c r="CI2435">
        <f>'TABLEAU DE BORD'!B2433</f>
        <v>0</v>
      </c>
      <c r="CJ2435">
        <f>'TABLEAU DE BORD'!E2433-'TABLEAU DE BORD'!C2433</f>
        <v>0</v>
      </c>
      <c r="CL2435">
        <f>'TABLEAU DE BORD'!H2433</f>
        <v>0</v>
      </c>
      <c r="CM2435">
        <f>'TABLEAU DE BORD'!K2433-'TABLEAU DE BORD'!I2433</f>
        <v>0</v>
      </c>
    </row>
    <row r="2436" spans="85:91" x14ac:dyDescent="0.25">
      <c r="CG243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BORD'!$B$13:$B$2000,0),9)))*T2436/$P$18)</f>
        <v>406.35042202010396</v>
      </c>
      <c r="CI2436">
        <f>'TABLEAU DE BORD'!B2434</f>
        <v>0</v>
      </c>
      <c r="CJ2436">
        <f>'TABLEAU DE BORD'!E2434-'TABLEAU DE BORD'!C2434</f>
        <v>0</v>
      </c>
      <c r="CL2436">
        <f>'TABLEAU DE BORD'!H2434</f>
        <v>0</v>
      </c>
      <c r="CM2436">
        <f>'TABLEAU DE BORD'!K2434-'TABLEAU DE BORD'!I2434</f>
        <v>0</v>
      </c>
    </row>
    <row r="2437" spans="85:91" x14ac:dyDescent="0.25">
      <c r="CG243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BORD'!$B$13:$B$2000,0),9)))*T2437/$P$18)</f>
        <v>406.35042202010396</v>
      </c>
      <c r="CI2437">
        <f>'TABLEAU DE BORD'!B2435</f>
        <v>0</v>
      </c>
      <c r="CJ2437">
        <f>'TABLEAU DE BORD'!E2435-'TABLEAU DE BORD'!C2435</f>
        <v>0</v>
      </c>
      <c r="CL2437">
        <f>'TABLEAU DE BORD'!H2435</f>
        <v>0</v>
      </c>
      <c r="CM2437">
        <f>'TABLEAU DE BORD'!K2435-'TABLEAU DE BORD'!I2435</f>
        <v>0</v>
      </c>
    </row>
    <row r="2438" spans="85:91" x14ac:dyDescent="0.25">
      <c r="CG243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BORD'!$B$13:$B$2000,0),9)))*T2438/$P$18)</f>
        <v>406.35042202010396</v>
      </c>
      <c r="CI2438">
        <f>'TABLEAU DE BORD'!B2436</f>
        <v>0</v>
      </c>
      <c r="CJ2438">
        <f>'TABLEAU DE BORD'!E2436-'TABLEAU DE BORD'!C2436</f>
        <v>0</v>
      </c>
      <c r="CL2438">
        <f>'TABLEAU DE BORD'!H2436</f>
        <v>0</v>
      </c>
      <c r="CM2438">
        <f>'TABLEAU DE BORD'!K2436-'TABLEAU DE BORD'!I2436</f>
        <v>0</v>
      </c>
    </row>
    <row r="2439" spans="85:91" x14ac:dyDescent="0.25">
      <c r="CG243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BORD'!$B$13:$B$2000,0),9)))*T2439/$P$18)</f>
        <v>406.35042202010396</v>
      </c>
      <c r="CI2439">
        <f>'TABLEAU DE BORD'!B2437</f>
        <v>0</v>
      </c>
      <c r="CJ2439">
        <f>'TABLEAU DE BORD'!E2437-'TABLEAU DE BORD'!C2437</f>
        <v>0</v>
      </c>
      <c r="CL2439">
        <f>'TABLEAU DE BORD'!H2437</f>
        <v>0</v>
      </c>
      <c r="CM2439">
        <f>'TABLEAU DE BORD'!K2437-'TABLEAU DE BORD'!I2437</f>
        <v>0</v>
      </c>
    </row>
    <row r="2440" spans="85:91" x14ac:dyDescent="0.25">
      <c r="CG244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BORD'!$B$13:$B$2000,0),9)))*T2440/$P$18)</f>
        <v>406.35042202010396</v>
      </c>
      <c r="CI2440">
        <f>'TABLEAU DE BORD'!B2438</f>
        <v>0</v>
      </c>
      <c r="CJ2440">
        <f>'TABLEAU DE BORD'!E2438-'TABLEAU DE BORD'!C2438</f>
        <v>0</v>
      </c>
      <c r="CL2440">
        <f>'TABLEAU DE BORD'!H2438</f>
        <v>0</v>
      </c>
      <c r="CM2440">
        <f>'TABLEAU DE BORD'!K2438-'TABLEAU DE BORD'!I2438</f>
        <v>0</v>
      </c>
    </row>
    <row r="2441" spans="85:91" x14ac:dyDescent="0.25">
      <c r="CG244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BORD'!$B$13:$B$2000,0),9)))*T2441/$P$18)</f>
        <v>406.35042202010396</v>
      </c>
      <c r="CI2441">
        <f>'TABLEAU DE BORD'!B2439</f>
        <v>0</v>
      </c>
      <c r="CJ2441">
        <f>'TABLEAU DE BORD'!E2439-'TABLEAU DE BORD'!C2439</f>
        <v>0</v>
      </c>
      <c r="CL2441">
        <f>'TABLEAU DE BORD'!H2439</f>
        <v>0</v>
      </c>
      <c r="CM2441">
        <f>'TABLEAU DE BORD'!K2439-'TABLEAU DE BORD'!I2439</f>
        <v>0</v>
      </c>
    </row>
    <row r="2442" spans="85:91" x14ac:dyDescent="0.25">
      <c r="CG244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BORD'!$B$13:$B$2000,0),9)))*T2442/$P$18)</f>
        <v>406.35042202010396</v>
      </c>
      <c r="CI2442">
        <f>'TABLEAU DE BORD'!B2440</f>
        <v>0</v>
      </c>
      <c r="CJ2442">
        <f>'TABLEAU DE BORD'!E2440-'TABLEAU DE BORD'!C2440</f>
        <v>0</v>
      </c>
      <c r="CL2442">
        <f>'TABLEAU DE BORD'!H2440</f>
        <v>0</v>
      </c>
      <c r="CM2442">
        <f>'TABLEAU DE BORD'!K2440-'TABLEAU DE BORD'!I2440</f>
        <v>0</v>
      </c>
    </row>
    <row r="2443" spans="85:91" x14ac:dyDescent="0.25">
      <c r="CG244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BORD'!$B$13:$B$2000,0),9)))*T2443/$P$18)</f>
        <v>406.35042202010396</v>
      </c>
      <c r="CI2443">
        <f>'TABLEAU DE BORD'!B2441</f>
        <v>0</v>
      </c>
      <c r="CJ2443">
        <f>'TABLEAU DE BORD'!E2441-'TABLEAU DE BORD'!C2441</f>
        <v>0</v>
      </c>
      <c r="CL2443">
        <f>'TABLEAU DE BORD'!H2441</f>
        <v>0</v>
      </c>
      <c r="CM2443">
        <f>'TABLEAU DE BORD'!K2441-'TABLEAU DE BORD'!I2441</f>
        <v>0</v>
      </c>
    </row>
    <row r="2444" spans="85:91" x14ac:dyDescent="0.25">
      <c r="CG244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BORD'!$B$13:$B$2000,0),9)))*T2444/$P$18)</f>
        <v>406.35042202010396</v>
      </c>
      <c r="CI2444">
        <f>'TABLEAU DE BORD'!B2442</f>
        <v>0</v>
      </c>
      <c r="CJ2444">
        <f>'TABLEAU DE BORD'!E2442-'TABLEAU DE BORD'!C2442</f>
        <v>0</v>
      </c>
      <c r="CL2444">
        <f>'TABLEAU DE BORD'!H2442</f>
        <v>0</v>
      </c>
      <c r="CM2444">
        <f>'TABLEAU DE BORD'!K2442-'TABLEAU DE BORD'!I2442</f>
        <v>0</v>
      </c>
    </row>
    <row r="2445" spans="85:91" x14ac:dyDescent="0.25">
      <c r="CG244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BORD'!$B$13:$B$2000,0),9)))*T2445/$P$18)</f>
        <v>406.35042202010396</v>
      </c>
      <c r="CI2445">
        <f>'TABLEAU DE BORD'!B2443</f>
        <v>0</v>
      </c>
      <c r="CJ2445">
        <f>'TABLEAU DE BORD'!E2443-'TABLEAU DE BORD'!C2443</f>
        <v>0</v>
      </c>
      <c r="CL2445">
        <f>'TABLEAU DE BORD'!H2443</f>
        <v>0</v>
      </c>
      <c r="CM2445">
        <f>'TABLEAU DE BORD'!K2443-'TABLEAU DE BORD'!I2443</f>
        <v>0</v>
      </c>
    </row>
    <row r="2446" spans="85:91" x14ac:dyDescent="0.25">
      <c r="CG244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BORD'!$B$13:$B$2000,0),9)))*T2446/$P$18)</f>
        <v>406.35042202010396</v>
      </c>
      <c r="CI2446">
        <f>'TABLEAU DE BORD'!B2444</f>
        <v>0</v>
      </c>
      <c r="CJ2446">
        <f>'TABLEAU DE BORD'!E2444-'TABLEAU DE BORD'!C2444</f>
        <v>0</v>
      </c>
      <c r="CL2446">
        <f>'TABLEAU DE BORD'!H2444</f>
        <v>0</v>
      </c>
      <c r="CM2446">
        <f>'TABLEAU DE BORD'!K2444-'TABLEAU DE BORD'!I2444</f>
        <v>0</v>
      </c>
    </row>
    <row r="2447" spans="85:91" x14ac:dyDescent="0.25">
      <c r="CG244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BORD'!$B$13:$B$2000,0),9)))*T2447/$P$18)</f>
        <v>406.35042202010396</v>
      </c>
      <c r="CI2447">
        <f>'TABLEAU DE BORD'!B2445</f>
        <v>0</v>
      </c>
      <c r="CJ2447">
        <f>'TABLEAU DE BORD'!E2445-'TABLEAU DE BORD'!C2445</f>
        <v>0</v>
      </c>
      <c r="CL2447">
        <f>'TABLEAU DE BORD'!H2445</f>
        <v>0</v>
      </c>
      <c r="CM2447">
        <f>'TABLEAU DE BORD'!K2445-'TABLEAU DE BORD'!I2445</f>
        <v>0</v>
      </c>
    </row>
    <row r="2448" spans="85:91" x14ac:dyDescent="0.25">
      <c r="CG244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BORD'!$B$13:$B$2000,0),9)))*T2448/$P$18)</f>
        <v>406.35042202010396</v>
      </c>
      <c r="CI2448">
        <f>'TABLEAU DE BORD'!B2446</f>
        <v>0</v>
      </c>
      <c r="CJ2448">
        <f>'TABLEAU DE BORD'!E2446-'TABLEAU DE BORD'!C2446</f>
        <v>0</v>
      </c>
      <c r="CL2448">
        <f>'TABLEAU DE BORD'!H2446</f>
        <v>0</v>
      </c>
      <c r="CM2448">
        <f>'TABLEAU DE BORD'!K2446-'TABLEAU DE BORD'!I2446</f>
        <v>0</v>
      </c>
    </row>
    <row r="2449" spans="85:91" x14ac:dyDescent="0.25">
      <c r="CG244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BORD'!$B$13:$B$2000,0),9)))*T2449/$P$18)</f>
        <v>406.35042202010396</v>
      </c>
      <c r="CI2449">
        <f>'TABLEAU DE BORD'!B2447</f>
        <v>0</v>
      </c>
      <c r="CJ2449">
        <f>'TABLEAU DE BORD'!E2447-'TABLEAU DE BORD'!C2447</f>
        <v>0</v>
      </c>
      <c r="CL2449">
        <f>'TABLEAU DE BORD'!H2447</f>
        <v>0</v>
      </c>
      <c r="CM2449">
        <f>'TABLEAU DE BORD'!K2447-'TABLEAU DE BORD'!I2447</f>
        <v>0</v>
      </c>
    </row>
    <row r="2450" spans="85:91" x14ac:dyDescent="0.25">
      <c r="CG245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BORD'!$B$13:$B$2000,0),9)))*T2450/$P$18)</f>
        <v>406.35042202010396</v>
      </c>
      <c r="CI2450">
        <f>'TABLEAU DE BORD'!B2448</f>
        <v>0</v>
      </c>
      <c r="CJ2450">
        <f>'TABLEAU DE BORD'!E2448-'TABLEAU DE BORD'!C2448</f>
        <v>0</v>
      </c>
      <c r="CL2450">
        <f>'TABLEAU DE BORD'!H2448</f>
        <v>0</v>
      </c>
      <c r="CM2450">
        <f>'TABLEAU DE BORD'!K2448-'TABLEAU DE BORD'!I2448</f>
        <v>0</v>
      </c>
    </row>
    <row r="2451" spans="85:91" x14ac:dyDescent="0.25">
      <c r="CG245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BORD'!$B$13:$B$2000,0),9)))*T2451/$P$18)</f>
        <v>406.35042202010396</v>
      </c>
      <c r="CI2451">
        <f>'TABLEAU DE BORD'!B2449</f>
        <v>0</v>
      </c>
      <c r="CJ2451">
        <f>'TABLEAU DE BORD'!E2449-'TABLEAU DE BORD'!C2449</f>
        <v>0</v>
      </c>
      <c r="CL2451">
        <f>'TABLEAU DE BORD'!H2449</f>
        <v>0</v>
      </c>
      <c r="CM2451">
        <f>'TABLEAU DE BORD'!K2449-'TABLEAU DE BORD'!I2449</f>
        <v>0</v>
      </c>
    </row>
    <row r="2452" spans="85:91" x14ac:dyDescent="0.25">
      <c r="CG245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BORD'!$B$13:$B$2000,0),9)))*T2452/$P$18)</f>
        <v>406.35042202010396</v>
      </c>
      <c r="CI2452">
        <f>'TABLEAU DE BORD'!B2450</f>
        <v>0</v>
      </c>
      <c r="CJ2452">
        <f>'TABLEAU DE BORD'!E2450-'TABLEAU DE BORD'!C2450</f>
        <v>0</v>
      </c>
      <c r="CL2452">
        <f>'TABLEAU DE BORD'!H2450</f>
        <v>0</v>
      </c>
      <c r="CM2452">
        <f>'TABLEAU DE BORD'!K2450-'TABLEAU DE BORD'!I2450</f>
        <v>0</v>
      </c>
    </row>
    <row r="2453" spans="85:91" x14ac:dyDescent="0.25">
      <c r="CG245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BORD'!$B$13:$B$2000,0),9)))*T2453/$P$18)</f>
        <v>406.35042202010396</v>
      </c>
      <c r="CI2453">
        <f>'TABLEAU DE BORD'!B2451</f>
        <v>0</v>
      </c>
      <c r="CJ2453">
        <f>'TABLEAU DE BORD'!E2451-'TABLEAU DE BORD'!C2451</f>
        <v>0</v>
      </c>
      <c r="CL2453">
        <f>'TABLEAU DE BORD'!H2451</f>
        <v>0</v>
      </c>
      <c r="CM2453">
        <f>'TABLEAU DE BORD'!K2451-'TABLEAU DE BORD'!I2451</f>
        <v>0</v>
      </c>
    </row>
    <row r="2454" spans="85:91" x14ac:dyDescent="0.25">
      <c r="CG245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BORD'!$B$13:$B$2000,0),9)))*T2454/$P$18)</f>
        <v>406.35042202010396</v>
      </c>
      <c r="CI2454">
        <f>'TABLEAU DE BORD'!B2452</f>
        <v>0</v>
      </c>
      <c r="CJ2454">
        <f>'TABLEAU DE BORD'!E2452-'TABLEAU DE BORD'!C2452</f>
        <v>0</v>
      </c>
      <c r="CL2454">
        <f>'TABLEAU DE BORD'!H2452</f>
        <v>0</v>
      </c>
      <c r="CM2454">
        <f>'TABLEAU DE BORD'!K2452-'TABLEAU DE BORD'!I2452</f>
        <v>0</v>
      </c>
    </row>
    <row r="2455" spans="85:91" x14ac:dyDescent="0.25">
      <c r="CG245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BORD'!$B$13:$B$2000,0),9)))*T2455/$P$18)</f>
        <v>406.35042202010396</v>
      </c>
      <c r="CI2455">
        <f>'TABLEAU DE BORD'!B2453</f>
        <v>0</v>
      </c>
      <c r="CJ2455">
        <f>'TABLEAU DE BORD'!E2453-'TABLEAU DE BORD'!C2453</f>
        <v>0</v>
      </c>
      <c r="CL2455">
        <f>'TABLEAU DE BORD'!H2453</f>
        <v>0</v>
      </c>
      <c r="CM2455">
        <f>'TABLEAU DE BORD'!K2453-'TABLEAU DE BORD'!I2453</f>
        <v>0</v>
      </c>
    </row>
    <row r="2456" spans="85:91" x14ac:dyDescent="0.25">
      <c r="CG245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BORD'!$B$13:$B$2000,0),9)))*T2456/$P$18)</f>
        <v>406.35042202010396</v>
      </c>
      <c r="CI2456">
        <f>'TABLEAU DE BORD'!B2454</f>
        <v>0</v>
      </c>
      <c r="CJ2456">
        <f>'TABLEAU DE BORD'!E2454-'TABLEAU DE BORD'!C2454</f>
        <v>0</v>
      </c>
      <c r="CL2456">
        <f>'TABLEAU DE BORD'!H2454</f>
        <v>0</v>
      </c>
      <c r="CM2456">
        <f>'TABLEAU DE BORD'!K2454-'TABLEAU DE BORD'!I2454</f>
        <v>0</v>
      </c>
    </row>
    <row r="2457" spans="85:91" x14ac:dyDescent="0.25">
      <c r="CG245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BORD'!$B$13:$B$2000,0),9)))*T2457/$P$18)</f>
        <v>406.35042202010396</v>
      </c>
      <c r="CI2457">
        <f>'TABLEAU DE BORD'!B2455</f>
        <v>0</v>
      </c>
      <c r="CJ2457">
        <f>'TABLEAU DE BORD'!E2455-'TABLEAU DE BORD'!C2455</f>
        <v>0</v>
      </c>
      <c r="CL2457">
        <f>'TABLEAU DE BORD'!H2455</f>
        <v>0</v>
      </c>
      <c r="CM2457">
        <f>'TABLEAU DE BORD'!K2455-'TABLEAU DE BORD'!I2455</f>
        <v>0</v>
      </c>
    </row>
    <row r="2458" spans="85:91" x14ac:dyDescent="0.25">
      <c r="CG245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BORD'!$B$13:$B$2000,0),9)))*T2458/$P$18)</f>
        <v>406.35042202010396</v>
      </c>
      <c r="CI2458">
        <f>'TABLEAU DE BORD'!B2456</f>
        <v>0</v>
      </c>
      <c r="CJ2458">
        <f>'TABLEAU DE BORD'!E2456-'TABLEAU DE BORD'!C2456</f>
        <v>0</v>
      </c>
      <c r="CL2458">
        <f>'TABLEAU DE BORD'!H2456</f>
        <v>0</v>
      </c>
      <c r="CM2458">
        <f>'TABLEAU DE BORD'!K2456-'TABLEAU DE BORD'!I2456</f>
        <v>0</v>
      </c>
    </row>
    <row r="2459" spans="85:91" x14ac:dyDescent="0.25">
      <c r="CG245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BORD'!$B$13:$B$2000,0),9)))*T2459/$P$18)</f>
        <v>406.35042202010396</v>
      </c>
      <c r="CI2459">
        <f>'TABLEAU DE BORD'!B2457</f>
        <v>0</v>
      </c>
      <c r="CJ2459">
        <f>'TABLEAU DE BORD'!E2457-'TABLEAU DE BORD'!C2457</f>
        <v>0</v>
      </c>
      <c r="CL2459">
        <f>'TABLEAU DE BORD'!H2457</f>
        <v>0</v>
      </c>
      <c r="CM2459">
        <f>'TABLEAU DE BORD'!K2457-'TABLEAU DE BORD'!I2457</f>
        <v>0</v>
      </c>
    </row>
    <row r="2460" spans="85:91" x14ac:dyDescent="0.25">
      <c r="CG246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BORD'!$B$13:$B$2000,0),9)))*T2460/$P$18)</f>
        <v>406.35042202010396</v>
      </c>
      <c r="CI2460">
        <f>'TABLEAU DE BORD'!B2458</f>
        <v>0</v>
      </c>
      <c r="CJ2460">
        <f>'TABLEAU DE BORD'!E2458-'TABLEAU DE BORD'!C2458</f>
        <v>0</v>
      </c>
      <c r="CL2460">
        <f>'TABLEAU DE BORD'!H2458</f>
        <v>0</v>
      </c>
      <c r="CM2460">
        <f>'TABLEAU DE BORD'!K2458-'TABLEAU DE BORD'!I2458</f>
        <v>0</v>
      </c>
    </row>
    <row r="2461" spans="85:91" x14ac:dyDescent="0.25">
      <c r="CG246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BORD'!$B$13:$B$2000,0),9)))*T2461/$P$18)</f>
        <v>406.35042202010396</v>
      </c>
      <c r="CI2461">
        <f>'TABLEAU DE BORD'!B2459</f>
        <v>0</v>
      </c>
      <c r="CJ2461">
        <f>'TABLEAU DE BORD'!E2459-'TABLEAU DE BORD'!C2459</f>
        <v>0</v>
      </c>
      <c r="CL2461">
        <f>'TABLEAU DE BORD'!H2459</f>
        <v>0</v>
      </c>
      <c r="CM2461">
        <f>'TABLEAU DE BORD'!K2459-'TABLEAU DE BORD'!I2459</f>
        <v>0</v>
      </c>
    </row>
    <row r="2462" spans="85:91" x14ac:dyDescent="0.25">
      <c r="CG246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BORD'!$B$13:$B$2000,0),9)))*T2462/$P$18)</f>
        <v>406.35042202010396</v>
      </c>
      <c r="CI2462">
        <f>'TABLEAU DE BORD'!B2460</f>
        <v>0</v>
      </c>
      <c r="CJ2462">
        <f>'TABLEAU DE BORD'!E2460-'TABLEAU DE BORD'!C2460</f>
        <v>0</v>
      </c>
      <c r="CL2462">
        <f>'TABLEAU DE BORD'!H2460</f>
        <v>0</v>
      </c>
      <c r="CM2462">
        <f>'TABLEAU DE BORD'!K2460-'TABLEAU DE BORD'!I2460</f>
        <v>0</v>
      </c>
    </row>
    <row r="2463" spans="85:91" x14ac:dyDescent="0.25">
      <c r="CG246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BORD'!$B$13:$B$2000,0),9)))*T2463/$P$18)</f>
        <v>406.35042202010396</v>
      </c>
      <c r="CI2463">
        <f>'TABLEAU DE BORD'!B2461</f>
        <v>0</v>
      </c>
      <c r="CJ2463">
        <f>'TABLEAU DE BORD'!E2461-'TABLEAU DE BORD'!C2461</f>
        <v>0</v>
      </c>
      <c r="CL2463">
        <f>'TABLEAU DE BORD'!H2461</f>
        <v>0</v>
      </c>
      <c r="CM2463">
        <f>'TABLEAU DE BORD'!K2461-'TABLEAU DE BORD'!I2461</f>
        <v>0</v>
      </c>
    </row>
    <row r="2464" spans="85:91" x14ac:dyDescent="0.25">
      <c r="CG246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BORD'!$B$13:$B$2000,0),9)))*T2464/$P$18)</f>
        <v>406.35042202010396</v>
      </c>
      <c r="CI2464">
        <f>'TABLEAU DE BORD'!B2462</f>
        <v>0</v>
      </c>
      <c r="CJ2464">
        <f>'TABLEAU DE BORD'!E2462-'TABLEAU DE BORD'!C2462</f>
        <v>0</v>
      </c>
      <c r="CL2464">
        <f>'TABLEAU DE BORD'!H2462</f>
        <v>0</v>
      </c>
      <c r="CM2464">
        <f>'TABLEAU DE BORD'!K2462-'TABLEAU DE BORD'!I2462</f>
        <v>0</v>
      </c>
    </row>
    <row r="2465" spans="85:91" x14ac:dyDescent="0.25">
      <c r="CG246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BORD'!$B$13:$B$2000,0),9)))*T2465/$P$18)</f>
        <v>406.35042202010396</v>
      </c>
      <c r="CI2465">
        <f>'TABLEAU DE BORD'!B2463</f>
        <v>0</v>
      </c>
      <c r="CJ2465">
        <f>'TABLEAU DE BORD'!E2463-'TABLEAU DE BORD'!C2463</f>
        <v>0</v>
      </c>
      <c r="CL2465">
        <f>'TABLEAU DE BORD'!H2463</f>
        <v>0</v>
      </c>
      <c r="CM2465">
        <f>'TABLEAU DE BORD'!K2463-'TABLEAU DE BORD'!I2463</f>
        <v>0</v>
      </c>
    </row>
    <row r="2466" spans="85:91" x14ac:dyDescent="0.25">
      <c r="CG246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BORD'!$B$13:$B$2000,0),9)))*T2466/$P$18)</f>
        <v>406.35042202010396</v>
      </c>
      <c r="CI2466">
        <f>'TABLEAU DE BORD'!B2464</f>
        <v>0</v>
      </c>
      <c r="CJ2466">
        <f>'TABLEAU DE BORD'!E2464-'TABLEAU DE BORD'!C2464</f>
        <v>0</v>
      </c>
      <c r="CL2466">
        <f>'TABLEAU DE BORD'!H2464</f>
        <v>0</v>
      </c>
      <c r="CM2466">
        <f>'TABLEAU DE BORD'!K2464-'TABLEAU DE BORD'!I2464</f>
        <v>0</v>
      </c>
    </row>
    <row r="2467" spans="85:91" x14ac:dyDescent="0.25">
      <c r="CG246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BORD'!$B$13:$B$2000,0),9)))*T2467/$P$18)</f>
        <v>406.35042202010396</v>
      </c>
      <c r="CI2467">
        <f>'TABLEAU DE BORD'!B2465</f>
        <v>0</v>
      </c>
      <c r="CJ2467">
        <f>'TABLEAU DE BORD'!E2465-'TABLEAU DE BORD'!C2465</f>
        <v>0</v>
      </c>
      <c r="CL2467">
        <f>'TABLEAU DE BORD'!H2465</f>
        <v>0</v>
      </c>
      <c r="CM2467">
        <f>'TABLEAU DE BORD'!K2465-'TABLEAU DE BORD'!I2465</f>
        <v>0</v>
      </c>
    </row>
    <row r="2468" spans="85:91" x14ac:dyDescent="0.25">
      <c r="CG246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BORD'!$B$13:$B$2000,0),9)))*T2468/$P$18)</f>
        <v>406.35042202010396</v>
      </c>
      <c r="CI2468">
        <f>'TABLEAU DE BORD'!B2466</f>
        <v>0</v>
      </c>
      <c r="CJ2468">
        <f>'TABLEAU DE BORD'!E2466-'TABLEAU DE BORD'!C2466</f>
        <v>0</v>
      </c>
      <c r="CL2468">
        <f>'TABLEAU DE BORD'!H2466</f>
        <v>0</v>
      </c>
      <c r="CM2468">
        <f>'TABLEAU DE BORD'!K2466-'TABLEAU DE BORD'!I2466</f>
        <v>0</v>
      </c>
    </row>
    <row r="2469" spans="85:91" x14ac:dyDescent="0.25">
      <c r="CG246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BORD'!$B$13:$B$2000,0),9)))*T2469/$P$18)</f>
        <v>406.35042202010396</v>
      </c>
      <c r="CI2469">
        <f>'TABLEAU DE BORD'!B2467</f>
        <v>0</v>
      </c>
      <c r="CJ2469">
        <f>'TABLEAU DE BORD'!E2467-'TABLEAU DE BORD'!C2467</f>
        <v>0</v>
      </c>
      <c r="CL2469">
        <f>'TABLEAU DE BORD'!H2467</f>
        <v>0</v>
      </c>
      <c r="CM2469">
        <f>'TABLEAU DE BORD'!K2467-'TABLEAU DE BORD'!I2467</f>
        <v>0</v>
      </c>
    </row>
    <row r="2470" spans="85:91" x14ac:dyDescent="0.25">
      <c r="CG247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BORD'!$B$13:$B$2000,0),9)))*T2470/$P$18)</f>
        <v>406.35042202010396</v>
      </c>
      <c r="CI2470">
        <f>'TABLEAU DE BORD'!B2468</f>
        <v>0</v>
      </c>
      <c r="CJ2470">
        <f>'TABLEAU DE BORD'!E2468-'TABLEAU DE BORD'!C2468</f>
        <v>0</v>
      </c>
      <c r="CL2470">
        <f>'TABLEAU DE BORD'!H2468</f>
        <v>0</v>
      </c>
      <c r="CM2470">
        <f>'TABLEAU DE BORD'!K2468-'TABLEAU DE BORD'!I2468</f>
        <v>0</v>
      </c>
    </row>
    <row r="2471" spans="85:91" x14ac:dyDescent="0.25">
      <c r="CG247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BORD'!$B$13:$B$2000,0),9)))*T2471/$P$18)</f>
        <v>406.35042202010396</v>
      </c>
      <c r="CI2471">
        <f>'TABLEAU DE BORD'!B2469</f>
        <v>0</v>
      </c>
      <c r="CJ2471">
        <f>'TABLEAU DE BORD'!E2469-'TABLEAU DE BORD'!C2469</f>
        <v>0</v>
      </c>
      <c r="CL2471">
        <f>'TABLEAU DE BORD'!H2469</f>
        <v>0</v>
      </c>
      <c r="CM2471">
        <f>'TABLEAU DE BORD'!K2469-'TABLEAU DE BORD'!I2469</f>
        <v>0</v>
      </c>
    </row>
    <row r="2472" spans="85:91" x14ac:dyDescent="0.25">
      <c r="CG247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BORD'!$B$13:$B$2000,0),9)))*T2472/$P$18)</f>
        <v>406.35042202010396</v>
      </c>
      <c r="CI2472">
        <f>'TABLEAU DE BORD'!B2470</f>
        <v>0</v>
      </c>
      <c r="CJ2472">
        <f>'TABLEAU DE BORD'!E2470-'TABLEAU DE BORD'!C2470</f>
        <v>0</v>
      </c>
      <c r="CL2472">
        <f>'TABLEAU DE BORD'!H2470</f>
        <v>0</v>
      </c>
      <c r="CM2472">
        <f>'TABLEAU DE BORD'!K2470-'TABLEAU DE BORD'!I2470</f>
        <v>0</v>
      </c>
    </row>
    <row r="2473" spans="85:91" x14ac:dyDescent="0.25">
      <c r="CG247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BORD'!$B$13:$B$2000,0),9)))*T2473/$P$18)</f>
        <v>406.35042202010396</v>
      </c>
      <c r="CI2473">
        <f>'TABLEAU DE BORD'!B2471</f>
        <v>0</v>
      </c>
      <c r="CJ2473">
        <f>'TABLEAU DE BORD'!E2471-'TABLEAU DE BORD'!C2471</f>
        <v>0</v>
      </c>
      <c r="CL2473">
        <f>'TABLEAU DE BORD'!H2471</f>
        <v>0</v>
      </c>
      <c r="CM2473">
        <f>'TABLEAU DE BORD'!K2471-'TABLEAU DE BORD'!I2471</f>
        <v>0</v>
      </c>
    </row>
    <row r="2474" spans="85:91" x14ac:dyDescent="0.25">
      <c r="CG247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BORD'!$B$13:$B$2000,0),9)))*T2474/$P$18)</f>
        <v>406.35042202010396</v>
      </c>
      <c r="CI2474">
        <f>'TABLEAU DE BORD'!B2472</f>
        <v>0</v>
      </c>
      <c r="CJ2474">
        <f>'TABLEAU DE BORD'!E2472-'TABLEAU DE BORD'!C2472</f>
        <v>0</v>
      </c>
      <c r="CL2474">
        <f>'TABLEAU DE BORD'!H2472</f>
        <v>0</v>
      </c>
      <c r="CM2474">
        <f>'TABLEAU DE BORD'!K2472-'TABLEAU DE BORD'!I2472</f>
        <v>0</v>
      </c>
    </row>
    <row r="2475" spans="85:91" x14ac:dyDescent="0.25">
      <c r="CG247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BORD'!$B$13:$B$2000,0),9)))*T2475/$P$18)</f>
        <v>406.35042202010396</v>
      </c>
      <c r="CI2475">
        <f>'TABLEAU DE BORD'!B2473</f>
        <v>0</v>
      </c>
      <c r="CJ2475">
        <f>'TABLEAU DE BORD'!E2473-'TABLEAU DE BORD'!C2473</f>
        <v>0</v>
      </c>
      <c r="CL2475">
        <f>'TABLEAU DE BORD'!H2473</f>
        <v>0</v>
      </c>
      <c r="CM2475">
        <f>'TABLEAU DE BORD'!K2473-'TABLEAU DE BORD'!I2473</f>
        <v>0</v>
      </c>
    </row>
    <row r="2476" spans="85:91" x14ac:dyDescent="0.25">
      <c r="CG247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BORD'!$B$13:$B$2000,0),9)))*T2476/$P$18)</f>
        <v>406.35042202010396</v>
      </c>
      <c r="CI2476">
        <f>'TABLEAU DE BORD'!B2474</f>
        <v>0</v>
      </c>
      <c r="CJ2476">
        <f>'TABLEAU DE BORD'!E2474-'TABLEAU DE BORD'!C2474</f>
        <v>0</v>
      </c>
      <c r="CL2476">
        <f>'TABLEAU DE BORD'!H2474</f>
        <v>0</v>
      </c>
      <c r="CM2476">
        <f>'TABLEAU DE BORD'!K2474-'TABLEAU DE BORD'!I2474</f>
        <v>0</v>
      </c>
    </row>
    <row r="2477" spans="85:91" x14ac:dyDescent="0.25">
      <c r="CG247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BORD'!$B$13:$B$2000,0),9)))*T2477/$P$18)</f>
        <v>406.35042202010396</v>
      </c>
      <c r="CI2477">
        <f>'TABLEAU DE BORD'!B2475</f>
        <v>0</v>
      </c>
      <c r="CJ2477">
        <f>'TABLEAU DE BORD'!E2475-'TABLEAU DE BORD'!C2475</f>
        <v>0</v>
      </c>
      <c r="CL2477">
        <f>'TABLEAU DE BORD'!H2475</f>
        <v>0</v>
      </c>
      <c r="CM2477">
        <f>'TABLEAU DE BORD'!K2475-'TABLEAU DE BORD'!I2475</f>
        <v>0</v>
      </c>
    </row>
    <row r="2478" spans="85:91" x14ac:dyDescent="0.25">
      <c r="CG247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BORD'!$B$13:$B$2000,0),9)))*T2478/$P$18)</f>
        <v>406.35042202010396</v>
      </c>
      <c r="CI2478">
        <f>'TABLEAU DE BORD'!B2476</f>
        <v>0</v>
      </c>
      <c r="CJ2478">
        <f>'TABLEAU DE BORD'!E2476-'TABLEAU DE BORD'!C2476</f>
        <v>0</v>
      </c>
      <c r="CL2478">
        <f>'TABLEAU DE BORD'!H2476</f>
        <v>0</v>
      </c>
      <c r="CM2478">
        <f>'TABLEAU DE BORD'!K2476-'TABLEAU DE BORD'!I2476</f>
        <v>0</v>
      </c>
    </row>
    <row r="2479" spans="85:91" x14ac:dyDescent="0.25">
      <c r="CG247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BORD'!$B$13:$B$2000,0),9)))*T2479/$P$18)</f>
        <v>406.35042202010396</v>
      </c>
      <c r="CI2479">
        <f>'TABLEAU DE BORD'!B2477</f>
        <v>0</v>
      </c>
      <c r="CJ2479">
        <f>'TABLEAU DE BORD'!E2477-'TABLEAU DE BORD'!C2477</f>
        <v>0</v>
      </c>
      <c r="CL2479">
        <f>'TABLEAU DE BORD'!H2477</f>
        <v>0</v>
      </c>
      <c r="CM2479">
        <f>'TABLEAU DE BORD'!K2477-'TABLEAU DE BORD'!I2477</f>
        <v>0</v>
      </c>
    </row>
    <row r="2480" spans="85:91" x14ac:dyDescent="0.25">
      <c r="CG248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BORD'!$B$13:$B$2000,0),9)))*T2480/$P$18)</f>
        <v>406.35042202010396</v>
      </c>
      <c r="CI2480">
        <f>'TABLEAU DE BORD'!B2478</f>
        <v>0</v>
      </c>
      <c r="CJ2480">
        <f>'TABLEAU DE BORD'!E2478-'TABLEAU DE BORD'!C2478</f>
        <v>0</v>
      </c>
      <c r="CL2480">
        <f>'TABLEAU DE BORD'!H2478</f>
        <v>0</v>
      </c>
      <c r="CM2480">
        <f>'TABLEAU DE BORD'!K2478-'TABLEAU DE BORD'!I2478</f>
        <v>0</v>
      </c>
    </row>
    <row r="2481" spans="85:91" x14ac:dyDescent="0.25">
      <c r="CG248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BORD'!$B$13:$B$2000,0),9)))*T2481/$P$18)</f>
        <v>406.35042202010396</v>
      </c>
      <c r="CI2481">
        <f>'TABLEAU DE BORD'!B2479</f>
        <v>0</v>
      </c>
      <c r="CJ2481">
        <f>'TABLEAU DE BORD'!E2479-'TABLEAU DE BORD'!C2479</f>
        <v>0</v>
      </c>
      <c r="CL2481">
        <f>'TABLEAU DE BORD'!H2479</f>
        <v>0</v>
      </c>
      <c r="CM2481">
        <f>'TABLEAU DE BORD'!K2479-'TABLEAU DE BORD'!I2479</f>
        <v>0</v>
      </c>
    </row>
    <row r="2482" spans="85:91" x14ac:dyDescent="0.25">
      <c r="CG248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BORD'!$B$13:$B$2000,0),9)))*T2482/$P$18)</f>
        <v>406.35042202010396</v>
      </c>
      <c r="CI2482">
        <f>'TABLEAU DE BORD'!B2480</f>
        <v>0</v>
      </c>
      <c r="CJ2482">
        <f>'TABLEAU DE BORD'!E2480-'TABLEAU DE BORD'!C2480</f>
        <v>0</v>
      </c>
      <c r="CL2482">
        <f>'TABLEAU DE BORD'!H2480</f>
        <v>0</v>
      </c>
      <c r="CM2482">
        <f>'TABLEAU DE BORD'!K2480-'TABLEAU DE BORD'!I2480</f>
        <v>0</v>
      </c>
    </row>
    <row r="2483" spans="85:91" x14ac:dyDescent="0.25">
      <c r="CG248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BORD'!$B$13:$B$2000,0),9)))*T2483/$P$18)</f>
        <v>406.35042202010396</v>
      </c>
      <c r="CI2483">
        <f>'TABLEAU DE BORD'!B2481</f>
        <v>0</v>
      </c>
      <c r="CJ2483">
        <f>'TABLEAU DE BORD'!E2481-'TABLEAU DE BORD'!C2481</f>
        <v>0</v>
      </c>
      <c r="CL2483">
        <f>'TABLEAU DE BORD'!H2481</f>
        <v>0</v>
      </c>
      <c r="CM2483">
        <f>'TABLEAU DE BORD'!K2481-'TABLEAU DE BORD'!I2481</f>
        <v>0</v>
      </c>
    </row>
    <row r="2484" spans="85:91" x14ac:dyDescent="0.25">
      <c r="CG248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BORD'!$B$13:$B$2000,0),9)))*T2484/$P$18)</f>
        <v>406.35042202010396</v>
      </c>
      <c r="CI2484">
        <f>'TABLEAU DE BORD'!B2482</f>
        <v>0</v>
      </c>
      <c r="CJ2484">
        <f>'TABLEAU DE BORD'!E2482-'TABLEAU DE BORD'!C2482</f>
        <v>0</v>
      </c>
      <c r="CL2484">
        <f>'TABLEAU DE BORD'!H2482</f>
        <v>0</v>
      </c>
      <c r="CM2484">
        <f>'TABLEAU DE BORD'!K2482-'TABLEAU DE BORD'!I2482</f>
        <v>0</v>
      </c>
    </row>
    <row r="2485" spans="85:91" x14ac:dyDescent="0.25">
      <c r="CG248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BORD'!$B$13:$B$2000,0),9)))*T2485/$P$18)</f>
        <v>406.35042202010396</v>
      </c>
      <c r="CI2485">
        <f>'TABLEAU DE BORD'!B2483</f>
        <v>0</v>
      </c>
      <c r="CJ2485">
        <f>'TABLEAU DE BORD'!E2483-'TABLEAU DE BORD'!C2483</f>
        <v>0</v>
      </c>
      <c r="CL2485">
        <f>'TABLEAU DE BORD'!H2483</f>
        <v>0</v>
      </c>
      <c r="CM2485">
        <f>'TABLEAU DE BORD'!K2483-'TABLEAU DE BORD'!I2483</f>
        <v>0</v>
      </c>
    </row>
    <row r="2486" spans="85:91" x14ac:dyDescent="0.25">
      <c r="CG248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BORD'!$B$13:$B$2000,0),9)))*T2486/$P$18)</f>
        <v>406.35042202010396</v>
      </c>
      <c r="CI2486">
        <f>'TABLEAU DE BORD'!B2484</f>
        <v>0</v>
      </c>
      <c r="CJ2486">
        <f>'TABLEAU DE BORD'!E2484-'TABLEAU DE BORD'!C2484</f>
        <v>0</v>
      </c>
      <c r="CL2486">
        <f>'TABLEAU DE BORD'!H2484</f>
        <v>0</v>
      </c>
      <c r="CM2486">
        <f>'TABLEAU DE BORD'!K2484-'TABLEAU DE BORD'!I2484</f>
        <v>0</v>
      </c>
    </row>
    <row r="2487" spans="85:91" x14ac:dyDescent="0.25">
      <c r="CG248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BORD'!$B$13:$B$2000,0),9)))*T2487/$P$18)</f>
        <v>406.35042202010396</v>
      </c>
      <c r="CI2487">
        <f>'TABLEAU DE BORD'!B2485</f>
        <v>0</v>
      </c>
      <c r="CJ2487">
        <f>'TABLEAU DE BORD'!E2485-'TABLEAU DE BORD'!C2485</f>
        <v>0</v>
      </c>
      <c r="CL2487">
        <f>'TABLEAU DE BORD'!H2485</f>
        <v>0</v>
      </c>
      <c r="CM2487">
        <f>'TABLEAU DE BORD'!K2485-'TABLEAU DE BORD'!I2485</f>
        <v>0</v>
      </c>
    </row>
    <row r="2488" spans="85:91" x14ac:dyDescent="0.25">
      <c r="CG248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BORD'!$B$13:$B$2000,0),9)))*T2488/$P$18)</f>
        <v>406.35042202010396</v>
      </c>
      <c r="CI2488">
        <f>'TABLEAU DE BORD'!B2486</f>
        <v>0</v>
      </c>
      <c r="CJ2488">
        <f>'TABLEAU DE BORD'!E2486-'TABLEAU DE BORD'!C2486</f>
        <v>0</v>
      </c>
      <c r="CL2488">
        <f>'TABLEAU DE BORD'!H2486</f>
        <v>0</v>
      </c>
      <c r="CM2488">
        <f>'TABLEAU DE BORD'!K2486-'TABLEAU DE BORD'!I2486</f>
        <v>0</v>
      </c>
    </row>
    <row r="2489" spans="85:91" x14ac:dyDescent="0.25">
      <c r="CG248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BORD'!$B$13:$B$2000,0),9)))*T2489/$P$18)</f>
        <v>406.35042202010396</v>
      </c>
      <c r="CI2489">
        <f>'TABLEAU DE BORD'!B2487</f>
        <v>0</v>
      </c>
      <c r="CJ2489">
        <f>'TABLEAU DE BORD'!E2487-'TABLEAU DE BORD'!C2487</f>
        <v>0</v>
      </c>
      <c r="CL2489">
        <f>'TABLEAU DE BORD'!H2487</f>
        <v>0</v>
      </c>
      <c r="CM2489">
        <f>'TABLEAU DE BORD'!K2487-'TABLEAU DE BORD'!I2487</f>
        <v>0</v>
      </c>
    </row>
    <row r="2490" spans="85:91" x14ac:dyDescent="0.25">
      <c r="CG249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BORD'!$B$13:$B$2000,0),9)))*T2490/$P$18)</f>
        <v>406.35042202010396</v>
      </c>
      <c r="CI2490">
        <f>'TABLEAU DE BORD'!B2488</f>
        <v>0</v>
      </c>
      <c r="CJ2490">
        <f>'TABLEAU DE BORD'!E2488-'TABLEAU DE BORD'!C2488</f>
        <v>0</v>
      </c>
      <c r="CL2490">
        <f>'TABLEAU DE BORD'!H2488</f>
        <v>0</v>
      </c>
      <c r="CM2490">
        <f>'TABLEAU DE BORD'!K2488-'TABLEAU DE BORD'!I2488</f>
        <v>0</v>
      </c>
    </row>
    <row r="2491" spans="85:91" x14ac:dyDescent="0.25">
      <c r="CG249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BORD'!$B$13:$B$2000,0),9)))*T2491/$P$18)</f>
        <v>406.35042202010396</v>
      </c>
      <c r="CI2491">
        <f>'TABLEAU DE BORD'!B2489</f>
        <v>0</v>
      </c>
      <c r="CJ2491">
        <f>'TABLEAU DE BORD'!E2489-'TABLEAU DE BORD'!C2489</f>
        <v>0</v>
      </c>
      <c r="CL2491">
        <f>'TABLEAU DE BORD'!H2489</f>
        <v>0</v>
      </c>
      <c r="CM2491">
        <f>'TABLEAU DE BORD'!K2489-'TABLEAU DE BORD'!I2489</f>
        <v>0</v>
      </c>
    </row>
    <row r="2492" spans="85:91" x14ac:dyDescent="0.25">
      <c r="CG249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BORD'!$B$13:$B$2000,0),9)))*T2492/$P$18)</f>
        <v>406.35042202010396</v>
      </c>
      <c r="CI2492">
        <f>'TABLEAU DE BORD'!B2490</f>
        <v>0</v>
      </c>
      <c r="CJ2492">
        <f>'TABLEAU DE BORD'!E2490-'TABLEAU DE BORD'!C2490</f>
        <v>0</v>
      </c>
      <c r="CL2492">
        <f>'TABLEAU DE BORD'!H2490</f>
        <v>0</v>
      </c>
      <c r="CM2492">
        <f>'TABLEAU DE BORD'!K2490-'TABLEAU DE BORD'!I2490</f>
        <v>0</v>
      </c>
    </row>
    <row r="2493" spans="85:91" x14ac:dyDescent="0.25">
      <c r="CG249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BORD'!$B$13:$B$2000,0),9)))*T2493/$P$18)</f>
        <v>406.35042202010396</v>
      </c>
      <c r="CI2493">
        <f>'TABLEAU DE BORD'!B2491</f>
        <v>0</v>
      </c>
      <c r="CJ2493">
        <f>'TABLEAU DE BORD'!E2491-'TABLEAU DE BORD'!C2491</f>
        <v>0</v>
      </c>
      <c r="CL2493">
        <f>'TABLEAU DE BORD'!H2491</f>
        <v>0</v>
      </c>
      <c r="CM2493">
        <f>'TABLEAU DE BORD'!K2491-'TABLEAU DE BORD'!I2491</f>
        <v>0</v>
      </c>
    </row>
    <row r="2494" spans="85:91" x14ac:dyDescent="0.25">
      <c r="CG249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BORD'!$B$13:$B$2000,0),9)))*T2494/$P$18)</f>
        <v>406.35042202010396</v>
      </c>
      <c r="CI2494">
        <f>'TABLEAU DE BORD'!B2492</f>
        <v>0</v>
      </c>
      <c r="CJ2494">
        <f>'TABLEAU DE BORD'!E2492-'TABLEAU DE BORD'!C2492</f>
        <v>0</v>
      </c>
      <c r="CL2494">
        <f>'TABLEAU DE BORD'!H2492</f>
        <v>0</v>
      </c>
      <c r="CM2494">
        <f>'TABLEAU DE BORD'!K2492-'TABLEAU DE BORD'!I2492</f>
        <v>0</v>
      </c>
    </row>
    <row r="2495" spans="85:91" x14ac:dyDescent="0.25">
      <c r="CG249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BORD'!$B$13:$B$2000,0),9)))*T2495/$P$18)</f>
        <v>406.35042202010396</v>
      </c>
      <c r="CI2495">
        <f>'TABLEAU DE BORD'!B2493</f>
        <v>0</v>
      </c>
      <c r="CJ2495">
        <f>'TABLEAU DE BORD'!E2493-'TABLEAU DE BORD'!C2493</f>
        <v>0</v>
      </c>
      <c r="CL2495">
        <f>'TABLEAU DE BORD'!H2493</f>
        <v>0</v>
      </c>
      <c r="CM2495">
        <f>'TABLEAU DE BORD'!K2493-'TABLEAU DE BORD'!I2493</f>
        <v>0</v>
      </c>
    </row>
    <row r="2496" spans="85:91" x14ac:dyDescent="0.25">
      <c r="CG249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BORD'!$B$13:$B$2000,0),9)))*T2496/$P$18)</f>
        <v>406.35042202010396</v>
      </c>
      <c r="CI2496">
        <f>'TABLEAU DE BORD'!B2494</f>
        <v>0</v>
      </c>
      <c r="CJ2496">
        <f>'TABLEAU DE BORD'!E2494-'TABLEAU DE BORD'!C2494</f>
        <v>0</v>
      </c>
      <c r="CL2496">
        <f>'TABLEAU DE BORD'!H2494</f>
        <v>0</v>
      </c>
      <c r="CM2496">
        <f>'TABLEAU DE BORD'!K2494-'TABLEAU DE BORD'!I2494</f>
        <v>0</v>
      </c>
    </row>
    <row r="2497" spans="85:91" x14ac:dyDescent="0.25">
      <c r="CG249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BORD'!$B$13:$B$2000,0),9)))*T2497/$P$18)</f>
        <v>406.35042202010396</v>
      </c>
      <c r="CI2497">
        <f>'TABLEAU DE BORD'!B2495</f>
        <v>0</v>
      </c>
      <c r="CJ2497">
        <f>'TABLEAU DE BORD'!E2495-'TABLEAU DE BORD'!C2495</f>
        <v>0</v>
      </c>
      <c r="CL2497">
        <f>'TABLEAU DE BORD'!H2495</f>
        <v>0</v>
      </c>
      <c r="CM2497">
        <f>'TABLEAU DE BORD'!K2495-'TABLEAU DE BORD'!I2495</f>
        <v>0</v>
      </c>
    </row>
    <row r="2498" spans="85:91" x14ac:dyDescent="0.25">
      <c r="CG249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BORD'!$B$13:$B$2000,0),9)))*T2498/$P$18)</f>
        <v>406.35042202010396</v>
      </c>
      <c r="CI2498">
        <f>'TABLEAU DE BORD'!B2496</f>
        <v>0</v>
      </c>
      <c r="CJ2498">
        <f>'TABLEAU DE BORD'!E2496-'TABLEAU DE BORD'!C2496</f>
        <v>0</v>
      </c>
      <c r="CL2498">
        <f>'TABLEAU DE BORD'!H2496</f>
        <v>0</v>
      </c>
      <c r="CM2498">
        <f>'TABLEAU DE BORD'!K2496-'TABLEAU DE BORD'!I2496</f>
        <v>0</v>
      </c>
    </row>
    <row r="2499" spans="85:91" x14ac:dyDescent="0.25">
      <c r="CG249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BORD'!$B$13:$B$2000,0),9)))*T2499/$P$18)</f>
        <v>406.35042202010396</v>
      </c>
      <c r="CI2499">
        <f>'TABLEAU DE BORD'!B2497</f>
        <v>0</v>
      </c>
      <c r="CJ2499">
        <f>'TABLEAU DE BORD'!E2497-'TABLEAU DE BORD'!C2497</f>
        <v>0</v>
      </c>
      <c r="CL2499">
        <f>'TABLEAU DE BORD'!H2497</f>
        <v>0</v>
      </c>
      <c r="CM2499">
        <f>'TABLEAU DE BORD'!K2497-'TABLEAU DE BORD'!I2497</f>
        <v>0</v>
      </c>
    </row>
    <row r="2500" spans="85:91" x14ac:dyDescent="0.25">
      <c r="CG250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BORD'!$B$13:$B$2000,0),9)))*T2500/$P$18)</f>
        <v>406.35042202010396</v>
      </c>
      <c r="CI2500">
        <f>'TABLEAU DE BORD'!B2498</f>
        <v>0</v>
      </c>
      <c r="CJ2500">
        <f>'TABLEAU DE BORD'!E2498-'TABLEAU DE BORD'!C2498</f>
        <v>0</v>
      </c>
      <c r="CL2500">
        <f>'TABLEAU DE BORD'!H2498</f>
        <v>0</v>
      </c>
      <c r="CM2500">
        <f>'TABLEAU DE BORD'!K2498-'TABLEAU DE BORD'!I2498</f>
        <v>0</v>
      </c>
    </row>
    <row r="2501" spans="85:91" x14ac:dyDescent="0.25">
      <c r="CG250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BORD'!$B$13:$B$2000,0),9)))*T2501/$P$18)</f>
        <v>406.35042202010396</v>
      </c>
      <c r="CI2501">
        <f>'TABLEAU DE BORD'!B2499</f>
        <v>0</v>
      </c>
      <c r="CJ2501">
        <f>'TABLEAU DE BORD'!E2499-'TABLEAU DE BORD'!C2499</f>
        <v>0</v>
      </c>
      <c r="CL2501">
        <f>'TABLEAU DE BORD'!H2499</f>
        <v>0</v>
      </c>
      <c r="CM2501">
        <f>'TABLEAU DE BORD'!K2499-'TABLEAU DE BORD'!I2499</f>
        <v>0</v>
      </c>
    </row>
    <row r="2502" spans="85:91" x14ac:dyDescent="0.25">
      <c r="CG250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BORD'!$B$13:$B$2000,0),9)))*T2502/$P$18)</f>
        <v>406.35042202010396</v>
      </c>
      <c r="CI2502">
        <f>'TABLEAU DE BORD'!B2500</f>
        <v>0</v>
      </c>
      <c r="CJ2502">
        <f>'TABLEAU DE BORD'!E2500-'TABLEAU DE BORD'!C2500</f>
        <v>0</v>
      </c>
      <c r="CL2502">
        <f>'TABLEAU DE BORD'!H2500</f>
        <v>0</v>
      </c>
      <c r="CM2502">
        <f>'TABLEAU DE BORD'!K2500-'TABLEAU DE BORD'!I2500</f>
        <v>0</v>
      </c>
    </row>
    <row r="2503" spans="85:91" x14ac:dyDescent="0.25">
      <c r="CG250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BORD'!$B$13:$B$2000,0),9)))*T2503/$P$18)</f>
        <v>406.35042202010396</v>
      </c>
      <c r="CI2503">
        <f>'TABLEAU DE BORD'!B2501</f>
        <v>0</v>
      </c>
      <c r="CJ2503">
        <f>'TABLEAU DE BORD'!E2501-'TABLEAU DE BORD'!C2501</f>
        <v>0</v>
      </c>
      <c r="CL2503">
        <f>'TABLEAU DE BORD'!H2501</f>
        <v>0</v>
      </c>
      <c r="CM2503">
        <f>'TABLEAU DE BORD'!K2501-'TABLEAU DE BORD'!I2501</f>
        <v>0</v>
      </c>
    </row>
    <row r="2504" spans="85:91" x14ac:dyDescent="0.25">
      <c r="CG250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BORD'!$B$13:$B$2000,0),9)))*T2504/$P$18)</f>
        <v>406.35042202010396</v>
      </c>
      <c r="CI2504">
        <f>'TABLEAU DE BORD'!B2502</f>
        <v>0</v>
      </c>
      <c r="CJ2504">
        <f>'TABLEAU DE BORD'!E2502-'TABLEAU DE BORD'!C2502</f>
        <v>0</v>
      </c>
      <c r="CL2504">
        <f>'TABLEAU DE BORD'!H2502</f>
        <v>0</v>
      </c>
      <c r="CM2504">
        <f>'TABLEAU DE BORD'!K2502-'TABLEAU DE BORD'!I2502</f>
        <v>0</v>
      </c>
    </row>
    <row r="2505" spans="85:91" x14ac:dyDescent="0.25">
      <c r="CG250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BORD'!$B$13:$B$2000,0),9)))*T2505/$P$18)</f>
        <v>406.35042202010396</v>
      </c>
      <c r="CI2505">
        <f>'TABLEAU DE BORD'!B2503</f>
        <v>0</v>
      </c>
      <c r="CJ2505">
        <f>'TABLEAU DE BORD'!E2503-'TABLEAU DE BORD'!C2503</f>
        <v>0</v>
      </c>
      <c r="CL2505">
        <f>'TABLEAU DE BORD'!H2503</f>
        <v>0</v>
      </c>
      <c r="CM2505">
        <f>'TABLEAU DE BORD'!K2503-'TABLEAU DE BORD'!I2503</f>
        <v>0</v>
      </c>
    </row>
    <row r="2506" spans="85:91" x14ac:dyDescent="0.25">
      <c r="CG250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BORD'!$B$13:$B$2000,0),9)))*T2506/$P$18)</f>
        <v>406.35042202010396</v>
      </c>
      <c r="CI2506">
        <f>'TABLEAU DE BORD'!B2504</f>
        <v>0</v>
      </c>
      <c r="CJ2506">
        <f>'TABLEAU DE BORD'!E2504-'TABLEAU DE BORD'!C2504</f>
        <v>0</v>
      </c>
      <c r="CL2506">
        <f>'TABLEAU DE BORD'!H2504</f>
        <v>0</v>
      </c>
      <c r="CM2506">
        <f>'TABLEAU DE BORD'!K2504-'TABLEAU DE BORD'!I2504</f>
        <v>0</v>
      </c>
    </row>
    <row r="2507" spans="85:91" x14ac:dyDescent="0.25">
      <c r="CG250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BORD'!$B$13:$B$2000,0),9)))*T2507/$P$18)</f>
        <v>406.35042202010396</v>
      </c>
      <c r="CI2507">
        <f>'TABLEAU DE BORD'!B2505</f>
        <v>0</v>
      </c>
      <c r="CJ2507">
        <f>'TABLEAU DE BORD'!E2505-'TABLEAU DE BORD'!C2505</f>
        <v>0</v>
      </c>
      <c r="CL2507">
        <f>'TABLEAU DE BORD'!H2505</f>
        <v>0</v>
      </c>
      <c r="CM2507">
        <f>'TABLEAU DE BORD'!K2505-'TABLEAU DE BORD'!I2505</f>
        <v>0</v>
      </c>
    </row>
    <row r="2508" spans="85:91" x14ac:dyDescent="0.25">
      <c r="CG250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BORD'!$B$13:$B$2000,0),9)))*T2508/$P$18)</f>
        <v>406.35042202010396</v>
      </c>
      <c r="CI2508">
        <f>'TABLEAU DE BORD'!B2506</f>
        <v>0</v>
      </c>
      <c r="CJ2508">
        <f>'TABLEAU DE BORD'!E2506-'TABLEAU DE BORD'!C2506</f>
        <v>0</v>
      </c>
      <c r="CL2508">
        <f>'TABLEAU DE BORD'!H2506</f>
        <v>0</v>
      </c>
      <c r="CM2508">
        <f>'TABLEAU DE BORD'!K2506-'TABLEAU DE BORD'!I2506</f>
        <v>0</v>
      </c>
    </row>
    <row r="2509" spans="85:91" x14ac:dyDescent="0.25">
      <c r="CG250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BORD'!$B$13:$B$2000,0),9)))*T2509/$P$18)</f>
        <v>406.35042202010396</v>
      </c>
      <c r="CI2509">
        <f>'TABLEAU DE BORD'!B2507</f>
        <v>0</v>
      </c>
      <c r="CJ2509">
        <f>'TABLEAU DE BORD'!E2507-'TABLEAU DE BORD'!C2507</f>
        <v>0</v>
      </c>
      <c r="CL2509">
        <f>'TABLEAU DE BORD'!H2507</f>
        <v>0</v>
      </c>
      <c r="CM2509">
        <f>'TABLEAU DE BORD'!K2507-'TABLEAU DE BORD'!I2507</f>
        <v>0</v>
      </c>
    </row>
    <row r="2510" spans="85:91" x14ac:dyDescent="0.25">
      <c r="CG251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BORD'!$B$13:$B$2000,0),9)))*T2510/$P$18)</f>
        <v>406.35042202010396</v>
      </c>
      <c r="CI2510">
        <f>'TABLEAU DE BORD'!B2508</f>
        <v>0</v>
      </c>
      <c r="CJ2510">
        <f>'TABLEAU DE BORD'!E2508-'TABLEAU DE BORD'!C2508</f>
        <v>0</v>
      </c>
      <c r="CL2510">
        <f>'TABLEAU DE BORD'!H2508</f>
        <v>0</v>
      </c>
      <c r="CM2510">
        <f>'TABLEAU DE BORD'!K2508-'TABLEAU DE BORD'!I2508</f>
        <v>0</v>
      </c>
    </row>
    <row r="2511" spans="85:91" x14ac:dyDescent="0.25">
      <c r="CG251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BORD'!$B$13:$B$2000,0),9)))*T2511/$P$18)</f>
        <v>406.35042202010396</v>
      </c>
      <c r="CI2511">
        <f>'TABLEAU DE BORD'!B2509</f>
        <v>0</v>
      </c>
      <c r="CJ2511">
        <f>'TABLEAU DE BORD'!E2509-'TABLEAU DE BORD'!C2509</f>
        <v>0</v>
      </c>
      <c r="CL2511">
        <f>'TABLEAU DE BORD'!H2509</f>
        <v>0</v>
      </c>
      <c r="CM2511">
        <f>'TABLEAU DE BORD'!K2509-'TABLEAU DE BORD'!I2509</f>
        <v>0</v>
      </c>
    </row>
    <row r="2512" spans="85:91" x14ac:dyDescent="0.25">
      <c r="CG251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BORD'!$B$13:$B$2000,0),9)))*T2512/$P$18)</f>
        <v>406.35042202010396</v>
      </c>
      <c r="CI2512">
        <f>'TABLEAU DE BORD'!B2510</f>
        <v>0</v>
      </c>
      <c r="CJ2512">
        <f>'TABLEAU DE BORD'!E2510-'TABLEAU DE BORD'!C2510</f>
        <v>0</v>
      </c>
      <c r="CL2512">
        <f>'TABLEAU DE BORD'!H2510</f>
        <v>0</v>
      </c>
      <c r="CM2512">
        <f>'TABLEAU DE BORD'!K2510-'TABLEAU DE BORD'!I2510</f>
        <v>0</v>
      </c>
    </row>
    <row r="2513" spans="85:91" x14ac:dyDescent="0.25">
      <c r="CG251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BORD'!$B$13:$B$2000,0),9)))*T2513/$P$18)</f>
        <v>406.35042202010396</v>
      </c>
      <c r="CI2513">
        <f>'TABLEAU DE BORD'!B2511</f>
        <v>0</v>
      </c>
      <c r="CJ2513">
        <f>'TABLEAU DE BORD'!E2511-'TABLEAU DE BORD'!C2511</f>
        <v>0</v>
      </c>
      <c r="CL2513">
        <f>'TABLEAU DE BORD'!H2511</f>
        <v>0</v>
      </c>
      <c r="CM2513">
        <f>'TABLEAU DE BORD'!K2511-'TABLEAU DE BORD'!I2511</f>
        <v>0</v>
      </c>
    </row>
    <row r="2514" spans="85:91" x14ac:dyDescent="0.25">
      <c r="CG251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BORD'!$B$13:$B$2000,0),9)))*T2514/$P$18)</f>
        <v>406.35042202010396</v>
      </c>
      <c r="CI2514">
        <f>'TABLEAU DE BORD'!B2512</f>
        <v>0</v>
      </c>
      <c r="CJ2514">
        <f>'TABLEAU DE BORD'!E2512-'TABLEAU DE BORD'!C2512</f>
        <v>0</v>
      </c>
      <c r="CL2514">
        <f>'TABLEAU DE BORD'!H2512</f>
        <v>0</v>
      </c>
      <c r="CM2514">
        <f>'TABLEAU DE BORD'!K2512-'TABLEAU DE BORD'!I2512</f>
        <v>0</v>
      </c>
    </row>
    <row r="2515" spans="85:91" x14ac:dyDescent="0.25">
      <c r="CG251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BORD'!$B$13:$B$2000,0),9)))*T2515/$P$18)</f>
        <v>406.35042202010396</v>
      </c>
      <c r="CI2515">
        <f>'TABLEAU DE BORD'!B2513</f>
        <v>0</v>
      </c>
      <c r="CJ2515">
        <f>'TABLEAU DE BORD'!E2513-'TABLEAU DE BORD'!C2513</f>
        <v>0</v>
      </c>
      <c r="CL2515">
        <f>'TABLEAU DE BORD'!H2513</f>
        <v>0</v>
      </c>
      <c r="CM2515">
        <f>'TABLEAU DE BORD'!K2513-'TABLEAU DE BORD'!I2513</f>
        <v>0</v>
      </c>
    </row>
    <row r="2516" spans="85:91" x14ac:dyDescent="0.25">
      <c r="CG251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BORD'!$B$13:$B$2000,0),9)))*T2516/$P$18)</f>
        <v>406.35042202010396</v>
      </c>
      <c r="CI2516">
        <f>'TABLEAU DE BORD'!B2514</f>
        <v>0</v>
      </c>
      <c r="CJ2516">
        <f>'TABLEAU DE BORD'!E2514-'TABLEAU DE BORD'!C2514</f>
        <v>0</v>
      </c>
      <c r="CL2516">
        <f>'TABLEAU DE BORD'!H2514</f>
        <v>0</v>
      </c>
      <c r="CM2516">
        <f>'TABLEAU DE BORD'!K2514-'TABLEAU DE BORD'!I2514</f>
        <v>0</v>
      </c>
    </row>
    <row r="2517" spans="85:91" x14ac:dyDescent="0.25">
      <c r="CG251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BORD'!$B$13:$B$2000,0),9)))*T2517/$P$18)</f>
        <v>406.35042202010396</v>
      </c>
      <c r="CI2517">
        <f>'TABLEAU DE BORD'!B2515</f>
        <v>0</v>
      </c>
      <c r="CJ2517">
        <f>'TABLEAU DE BORD'!E2515-'TABLEAU DE BORD'!C2515</f>
        <v>0</v>
      </c>
      <c r="CL2517">
        <f>'TABLEAU DE BORD'!H2515</f>
        <v>0</v>
      </c>
      <c r="CM2517">
        <f>'TABLEAU DE BORD'!K2515-'TABLEAU DE BORD'!I2515</f>
        <v>0</v>
      </c>
    </row>
    <row r="2518" spans="85:91" x14ac:dyDescent="0.25">
      <c r="CG251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BORD'!$B$13:$B$2000,0),9)))*T2518/$P$18)</f>
        <v>406.35042202010396</v>
      </c>
      <c r="CI2518">
        <f>'TABLEAU DE BORD'!B2516</f>
        <v>0</v>
      </c>
      <c r="CJ2518">
        <f>'TABLEAU DE BORD'!E2516-'TABLEAU DE BORD'!C2516</f>
        <v>0</v>
      </c>
      <c r="CL2518">
        <f>'TABLEAU DE BORD'!H2516</f>
        <v>0</v>
      </c>
      <c r="CM2518">
        <f>'TABLEAU DE BORD'!K2516-'TABLEAU DE BORD'!I2516</f>
        <v>0</v>
      </c>
    </row>
    <row r="2519" spans="85:91" x14ac:dyDescent="0.25">
      <c r="CG251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BORD'!$B$13:$B$2000,0),9)))*T2519/$P$18)</f>
        <v>406.35042202010396</v>
      </c>
      <c r="CI2519">
        <f>'TABLEAU DE BORD'!B2517</f>
        <v>0</v>
      </c>
      <c r="CJ2519">
        <f>'TABLEAU DE BORD'!E2517-'TABLEAU DE BORD'!C2517</f>
        <v>0</v>
      </c>
      <c r="CL2519">
        <f>'TABLEAU DE BORD'!H2517</f>
        <v>0</v>
      </c>
      <c r="CM2519">
        <f>'TABLEAU DE BORD'!K2517-'TABLEAU DE BORD'!I2517</f>
        <v>0</v>
      </c>
    </row>
    <row r="2520" spans="85:91" x14ac:dyDescent="0.25">
      <c r="CG252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BORD'!$B$13:$B$2000,0),9)))*T2520/$P$18)</f>
        <v>406.35042202010396</v>
      </c>
      <c r="CI2520">
        <f>'TABLEAU DE BORD'!B2518</f>
        <v>0</v>
      </c>
      <c r="CJ2520">
        <f>'TABLEAU DE BORD'!E2518-'TABLEAU DE BORD'!C2518</f>
        <v>0</v>
      </c>
      <c r="CL2520">
        <f>'TABLEAU DE BORD'!H2518</f>
        <v>0</v>
      </c>
      <c r="CM2520">
        <f>'TABLEAU DE BORD'!K2518-'TABLEAU DE BORD'!I2518</f>
        <v>0</v>
      </c>
    </row>
    <row r="2521" spans="85:91" x14ac:dyDescent="0.25">
      <c r="CG252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BORD'!$B$13:$B$2000,0),9)))*T2521/$P$18)</f>
        <v>406.35042202010396</v>
      </c>
      <c r="CI2521">
        <f>'TABLEAU DE BORD'!B2519</f>
        <v>0</v>
      </c>
      <c r="CJ2521">
        <f>'TABLEAU DE BORD'!E2519-'TABLEAU DE BORD'!C2519</f>
        <v>0</v>
      </c>
      <c r="CL2521">
        <f>'TABLEAU DE BORD'!H2519</f>
        <v>0</v>
      </c>
      <c r="CM2521">
        <f>'TABLEAU DE BORD'!K2519-'TABLEAU DE BORD'!I2519</f>
        <v>0</v>
      </c>
    </row>
    <row r="2522" spans="85:91" x14ac:dyDescent="0.25">
      <c r="CG252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BORD'!$B$13:$B$2000,0),9)))*T2522/$P$18)</f>
        <v>406.35042202010396</v>
      </c>
      <c r="CI2522">
        <f>'TABLEAU DE BORD'!B2520</f>
        <v>0</v>
      </c>
      <c r="CJ2522">
        <f>'TABLEAU DE BORD'!E2520-'TABLEAU DE BORD'!C2520</f>
        <v>0</v>
      </c>
      <c r="CL2522">
        <f>'TABLEAU DE BORD'!H2520</f>
        <v>0</v>
      </c>
      <c r="CM2522">
        <f>'TABLEAU DE BORD'!K2520-'TABLEAU DE BORD'!I2520</f>
        <v>0</v>
      </c>
    </row>
    <row r="2523" spans="85:91" x14ac:dyDescent="0.25">
      <c r="CG252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BORD'!$B$13:$B$2000,0),9)))*T2523/$P$18)</f>
        <v>406.35042202010396</v>
      </c>
      <c r="CI2523">
        <f>'TABLEAU DE BORD'!B2521</f>
        <v>0</v>
      </c>
      <c r="CJ2523">
        <f>'TABLEAU DE BORD'!E2521-'TABLEAU DE BORD'!C2521</f>
        <v>0</v>
      </c>
      <c r="CL2523">
        <f>'TABLEAU DE BORD'!H2521</f>
        <v>0</v>
      </c>
      <c r="CM2523">
        <f>'TABLEAU DE BORD'!K2521-'TABLEAU DE BORD'!I2521</f>
        <v>0</v>
      </c>
    </row>
    <row r="2524" spans="85:91" x14ac:dyDescent="0.25">
      <c r="CG252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BORD'!$B$13:$B$2000,0),9)))*T2524/$P$18)</f>
        <v>406.35042202010396</v>
      </c>
      <c r="CI2524">
        <f>'TABLEAU DE BORD'!B2522</f>
        <v>0</v>
      </c>
      <c r="CJ2524">
        <f>'TABLEAU DE BORD'!E2522-'TABLEAU DE BORD'!C2522</f>
        <v>0</v>
      </c>
      <c r="CL2524">
        <f>'TABLEAU DE BORD'!H2522</f>
        <v>0</v>
      </c>
      <c r="CM2524">
        <f>'TABLEAU DE BORD'!K2522-'TABLEAU DE BORD'!I2522</f>
        <v>0</v>
      </c>
    </row>
    <row r="2525" spans="85:91" x14ac:dyDescent="0.25">
      <c r="CG252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BORD'!$B$13:$B$2000,0),9)))*T2525/$P$18)</f>
        <v>406.35042202010396</v>
      </c>
      <c r="CI2525">
        <f>'TABLEAU DE BORD'!B2523</f>
        <v>0</v>
      </c>
      <c r="CJ2525">
        <f>'TABLEAU DE BORD'!E2523-'TABLEAU DE BORD'!C2523</f>
        <v>0</v>
      </c>
      <c r="CL2525">
        <f>'TABLEAU DE BORD'!H2523</f>
        <v>0</v>
      </c>
      <c r="CM2525">
        <f>'TABLEAU DE BORD'!K2523-'TABLEAU DE BORD'!I2523</f>
        <v>0</v>
      </c>
    </row>
    <row r="2526" spans="85:91" x14ac:dyDescent="0.25">
      <c r="CG252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BORD'!$B$13:$B$2000,0),9)))*T2526/$P$18)</f>
        <v>406.35042202010396</v>
      </c>
      <c r="CI2526">
        <f>'TABLEAU DE BORD'!B2524</f>
        <v>0</v>
      </c>
      <c r="CJ2526">
        <f>'TABLEAU DE BORD'!E2524-'TABLEAU DE BORD'!C2524</f>
        <v>0</v>
      </c>
      <c r="CL2526">
        <f>'TABLEAU DE BORD'!H2524</f>
        <v>0</v>
      </c>
      <c r="CM2526">
        <f>'TABLEAU DE BORD'!K2524-'TABLEAU DE BORD'!I2524</f>
        <v>0</v>
      </c>
    </row>
    <row r="2527" spans="85:91" x14ac:dyDescent="0.25">
      <c r="CG252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BORD'!$B$13:$B$2000,0),9)))*T2527/$P$18)</f>
        <v>406.35042202010396</v>
      </c>
      <c r="CI2527">
        <f>'TABLEAU DE BORD'!B2525</f>
        <v>0</v>
      </c>
      <c r="CJ2527">
        <f>'TABLEAU DE BORD'!E2525-'TABLEAU DE BORD'!C2525</f>
        <v>0</v>
      </c>
      <c r="CL2527">
        <f>'TABLEAU DE BORD'!H2525</f>
        <v>0</v>
      </c>
      <c r="CM2527">
        <f>'TABLEAU DE BORD'!K2525-'TABLEAU DE BORD'!I2525</f>
        <v>0</v>
      </c>
    </row>
    <row r="2528" spans="85:91" x14ac:dyDescent="0.25">
      <c r="CG252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BORD'!$B$13:$B$2000,0),9)))*T2528/$P$18)</f>
        <v>406.35042202010396</v>
      </c>
      <c r="CI2528">
        <f>'TABLEAU DE BORD'!B2526</f>
        <v>0</v>
      </c>
      <c r="CJ2528">
        <f>'TABLEAU DE BORD'!E2526-'TABLEAU DE BORD'!C2526</f>
        <v>0</v>
      </c>
      <c r="CL2528">
        <f>'TABLEAU DE BORD'!H2526</f>
        <v>0</v>
      </c>
      <c r="CM2528">
        <f>'TABLEAU DE BORD'!K2526-'TABLEAU DE BORD'!I2526</f>
        <v>0</v>
      </c>
    </row>
    <row r="2529" spans="85:91" x14ac:dyDescent="0.25">
      <c r="CG252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BORD'!$B$13:$B$2000,0),9)))*T2529/$P$18)</f>
        <v>406.35042202010396</v>
      </c>
      <c r="CI2529">
        <f>'TABLEAU DE BORD'!B2527</f>
        <v>0</v>
      </c>
      <c r="CJ2529">
        <f>'TABLEAU DE BORD'!E2527-'TABLEAU DE BORD'!C2527</f>
        <v>0</v>
      </c>
      <c r="CL2529">
        <f>'TABLEAU DE BORD'!H2527</f>
        <v>0</v>
      </c>
      <c r="CM2529">
        <f>'TABLEAU DE BORD'!K2527-'TABLEAU DE BORD'!I2527</f>
        <v>0</v>
      </c>
    </row>
    <row r="2530" spans="85:91" x14ac:dyDescent="0.25">
      <c r="CG253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BORD'!$B$13:$B$2000,0),9)))*T2530/$P$18)</f>
        <v>406.35042202010396</v>
      </c>
      <c r="CI2530">
        <f>'TABLEAU DE BORD'!B2528</f>
        <v>0</v>
      </c>
      <c r="CJ2530">
        <f>'TABLEAU DE BORD'!E2528-'TABLEAU DE BORD'!C2528</f>
        <v>0</v>
      </c>
      <c r="CL2530">
        <f>'TABLEAU DE BORD'!H2528</f>
        <v>0</v>
      </c>
      <c r="CM2530">
        <f>'TABLEAU DE BORD'!K2528-'TABLEAU DE BORD'!I2528</f>
        <v>0</v>
      </c>
    </row>
    <row r="2531" spans="85:91" x14ac:dyDescent="0.25">
      <c r="CG253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BORD'!$B$13:$B$2000,0),9)))*T2531/$P$18)</f>
        <v>406.35042202010396</v>
      </c>
      <c r="CI2531">
        <f>'TABLEAU DE BORD'!B2529</f>
        <v>0</v>
      </c>
      <c r="CJ2531">
        <f>'TABLEAU DE BORD'!E2529-'TABLEAU DE BORD'!C2529</f>
        <v>0</v>
      </c>
      <c r="CL2531">
        <f>'TABLEAU DE BORD'!H2529</f>
        <v>0</v>
      </c>
      <c r="CM2531">
        <f>'TABLEAU DE BORD'!K2529-'TABLEAU DE BORD'!I2529</f>
        <v>0</v>
      </c>
    </row>
    <row r="2532" spans="85:91" x14ac:dyDescent="0.25">
      <c r="CG253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BORD'!$B$13:$B$2000,0),9)))*T2532/$P$18)</f>
        <v>406.35042202010396</v>
      </c>
      <c r="CI2532">
        <f>'TABLEAU DE BORD'!B2530</f>
        <v>0</v>
      </c>
      <c r="CJ2532">
        <f>'TABLEAU DE BORD'!E2530-'TABLEAU DE BORD'!C2530</f>
        <v>0</v>
      </c>
      <c r="CL2532">
        <f>'TABLEAU DE BORD'!H2530</f>
        <v>0</v>
      </c>
      <c r="CM2532">
        <f>'TABLEAU DE BORD'!K2530-'TABLEAU DE BORD'!I2530</f>
        <v>0</v>
      </c>
    </row>
    <row r="2533" spans="85:91" x14ac:dyDescent="0.25">
      <c r="CG253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BORD'!$B$13:$B$2000,0),9)))*T2533/$P$18)</f>
        <v>406.35042202010396</v>
      </c>
      <c r="CI2533">
        <f>'TABLEAU DE BORD'!B2531</f>
        <v>0</v>
      </c>
      <c r="CJ2533">
        <f>'TABLEAU DE BORD'!E2531-'TABLEAU DE BORD'!C2531</f>
        <v>0</v>
      </c>
      <c r="CL2533">
        <f>'TABLEAU DE BORD'!H2531</f>
        <v>0</v>
      </c>
      <c r="CM2533">
        <f>'TABLEAU DE BORD'!K2531-'TABLEAU DE BORD'!I2531</f>
        <v>0</v>
      </c>
    </row>
    <row r="2534" spans="85:91" x14ac:dyDescent="0.25">
      <c r="CG253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BORD'!$B$13:$B$2000,0),9)))*T2534/$P$18)</f>
        <v>406.35042202010396</v>
      </c>
      <c r="CI2534">
        <f>'TABLEAU DE BORD'!B2532</f>
        <v>0</v>
      </c>
      <c r="CJ2534">
        <f>'TABLEAU DE BORD'!E2532-'TABLEAU DE BORD'!C2532</f>
        <v>0</v>
      </c>
      <c r="CL2534">
        <f>'TABLEAU DE BORD'!H2532</f>
        <v>0</v>
      </c>
      <c r="CM2534">
        <f>'TABLEAU DE BORD'!K2532-'TABLEAU DE BORD'!I2532</f>
        <v>0</v>
      </c>
    </row>
    <row r="2535" spans="85:91" x14ac:dyDescent="0.25">
      <c r="CG253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BORD'!$B$13:$B$2000,0),9)))*T2535/$P$18)</f>
        <v>406.35042202010396</v>
      </c>
      <c r="CI2535">
        <f>'TABLEAU DE BORD'!B2533</f>
        <v>0</v>
      </c>
      <c r="CJ2535">
        <f>'TABLEAU DE BORD'!E2533-'TABLEAU DE BORD'!C2533</f>
        <v>0</v>
      </c>
      <c r="CL2535">
        <f>'TABLEAU DE BORD'!H2533</f>
        <v>0</v>
      </c>
      <c r="CM2535">
        <f>'TABLEAU DE BORD'!K2533-'TABLEAU DE BORD'!I2533</f>
        <v>0</v>
      </c>
    </row>
    <row r="2536" spans="85:91" x14ac:dyDescent="0.25">
      <c r="CG253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BORD'!$B$13:$B$2000,0),9)))*T2536/$P$18)</f>
        <v>406.35042202010396</v>
      </c>
      <c r="CI2536">
        <f>'TABLEAU DE BORD'!B2534</f>
        <v>0</v>
      </c>
      <c r="CJ2536">
        <f>'TABLEAU DE BORD'!E2534-'TABLEAU DE BORD'!C2534</f>
        <v>0</v>
      </c>
      <c r="CL2536">
        <f>'TABLEAU DE BORD'!H2534</f>
        <v>0</v>
      </c>
      <c r="CM2536">
        <f>'TABLEAU DE BORD'!K2534-'TABLEAU DE BORD'!I2534</f>
        <v>0</v>
      </c>
    </row>
    <row r="2537" spans="85:91" x14ac:dyDescent="0.25">
      <c r="CG253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BORD'!$B$13:$B$2000,0),9)))*T2537/$P$18)</f>
        <v>406.35042202010396</v>
      </c>
      <c r="CI2537">
        <f>'TABLEAU DE BORD'!B2535</f>
        <v>0</v>
      </c>
      <c r="CJ2537">
        <f>'TABLEAU DE BORD'!E2535-'TABLEAU DE BORD'!C2535</f>
        <v>0</v>
      </c>
      <c r="CL2537">
        <f>'TABLEAU DE BORD'!H2535</f>
        <v>0</v>
      </c>
      <c r="CM2537">
        <f>'TABLEAU DE BORD'!K2535-'TABLEAU DE BORD'!I2535</f>
        <v>0</v>
      </c>
    </row>
    <row r="2538" spans="85:91" x14ac:dyDescent="0.25">
      <c r="CG253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BORD'!$B$13:$B$2000,0),9)))*T2538/$P$18)</f>
        <v>406.35042202010396</v>
      </c>
      <c r="CI2538">
        <f>'TABLEAU DE BORD'!B2536</f>
        <v>0</v>
      </c>
      <c r="CJ2538">
        <f>'TABLEAU DE BORD'!E2536-'TABLEAU DE BORD'!C2536</f>
        <v>0</v>
      </c>
      <c r="CL2538">
        <f>'TABLEAU DE BORD'!H2536</f>
        <v>0</v>
      </c>
      <c r="CM2538">
        <f>'TABLEAU DE BORD'!K2536-'TABLEAU DE BORD'!I2536</f>
        <v>0</v>
      </c>
    </row>
    <row r="2539" spans="85:91" x14ac:dyDescent="0.25">
      <c r="CG253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BORD'!$B$13:$B$2000,0),9)))*T2539/$P$18)</f>
        <v>406.35042202010396</v>
      </c>
      <c r="CI2539">
        <f>'TABLEAU DE BORD'!B2537</f>
        <v>0</v>
      </c>
      <c r="CJ2539">
        <f>'TABLEAU DE BORD'!E2537-'TABLEAU DE BORD'!C2537</f>
        <v>0</v>
      </c>
      <c r="CL2539">
        <f>'TABLEAU DE BORD'!H2537</f>
        <v>0</v>
      </c>
      <c r="CM2539">
        <f>'TABLEAU DE BORD'!K2537-'TABLEAU DE BORD'!I2537</f>
        <v>0</v>
      </c>
    </row>
    <row r="2540" spans="85:91" x14ac:dyDescent="0.25">
      <c r="CG254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BORD'!$B$13:$B$2000,0),9)))*T2540/$P$18)</f>
        <v>406.35042202010396</v>
      </c>
      <c r="CI2540">
        <f>'TABLEAU DE BORD'!B2538</f>
        <v>0</v>
      </c>
      <c r="CJ2540">
        <f>'TABLEAU DE BORD'!E2538-'TABLEAU DE BORD'!C2538</f>
        <v>0</v>
      </c>
      <c r="CL2540">
        <f>'TABLEAU DE BORD'!H2538</f>
        <v>0</v>
      </c>
      <c r="CM2540">
        <f>'TABLEAU DE BORD'!K2538-'TABLEAU DE BORD'!I2538</f>
        <v>0</v>
      </c>
    </row>
    <row r="2541" spans="85:91" x14ac:dyDescent="0.25">
      <c r="CG254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BORD'!$B$13:$B$2000,0),9)))*T2541/$P$18)</f>
        <v>406.35042202010396</v>
      </c>
      <c r="CI2541">
        <f>'TABLEAU DE BORD'!B2539</f>
        <v>0</v>
      </c>
      <c r="CJ2541">
        <f>'TABLEAU DE BORD'!E2539-'TABLEAU DE BORD'!C2539</f>
        <v>0</v>
      </c>
      <c r="CL2541">
        <f>'TABLEAU DE BORD'!H2539</f>
        <v>0</v>
      </c>
      <c r="CM2541">
        <f>'TABLEAU DE BORD'!K2539-'TABLEAU DE BORD'!I2539</f>
        <v>0</v>
      </c>
    </row>
    <row r="2542" spans="85:91" x14ac:dyDescent="0.25">
      <c r="CG254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BORD'!$B$13:$B$2000,0),9)))*T2542/$P$18)</f>
        <v>406.35042202010396</v>
      </c>
      <c r="CI2542">
        <f>'TABLEAU DE BORD'!B2540</f>
        <v>0</v>
      </c>
      <c r="CJ2542">
        <f>'TABLEAU DE BORD'!E2540-'TABLEAU DE BORD'!C2540</f>
        <v>0</v>
      </c>
      <c r="CL2542">
        <f>'TABLEAU DE BORD'!H2540</f>
        <v>0</v>
      </c>
      <c r="CM2542">
        <f>'TABLEAU DE BORD'!K2540-'TABLEAU DE BORD'!I2540</f>
        <v>0</v>
      </c>
    </row>
    <row r="2543" spans="85:91" x14ac:dyDescent="0.25">
      <c r="CG254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BORD'!$B$13:$B$2000,0),9)))*T2543/$P$18)</f>
        <v>406.35042202010396</v>
      </c>
      <c r="CI2543">
        <f>'TABLEAU DE BORD'!B2541</f>
        <v>0</v>
      </c>
      <c r="CJ2543">
        <f>'TABLEAU DE BORD'!E2541-'TABLEAU DE BORD'!C2541</f>
        <v>0</v>
      </c>
      <c r="CL2543">
        <f>'TABLEAU DE BORD'!H2541</f>
        <v>0</v>
      </c>
      <c r="CM2543">
        <f>'TABLEAU DE BORD'!K2541-'TABLEAU DE BORD'!I2541</f>
        <v>0</v>
      </c>
    </row>
    <row r="2544" spans="85:91" x14ac:dyDescent="0.25">
      <c r="CG254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BORD'!$B$13:$B$2000,0),9)))*T2544/$P$18)</f>
        <v>406.35042202010396</v>
      </c>
      <c r="CI2544">
        <f>'TABLEAU DE BORD'!B2542</f>
        <v>0</v>
      </c>
      <c r="CJ2544">
        <f>'TABLEAU DE BORD'!E2542-'TABLEAU DE BORD'!C2542</f>
        <v>0</v>
      </c>
      <c r="CL2544">
        <f>'TABLEAU DE BORD'!H2542</f>
        <v>0</v>
      </c>
      <c r="CM2544">
        <f>'TABLEAU DE BORD'!K2542-'TABLEAU DE BORD'!I2542</f>
        <v>0</v>
      </c>
    </row>
    <row r="2545" spans="85:91" x14ac:dyDescent="0.25">
      <c r="CG254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BORD'!$B$13:$B$2000,0),9)))*T2545/$P$18)</f>
        <v>406.35042202010396</v>
      </c>
      <c r="CI2545">
        <f>'TABLEAU DE BORD'!B2543</f>
        <v>0</v>
      </c>
      <c r="CJ2545">
        <f>'TABLEAU DE BORD'!E2543-'TABLEAU DE BORD'!C2543</f>
        <v>0</v>
      </c>
      <c r="CL2545">
        <f>'TABLEAU DE BORD'!H2543</f>
        <v>0</v>
      </c>
      <c r="CM2545">
        <f>'TABLEAU DE BORD'!K2543-'TABLEAU DE BORD'!I2543</f>
        <v>0</v>
      </c>
    </row>
    <row r="2546" spans="85:91" x14ac:dyDescent="0.25">
      <c r="CG254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BORD'!$B$13:$B$2000,0),9)))*T2546/$P$18)</f>
        <v>406.35042202010396</v>
      </c>
      <c r="CI2546">
        <f>'TABLEAU DE BORD'!B2544</f>
        <v>0</v>
      </c>
      <c r="CJ2546">
        <f>'TABLEAU DE BORD'!E2544-'TABLEAU DE BORD'!C2544</f>
        <v>0</v>
      </c>
      <c r="CL2546">
        <f>'TABLEAU DE BORD'!H2544</f>
        <v>0</v>
      </c>
      <c r="CM2546">
        <f>'TABLEAU DE BORD'!K2544-'TABLEAU DE BORD'!I2544</f>
        <v>0</v>
      </c>
    </row>
    <row r="2547" spans="85:91" x14ac:dyDescent="0.25">
      <c r="CG254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BORD'!$B$13:$B$2000,0),9)))*T2547/$P$18)</f>
        <v>406.35042202010396</v>
      </c>
      <c r="CI2547">
        <f>'TABLEAU DE BORD'!B2545</f>
        <v>0</v>
      </c>
      <c r="CJ2547">
        <f>'TABLEAU DE BORD'!E2545-'TABLEAU DE BORD'!C2545</f>
        <v>0</v>
      </c>
      <c r="CL2547">
        <f>'TABLEAU DE BORD'!H2545</f>
        <v>0</v>
      </c>
      <c r="CM2547">
        <f>'TABLEAU DE BORD'!K2545-'TABLEAU DE BORD'!I2545</f>
        <v>0</v>
      </c>
    </row>
    <row r="2548" spans="85:91" x14ac:dyDescent="0.25">
      <c r="CG254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BORD'!$B$13:$B$2000,0),9)))*T2548/$P$18)</f>
        <v>406.35042202010396</v>
      </c>
      <c r="CI2548">
        <f>'TABLEAU DE BORD'!B2546</f>
        <v>0</v>
      </c>
      <c r="CJ2548">
        <f>'TABLEAU DE BORD'!E2546-'TABLEAU DE BORD'!C2546</f>
        <v>0</v>
      </c>
      <c r="CL2548">
        <f>'TABLEAU DE BORD'!H2546</f>
        <v>0</v>
      </c>
      <c r="CM2548">
        <f>'TABLEAU DE BORD'!K2546-'TABLEAU DE BORD'!I2546</f>
        <v>0</v>
      </c>
    </row>
    <row r="2549" spans="85:91" x14ac:dyDescent="0.25">
      <c r="CG254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BORD'!$B$13:$B$2000,0),9)))*T2549/$P$18)</f>
        <v>406.35042202010396</v>
      </c>
      <c r="CI2549">
        <f>'TABLEAU DE BORD'!B2547</f>
        <v>0</v>
      </c>
      <c r="CJ2549">
        <f>'TABLEAU DE BORD'!E2547-'TABLEAU DE BORD'!C2547</f>
        <v>0</v>
      </c>
      <c r="CL2549">
        <f>'TABLEAU DE BORD'!H2547</f>
        <v>0</v>
      </c>
      <c r="CM2549">
        <f>'TABLEAU DE BORD'!K2547-'TABLEAU DE BORD'!I2547</f>
        <v>0</v>
      </c>
    </row>
    <row r="2550" spans="85:91" x14ac:dyDescent="0.25">
      <c r="CG255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BORD'!$B$13:$B$2000,0),9)))*T2550/$P$18)</f>
        <v>406.35042202010396</v>
      </c>
      <c r="CI2550">
        <f>'TABLEAU DE BORD'!B2548</f>
        <v>0</v>
      </c>
      <c r="CJ2550">
        <f>'TABLEAU DE BORD'!E2548-'TABLEAU DE BORD'!C2548</f>
        <v>0</v>
      </c>
      <c r="CL2550">
        <f>'TABLEAU DE BORD'!H2548</f>
        <v>0</v>
      </c>
      <c r="CM2550">
        <f>'TABLEAU DE BORD'!K2548-'TABLEAU DE BORD'!I2548</f>
        <v>0</v>
      </c>
    </row>
    <row r="2551" spans="85:91" x14ac:dyDescent="0.25">
      <c r="CG255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BORD'!$B$13:$B$2000,0),9)))*T2551/$P$18)</f>
        <v>406.35042202010396</v>
      </c>
      <c r="CI2551">
        <f>'TABLEAU DE BORD'!B2549</f>
        <v>0</v>
      </c>
      <c r="CJ2551">
        <f>'TABLEAU DE BORD'!E2549-'TABLEAU DE BORD'!C2549</f>
        <v>0</v>
      </c>
      <c r="CL2551">
        <f>'TABLEAU DE BORD'!H2549</f>
        <v>0</v>
      </c>
      <c r="CM2551">
        <f>'TABLEAU DE BORD'!K2549-'TABLEAU DE BORD'!I2549</f>
        <v>0</v>
      </c>
    </row>
    <row r="2552" spans="85:91" x14ac:dyDescent="0.25">
      <c r="CG255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BORD'!$B$13:$B$2000,0),9)))*T2552/$P$18)</f>
        <v>406.35042202010396</v>
      </c>
      <c r="CI2552">
        <f>'TABLEAU DE BORD'!B2550</f>
        <v>0</v>
      </c>
      <c r="CJ2552">
        <f>'TABLEAU DE BORD'!E2550-'TABLEAU DE BORD'!C2550</f>
        <v>0</v>
      </c>
      <c r="CL2552">
        <f>'TABLEAU DE BORD'!H2550</f>
        <v>0</v>
      </c>
      <c r="CM2552">
        <f>'TABLEAU DE BORD'!K2550-'TABLEAU DE BORD'!I2550</f>
        <v>0</v>
      </c>
    </row>
    <row r="2553" spans="85:91" x14ac:dyDescent="0.25">
      <c r="CG255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BORD'!$B$13:$B$2000,0),9)))*T2553/$P$18)</f>
        <v>406.35042202010396</v>
      </c>
      <c r="CI2553">
        <f>'TABLEAU DE BORD'!B2551</f>
        <v>0</v>
      </c>
      <c r="CJ2553">
        <f>'TABLEAU DE BORD'!E2551-'TABLEAU DE BORD'!C2551</f>
        <v>0</v>
      </c>
      <c r="CL2553">
        <f>'TABLEAU DE BORD'!H2551</f>
        <v>0</v>
      </c>
      <c r="CM2553">
        <f>'TABLEAU DE BORD'!K2551-'TABLEAU DE BORD'!I2551</f>
        <v>0</v>
      </c>
    </row>
    <row r="2554" spans="85:91" x14ac:dyDescent="0.25">
      <c r="CG255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BORD'!$B$13:$B$2000,0),9)))*T2554/$P$18)</f>
        <v>406.35042202010396</v>
      </c>
      <c r="CI2554">
        <f>'TABLEAU DE BORD'!B2552</f>
        <v>0</v>
      </c>
      <c r="CJ2554">
        <f>'TABLEAU DE BORD'!E2552-'TABLEAU DE BORD'!C2552</f>
        <v>0</v>
      </c>
      <c r="CL2554">
        <f>'TABLEAU DE BORD'!H2552</f>
        <v>0</v>
      </c>
      <c r="CM2554">
        <f>'TABLEAU DE BORD'!K2552-'TABLEAU DE BORD'!I2552</f>
        <v>0</v>
      </c>
    </row>
    <row r="2555" spans="85:91" x14ac:dyDescent="0.25">
      <c r="CG255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BORD'!$B$13:$B$2000,0),9)))*T2555/$P$18)</f>
        <v>406.35042202010396</v>
      </c>
      <c r="CI2555">
        <f>'TABLEAU DE BORD'!B2553</f>
        <v>0</v>
      </c>
      <c r="CJ2555">
        <f>'TABLEAU DE BORD'!E2553-'TABLEAU DE BORD'!C2553</f>
        <v>0</v>
      </c>
      <c r="CL2555">
        <f>'TABLEAU DE BORD'!H2553</f>
        <v>0</v>
      </c>
      <c r="CM2555">
        <f>'TABLEAU DE BORD'!K2553-'TABLEAU DE BORD'!I2553</f>
        <v>0</v>
      </c>
    </row>
    <row r="2556" spans="85:91" x14ac:dyDescent="0.25">
      <c r="CG255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BORD'!$B$13:$B$2000,0),9)))*T2556/$P$18)</f>
        <v>406.35042202010396</v>
      </c>
      <c r="CI2556">
        <f>'TABLEAU DE BORD'!B2554</f>
        <v>0</v>
      </c>
      <c r="CJ2556">
        <f>'TABLEAU DE BORD'!E2554-'TABLEAU DE BORD'!C2554</f>
        <v>0</v>
      </c>
      <c r="CL2556">
        <f>'TABLEAU DE BORD'!H2554</f>
        <v>0</v>
      </c>
      <c r="CM2556">
        <f>'TABLEAU DE BORD'!K2554-'TABLEAU DE BORD'!I2554</f>
        <v>0</v>
      </c>
    </row>
    <row r="2557" spans="85:91" x14ac:dyDescent="0.25">
      <c r="CG255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BORD'!$B$13:$B$2000,0),9)))*T2557/$P$18)</f>
        <v>406.35042202010396</v>
      </c>
      <c r="CI2557">
        <f>'TABLEAU DE BORD'!B2555</f>
        <v>0</v>
      </c>
      <c r="CJ2557">
        <f>'TABLEAU DE BORD'!E2555-'TABLEAU DE BORD'!C2555</f>
        <v>0</v>
      </c>
      <c r="CL2557">
        <f>'TABLEAU DE BORD'!H2555</f>
        <v>0</v>
      </c>
      <c r="CM2557">
        <f>'TABLEAU DE BORD'!K2555-'TABLEAU DE BORD'!I2555</f>
        <v>0</v>
      </c>
    </row>
    <row r="2558" spans="85:91" x14ac:dyDescent="0.25">
      <c r="CG255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BORD'!$B$13:$B$2000,0),9)))*T2558/$P$18)</f>
        <v>406.35042202010396</v>
      </c>
      <c r="CI2558">
        <f>'TABLEAU DE BORD'!B2556</f>
        <v>0</v>
      </c>
      <c r="CJ2558">
        <f>'TABLEAU DE BORD'!E2556-'TABLEAU DE BORD'!C2556</f>
        <v>0</v>
      </c>
      <c r="CL2558">
        <f>'TABLEAU DE BORD'!H2556</f>
        <v>0</v>
      </c>
      <c r="CM2558">
        <f>'TABLEAU DE BORD'!K2556-'TABLEAU DE BORD'!I2556</f>
        <v>0</v>
      </c>
    </row>
    <row r="2559" spans="85:91" x14ac:dyDescent="0.25">
      <c r="CG255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BORD'!$B$13:$B$2000,0),9)))*T2559/$P$18)</f>
        <v>406.35042202010396</v>
      </c>
      <c r="CI2559">
        <f>'TABLEAU DE BORD'!B2557</f>
        <v>0</v>
      </c>
      <c r="CJ2559">
        <f>'TABLEAU DE BORD'!E2557-'TABLEAU DE BORD'!C2557</f>
        <v>0</v>
      </c>
      <c r="CL2559">
        <f>'TABLEAU DE BORD'!H2557</f>
        <v>0</v>
      </c>
      <c r="CM2559">
        <f>'TABLEAU DE BORD'!K2557-'TABLEAU DE BORD'!I2557</f>
        <v>0</v>
      </c>
    </row>
    <row r="2560" spans="85:91" x14ac:dyDescent="0.25">
      <c r="CG256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BORD'!$B$13:$B$2000,0),9)))*T2560/$P$18)</f>
        <v>406.35042202010396</v>
      </c>
      <c r="CI2560">
        <f>'TABLEAU DE BORD'!B2558</f>
        <v>0</v>
      </c>
      <c r="CJ2560">
        <f>'TABLEAU DE BORD'!E2558-'TABLEAU DE BORD'!C2558</f>
        <v>0</v>
      </c>
      <c r="CL2560">
        <f>'TABLEAU DE BORD'!H2558</f>
        <v>0</v>
      </c>
      <c r="CM2560">
        <f>'TABLEAU DE BORD'!K2558-'TABLEAU DE BORD'!I2558</f>
        <v>0</v>
      </c>
    </row>
    <row r="2561" spans="85:91" x14ac:dyDescent="0.25">
      <c r="CG256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BORD'!$B$13:$B$2000,0),9)))*T2561/$P$18)</f>
        <v>406.35042202010396</v>
      </c>
      <c r="CI2561">
        <f>'TABLEAU DE BORD'!B2559</f>
        <v>0</v>
      </c>
      <c r="CJ2561">
        <f>'TABLEAU DE BORD'!E2559-'TABLEAU DE BORD'!C2559</f>
        <v>0</v>
      </c>
      <c r="CL2561">
        <f>'TABLEAU DE BORD'!H2559</f>
        <v>0</v>
      </c>
      <c r="CM2561">
        <f>'TABLEAU DE BORD'!K2559-'TABLEAU DE BORD'!I2559</f>
        <v>0</v>
      </c>
    </row>
    <row r="2562" spans="85:91" x14ac:dyDescent="0.25">
      <c r="CG256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BORD'!$B$13:$B$2000,0),9)))*T2562/$P$18)</f>
        <v>406.35042202010396</v>
      </c>
      <c r="CI2562">
        <f>'TABLEAU DE BORD'!B2560</f>
        <v>0</v>
      </c>
      <c r="CJ2562">
        <f>'TABLEAU DE BORD'!E2560-'TABLEAU DE BORD'!C2560</f>
        <v>0</v>
      </c>
      <c r="CL2562">
        <f>'TABLEAU DE BORD'!H2560</f>
        <v>0</v>
      </c>
      <c r="CM2562">
        <f>'TABLEAU DE BORD'!K2560-'TABLEAU DE BORD'!I2560</f>
        <v>0</v>
      </c>
    </row>
    <row r="2563" spans="85:91" x14ac:dyDescent="0.25">
      <c r="CG256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BORD'!$B$13:$B$2000,0),9)))*T2563/$P$18)</f>
        <v>406.35042202010396</v>
      </c>
      <c r="CI2563">
        <f>'TABLEAU DE BORD'!B2561</f>
        <v>0</v>
      </c>
      <c r="CJ2563">
        <f>'TABLEAU DE BORD'!E2561-'TABLEAU DE BORD'!C2561</f>
        <v>0</v>
      </c>
      <c r="CL2563">
        <f>'TABLEAU DE BORD'!H2561</f>
        <v>0</v>
      </c>
      <c r="CM2563">
        <f>'TABLEAU DE BORD'!K2561-'TABLEAU DE BORD'!I2561</f>
        <v>0</v>
      </c>
    </row>
    <row r="2564" spans="85:91" x14ac:dyDescent="0.25">
      <c r="CG256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BORD'!$B$13:$B$2000,0),9)))*T2564/$P$18)</f>
        <v>406.35042202010396</v>
      </c>
      <c r="CI2564">
        <f>'TABLEAU DE BORD'!B2562</f>
        <v>0</v>
      </c>
      <c r="CJ2564">
        <f>'TABLEAU DE BORD'!E2562-'TABLEAU DE BORD'!C2562</f>
        <v>0</v>
      </c>
      <c r="CL2564">
        <f>'TABLEAU DE BORD'!H2562</f>
        <v>0</v>
      </c>
      <c r="CM2564">
        <f>'TABLEAU DE BORD'!K2562-'TABLEAU DE BORD'!I2562</f>
        <v>0</v>
      </c>
    </row>
    <row r="2565" spans="85:91" x14ac:dyDescent="0.25">
      <c r="CG256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BORD'!$B$13:$B$2000,0),9)))*T2565/$P$18)</f>
        <v>406.35042202010396</v>
      </c>
      <c r="CI2565">
        <f>'TABLEAU DE BORD'!B2563</f>
        <v>0</v>
      </c>
      <c r="CJ2565">
        <f>'TABLEAU DE BORD'!E2563-'TABLEAU DE BORD'!C2563</f>
        <v>0</v>
      </c>
      <c r="CL2565">
        <f>'TABLEAU DE BORD'!H2563</f>
        <v>0</v>
      </c>
      <c r="CM2565">
        <f>'TABLEAU DE BORD'!K2563-'TABLEAU DE BORD'!I2563</f>
        <v>0</v>
      </c>
    </row>
    <row r="2566" spans="85:91" x14ac:dyDescent="0.25">
      <c r="CG256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BORD'!$B$13:$B$2000,0),9)))*T2566/$P$18)</f>
        <v>406.35042202010396</v>
      </c>
      <c r="CI2566">
        <f>'TABLEAU DE BORD'!B2564</f>
        <v>0</v>
      </c>
      <c r="CJ2566">
        <f>'TABLEAU DE BORD'!E2564-'TABLEAU DE BORD'!C2564</f>
        <v>0</v>
      </c>
      <c r="CL2566">
        <f>'TABLEAU DE BORD'!H2564</f>
        <v>0</v>
      </c>
      <c r="CM2566">
        <f>'TABLEAU DE BORD'!K2564-'TABLEAU DE BORD'!I2564</f>
        <v>0</v>
      </c>
    </row>
    <row r="2567" spans="85:91" x14ac:dyDescent="0.25">
      <c r="CG256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BORD'!$B$13:$B$2000,0),9)))*T2567/$P$18)</f>
        <v>406.35042202010396</v>
      </c>
      <c r="CI2567">
        <f>'TABLEAU DE BORD'!B2565</f>
        <v>0</v>
      </c>
      <c r="CJ2567">
        <f>'TABLEAU DE BORD'!E2565-'TABLEAU DE BORD'!C2565</f>
        <v>0</v>
      </c>
      <c r="CL2567">
        <f>'TABLEAU DE BORD'!H2565</f>
        <v>0</v>
      </c>
      <c r="CM2567">
        <f>'TABLEAU DE BORD'!K2565-'TABLEAU DE BORD'!I2565</f>
        <v>0</v>
      </c>
    </row>
    <row r="2568" spans="85:91" x14ac:dyDescent="0.25">
      <c r="CG256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BORD'!$B$13:$B$2000,0),9)))*T2568/$P$18)</f>
        <v>406.35042202010396</v>
      </c>
      <c r="CI2568">
        <f>'TABLEAU DE BORD'!B2566</f>
        <v>0</v>
      </c>
      <c r="CJ2568">
        <f>'TABLEAU DE BORD'!E2566-'TABLEAU DE BORD'!C2566</f>
        <v>0</v>
      </c>
      <c r="CL2568">
        <f>'TABLEAU DE BORD'!H2566</f>
        <v>0</v>
      </c>
      <c r="CM2568">
        <f>'TABLEAU DE BORD'!K2566-'TABLEAU DE BORD'!I2566</f>
        <v>0</v>
      </c>
    </row>
    <row r="2569" spans="85:91" x14ac:dyDescent="0.25">
      <c r="CG256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BORD'!$B$13:$B$2000,0),9)))*T2569/$P$18)</f>
        <v>406.35042202010396</v>
      </c>
      <c r="CI2569">
        <f>'TABLEAU DE BORD'!B2567</f>
        <v>0</v>
      </c>
      <c r="CJ2569">
        <f>'TABLEAU DE BORD'!E2567-'TABLEAU DE BORD'!C2567</f>
        <v>0</v>
      </c>
      <c r="CL2569">
        <f>'TABLEAU DE BORD'!H2567</f>
        <v>0</v>
      </c>
      <c r="CM2569">
        <f>'TABLEAU DE BORD'!K2567-'TABLEAU DE BORD'!I2567</f>
        <v>0</v>
      </c>
    </row>
    <row r="2570" spans="85:91" x14ac:dyDescent="0.25">
      <c r="CG257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BORD'!$B$13:$B$2000,0),9)))*T2570/$P$18)</f>
        <v>406.35042202010396</v>
      </c>
      <c r="CI2570">
        <f>'TABLEAU DE BORD'!B2568</f>
        <v>0</v>
      </c>
      <c r="CJ2570">
        <f>'TABLEAU DE BORD'!E2568-'TABLEAU DE BORD'!C2568</f>
        <v>0</v>
      </c>
      <c r="CL2570">
        <f>'TABLEAU DE BORD'!H2568</f>
        <v>0</v>
      </c>
      <c r="CM2570">
        <f>'TABLEAU DE BORD'!K2568-'TABLEAU DE BORD'!I2568</f>
        <v>0</v>
      </c>
    </row>
    <row r="2571" spans="85:91" x14ac:dyDescent="0.25">
      <c r="CG257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BORD'!$B$13:$B$2000,0),9)))*T2571/$P$18)</f>
        <v>406.35042202010396</v>
      </c>
      <c r="CI2571">
        <f>'TABLEAU DE BORD'!B2569</f>
        <v>0</v>
      </c>
      <c r="CJ2571">
        <f>'TABLEAU DE BORD'!E2569-'TABLEAU DE BORD'!C2569</f>
        <v>0</v>
      </c>
      <c r="CL2571">
        <f>'TABLEAU DE BORD'!H2569</f>
        <v>0</v>
      </c>
      <c r="CM2571">
        <f>'TABLEAU DE BORD'!K2569-'TABLEAU DE BORD'!I2569</f>
        <v>0</v>
      </c>
    </row>
    <row r="2572" spans="85:91" x14ac:dyDescent="0.25">
      <c r="CG257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BORD'!$B$13:$B$2000,0),9)))*T2572/$P$18)</f>
        <v>406.35042202010396</v>
      </c>
      <c r="CI2572">
        <f>'TABLEAU DE BORD'!B2570</f>
        <v>0</v>
      </c>
      <c r="CJ2572">
        <f>'TABLEAU DE BORD'!E2570-'TABLEAU DE BORD'!C2570</f>
        <v>0</v>
      </c>
      <c r="CL2572">
        <f>'TABLEAU DE BORD'!H2570</f>
        <v>0</v>
      </c>
      <c r="CM2572">
        <f>'TABLEAU DE BORD'!K2570-'TABLEAU DE BORD'!I2570</f>
        <v>0</v>
      </c>
    </row>
    <row r="2573" spans="85:91" x14ac:dyDescent="0.25">
      <c r="CG257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BORD'!$B$13:$B$2000,0),9)))*T2573/$P$18)</f>
        <v>406.35042202010396</v>
      </c>
      <c r="CI2573">
        <f>'TABLEAU DE BORD'!B2571</f>
        <v>0</v>
      </c>
      <c r="CJ2573">
        <f>'TABLEAU DE BORD'!E2571-'TABLEAU DE BORD'!C2571</f>
        <v>0</v>
      </c>
      <c r="CL2573">
        <f>'TABLEAU DE BORD'!H2571</f>
        <v>0</v>
      </c>
      <c r="CM2573">
        <f>'TABLEAU DE BORD'!K2571-'TABLEAU DE BORD'!I2571</f>
        <v>0</v>
      </c>
    </row>
    <row r="2574" spans="85:91" x14ac:dyDescent="0.25">
      <c r="CG257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BORD'!$B$13:$B$2000,0),9)))*T2574/$P$18)</f>
        <v>406.35042202010396</v>
      </c>
      <c r="CI2574">
        <f>'TABLEAU DE BORD'!B2572</f>
        <v>0</v>
      </c>
      <c r="CJ2574">
        <f>'TABLEAU DE BORD'!E2572-'TABLEAU DE BORD'!C2572</f>
        <v>0</v>
      </c>
      <c r="CL2574">
        <f>'TABLEAU DE BORD'!H2572</f>
        <v>0</v>
      </c>
      <c r="CM2574">
        <f>'TABLEAU DE BORD'!K2572-'TABLEAU DE BORD'!I2572</f>
        <v>0</v>
      </c>
    </row>
    <row r="2575" spans="85:91" x14ac:dyDescent="0.25">
      <c r="CG257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BORD'!$B$13:$B$2000,0),9)))*T2575/$P$18)</f>
        <v>406.35042202010396</v>
      </c>
      <c r="CI2575">
        <f>'TABLEAU DE BORD'!B2573</f>
        <v>0</v>
      </c>
      <c r="CJ2575">
        <f>'TABLEAU DE BORD'!E2573-'TABLEAU DE BORD'!C2573</f>
        <v>0</v>
      </c>
      <c r="CL2575">
        <f>'TABLEAU DE BORD'!H2573</f>
        <v>0</v>
      </c>
      <c r="CM2575">
        <f>'TABLEAU DE BORD'!K2573-'TABLEAU DE BORD'!I2573</f>
        <v>0</v>
      </c>
    </row>
    <row r="2576" spans="85:91" x14ac:dyDescent="0.25">
      <c r="CG257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BORD'!$B$13:$B$2000,0),9)))*T2576/$P$18)</f>
        <v>406.35042202010396</v>
      </c>
      <c r="CI2576">
        <f>'TABLEAU DE BORD'!B2574</f>
        <v>0</v>
      </c>
      <c r="CJ2576">
        <f>'TABLEAU DE BORD'!E2574-'TABLEAU DE BORD'!C2574</f>
        <v>0</v>
      </c>
      <c r="CL2576">
        <f>'TABLEAU DE BORD'!H2574</f>
        <v>0</v>
      </c>
      <c r="CM2576">
        <f>'TABLEAU DE BORD'!K2574-'TABLEAU DE BORD'!I2574</f>
        <v>0</v>
      </c>
    </row>
    <row r="2577" spans="85:91" x14ac:dyDescent="0.25">
      <c r="CG257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BORD'!$B$13:$B$2000,0),9)))*T2577/$P$18)</f>
        <v>406.35042202010396</v>
      </c>
      <c r="CI2577">
        <f>'TABLEAU DE BORD'!B2575</f>
        <v>0</v>
      </c>
      <c r="CJ2577">
        <f>'TABLEAU DE BORD'!E2575-'TABLEAU DE BORD'!C2575</f>
        <v>0</v>
      </c>
      <c r="CL2577">
        <f>'TABLEAU DE BORD'!H2575</f>
        <v>0</v>
      </c>
      <c r="CM2577">
        <f>'TABLEAU DE BORD'!K2575-'TABLEAU DE BORD'!I2575</f>
        <v>0</v>
      </c>
    </row>
    <row r="2578" spans="85:91" x14ac:dyDescent="0.25">
      <c r="CG257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BORD'!$B$13:$B$2000,0),9)))*T2578/$P$18)</f>
        <v>406.35042202010396</v>
      </c>
      <c r="CI2578">
        <f>'TABLEAU DE BORD'!B2576</f>
        <v>0</v>
      </c>
      <c r="CJ2578">
        <f>'TABLEAU DE BORD'!E2576-'TABLEAU DE BORD'!C2576</f>
        <v>0</v>
      </c>
      <c r="CL2578">
        <f>'TABLEAU DE BORD'!H2576</f>
        <v>0</v>
      </c>
      <c r="CM2578">
        <f>'TABLEAU DE BORD'!K2576-'TABLEAU DE BORD'!I2576</f>
        <v>0</v>
      </c>
    </row>
    <row r="2579" spans="85:91" x14ac:dyDescent="0.25">
      <c r="CG257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BORD'!$B$13:$B$2000,0),9)))*T2579/$P$18)</f>
        <v>406.35042202010396</v>
      </c>
      <c r="CI2579">
        <f>'TABLEAU DE BORD'!B2577</f>
        <v>0</v>
      </c>
      <c r="CJ2579">
        <f>'TABLEAU DE BORD'!E2577-'TABLEAU DE BORD'!C2577</f>
        <v>0</v>
      </c>
      <c r="CL2579">
        <f>'TABLEAU DE BORD'!H2577</f>
        <v>0</v>
      </c>
      <c r="CM2579">
        <f>'TABLEAU DE BORD'!K2577-'TABLEAU DE BORD'!I2577</f>
        <v>0</v>
      </c>
    </row>
    <row r="2580" spans="85:91" x14ac:dyDescent="0.25">
      <c r="CG258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BORD'!$B$13:$B$2000,0),9)))*T2580/$P$18)</f>
        <v>406.35042202010396</v>
      </c>
      <c r="CI2580">
        <f>'TABLEAU DE BORD'!B2578</f>
        <v>0</v>
      </c>
      <c r="CJ2580">
        <f>'TABLEAU DE BORD'!E2578-'TABLEAU DE BORD'!C2578</f>
        <v>0</v>
      </c>
      <c r="CL2580">
        <f>'TABLEAU DE BORD'!H2578</f>
        <v>0</v>
      </c>
      <c r="CM2580">
        <f>'TABLEAU DE BORD'!K2578-'TABLEAU DE BORD'!I2578</f>
        <v>0</v>
      </c>
    </row>
    <row r="2581" spans="85:91" x14ac:dyDescent="0.25">
      <c r="CG258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BORD'!$B$13:$B$2000,0),9)))*T2581/$P$18)</f>
        <v>406.35042202010396</v>
      </c>
      <c r="CI2581">
        <f>'TABLEAU DE BORD'!B2579</f>
        <v>0</v>
      </c>
      <c r="CJ2581">
        <f>'TABLEAU DE BORD'!E2579-'TABLEAU DE BORD'!C2579</f>
        <v>0</v>
      </c>
      <c r="CL2581">
        <f>'TABLEAU DE BORD'!H2579</f>
        <v>0</v>
      </c>
      <c r="CM2581">
        <f>'TABLEAU DE BORD'!K2579-'TABLEAU DE BORD'!I2579</f>
        <v>0</v>
      </c>
    </row>
    <row r="2582" spans="85:91" x14ac:dyDescent="0.25">
      <c r="CG258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BORD'!$B$13:$B$2000,0),9)))*T2582/$P$18)</f>
        <v>406.35042202010396</v>
      </c>
      <c r="CI2582">
        <f>'TABLEAU DE BORD'!B2580</f>
        <v>0</v>
      </c>
      <c r="CJ2582">
        <f>'TABLEAU DE BORD'!E2580-'TABLEAU DE BORD'!C2580</f>
        <v>0</v>
      </c>
      <c r="CL2582">
        <f>'TABLEAU DE BORD'!H2580</f>
        <v>0</v>
      </c>
      <c r="CM2582">
        <f>'TABLEAU DE BORD'!K2580-'TABLEAU DE BORD'!I2580</f>
        <v>0</v>
      </c>
    </row>
    <row r="2583" spans="85:91" x14ac:dyDescent="0.25">
      <c r="CG258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BORD'!$B$13:$B$2000,0),9)))*T2583/$P$18)</f>
        <v>406.35042202010396</v>
      </c>
      <c r="CI2583">
        <f>'TABLEAU DE BORD'!B2581</f>
        <v>0</v>
      </c>
      <c r="CJ2583">
        <f>'TABLEAU DE BORD'!E2581-'TABLEAU DE BORD'!C2581</f>
        <v>0</v>
      </c>
      <c r="CL2583">
        <f>'TABLEAU DE BORD'!H2581</f>
        <v>0</v>
      </c>
      <c r="CM2583">
        <f>'TABLEAU DE BORD'!K2581-'TABLEAU DE BORD'!I2581</f>
        <v>0</v>
      </c>
    </row>
    <row r="2584" spans="85:91" x14ac:dyDescent="0.25">
      <c r="CG258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BORD'!$B$13:$B$2000,0),9)))*T2584/$P$18)</f>
        <v>406.35042202010396</v>
      </c>
      <c r="CI2584">
        <f>'TABLEAU DE BORD'!B2582</f>
        <v>0</v>
      </c>
      <c r="CJ2584">
        <f>'TABLEAU DE BORD'!E2582-'TABLEAU DE BORD'!C2582</f>
        <v>0</v>
      </c>
      <c r="CL2584">
        <f>'TABLEAU DE BORD'!H2582</f>
        <v>0</v>
      </c>
      <c r="CM2584">
        <f>'TABLEAU DE BORD'!K2582-'TABLEAU DE BORD'!I2582</f>
        <v>0</v>
      </c>
    </row>
    <row r="2585" spans="85:91" x14ac:dyDescent="0.25">
      <c r="CG258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BORD'!$B$13:$B$2000,0),9)))*T2585/$P$18)</f>
        <v>406.35042202010396</v>
      </c>
      <c r="CI2585">
        <f>'TABLEAU DE BORD'!B2583</f>
        <v>0</v>
      </c>
      <c r="CJ2585">
        <f>'TABLEAU DE BORD'!E2583-'TABLEAU DE BORD'!C2583</f>
        <v>0</v>
      </c>
      <c r="CL2585">
        <f>'TABLEAU DE BORD'!H2583</f>
        <v>0</v>
      </c>
      <c r="CM2585">
        <f>'TABLEAU DE BORD'!K2583-'TABLEAU DE BORD'!I2583</f>
        <v>0</v>
      </c>
    </row>
    <row r="2586" spans="85:91" x14ac:dyDescent="0.25">
      <c r="CG258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BORD'!$B$13:$B$2000,0),9)))*T2586/$P$18)</f>
        <v>406.35042202010396</v>
      </c>
      <c r="CI2586">
        <f>'TABLEAU DE BORD'!B2584</f>
        <v>0</v>
      </c>
      <c r="CJ2586">
        <f>'TABLEAU DE BORD'!E2584-'TABLEAU DE BORD'!C2584</f>
        <v>0</v>
      </c>
      <c r="CL2586">
        <f>'TABLEAU DE BORD'!H2584</f>
        <v>0</v>
      </c>
      <c r="CM2586">
        <f>'TABLEAU DE BORD'!K2584-'TABLEAU DE BORD'!I2584</f>
        <v>0</v>
      </c>
    </row>
    <row r="2587" spans="85:91" x14ac:dyDescent="0.25">
      <c r="CG258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BORD'!$B$13:$B$2000,0),9)))*T2587/$P$18)</f>
        <v>406.35042202010396</v>
      </c>
      <c r="CI2587">
        <f>'TABLEAU DE BORD'!B2585</f>
        <v>0</v>
      </c>
      <c r="CJ2587">
        <f>'TABLEAU DE BORD'!E2585-'TABLEAU DE BORD'!C2585</f>
        <v>0</v>
      </c>
      <c r="CL2587">
        <f>'TABLEAU DE BORD'!H2585</f>
        <v>0</v>
      </c>
      <c r="CM2587">
        <f>'TABLEAU DE BORD'!K2585-'TABLEAU DE BORD'!I2585</f>
        <v>0</v>
      </c>
    </row>
    <row r="2588" spans="85:91" x14ac:dyDescent="0.25">
      <c r="CG258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BORD'!$B$13:$B$2000,0),9)))*T2588/$P$18)</f>
        <v>406.35042202010396</v>
      </c>
      <c r="CI2588">
        <f>'TABLEAU DE BORD'!B2586</f>
        <v>0</v>
      </c>
      <c r="CJ2588">
        <f>'TABLEAU DE BORD'!E2586-'TABLEAU DE BORD'!C2586</f>
        <v>0</v>
      </c>
      <c r="CL2588">
        <f>'TABLEAU DE BORD'!H2586</f>
        <v>0</v>
      </c>
      <c r="CM2588">
        <f>'TABLEAU DE BORD'!K2586-'TABLEAU DE BORD'!I2586</f>
        <v>0</v>
      </c>
    </row>
    <row r="2589" spans="85:91" x14ac:dyDescent="0.25">
      <c r="CG258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BORD'!$B$13:$B$2000,0),9)))*T2589/$P$18)</f>
        <v>406.35042202010396</v>
      </c>
      <c r="CI2589">
        <f>'TABLEAU DE BORD'!B2587</f>
        <v>0</v>
      </c>
      <c r="CJ2589">
        <f>'TABLEAU DE BORD'!E2587-'TABLEAU DE BORD'!C2587</f>
        <v>0</v>
      </c>
      <c r="CL2589">
        <f>'TABLEAU DE BORD'!H2587</f>
        <v>0</v>
      </c>
      <c r="CM2589">
        <f>'TABLEAU DE BORD'!K2587-'TABLEAU DE BORD'!I2587</f>
        <v>0</v>
      </c>
    </row>
    <row r="2590" spans="85:91" x14ac:dyDescent="0.25">
      <c r="CG259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BORD'!$B$13:$B$2000,0),9)))*T2590/$P$18)</f>
        <v>406.35042202010396</v>
      </c>
      <c r="CI2590">
        <f>'TABLEAU DE BORD'!B2588</f>
        <v>0</v>
      </c>
      <c r="CJ2590">
        <f>'TABLEAU DE BORD'!E2588-'TABLEAU DE BORD'!C2588</f>
        <v>0</v>
      </c>
      <c r="CL2590">
        <f>'TABLEAU DE BORD'!H2588</f>
        <v>0</v>
      </c>
      <c r="CM2590">
        <f>'TABLEAU DE BORD'!K2588-'TABLEAU DE BORD'!I2588</f>
        <v>0</v>
      </c>
    </row>
    <row r="2591" spans="85:91" x14ac:dyDescent="0.25">
      <c r="CG259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BORD'!$B$13:$B$2000,0),9)))*T2591/$P$18)</f>
        <v>406.35042202010396</v>
      </c>
      <c r="CI2591">
        <f>'TABLEAU DE BORD'!B2589</f>
        <v>0</v>
      </c>
      <c r="CJ2591">
        <f>'TABLEAU DE BORD'!E2589-'TABLEAU DE BORD'!C2589</f>
        <v>0</v>
      </c>
      <c r="CL2591">
        <f>'TABLEAU DE BORD'!H2589</f>
        <v>0</v>
      </c>
      <c r="CM2591">
        <f>'TABLEAU DE BORD'!K2589-'TABLEAU DE BORD'!I2589</f>
        <v>0</v>
      </c>
    </row>
    <row r="2592" spans="85:91" x14ac:dyDescent="0.25">
      <c r="CG259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BORD'!$B$13:$B$2000,0),9)))*T2592/$P$18)</f>
        <v>406.35042202010396</v>
      </c>
      <c r="CI2592">
        <f>'TABLEAU DE BORD'!B2590</f>
        <v>0</v>
      </c>
      <c r="CJ2592">
        <f>'TABLEAU DE BORD'!E2590-'TABLEAU DE BORD'!C2590</f>
        <v>0</v>
      </c>
      <c r="CL2592">
        <f>'TABLEAU DE BORD'!H2590</f>
        <v>0</v>
      </c>
      <c r="CM2592">
        <f>'TABLEAU DE BORD'!K2590-'TABLEAU DE BORD'!I2590</f>
        <v>0</v>
      </c>
    </row>
    <row r="2593" spans="85:91" x14ac:dyDescent="0.25">
      <c r="CG259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BORD'!$B$13:$B$2000,0),9)))*T2593/$P$18)</f>
        <v>406.35042202010396</v>
      </c>
      <c r="CI2593">
        <f>'TABLEAU DE BORD'!B2591</f>
        <v>0</v>
      </c>
      <c r="CJ2593">
        <f>'TABLEAU DE BORD'!E2591-'TABLEAU DE BORD'!C2591</f>
        <v>0</v>
      </c>
      <c r="CL2593">
        <f>'TABLEAU DE BORD'!H2591</f>
        <v>0</v>
      </c>
      <c r="CM2593">
        <f>'TABLEAU DE BORD'!K2591-'TABLEAU DE BORD'!I2591</f>
        <v>0</v>
      </c>
    </row>
    <row r="2594" spans="85:91" x14ac:dyDescent="0.25">
      <c r="CG259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BORD'!$B$13:$B$2000,0),9)))*T2594/$P$18)</f>
        <v>406.35042202010396</v>
      </c>
      <c r="CI2594">
        <f>'TABLEAU DE BORD'!B2592</f>
        <v>0</v>
      </c>
      <c r="CJ2594">
        <f>'TABLEAU DE BORD'!E2592-'TABLEAU DE BORD'!C2592</f>
        <v>0</v>
      </c>
      <c r="CL2594">
        <f>'TABLEAU DE BORD'!H2592</f>
        <v>0</v>
      </c>
      <c r="CM2594">
        <f>'TABLEAU DE BORD'!K2592-'TABLEAU DE BORD'!I2592</f>
        <v>0</v>
      </c>
    </row>
    <row r="2595" spans="85:91" x14ac:dyDescent="0.25">
      <c r="CG259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BORD'!$B$13:$B$2000,0),9)))*T2595/$P$18)</f>
        <v>406.35042202010396</v>
      </c>
      <c r="CI2595">
        <f>'TABLEAU DE BORD'!B2593</f>
        <v>0</v>
      </c>
      <c r="CJ2595">
        <f>'TABLEAU DE BORD'!E2593-'TABLEAU DE BORD'!C2593</f>
        <v>0</v>
      </c>
      <c r="CL2595">
        <f>'TABLEAU DE BORD'!H2593</f>
        <v>0</v>
      </c>
      <c r="CM2595">
        <f>'TABLEAU DE BORD'!K2593-'TABLEAU DE BORD'!I2593</f>
        <v>0</v>
      </c>
    </row>
    <row r="2596" spans="85:91" x14ac:dyDescent="0.25">
      <c r="CG259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BORD'!$B$13:$B$2000,0),9)))*T2596/$P$18)</f>
        <v>406.35042202010396</v>
      </c>
      <c r="CI2596">
        <f>'TABLEAU DE BORD'!B2594</f>
        <v>0</v>
      </c>
      <c r="CJ2596">
        <f>'TABLEAU DE BORD'!E2594-'TABLEAU DE BORD'!C2594</f>
        <v>0</v>
      </c>
      <c r="CL2596">
        <f>'TABLEAU DE BORD'!H2594</f>
        <v>0</v>
      </c>
      <c r="CM2596">
        <f>'TABLEAU DE BORD'!K2594-'TABLEAU DE BORD'!I2594</f>
        <v>0</v>
      </c>
    </row>
    <row r="2597" spans="85:91" x14ac:dyDescent="0.25">
      <c r="CG259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BORD'!$B$13:$B$2000,0),9)))*T2597/$P$18)</f>
        <v>406.35042202010396</v>
      </c>
      <c r="CI2597">
        <f>'TABLEAU DE BORD'!B2595</f>
        <v>0</v>
      </c>
      <c r="CJ2597">
        <f>'TABLEAU DE BORD'!E2595-'TABLEAU DE BORD'!C2595</f>
        <v>0</v>
      </c>
      <c r="CL2597">
        <f>'TABLEAU DE BORD'!H2595</f>
        <v>0</v>
      </c>
      <c r="CM2597">
        <f>'TABLEAU DE BORD'!K2595-'TABLEAU DE BORD'!I2595</f>
        <v>0</v>
      </c>
    </row>
    <row r="2598" spans="85:91" x14ac:dyDescent="0.25">
      <c r="CG259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BORD'!$B$13:$B$2000,0),9)))*T2598/$P$18)</f>
        <v>406.35042202010396</v>
      </c>
      <c r="CI2598">
        <f>'TABLEAU DE BORD'!B2596</f>
        <v>0</v>
      </c>
      <c r="CJ2598">
        <f>'TABLEAU DE BORD'!E2596-'TABLEAU DE BORD'!C2596</f>
        <v>0</v>
      </c>
      <c r="CL2598">
        <f>'TABLEAU DE BORD'!H2596</f>
        <v>0</v>
      </c>
      <c r="CM2598">
        <f>'TABLEAU DE BORD'!K2596-'TABLEAU DE BORD'!I2596</f>
        <v>0</v>
      </c>
    </row>
    <row r="2599" spans="85:91" x14ac:dyDescent="0.25">
      <c r="CG259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BORD'!$B$13:$B$2000,0),9)))*T2599/$P$18)</f>
        <v>406.35042202010396</v>
      </c>
      <c r="CI2599">
        <f>'TABLEAU DE BORD'!B2597</f>
        <v>0</v>
      </c>
      <c r="CJ2599">
        <f>'TABLEAU DE BORD'!E2597-'TABLEAU DE BORD'!C2597</f>
        <v>0</v>
      </c>
      <c r="CL2599">
        <f>'TABLEAU DE BORD'!H2597</f>
        <v>0</v>
      </c>
      <c r="CM2599">
        <f>'TABLEAU DE BORD'!K2597-'TABLEAU DE BORD'!I2597</f>
        <v>0</v>
      </c>
    </row>
    <row r="2600" spans="85:91" x14ac:dyDescent="0.25">
      <c r="CG260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BORD'!$B$13:$B$2000,0),9)))*T2600/$P$18)</f>
        <v>406.35042202010396</v>
      </c>
      <c r="CI2600">
        <f>'TABLEAU DE BORD'!B2598</f>
        <v>0</v>
      </c>
      <c r="CJ2600">
        <f>'TABLEAU DE BORD'!E2598-'TABLEAU DE BORD'!C2598</f>
        <v>0</v>
      </c>
      <c r="CL2600">
        <f>'TABLEAU DE BORD'!H2598</f>
        <v>0</v>
      </c>
      <c r="CM2600">
        <f>'TABLEAU DE BORD'!K2598-'TABLEAU DE BORD'!I2598</f>
        <v>0</v>
      </c>
    </row>
    <row r="2601" spans="85:91" x14ac:dyDescent="0.25">
      <c r="CG260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BORD'!$B$13:$B$2000,0),9)))*T2601/$P$18)</f>
        <v>406.35042202010396</v>
      </c>
      <c r="CI2601">
        <f>'TABLEAU DE BORD'!B2599</f>
        <v>0</v>
      </c>
      <c r="CJ2601">
        <f>'TABLEAU DE BORD'!E2599-'TABLEAU DE BORD'!C2599</f>
        <v>0</v>
      </c>
      <c r="CL2601">
        <f>'TABLEAU DE BORD'!H2599</f>
        <v>0</v>
      </c>
      <c r="CM2601">
        <f>'TABLEAU DE BORD'!K2599-'TABLEAU DE BORD'!I2599</f>
        <v>0</v>
      </c>
    </row>
    <row r="2602" spans="85:91" x14ac:dyDescent="0.25">
      <c r="CG260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BORD'!$B$13:$B$2000,0),9)))*T2602/$P$18)</f>
        <v>406.35042202010396</v>
      </c>
      <c r="CI2602">
        <f>'TABLEAU DE BORD'!B2600</f>
        <v>0</v>
      </c>
      <c r="CJ2602">
        <f>'TABLEAU DE BORD'!E2600-'TABLEAU DE BORD'!C2600</f>
        <v>0</v>
      </c>
      <c r="CL2602">
        <f>'TABLEAU DE BORD'!H2600</f>
        <v>0</v>
      </c>
      <c r="CM2602">
        <f>'TABLEAU DE BORD'!K2600-'TABLEAU DE BORD'!I2600</f>
        <v>0</v>
      </c>
    </row>
    <row r="2603" spans="85:91" x14ac:dyDescent="0.25">
      <c r="CG260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BORD'!$B$13:$B$2000,0),9)))*T2603/$P$18)</f>
        <v>406.35042202010396</v>
      </c>
      <c r="CI2603">
        <f>'TABLEAU DE BORD'!B2601</f>
        <v>0</v>
      </c>
      <c r="CJ2603">
        <f>'TABLEAU DE BORD'!E2601-'TABLEAU DE BORD'!C2601</f>
        <v>0</v>
      </c>
      <c r="CL2603">
        <f>'TABLEAU DE BORD'!H2601</f>
        <v>0</v>
      </c>
      <c r="CM2603">
        <f>'TABLEAU DE BORD'!K2601-'TABLEAU DE BORD'!I2601</f>
        <v>0</v>
      </c>
    </row>
    <row r="2604" spans="85:91" x14ac:dyDescent="0.25">
      <c r="CG260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BORD'!$B$13:$B$2000,0),9)))*T2604/$P$18)</f>
        <v>406.35042202010396</v>
      </c>
      <c r="CI2604">
        <f>'TABLEAU DE BORD'!B2602</f>
        <v>0</v>
      </c>
      <c r="CJ2604">
        <f>'TABLEAU DE BORD'!E2602-'TABLEAU DE BORD'!C2602</f>
        <v>0</v>
      </c>
      <c r="CL2604">
        <f>'TABLEAU DE BORD'!H2602</f>
        <v>0</v>
      </c>
      <c r="CM2604">
        <f>'TABLEAU DE BORD'!K2602-'TABLEAU DE BORD'!I2602</f>
        <v>0</v>
      </c>
    </row>
    <row r="2605" spans="85:91" x14ac:dyDescent="0.25">
      <c r="CG260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BORD'!$B$13:$B$2000,0),9)))*T2605/$P$18)</f>
        <v>406.35042202010396</v>
      </c>
      <c r="CI2605">
        <f>'TABLEAU DE BORD'!B2603</f>
        <v>0</v>
      </c>
      <c r="CJ2605">
        <f>'TABLEAU DE BORD'!E2603-'TABLEAU DE BORD'!C2603</f>
        <v>0</v>
      </c>
      <c r="CL2605">
        <f>'TABLEAU DE BORD'!H2603</f>
        <v>0</v>
      </c>
      <c r="CM2605">
        <f>'TABLEAU DE BORD'!K2603-'TABLEAU DE BORD'!I2603</f>
        <v>0</v>
      </c>
    </row>
    <row r="2606" spans="85:91" x14ac:dyDescent="0.25">
      <c r="CG260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BORD'!$B$13:$B$2000,0),9)))*T2606/$P$18)</f>
        <v>406.35042202010396</v>
      </c>
      <c r="CI2606">
        <f>'TABLEAU DE BORD'!B2604</f>
        <v>0</v>
      </c>
      <c r="CJ2606">
        <f>'TABLEAU DE BORD'!E2604-'TABLEAU DE BORD'!C2604</f>
        <v>0</v>
      </c>
      <c r="CL2606">
        <f>'TABLEAU DE BORD'!H2604</f>
        <v>0</v>
      </c>
      <c r="CM2606">
        <f>'TABLEAU DE BORD'!K2604-'TABLEAU DE BORD'!I2604</f>
        <v>0</v>
      </c>
    </row>
    <row r="2607" spans="85:91" x14ac:dyDescent="0.25">
      <c r="CG260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BORD'!$B$13:$B$2000,0),9)))*T2607/$P$18)</f>
        <v>406.35042202010396</v>
      </c>
      <c r="CI2607">
        <f>'TABLEAU DE BORD'!B2605</f>
        <v>0</v>
      </c>
      <c r="CJ2607">
        <f>'TABLEAU DE BORD'!E2605-'TABLEAU DE BORD'!C2605</f>
        <v>0</v>
      </c>
      <c r="CL2607">
        <f>'TABLEAU DE BORD'!H2605</f>
        <v>0</v>
      </c>
      <c r="CM2607">
        <f>'TABLEAU DE BORD'!K2605-'TABLEAU DE BORD'!I2605</f>
        <v>0</v>
      </c>
    </row>
    <row r="2608" spans="85:91" x14ac:dyDescent="0.25">
      <c r="CG260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BORD'!$B$13:$B$2000,0),9)))*T2608/$P$18)</f>
        <v>406.35042202010396</v>
      </c>
      <c r="CI2608">
        <f>'TABLEAU DE BORD'!B2606</f>
        <v>0</v>
      </c>
      <c r="CJ2608">
        <f>'TABLEAU DE BORD'!E2606-'TABLEAU DE BORD'!C2606</f>
        <v>0</v>
      </c>
      <c r="CL2608">
        <f>'TABLEAU DE BORD'!H2606</f>
        <v>0</v>
      </c>
      <c r="CM2608">
        <f>'TABLEAU DE BORD'!K2606-'TABLEAU DE BORD'!I2606</f>
        <v>0</v>
      </c>
    </row>
    <row r="2609" spans="85:91" x14ac:dyDescent="0.25">
      <c r="CG260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BORD'!$B$13:$B$2000,0),9)))*T2609/$P$18)</f>
        <v>406.35042202010396</v>
      </c>
      <c r="CI2609">
        <f>'TABLEAU DE BORD'!B2607</f>
        <v>0</v>
      </c>
      <c r="CJ2609">
        <f>'TABLEAU DE BORD'!E2607-'TABLEAU DE BORD'!C2607</f>
        <v>0</v>
      </c>
      <c r="CL2609">
        <f>'TABLEAU DE BORD'!H2607</f>
        <v>0</v>
      </c>
      <c r="CM2609">
        <f>'TABLEAU DE BORD'!K2607-'TABLEAU DE BORD'!I2607</f>
        <v>0</v>
      </c>
    </row>
    <row r="2610" spans="85:91" x14ac:dyDescent="0.25">
      <c r="CG261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BORD'!$B$13:$B$2000,0),9)))*T2610/$P$18)</f>
        <v>406.35042202010396</v>
      </c>
      <c r="CI2610">
        <f>'TABLEAU DE BORD'!B2608</f>
        <v>0</v>
      </c>
      <c r="CJ2610">
        <f>'TABLEAU DE BORD'!E2608-'TABLEAU DE BORD'!C2608</f>
        <v>0</v>
      </c>
      <c r="CL2610">
        <f>'TABLEAU DE BORD'!H2608</f>
        <v>0</v>
      </c>
      <c r="CM2610">
        <f>'TABLEAU DE BORD'!K2608-'TABLEAU DE BORD'!I2608</f>
        <v>0</v>
      </c>
    </row>
    <row r="2611" spans="85:91" x14ac:dyDescent="0.25">
      <c r="CG261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BORD'!$B$13:$B$2000,0),9)))*T2611/$P$18)</f>
        <v>406.35042202010396</v>
      </c>
      <c r="CI2611">
        <f>'TABLEAU DE BORD'!B2609</f>
        <v>0</v>
      </c>
      <c r="CJ2611">
        <f>'TABLEAU DE BORD'!E2609-'TABLEAU DE BORD'!C2609</f>
        <v>0</v>
      </c>
      <c r="CL2611">
        <f>'TABLEAU DE BORD'!H2609</f>
        <v>0</v>
      </c>
      <c r="CM2611">
        <f>'TABLEAU DE BORD'!K2609-'TABLEAU DE BORD'!I2609</f>
        <v>0</v>
      </c>
    </row>
    <row r="2612" spans="85:91" x14ac:dyDescent="0.25">
      <c r="CG261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BORD'!$B$13:$B$2000,0),9)))*T2612/$P$18)</f>
        <v>406.35042202010396</v>
      </c>
      <c r="CI2612">
        <f>'TABLEAU DE BORD'!B2610</f>
        <v>0</v>
      </c>
      <c r="CJ2612">
        <f>'TABLEAU DE BORD'!E2610-'TABLEAU DE BORD'!C2610</f>
        <v>0</v>
      </c>
      <c r="CL2612">
        <f>'TABLEAU DE BORD'!H2610</f>
        <v>0</v>
      </c>
      <c r="CM2612">
        <f>'TABLEAU DE BORD'!K2610-'TABLEAU DE BORD'!I2610</f>
        <v>0</v>
      </c>
    </row>
    <row r="2613" spans="85:91" x14ac:dyDescent="0.25">
      <c r="CG261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BORD'!$B$13:$B$2000,0),9)))*T2613/$P$18)</f>
        <v>406.35042202010396</v>
      </c>
      <c r="CI2613">
        <f>'TABLEAU DE BORD'!B2611</f>
        <v>0</v>
      </c>
      <c r="CJ2613">
        <f>'TABLEAU DE BORD'!E2611-'TABLEAU DE BORD'!C2611</f>
        <v>0</v>
      </c>
      <c r="CL2613">
        <f>'TABLEAU DE BORD'!H2611</f>
        <v>0</v>
      </c>
      <c r="CM2613">
        <f>'TABLEAU DE BORD'!K2611-'TABLEAU DE BORD'!I2611</f>
        <v>0</v>
      </c>
    </row>
    <row r="2614" spans="85:91" x14ac:dyDescent="0.25">
      <c r="CG261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BORD'!$B$13:$B$2000,0),9)))*T2614/$P$18)</f>
        <v>406.35042202010396</v>
      </c>
      <c r="CI2614">
        <f>'TABLEAU DE BORD'!B2612</f>
        <v>0</v>
      </c>
      <c r="CJ2614">
        <f>'TABLEAU DE BORD'!E2612-'TABLEAU DE BORD'!C2612</f>
        <v>0</v>
      </c>
      <c r="CL2614">
        <f>'TABLEAU DE BORD'!H2612</f>
        <v>0</v>
      </c>
      <c r="CM2614">
        <f>'TABLEAU DE BORD'!K2612-'TABLEAU DE BORD'!I2612</f>
        <v>0</v>
      </c>
    </row>
    <row r="2615" spans="85:91" x14ac:dyDescent="0.25">
      <c r="CG261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BORD'!$B$13:$B$2000,0),9)))*T2615/$P$18)</f>
        <v>406.35042202010396</v>
      </c>
      <c r="CI2615">
        <f>'TABLEAU DE BORD'!B2613</f>
        <v>0</v>
      </c>
      <c r="CJ2615">
        <f>'TABLEAU DE BORD'!E2613-'TABLEAU DE BORD'!C2613</f>
        <v>0</v>
      </c>
      <c r="CL2615">
        <f>'TABLEAU DE BORD'!H2613</f>
        <v>0</v>
      </c>
      <c r="CM2615">
        <f>'TABLEAU DE BORD'!K2613-'TABLEAU DE BORD'!I2613</f>
        <v>0</v>
      </c>
    </row>
    <row r="2616" spans="85:91" x14ac:dyDescent="0.25">
      <c r="CG261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BORD'!$B$13:$B$2000,0),9)))*T2616/$P$18)</f>
        <v>406.35042202010396</v>
      </c>
      <c r="CI2616">
        <f>'TABLEAU DE BORD'!B2614</f>
        <v>0</v>
      </c>
      <c r="CJ2616">
        <f>'TABLEAU DE BORD'!E2614-'TABLEAU DE BORD'!C2614</f>
        <v>0</v>
      </c>
      <c r="CL2616">
        <f>'TABLEAU DE BORD'!H2614</f>
        <v>0</v>
      </c>
      <c r="CM2616">
        <f>'TABLEAU DE BORD'!K2614-'TABLEAU DE BORD'!I2614</f>
        <v>0</v>
      </c>
    </row>
    <row r="2617" spans="85:91" x14ac:dyDescent="0.25">
      <c r="CG261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BORD'!$B$13:$B$2000,0),9)))*T2617/$P$18)</f>
        <v>406.35042202010396</v>
      </c>
      <c r="CI2617">
        <f>'TABLEAU DE BORD'!B2615</f>
        <v>0</v>
      </c>
      <c r="CJ2617">
        <f>'TABLEAU DE BORD'!E2615-'TABLEAU DE BORD'!C2615</f>
        <v>0</v>
      </c>
      <c r="CL2617">
        <f>'TABLEAU DE BORD'!H2615</f>
        <v>0</v>
      </c>
      <c r="CM2617">
        <f>'TABLEAU DE BORD'!K2615-'TABLEAU DE BORD'!I2615</f>
        <v>0</v>
      </c>
    </row>
    <row r="2618" spans="85:91" x14ac:dyDescent="0.25">
      <c r="CG261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BORD'!$B$13:$B$2000,0),9)))*T2618/$P$18)</f>
        <v>406.35042202010396</v>
      </c>
      <c r="CI2618">
        <f>'TABLEAU DE BORD'!B2616</f>
        <v>0</v>
      </c>
      <c r="CJ2618">
        <f>'TABLEAU DE BORD'!E2616-'TABLEAU DE BORD'!C2616</f>
        <v>0</v>
      </c>
      <c r="CL2618">
        <f>'TABLEAU DE BORD'!H2616</f>
        <v>0</v>
      </c>
      <c r="CM2618">
        <f>'TABLEAU DE BORD'!K2616-'TABLEAU DE BORD'!I2616</f>
        <v>0</v>
      </c>
    </row>
    <row r="2619" spans="85:91" x14ac:dyDescent="0.25">
      <c r="CG261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BORD'!$B$13:$B$2000,0),9)))*T2619/$P$18)</f>
        <v>406.35042202010396</v>
      </c>
      <c r="CI2619">
        <f>'TABLEAU DE BORD'!B2617</f>
        <v>0</v>
      </c>
      <c r="CJ2619">
        <f>'TABLEAU DE BORD'!E2617-'TABLEAU DE BORD'!C2617</f>
        <v>0</v>
      </c>
      <c r="CL2619">
        <f>'TABLEAU DE BORD'!H2617</f>
        <v>0</v>
      </c>
      <c r="CM2619">
        <f>'TABLEAU DE BORD'!K2617-'TABLEAU DE BORD'!I2617</f>
        <v>0</v>
      </c>
    </row>
    <row r="2620" spans="85:91" x14ac:dyDescent="0.25">
      <c r="CG262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BORD'!$B$13:$B$2000,0),9)))*T2620/$P$18)</f>
        <v>406.35042202010396</v>
      </c>
      <c r="CI2620">
        <f>'TABLEAU DE BORD'!B2618</f>
        <v>0</v>
      </c>
      <c r="CJ2620">
        <f>'TABLEAU DE BORD'!E2618-'TABLEAU DE BORD'!C2618</f>
        <v>0</v>
      </c>
      <c r="CL2620">
        <f>'TABLEAU DE BORD'!H2618</f>
        <v>0</v>
      </c>
      <c r="CM2620">
        <f>'TABLEAU DE BORD'!K2618-'TABLEAU DE BORD'!I2618</f>
        <v>0</v>
      </c>
    </row>
    <row r="2621" spans="85:91" x14ac:dyDescent="0.25">
      <c r="CG262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BORD'!$B$13:$B$2000,0),9)))*T2621/$P$18)</f>
        <v>406.35042202010396</v>
      </c>
      <c r="CI2621">
        <f>'TABLEAU DE BORD'!B2619</f>
        <v>0</v>
      </c>
      <c r="CJ2621">
        <f>'TABLEAU DE BORD'!E2619-'TABLEAU DE BORD'!C2619</f>
        <v>0</v>
      </c>
      <c r="CL2621">
        <f>'TABLEAU DE BORD'!H2619</f>
        <v>0</v>
      </c>
      <c r="CM2621">
        <f>'TABLEAU DE BORD'!K2619-'TABLEAU DE BORD'!I2619</f>
        <v>0</v>
      </c>
    </row>
    <row r="2622" spans="85:91" x14ac:dyDescent="0.25">
      <c r="CG262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BORD'!$B$13:$B$2000,0),9)))*T2622/$P$18)</f>
        <v>406.35042202010396</v>
      </c>
      <c r="CI2622">
        <f>'TABLEAU DE BORD'!B2620</f>
        <v>0</v>
      </c>
      <c r="CJ2622">
        <f>'TABLEAU DE BORD'!E2620-'TABLEAU DE BORD'!C2620</f>
        <v>0</v>
      </c>
      <c r="CL2622">
        <f>'TABLEAU DE BORD'!H2620</f>
        <v>0</v>
      </c>
      <c r="CM2622">
        <f>'TABLEAU DE BORD'!K2620-'TABLEAU DE BORD'!I2620</f>
        <v>0</v>
      </c>
    </row>
    <row r="2623" spans="85:91" x14ac:dyDescent="0.25">
      <c r="CG262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BORD'!$B$13:$B$2000,0),9)))*T2623/$P$18)</f>
        <v>406.35042202010396</v>
      </c>
      <c r="CI2623">
        <f>'TABLEAU DE BORD'!B2621</f>
        <v>0</v>
      </c>
      <c r="CJ2623">
        <f>'TABLEAU DE BORD'!E2621-'TABLEAU DE BORD'!C2621</f>
        <v>0</v>
      </c>
      <c r="CL2623">
        <f>'TABLEAU DE BORD'!H2621</f>
        <v>0</v>
      </c>
      <c r="CM2623">
        <f>'TABLEAU DE BORD'!K2621-'TABLEAU DE BORD'!I2621</f>
        <v>0</v>
      </c>
    </row>
    <row r="2624" spans="85:91" x14ac:dyDescent="0.25">
      <c r="CG262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BORD'!$B$13:$B$2000,0),9)))*T2624/$P$18)</f>
        <v>406.35042202010396</v>
      </c>
      <c r="CI2624">
        <f>'TABLEAU DE BORD'!B2622</f>
        <v>0</v>
      </c>
      <c r="CJ2624">
        <f>'TABLEAU DE BORD'!E2622-'TABLEAU DE BORD'!C2622</f>
        <v>0</v>
      </c>
      <c r="CL2624">
        <f>'TABLEAU DE BORD'!H2622</f>
        <v>0</v>
      </c>
      <c r="CM2624">
        <f>'TABLEAU DE BORD'!K2622-'TABLEAU DE BORD'!I2622</f>
        <v>0</v>
      </c>
    </row>
    <row r="2625" spans="85:91" x14ac:dyDescent="0.25">
      <c r="CG262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BORD'!$B$13:$B$2000,0),9)))*T2625/$P$18)</f>
        <v>406.35042202010396</v>
      </c>
      <c r="CI2625">
        <f>'TABLEAU DE BORD'!B2623</f>
        <v>0</v>
      </c>
      <c r="CJ2625">
        <f>'TABLEAU DE BORD'!E2623-'TABLEAU DE BORD'!C2623</f>
        <v>0</v>
      </c>
      <c r="CL2625">
        <f>'TABLEAU DE BORD'!H2623</f>
        <v>0</v>
      </c>
      <c r="CM2625">
        <f>'TABLEAU DE BORD'!K2623-'TABLEAU DE BORD'!I2623</f>
        <v>0</v>
      </c>
    </row>
    <row r="2626" spans="85:91" x14ac:dyDescent="0.25">
      <c r="CG262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BORD'!$B$13:$B$2000,0),9)))*T2626/$P$18)</f>
        <v>406.35042202010396</v>
      </c>
      <c r="CI2626">
        <f>'TABLEAU DE BORD'!B2624</f>
        <v>0</v>
      </c>
      <c r="CJ2626">
        <f>'TABLEAU DE BORD'!E2624-'TABLEAU DE BORD'!C2624</f>
        <v>0</v>
      </c>
      <c r="CL2626">
        <f>'TABLEAU DE BORD'!H2624</f>
        <v>0</v>
      </c>
      <c r="CM2626">
        <f>'TABLEAU DE BORD'!K2624-'TABLEAU DE BORD'!I2624</f>
        <v>0</v>
      </c>
    </row>
    <row r="2627" spans="85:91" x14ac:dyDescent="0.25">
      <c r="CG262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BORD'!$B$13:$B$2000,0),9)))*T2627/$P$18)</f>
        <v>406.35042202010396</v>
      </c>
      <c r="CI2627">
        <f>'TABLEAU DE BORD'!B2625</f>
        <v>0</v>
      </c>
      <c r="CJ2627">
        <f>'TABLEAU DE BORD'!E2625-'TABLEAU DE BORD'!C2625</f>
        <v>0</v>
      </c>
      <c r="CL2627">
        <f>'TABLEAU DE BORD'!H2625</f>
        <v>0</v>
      </c>
      <c r="CM2627">
        <f>'TABLEAU DE BORD'!K2625-'TABLEAU DE BORD'!I2625</f>
        <v>0</v>
      </c>
    </row>
    <row r="2628" spans="85:91" x14ac:dyDescent="0.25">
      <c r="CG262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BORD'!$B$13:$B$2000,0),9)))*T2628/$P$18)</f>
        <v>406.35042202010396</v>
      </c>
      <c r="CI2628">
        <f>'TABLEAU DE BORD'!B2626</f>
        <v>0</v>
      </c>
      <c r="CJ2628">
        <f>'TABLEAU DE BORD'!E2626-'TABLEAU DE BORD'!C2626</f>
        <v>0</v>
      </c>
      <c r="CL2628">
        <f>'TABLEAU DE BORD'!H2626</f>
        <v>0</v>
      </c>
      <c r="CM2628">
        <f>'TABLEAU DE BORD'!K2626-'TABLEAU DE BORD'!I2626</f>
        <v>0</v>
      </c>
    </row>
    <row r="2629" spans="85:91" x14ac:dyDescent="0.25">
      <c r="CG262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BORD'!$B$13:$B$2000,0),9)))*T2629/$P$18)</f>
        <v>406.35042202010396</v>
      </c>
      <c r="CI2629">
        <f>'TABLEAU DE BORD'!B2627</f>
        <v>0</v>
      </c>
      <c r="CJ2629">
        <f>'TABLEAU DE BORD'!E2627-'TABLEAU DE BORD'!C2627</f>
        <v>0</v>
      </c>
      <c r="CL2629">
        <f>'TABLEAU DE BORD'!H2627</f>
        <v>0</v>
      </c>
      <c r="CM2629">
        <f>'TABLEAU DE BORD'!K2627-'TABLEAU DE BORD'!I2627</f>
        <v>0</v>
      </c>
    </row>
    <row r="2630" spans="85:91" x14ac:dyDescent="0.25">
      <c r="CG263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BORD'!$B$13:$B$2000,0),9)))*T2630/$P$18)</f>
        <v>406.35042202010396</v>
      </c>
      <c r="CI2630">
        <f>'TABLEAU DE BORD'!B2628</f>
        <v>0</v>
      </c>
      <c r="CJ2630">
        <f>'TABLEAU DE BORD'!E2628-'TABLEAU DE BORD'!C2628</f>
        <v>0</v>
      </c>
      <c r="CL2630">
        <f>'TABLEAU DE BORD'!H2628</f>
        <v>0</v>
      </c>
      <c r="CM2630">
        <f>'TABLEAU DE BORD'!K2628-'TABLEAU DE BORD'!I2628</f>
        <v>0</v>
      </c>
    </row>
    <row r="2631" spans="85:91" x14ac:dyDescent="0.25">
      <c r="CG263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BORD'!$B$13:$B$2000,0),9)))*T2631/$P$18)</f>
        <v>406.35042202010396</v>
      </c>
      <c r="CI2631">
        <f>'TABLEAU DE BORD'!B2629</f>
        <v>0</v>
      </c>
      <c r="CJ2631">
        <f>'TABLEAU DE BORD'!E2629-'TABLEAU DE BORD'!C2629</f>
        <v>0</v>
      </c>
      <c r="CL2631">
        <f>'TABLEAU DE BORD'!H2629</f>
        <v>0</v>
      </c>
      <c r="CM2631">
        <f>'TABLEAU DE BORD'!K2629-'TABLEAU DE BORD'!I2629</f>
        <v>0</v>
      </c>
    </row>
    <row r="2632" spans="85:91" x14ac:dyDescent="0.25">
      <c r="CG263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BORD'!$B$13:$B$2000,0),9)))*T2632/$P$18)</f>
        <v>406.35042202010396</v>
      </c>
      <c r="CI2632">
        <f>'TABLEAU DE BORD'!B2630</f>
        <v>0</v>
      </c>
      <c r="CJ2632">
        <f>'TABLEAU DE BORD'!E2630-'TABLEAU DE BORD'!C2630</f>
        <v>0</v>
      </c>
      <c r="CL2632">
        <f>'TABLEAU DE BORD'!H2630</f>
        <v>0</v>
      </c>
      <c r="CM2632">
        <f>'TABLEAU DE BORD'!K2630-'TABLEAU DE BORD'!I2630</f>
        <v>0</v>
      </c>
    </row>
    <row r="2633" spans="85:91" x14ac:dyDescent="0.25">
      <c r="CG263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BORD'!$B$13:$B$2000,0),9)))*T2633/$P$18)</f>
        <v>406.35042202010396</v>
      </c>
      <c r="CI2633">
        <f>'TABLEAU DE BORD'!B2631</f>
        <v>0</v>
      </c>
      <c r="CJ2633">
        <f>'TABLEAU DE BORD'!E2631-'TABLEAU DE BORD'!C2631</f>
        <v>0</v>
      </c>
      <c r="CL2633">
        <f>'TABLEAU DE BORD'!H2631</f>
        <v>0</v>
      </c>
      <c r="CM2633">
        <f>'TABLEAU DE BORD'!K2631-'TABLEAU DE BORD'!I2631</f>
        <v>0</v>
      </c>
    </row>
    <row r="2634" spans="85:91" x14ac:dyDescent="0.25">
      <c r="CG263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BORD'!$B$13:$B$2000,0),9)))*T2634/$P$18)</f>
        <v>406.35042202010396</v>
      </c>
      <c r="CI2634">
        <f>'TABLEAU DE BORD'!B2632</f>
        <v>0</v>
      </c>
      <c r="CJ2634">
        <f>'TABLEAU DE BORD'!E2632-'TABLEAU DE BORD'!C2632</f>
        <v>0</v>
      </c>
      <c r="CL2634">
        <f>'TABLEAU DE BORD'!H2632</f>
        <v>0</v>
      </c>
      <c r="CM2634">
        <f>'TABLEAU DE BORD'!K2632-'TABLEAU DE BORD'!I2632</f>
        <v>0</v>
      </c>
    </row>
    <row r="2635" spans="85:91" x14ac:dyDescent="0.25">
      <c r="CG263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BORD'!$B$13:$B$2000,0),9)))*T2635/$P$18)</f>
        <v>406.35042202010396</v>
      </c>
      <c r="CI2635">
        <f>'TABLEAU DE BORD'!B2633</f>
        <v>0</v>
      </c>
      <c r="CJ2635">
        <f>'TABLEAU DE BORD'!E2633-'TABLEAU DE BORD'!C2633</f>
        <v>0</v>
      </c>
      <c r="CL2635">
        <f>'TABLEAU DE BORD'!H2633</f>
        <v>0</v>
      </c>
      <c r="CM2635">
        <f>'TABLEAU DE BORD'!K2633-'TABLEAU DE BORD'!I2633</f>
        <v>0</v>
      </c>
    </row>
    <row r="2636" spans="85:91" x14ac:dyDescent="0.25">
      <c r="CG263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BORD'!$B$13:$B$2000,0),9)))*T2636/$P$18)</f>
        <v>406.35042202010396</v>
      </c>
      <c r="CI2636">
        <f>'TABLEAU DE BORD'!B2634</f>
        <v>0</v>
      </c>
      <c r="CJ2636">
        <f>'TABLEAU DE BORD'!E2634-'TABLEAU DE BORD'!C2634</f>
        <v>0</v>
      </c>
      <c r="CL2636">
        <f>'TABLEAU DE BORD'!H2634</f>
        <v>0</v>
      </c>
      <c r="CM2636">
        <f>'TABLEAU DE BORD'!K2634-'TABLEAU DE BORD'!I2634</f>
        <v>0</v>
      </c>
    </row>
    <row r="2637" spans="85:91" x14ac:dyDescent="0.25">
      <c r="CG263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BORD'!$B$13:$B$2000,0),9)))*T2637/$P$18)</f>
        <v>406.35042202010396</v>
      </c>
      <c r="CI2637">
        <f>'TABLEAU DE BORD'!B2635</f>
        <v>0</v>
      </c>
      <c r="CJ2637">
        <f>'TABLEAU DE BORD'!E2635-'TABLEAU DE BORD'!C2635</f>
        <v>0</v>
      </c>
      <c r="CL2637">
        <f>'TABLEAU DE BORD'!H2635</f>
        <v>0</v>
      </c>
      <c r="CM2637">
        <f>'TABLEAU DE BORD'!K2635-'TABLEAU DE BORD'!I2635</f>
        <v>0</v>
      </c>
    </row>
    <row r="2638" spans="85:91" x14ac:dyDescent="0.25">
      <c r="CG263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BORD'!$B$13:$B$2000,0),9)))*T2638/$P$18)</f>
        <v>406.35042202010396</v>
      </c>
      <c r="CI2638">
        <f>'TABLEAU DE BORD'!B2636</f>
        <v>0</v>
      </c>
      <c r="CJ2638">
        <f>'TABLEAU DE BORD'!E2636-'TABLEAU DE BORD'!C2636</f>
        <v>0</v>
      </c>
      <c r="CL2638">
        <f>'TABLEAU DE BORD'!H2636</f>
        <v>0</v>
      </c>
      <c r="CM2638">
        <f>'TABLEAU DE BORD'!K2636-'TABLEAU DE BORD'!I2636</f>
        <v>0</v>
      </c>
    </row>
    <row r="2639" spans="85:91" x14ac:dyDescent="0.25">
      <c r="CG263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BORD'!$B$13:$B$2000,0),9)))*T2639/$P$18)</f>
        <v>406.35042202010396</v>
      </c>
      <c r="CI2639">
        <f>'TABLEAU DE BORD'!B2637</f>
        <v>0</v>
      </c>
      <c r="CJ2639">
        <f>'TABLEAU DE BORD'!E2637-'TABLEAU DE BORD'!C2637</f>
        <v>0</v>
      </c>
      <c r="CL2639">
        <f>'TABLEAU DE BORD'!H2637</f>
        <v>0</v>
      </c>
      <c r="CM2639">
        <f>'TABLEAU DE BORD'!K2637-'TABLEAU DE BORD'!I2637</f>
        <v>0</v>
      </c>
    </row>
    <row r="2640" spans="85:91" x14ac:dyDescent="0.25">
      <c r="CG264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BORD'!$B$13:$B$2000,0),9)))*T2640/$P$18)</f>
        <v>406.35042202010396</v>
      </c>
      <c r="CI2640">
        <f>'TABLEAU DE BORD'!B2638</f>
        <v>0</v>
      </c>
      <c r="CJ2640">
        <f>'TABLEAU DE BORD'!E2638-'TABLEAU DE BORD'!C2638</f>
        <v>0</v>
      </c>
      <c r="CL2640">
        <f>'TABLEAU DE BORD'!H2638</f>
        <v>0</v>
      </c>
      <c r="CM2640">
        <f>'TABLEAU DE BORD'!K2638-'TABLEAU DE BORD'!I2638</f>
        <v>0</v>
      </c>
    </row>
    <row r="2641" spans="85:91" x14ac:dyDescent="0.25">
      <c r="CG264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BORD'!$B$13:$B$2000,0),9)))*T2641/$P$18)</f>
        <v>406.35042202010396</v>
      </c>
      <c r="CI2641">
        <f>'TABLEAU DE BORD'!B2639</f>
        <v>0</v>
      </c>
      <c r="CJ2641">
        <f>'TABLEAU DE BORD'!E2639-'TABLEAU DE BORD'!C2639</f>
        <v>0</v>
      </c>
      <c r="CL2641">
        <f>'TABLEAU DE BORD'!H2639</f>
        <v>0</v>
      </c>
      <c r="CM2641">
        <f>'TABLEAU DE BORD'!K2639-'TABLEAU DE BORD'!I2639</f>
        <v>0</v>
      </c>
    </row>
    <row r="2642" spans="85:91" x14ac:dyDescent="0.25">
      <c r="CG264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BORD'!$B$13:$B$2000,0),9)))*T2642/$P$18)</f>
        <v>406.35042202010396</v>
      </c>
      <c r="CI2642">
        <f>'TABLEAU DE BORD'!B2640</f>
        <v>0</v>
      </c>
      <c r="CJ2642">
        <f>'TABLEAU DE BORD'!E2640-'TABLEAU DE BORD'!C2640</f>
        <v>0</v>
      </c>
      <c r="CL2642">
        <f>'TABLEAU DE BORD'!H2640</f>
        <v>0</v>
      </c>
      <c r="CM2642">
        <f>'TABLEAU DE BORD'!K2640-'TABLEAU DE BORD'!I2640</f>
        <v>0</v>
      </c>
    </row>
    <row r="2643" spans="85:91" x14ac:dyDescent="0.25">
      <c r="CG264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BORD'!$B$13:$B$2000,0),9)))*T2643/$P$18)</f>
        <v>406.35042202010396</v>
      </c>
      <c r="CI2643">
        <f>'TABLEAU DE BORD'!B2641</f>
        <v>0</v>
      </c>
      <c r="CJ2643">
        <f>'TABLEAU DE BORD'!E2641-'TABLEAU DE BORD'!C2641</f>
        <v>0</v>
      </c>
      <c r="CL2643">
        <f>'TABLEAU DE BORD'!H2641</f>
        <v>0</v>
      </c>
      <c r="CM2643">
        <f>'TABLEAU DE BORD'!K2641-'TABLEAU DE BORD'!I2641</f>
        <v>0</v>
      </c>
    </row>
    <row r="2644" spans="85:91" x14ac:dyDescent="0.25">
      <c r="CG264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BORD'!$B$13:$B$2000,0),9)))*T2644/$P$18)</f>
        <v>406.35042202010396</v>
      </c>
      <c r="CI2644">
        <f>'TABLEAU DE BORD'!B2642</f>
        <v>0</v>
      </c>
      <c r="CJ2644">
        <f>'TABLEAU DE BORD'!E2642-'TABLEAU DE BORD'!C2642</f>
        <v>0</v>
      </c>
      <c r="CL2644">
        <f>'TABLEAU DE BORD'!H2642</f>
        <v>0</v>
      </c>
      <c r="CM2644">
        <f>'TABLEAU DE BORD'!K2642-'TABLEAU DE BORD'!I2642</f>
        <v>0</v>
      </c>
    </row>
    <row r="2645" spans="85:91" x14ac:dyDescent="0.25">
      <c r="CG264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BORD'!$B$13:$B$2000,0),9)))*T2645/$P$18)</f>
        <v>406.35042202010396</v>
      </c>
      <c r="CI2645">
        <f>'TABLEAU DE BORD'!B2643</f>
        <v>0</v>
      </c>
      <c r="CJ2645">
        <f>'TABLEAU DE BORD'!E2643-'TABLEAU DE BORD'!C2643</f>
        <v>0</v>
      </c>
      <c r="CL2645">
        <f>'TABLEAU DE BORD'!H2643</f>
        <v>0</v>
      </c>
      <c r="CM2645">
        <f>'TABLEAU DE BORD'!K2643-'TABLEAU DE BORD'!I2643</f>
        <v>0</v>
      </c>
    </row>
    <row r="2646" spans="85:91" x14ac:dyDescent="0.25">
      <c r="CG264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BORD'!$B$13:$B$2000,0),9)))*T2646/$P$18)</f>
        <v>406.35042202010396</v>
      </c>
      <c r="CI2646">
        <f>'TABLEAU DE BORD'!B2644</f>
        <v>0</v>
      </c>
      <c r="CJ2646">
        <f>'TABLEAU DE BORD'!E2644-'TABLEAU DE BORD'!C2644</f>
        <v>0</v>
      </c>
      <c r="CL2646">
        <f>'TABLEAU DE BORD'!H2644</f>
        <v>0</v>
      </c>
      <c r="CM2646">
        <f>'TABLEAU DE BORD'!K2644-'TABLEAU DE BORD'!I2644</f>
        <v>0</v>
      </c>
    </row>
    <row r="2647" spans="85:91" x14ac:dyDescent="0.25">
      <c r="CG264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BORD'!$B$13:$B$2000,0),9)))*T2647/$P$18)</f>
        <v>406.35042202010396</v>
      </c>
      <c r="CI2647">
        <f>'TABLEAU DE BORD'!B2645</f>
        <v>0</v>
      </c>
      <c r="CJ2647">
        <f>'TABLEAU DE BORD'!E2645-'TABLEAU DE BORD'!C2645</f>
        <v>0</v>
      </c>
      <c r="CL2647">
        <f>'TABLEAU DE BORD'!H2645</f>
        <v>0</v>
      </c>
      <c r="CM2647">
        <f>'TABLEAU DE BORD'!K2645-'TABLEAU DE BORD'!I2645</f>
        <v>0</v>
      </c>
    </row>
    <row r="2648" spans="85:91" x14ac:dyDescent="0.25">
      <c r="CG264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BORD'!$B$13:$B$2000,0),9)))*T2648/$P$18)</f>
        <v>406.35042202010396</v>
      </c>
      <c r="CI2648">
        <f>'TABLEAU DE BORD'!B2646</f>
        <v>0</v>
      </c>
      <c r="CJ2648">
        <f>'TABLEAU DE BORD'!E2646-'TABLEAU DE BORD'!C2646</f>
        <v>0</v>
      </c>
      <c r="CL2648">
        <f>'TABLEAU DE BORD'!H2646</f>
        <v>0</v>
      </c>
      <c r="CM2648">
        <f>'TABLEAU DE BORD'!K2646-'TABLEAU DE BORD'!I2646</f>
        <v>0</v>
      </c>
    </row>
    <row r="2649" spans="85:91" x14ac:dyDescent="0.25">
      <c r="CG264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BORD'!$B$13:$B$2000,0),9)))*T2649/$P$18)</f>
        <v>406.35042202010396</v>
      </c>
      <c r="CI2649">
        <f>'TABLEAU DE BORD'!B2647</f>
        <v>0</v>
      </c>
      <c r="CJ2649">
        <f>'TABLEAU DE BORD'!E2647-'TABLEAU DE BORD'!C2647</f>
        <v>0</v>
      </c>
      <c r="CL2649">
        <f>'TABLEAU DE BORD'!H2647</f>
        <v>0</v>
      </c>
      <c r="CM2649">
        <f>'TABLEAU DE BORD'!K2647-'TABLEAU DE BORD'!I2647</f>
        <v>0</v>
      </c>
    </row>
    <row r="2650" spans="85:91" x14ac:dyDescent="0.25">
      <c r="CG265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BORD'!$B$13:$B$2000,0),9)))*T2650/$P$18)</f>
        <v>406.35042202010396</v>
      </c>
      <c r="CI2650">
        <f>'TABLEAU DE BORD'!B2648</f>
        <v>0</v>
      </c>
      <c r="CJ2650">
        <f>'TABLEAU DE BORD'!E2648-'TABLEAU DE BORD'!C2648</f>
        <v>0</v>
      </c>
      <c r="CL2650">
        <f>'TABLEAU DE BORD'!H2648</f>
        <v>0</v>
      </c>
      <c r="CM2650">
        <f>'TABLEAU DE BORD'!K2648-'TABLEAU DE BORD'!I2648</f>
        <v>0</v>
      </c>
    </row>
    <row r="2651" spans="85:91" x14ac:dyDescent="0.25">
      <c r="CG265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BORD'!$B$13:$B$2000,0),9)))*T2651/$P$18)</f>
        <v>406.35042202010396</v>
      </c>
      <c r="CI2651">
        <f>'TABLEAU DE BORD'!B2649</f>
        <v>0</v>
      </c>
      <c r="CJ2651">
        <f>'TABLEAU DE BORD'!E2649-'TABLEAU DE BORD'!C2649</f>
        <v>0</v>
      </c>
      <c r="CL2651">
        <f>'TABLEAU DE BORD'!H2649</f>
        <v>0</v>
      </c>
      <c r="CM2651">
        <f>'TABLEAU DE BORD'!K2649-'TABLEAU DE BORD'!I2649</f>
        <v>0</v>
      </c>
    </row>
    <row r="2652" spans="85:91" x14ac:dyDescent="0.25">
      <c r="CG265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BORD'!$B$13:$B$2000,0),9)))*T2652/$P$18)</f>
        <v>406.35042202010396</v>
      </c>
      <c r="CI2652">
        <f>'TABLEAU DE BORD'!B2650</f>
        <v>0</v>
      </c>
      <c r="CJ2652">
        <f>'TABLEAU DE BORD'!E2650-'TABLEAU DE BORD'!C2650</f>
        <v>0</v>
      </c>
      <c r="CL2652">
        <f>'TABLEAU DE BORD'!H2650</f>
        <v>0</v>
      </c>
      <c r="CM2652">
        <f>'TABLEAU DE BORD'!K2650-'TABLEAU DE BORD'!I2650</f>
        <v>0</v>
      </c>
    </row>
    <row r="2653" spans="85:91" x14ac:dyDescent="0.25">
      <c r="CG265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BORD'!$B$13:$B$2000,0),9)))*T2653/$P$18)</f>
        <v>406.35042202010396</v>
      </c>
      <c r="CI2653">
        <f>'TABLEAU DE BORD'!B2651</f>
        <v>0</v>
      </c>
      <c r="CJ2653">
        <f>'TABLEAU DE BORD'!E2651-'TABLEAU DE BORD'!C2651</f>
        <v>0</v>
      </c>
      <c r="CL2653">
        <f>'TABLEAU DE BORD'!H2651</f>
        <v>0</v>
      </c>
      <c r="CM2653">
        <f>'TABLEAU DE BORD'!K2651-'TABLEAU DE BORD'!I2651</f>
        <v>0</v>
      </c>
    </row>
    <row r="2654" spans="85:91" x14ac:dyDescent="0.25">
      <c r="CG265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BORD'!$B$13:$B$2000,0),9)))*T2654/$P$18)</f>
        <v>406.35042202010396</v>
      </c>
      <c r="CI2654">
        <f>'TABLEAU DE BORD'!B2652</f>
        <v>0</v>
      </c>
      <c r="CJ2654">
        <f>'TABLEAU DE BORD'!E2652-'TABLEAU DE BORD'!C2652</f>
        <v>0</v>
      </c>
      <c r="CL2654">
        <f>'TABLEAU DE BORD'!H2652</f>
        <v>0</v>
      </c>
      <c r="CM2654">
        <f>'TABLEAU DE BORD'!K2652-'TABLEAU DE BORD'!I2652</f>
        <v>0</v>
      </c>
    </row>
    <row r="2655" spans="85:91" x14ac:dyDescent="0.25">
      <c r="CG265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BORD'!$B$13:$B$2000,0),9)))*T2655/$P$18)</f>
        <v>406.35042202010396</v>
      </c>
      <c r="CI2655">
        <f>'TABLEAU DE BORD'!B2653</f>
        <v>0</v>
      </c>
      <c r="CJ2655">
        <f>'TABLEAU DE BORD'!E2653-'TABLEAU DE BORD'!C2653</f>
        <v>0</v>
      </c>
      <c r="CL2655">
        <f>'TABLEAU DE BORD'!H2653</f>
        <v>0</v>
      </c>
      <c r="CM2655">
        <f>'TABLEAU DE BORD'!K2653-'TABLEAU DE BORD'!I2653</f>
        <v>0</v>
      </c>
    </row>
    <row r="2656" spans="85:91" x14ac:dyDescent="0.25">
      <c r="CG265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BORD'!$B$13:$B$2000,0),9)))*T2656/$P$18)</f>
        <v>406.35042202010396</v>
      </c>
      <c r="CI2656">
        <f>'TABLEAU DE BORD'!B2654</f>
        <v>0</v>
      </c>
      <c r="CJ2656">
        <f>'TABLEAU DE BORD'!E2654-'TABLEAU DE BORD'!C2654</f>
        <v>0</v>
      </c>
      <c r="CL2656">
        <f>'TABLEAU DE BORD'!H2654</f>
        <v>0</v>
      </c>
      <c r="CM2656">
        <f>'TABLEAU DE BORD'!K2654-'TABLEAU DE BORD'!I2654</f>
        <v>0</v>
      </c>
    </row>
    <row r="2657" spans="85:91" x14ac:dyDescent="0.25">
      <c r="CG265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BORD'!$B$13:$B$2000,0),9)))*T2657/$P$18)</f>
        <v>406.35042202010396</v>
      </c>
      <c r="CI2657">
        <f>'TABLEAU DE BORD'!B2655</f>
        <v>0</v>
      </c>
      <c r="CJ2657">
        <f>'TABLEAU DE BORD'!E2655-'TABLEAU DE BORD'!C2655</f>
        <v>0</v>
      </c>
      <c r="CL2657">
        <f>'TABLEAU DE BORD'!H2655</f>
        <v>0</v>
      </c>
      <c r="CM2657">
        <f>'TABLEAU DE BORD'!K2655-'TABLEAU DE BORD'!I2655</f>
        <v>0</v>
      </c>
    </row>
    <row r="2658" spans="85:91" x14ac:dyDescent="0.25">
      <c r="CG265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BORD'!$B$13:$B$2000,0),9)))*T2658/$P$18)</f>
        <v>406.35042202010396</v>
      </c>
      <c r="CI2658">
        <f>'TABLEAU DE BORD'!B2656</f>
        <v>0</v>
      </c>
      <c r="CJ2658">
        <f>'TABLEAU DE BORD'!E2656-'TABLEAU DE BORD'!C2656</f>
        <v>0</v>
      </c>
      <c r="CL2658">
        <f>'TABLEAU DE BORD'!H2656</f>
        <v>0</v>
      </c>
      <c r="CM2658">
        <f>'TABLEAU DE BORD'!K2656-'TABLEAU DE BORD'!I2656</f>
        <v>0</v>
      </c>
    </row>
    <row r="2659" spans="85:91" x14ac:dyDescent="0.25">
      <c r="CG265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BORD'!$B$13:$B$2000,0),9)))*T2659/$P$18)</f>
        <v>406.35042202010396</v>
      </c>
      <c r="CI2659">
        <f>'TABLEAU DE BORD'!B2657</f>
        <v>0</v>
      </c>
      <c r="CJ2659">
        <f>'TABLEAU DE BORD'!E2657-'TABLEAU DE BORD'!C2657</f>
        <v>0</v>
      </c>
      <c r="CL2659">
        <f>'TABLEAU DE BORD'!H2657</f>
        <v>0</v>
      </c>
      <c r="CM2659">
        <f>'TABLEAU DE BORD'!K2657-'TABLEAU DE BORD'!I2657</f>
        <v>0</v>
      </c>
    </row>
    <row r="2660" spans="85:91" x14ac:dyDescent="0.25">
      <c r="CG266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BORD'!$B$13:$B$2000,0),9)))*T2660/$P$18)</f>
        <v>406.35042202010396</v>
      </c>
      <c r="CI2660">
        <f>'TABLEAU DE BORD'!B2658</f>
        <v>0</v>
      </c>
      <c r="CJ2660">
        <f>'TABLEAU DE BORD'!E2658-'TABLEAU DE BORD'!C2658</f>
        <v>0</v>
      </c>
      <c r="CL2660">
        <f>'TABLEAU DE BORD'!H2658</f>
        <v>0</v>
      </c>
      <c r="CM2660">
        <f>'TABLEAU DE BORD'!K2658-'TABLEAU DE BORD'!I2658</f>
        <v>0</v>
      </c>
    </row>
    <row r="2661" spans="85:91" x14ac:dyDescent="0.25">
      <c r="CG266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BORD'!$B$13:$B$2000,0),9)))*T2661/$P$18)</f>
        <v>406.35042202010396</v>
      </c>
      <c r="CI2661">
        <f>'TABLEAU DE BORD'!B2659</f>
        <v>0</v>
      </c>
      <c r="CJ2661">
        <f>'TABLEAU DE BORD'!E2659-'TABLEAU DE BORD'!C2659</f>
        <v>0</v>
      </c>
      <c r="CL2661">
        <f>'TABLEAU DE BORD'!H2659</f>
        <v>0</v>
      </c>
      <c r="CM2661">
        <f>'TABLEAU DE BORD'!K2659-'TABLEAU DE BORD'!I2659</f>
        <v>0</v>
      </c>
    </row>
    <row r="2662" spans="85:91" x14ac:dyDescent="0.25">
      <c r="CG266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BORD'!$B$13:$B$2000,0),9)))*T2662/$P$18)</f>
        <v>406.35042202010396</v>
      </c>
      <c r="CI2662">
        <f>'TABLEAU DE BORD'!B2660</f>
        <v>0</v>
      </c>
      <c r="CJ2662">
        <f>'TABLEAU DE BORD'!E2660-'TABLEAU DE BORD'!C2660</f>
        <v>0</v>
      </c>
      <c r="CL2662">
        <f>'TABLEAU DE BORD'!H2660</f>
        <v>0</v>
      </c>
      <c r="CM2662">
        <f>'TABLEAU DE BORD'!K2660-'TABLEAU DE BORD'!I2660</f>
        <v>0</v>
      </c>
    </row>
    <row r="2663" spans="85:91" x14ac:dyDescent="0.25">
      <c r="CG266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BORD'!$B$13:$B$2000,0),9)))*T2663/$P$18)</f>
        <v>406.35042202010396</v>
      </c>
      <c r="CI2663">
        <f>'TABLEAU DE BORD'!B2661</f>
        <v>0</v>
      </c>
      <c r="CJ2663">
        <f>'TABLEAU DE BORD'!E2661-'TABLEAU DE BORD'!C2661</f>
        <v>0</v>
      </c>
      <c r="CL2663">
        <f>'TABLEAU DE BORD'!H2661</f>
        <v>0</v>
      </c>
      <c r="CM2663">
        <f>'TABLEAU DE BORD'!K2661-'TABLEAU DE BORD'!I2661</f>
        <v>0</v>
      </c>
    </row>
    <row r="2664" spans="85:91" x14ac:dyDescent="0.25">
      <c r="CG266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BORD'!$B$13:$B$2000,0),9)))*T2664/$P$18)</f>
        <v>406.35042202010396</v>
      </c>
      <c r="CI2664">
        <f>'TABLEAU DE BORD'!B2662</f>
        <v>0</v>
      </c>
      <c r="CJ2664">
        <f>'TABLEAU DE BORD'!E2662-'TABLEAU DE BORD'!C2662</f>
        <v>0</v>
      </c>
      <c r="CL2664">
        <f>'TABLEAU DE BORD'!H2662</f>
        <v>0</v>
      </c>
      <c r="CM2664">
        <f>'TABLEAU DE BORD'!K2662-'TABLEAU DE BORD'!I2662</f>
        <v>0</v>
      </c>
    </row>
    <row r="2665" spans="85:91" x14ac:dyDescent="0.25">
      <c r="CG266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BORD'!$B$13:$B$2000,0),9)))*T2665/$P$18)</f>
        <v>406.35042202010396</v>
      </c>
      <c r="CI2665">
        <f>'TABLEAU DE BORD'!B2663</f>
        <v>0</v>
      </c>
      <c r="CJ2665">
        <f>'TABLEAU DE BORD'!E2663-'TABLEAU DE BORD'!C2663</f>
        <v>0</v>
      </c>
      <c r="CL2665">
        <f>'TABLEAU DE BORD'!H2663</f>
        <v>0</v>
      </c>
      <c r="CM2665">
        <f>'TABLEAU DE BORD'!K2663-'TABLEAU DE BORD'!I2663</f>
        <v>0</v>
      </c>
    </row>
    <row r="2666" spans="85:91" x14ac:dyDescent="0.25">
      <c r="CG266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BORD'!$B$13:$B$2000,0),9)))*T2666/$P$18)</f>
        <v>406.35042202010396</v>
      </c>
      <c r="CI2666">
        <f>'TABLEAU DE BORD'!B2664</f>
        <v>0</v>
      </c>
      <c r="CJ2666">
        <f>'TABLEAU DE BORD'!E2664-'TABLEAU DE BORD'!C2664</f>
        <v>0</v>
      </c>
      <c r="CL2666">
        <f>'TABLEAU DE BORD'!H2664</f>
        <v>0</v>
      </c>
      <c r="CM2666">
        <f>'TABLEAU DE BORD'!K2664-'TABLEAU DE BORD'!I2664</f>
        <v>0</v>
      </c>
    </row>
    <row r="2667" spans="85:91" x14ac:dyDescent="0.25">
      <c r="CG266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BORD'!$B$13:$B$2000,0),9)))*T2667/$P$18)</f>
        <v>406.35042202010396</v>
      </c>
      <c r="CI2667">
        <f>'TABLEAU DE BORD'!B2665</f>
        <v>0</v>
      </c>
      <c r="CJ2667">
        <f>'TABLEAU DE BORD'!E2665-'TABLEAU DE BORD'!C2665</f>
        <v>0</v>
      </c>
      <c r="CL2667">
        <f>'TABLEAU DE BORD'!H2665</f>
        <v>0</v>
      </c>
      <c r="CM2667">
        <f>'TABLEAU DE BORD'!K2665-'TABLEAU DE BORD'!I2665</f>
        <v>0</v>
      </c>
    </row>
    <row r="2668" spans="85:91" x14ac:dyDescent="0.25">
      <c r="CG266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BORD'!$B$13:$B$2000,0),9)))*T2668/$P$18)</f>
        <v>406.35042202010396</v>
      </c>
      <c r="CI2668">
        <f>'TABLEAU DE BORD'!B2666</f>
        <v>0</v>
      </c>
      <c r="CJ2668">
        <f>'TABLEAU DE BORD'!E2666-'TABLEAU DE BORD'!C2666</f>
        <v>0</v>
      </c>
      <c r="CL2668">
        <f>'TABLEAU DE BORD'!H2666</f>
        <v>0</v>
      </c>
      <c r="CM2668">
        <f>'TABLEAU DE BORD'!K2666-'TABLEAU DE BORD'!I2666</f>
        <v>0</v>
      </c>
    </row>
    <row r="2669" spans="85:91" x14ac:dyDescent="0.25">
      <c r="CG266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BORD'!$B$13:$B$2000,0),9)))*T2669/$P$18)</f>
        <v>406.35042202010396</v>
      </c>
      <c r="CI2669">
        <f>'TABLEAU DE BORD'!B2667</f>
        <v>0</v>
      </c>
      <c r="CJ2669">
        <f>'TABLEAU DE BORD'!E2667-'TABLEAU DE BORD'!C2667</f>
        <v>0</v>
      </c>
      <c r="CL2669">
        <f>'TABLEAU DE BORD'!H2667</f>
        <v>0</v>
      </c>
      <c r="CM2669">
        <f>'TABLEAU DE BORD'!K2667-'TABLEAU DE BORD'!I2667</f>
        <v>0</v>
      </c>
    </row>
    <row r="2670" spans="85:91" x14ac:dyDescent="0.25">
      <c r="CG267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BORD'!$B$13:$B$2000,0),9)))*T2670/$P$18)</f>
        <v>406.35042202010396</v>
      </c>
      <c r="CI2670">
        <f>'TABLEAU DE BORD'!B2668</f>
        <v>0</v>
      </c>
      <c r="CJ2670">
        <f>'TABLEAU DE BORD'!E2668-'TABLEAU DE BORD'!C2668</f>
        <v>0</v>
      </c>
      <c r="CL2670">
        <f>'TABLEAU DE BORD'!H2668</f>
        <v>0</v>
      </c>
      <c r="CM2670">
        <f>'TABLEAU DE BORD'!K2668-'TABLEAU DE BORD'!I2668</f>
        <v>0</v>
      </c>
    </row>
    <row r="2671" spans="85:91" x14ac:dyDescent="0.25">
      <c r="CG267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BORD'!$B$13:$B$2000,0),9)))*T2671/$P$18)</f>
        <v>406.35042202010396</v>
      </c>
      <c r="CI2671">
        <f>'TABLEAU DE BORD'!B2669</f>
        <v>0</v>
      </c>
      <c r="CJ2671">
        <f>'TABLEAU DE BORD'!E2669-'TABLEAU DE BORD'!C2669</f>
        <v>0</v>
      </c>
      <c r="CL2671">
        <f>'TABLEAU DE BORD'!H2669</f>
        <v>0</v>
      </c>
      <c r="CM2671">
        <f>'TABLEAU DE BORD'!K2669-'TABLEAU DE BORD'!I2669</f>
        <v>0</v>
      </c>
    </row>
    <row r="2672" spans="85:91" x14ac:dyDescent="0.25">
      <c r="CG267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BORD'!$B$13:$B$2000,0),9)))*T2672/$P$18)</f>
        <v>406.35042202010396</v>
      </c>
      <c r="CI2672">
        <f>'TABLEAU DE BORD'!B2670</f>
        <v>0</v>
      </c>
      <c r="CJ2672">
        <f>'TABLEAU DE BORD'!E2670-'TABLEAU DE BORD'!C2670</f>
        <v>0</v>
      </c>
      <c r="CL2672">
        <f>'TABLEAU DE BORD'!H2670</f>
        <v>0</v>
      </c>
      <c r="CM2672">
        <f>'TABLEAU DE BORD'!K2670-'TABLEAU DE BORD'!I2670</f>
        <v>0</v>
      </c>
    </row>
    <row r="2673" spans="85:91" x14ac:dyDescent="0.25">
      <c r="CG267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BORD'!$B$13:$B$2000,0),9)))*T2673/$P$18)</f>
        <v>406.35042202010396</v>
      </c>
      <c r="CI2673">
        <f>'TABLEAU DE BORD'!B2671</f>
        <v>0</v>
      </c>
      <c r="CJ2673">
        <f>'TABLEAU DE BORD'!E2671-'TABLEAU DE BORD'!C2671</f>
        <v>0</v>
      </c>
      <c r="CL2673">
        <f>'TABLEAU DE BORD'!H2671</f>
        <v>0</v>
      </c>
      <c r="CM2673">
        <f>'TABLEAU DE BORD'!K2671-'TABLEAU DE BORD'!I2671</f>
        <v>0</v>
      </c>
    </row>
    <row r="2674" spans="85:91" x14ac:dyDescent="0.25">
      <c r="CG267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BORD'!$B$13:$B$2000,0),9)))*T2674/$P$18)</f>
        <v>406.35042202010396</v>
      </c>
      <c r="CI2674">
        <f>'TABLEAU DE BORD'!B2672</f>
        <v>0</v>
      </c>
      <c r="CJ2674">
        <f>'TABLEAU DE BORD'!E2672-'TABLEAU DE BORD'!C2672</f>
        <v>0</v>
      </c>
      <c r="CL2674">
        <f>'TABLEAU DE BORD'!H2672</f>
        <v>0</v>
      </c>
      <c r="CM2674">
        <f>'TABLEAU DE BORD'!K2672-'TABLEAU DE BORD'!I2672</f>
        <v>0</v>
      </c>
    </row>
    <row r="2675" spans="85:91" x14ac:dyDescent="0.25">
      <c r="CG267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BORD'!$B$13:$B$2000,0),9)))*T2675/$P$18)</f>
        <v>406.35042202010396</v>
      </c>
      <c r="CI2675">
        <f>'TABLEAU DE BORD'!B2673</f>
        <v>0</v>
      </c>
      <c r="CJ2675">
        <f>'TABLEAU DE BORD'!E2673-'TABLEAU DE BORD'!C2673</f>
        <v>0</v>
      </c>
      <c r="CL2675">
        <f>'TABLEAU DE BORD'!H2673</f>
        <v>0</v>
      </c>
      <c r="CM2675">
        <f>'TABLEAU DE BORD'!K2673-'TABLEAU DE BORD'!I2673</f>
        <v>0</v>
      </c>
    </row>
    <row r="2676" spans="85:91" x14ac:dyDescent="0.25">
      <c r="CG267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BORD'!$B$13:$B$2000,0),9)))*T2676/$P$18)</f>
        <v>406.35042202010396</v>
      </c>
      <c r="CI2676">
        <f>'TABLEAU DE BORD'!B2674</f>
        <v>0</v>
      </c>
      <c r="CJ2676">
        <f>'TABLEAU DE BORD'!E2674-'TABLEAU DE BORD'!C2674</f>
        <v>0</v>
      </c>
      <c r="CL2676">
        <f>'TABLEAU DE BORD'!H2674</f>
        <v>0</v>
      </c>
      <c r="CM2676">
        <f>'TABLEAU DE BORD'!K2674-'TABLEAU DE BORD'!I2674</f>
        <v>0</v>
      </c>
    </row>
    <row r="2677" spans="85:91" x14ac:dyDescent="0.25">
      <c r="CG267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BORD'!$B$13:$B$2000,0),9)))*T2677/$P$18)</f>
        <v>406.35042202010396</v>
      </c>
      <c r="CI2677">
        <f>'TABLEAU DE BORD'!B2675</f>
        <v>0</v>
      </c>
      <c r="CJ2677">
        <f>'TABLEAU DE BORD'!E2675-'TABLEAU DE BORD'!C2675</f>
        <v>0</v>
      </c>
      <c r="CL2677">
        <f>'TABLEAU DE BORD'!H2675</f>
        <v>0</v>
      </c>
      <c r="CM2677">
        <f>'TABLEAU DE BORD'!K2675-'TABLEAU DE BORD'!I2675</f>
        <v>0</v>
      </c>
    </row>
    <row r="2678" spans="85:91" x14ac:dyDescent="0.25">
      <c r="CG267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BORD'!$B$13:$B$2000,0),9)))*T2678/$P$18)</f>
        <v>406.35042202010396</v>
      </c>
      <c r="CI2678">
        <f>'TABLEAU DE BORD'!B2676</f>
        <v>0</v>
      </c>
      <c r="CJ2678">
        <f>'TABLEAU DE BORD'!E2676-'TABLEAU DE BORD'!C2676</f>
        <v>0</v>
      </c>
      <c r="CL2678">
        <f>'TABLEAU DE BORD'!H2676</f>
        <v>0</v>
      </c>
      <c r="CM2678">
        <f>'TABLEAU DE BORD'!K2676-'TABLEAU DE BORD'!I2676</f>
        <v>0</v>
      </c>
    </row>
    <row r="2679" spans="85:91" x14ac:dyDescent="0.25">
      <c r="CG267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BORD'!$B$13:$B$2000,0),9)))*T2679/$P$18)</f>
        <v>406.35042202010396</v>
      </c>
      <c r="CI2679">
        <f>'TABLEAU DE BORD'!B2677</f>
        <v>0</v>
      </c>
      <c r="CJ2679">
        <f>'TABLEAU DE BORD'!E2677-'TABLEAU DE BORD'!C2677</f>
        <v>0</v>
      </c>
      <c r="CL2679">
        <f>'TABLEAU DE BORD'!H2677</f>
        <v>0</v>
      </c>
      <c r="CM2679">
        <f>'TABLEAU DE BORD'!K2677-'TABLEAU DE BORD'!I2677</f>
        <v>0</v>
      </c>
    </row>
    <row r="2680" spans="85:91" x14ac:dyDescent="0.25">
      <c r="CG268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BORD'!$B$13:$B$2000,0),9)))*T2680/$P$18)</f>
        <v>406.35042202010396</v>
      </c>
      <c r="CI2680">
        <f>'TABLEAU DE BORD'!B2678</f>
        <v>0</v>
      </c>
      <c r="CJ2680">
        <f>'TABLEAU DE BORD'!E2678-'TABLEAU DE BORD'!C2678</f>
        <v>0</v>
      </c>
      <c r="CL2680">
        <f>'TABLEAU DE BORD'!H2678</f>
        <v>0</v>
      </c>
      <c r="CM2680">
        <f>'TABLEAU DE BORD'!K2678-'TABLEAU DE BORD'!I2678</f>
        <v>0</v>
      </c>
    </row>
    <row r="2681" spans="85:91" x14ac:dyDescent="0.25">
      <c r="CG268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BORD'!$B$13:$B$2000,0),9)))*T2681/$P$18)</f>
        <v>406.35042202010396</v>
      </c>
      <c r="CI2681">
        <f>'TABLEAU DE BORD'!B2679</f>
        <v>0</v>
      </c>
      <c r="CJ2681">
        <f>'TABLEAU DE BORD'!E2679-'TABLEAU DE BORD'!C2679</f>
        <v>0</v>
      </c>
      <c r="CL2681">
        <f>'TABLEAU DE BORD'!H2679</f>
        <v>0</v>
      </c>
      <c r="CM2681">
        <f>'TABLEAU DE BORD'!K2679-'TABLEAU DE BORD'!I2679</f>
        <v>0</v>
      </c>
    </row>
    <row r="2682" spans="85:91" x14ac:dyDescent="0.25">
      <c r="CG268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BORD'!$B$13:$B$2000,0),9)))*T2682/$P$18)</f>
        <v>406.35042202010396</v>
      </c>
      <c r="CI2682">
        <f>'TABLEAU DE BORD'!B2680</f>
        <v>0</v>
      </c>
      <c r="CJ2682">
        <f>'TABLEAU DE BORD'!E2680-'TABLEAU DE BORD'!C2680</f>
        <v>0</v>
      </c>
      <c r="CL2682">
        <f>'TABLEAU DE BORD'!H2680</f>
        <v>0</v>
      </c>
      <c r="CM2682">
        <f>'TABLEAU DE BORD'!K2680-'TABLEAU DE BORD'!I2680</f>
        <v>0</v>
      </c>
    </row>
    <row r="2683" spans="85:91" x14ac:dyDescent="0.25">
      <c r="CG268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BORD'!$B$13:$B$2000,0),9)))*T2683/$P$18)</f>
        <v>406.35042202010396</v>
      </c>
      <c r="CI2683">
        <f>'TABLEAU DE BORD'!B2681</f>
        <v>0</v>
      </c>
      <c r="CJ2683">
        <f>'TABLEAU DE BORD'!E2681-'TABLEAU DE BORD'!C2681</f>
        <v>0</v>
      </c>
      <c r="CL2683">
        <f>'TABLEAU DE BORD'!H2681</f>
        <v>0</v>
      </c>
      <c r="CM2683">
        <f>'TABLEAU DE BORD'!K2681-'TABLEAU DE BORD'!I2681</f>
        <v>0</v>
      </c>
    </row>
    <row r="2684" spans="85:91" x14ac:dyDescent="0.25">
      <c r="CG268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BORD'!$B$13:$B$2000,0),9)))*T2684/$P$18)</f>
        <v>406.35042202010396</v>
      </c>
      <c r="CI2684">
        <f>'TABLEAU DE BORD'!B2682</f>
        <v>0</v>
      </c>
      <c r="CJ2684">
        <f>'TABLEAU DE BORD'!E2682-'TABLEAU DE BORD'!C2682</f>
        <v>0</v>
      </c>
      <c r="CL2684">
        <f>'TABLEAU DE BORD'!H2682</f>
        <v>0</v>
      </c>
      <c r="CM2684">
        <f>'TABLEAU DE BORD'!K2682-'TABLEAU DE BORD'!I2682</f>
        <v>0</v>
      </c>
    </row>
    <row r="2685" spans="85:91" x14ac:dyDescent="0.25">
      <c r="CG268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BORD'!$B$13:$B$2000,0),9)))*T2685/$P$18)</f>
        <v>406.35042202010396</v>
      </c>
      <c r="CI2685">
        <f>'TABLEAU DE BORD'!B2683</f>
        <v>0</v>
      </c>
      <c r="CJ2685">
        <f>'TABLEAU DE BORD'!E2683-'TABLEAU DE BORD'!C2683</f>
        <v>0</v>
      </c>
      <c r="CL2685">
        <f>'TABLEAU DE BORD'!H2683</f>
        <v>0</v>
      </c>
      <c r="CM2685">
        <f>'TABLEAU DE BORD'!K2683-'TABLEAU DE BORD'!I2683</f>
        <v>0</v>
      </c>
    </row>
    <row r="2686" spans="85:91" x14ac:dyDescent="0.25">
      <c r="CG268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BORD'!$B$13:$B$2000,0),9)))*T2686/$P$18)</f>
        <v>406.35042202010396</v>
      </c>
      <c r="CI2686">
        <f>'TABLEAU DE BORD'!B2684</f>
        <v>0</v>
      </c>
      <c r="CJ2686">
        <f>'TABLEAU DE BORD'!E2684-'TABLEAU DE BORD'!C2684</f>
        <v>0</v>
      </c>
      <c r="CL2686">
        <f>'TABLEAU DE BORD'!H2684</f>
        <v>0</v>
      </c>
      <c r="CM2686">
        <f>'TABLEAU DE BORD'!K2684-'TABLEAU DE BORD'!I2684</f>
        <v>0</v>
      </c>
    </row>
    <row r="2687" spans="85:91" x14ac:dyDescent="0.25">
      <c r="CG268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BORD'!$B$13:$B$2000,0),9)))*T2687/$P$18)</f>
        <v>406.35042202010396</v>
      </c>
      <c r="CI2687">
        <f>'TABLEAU DE BORD'!B2685</f>
        <v>0</v>
      </c>
      <c r="CJ2687">
        <f>'TABLEAU DE BORD'!E2685-'TABLEAU DE BORD'!C2685</f>
        <v>0</v>
      </c>
      <c r="CL2687">
        <f>'TABLEAU DE BORD'!H2685</f>
        <v>0</v>
      </c>
      <c r="CM2687">
        <f>'TABLEAU DE BORD'!K2685-'TABLEAU DE BORD'!I2685</f>
        <v>0</v>
      </c>
    </row>
    <row r="2688" spans="85:91" x14ac:dyDescent="0.25">
      <c r="CG268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BORD'!$B$13:$B$2000,0),9)))*T2688/$P$18)</f>
        <v>406.35042202010396</v>
      </c>
      <c r="CI2688">
        <f>'TABLEAU DE BORD'!B2686</f>
        <v>0</v>
      </c>
      <c r="CJ2688">
        <f>'TABLEAU DE BORD'!E2686-'TABLEAU DE BORD'!C2686</f>
        <v>0</v>
      </c>
      <c r="CL2688">
        <f>'TABLEAU DE BORD'!H2686</f>
        <v>0</v>
      </c>
      <c r="CM2688">
        <f>'TABLEAU DE BORD'!K2686-'TABLEAU DE BORD'!I2686</f>
        <v>0</v>
      </c>
    </row>
    <row r="2689" spans="85:91" x14ac:dyDescent="0.25">
      <c r="CG268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BORD'!$B$13:$B$2000,0),9)))*T2689/$P$18)</f>
        <v>406.35042202010396</v>
      </c>
      <c r="CI2689">
        <f>'TABLEAU DE BORD'!B2687</f>
        <v>0</v>
      </c>
      <c r="CJ2689">
        <f>'TABLEAU DE BORD'!E2687-'TABLEAU DE BORD'!C2687</f>
        <v>0</v>
      </c>
      <c r="CL2689">
        <f>'TABLEAU DE BORD'!H2687</f>
        <v>0</v>
      </c>
      <c r="CM2689">
        <f>'TABLEAU DE BORD'!K2687-'TABLEAU DE BORD'!I2687</f>
        <v>0</v>
      </c>
    </row>
    <row r="2690" spans="85:91" x14ac:dyDescent="0.25">
      <c r="CG269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BORD'!$B$13:$B$2000,0),9)))*T2690/$P$18)</f>
        <v>406.35042202010396</v>
      </c>
      <c r="CI2690">
        <f>'TABLEAU DE BORD'!B2688</f>
        <v>0</v>
      </c>
      <c r="CJ2690">
        <f>'TABLEAU DE BORD'!E2688-'TABLEAU DE BORD'!C2688</f>
        <v>0</v>
      </c>
      <c r="CL2690">
        <f>'TABLEAU DE BORD'!H2688</f>
        <v>0</v>
      </c>
      <c r="CM2690">
        <f>'TABLEAU DE BORD'!K2688-'TABLEAU DE BORD'!I2688</f>
        <v>0</v>
      </c>
    </row>
    <row r="2691" spans="85:91" x14ac:dyDescent="0.25">
      <c r="CG269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BORD'!$B$13:$B$2000,0),9)))*T2691/$P$18)</f>
        <v>406.35042202010396</v>
      </c>
      <c r="CI2691">
        <f>'TABLEAU DE BORD'!B2689</f>
        <v>0</v>
      </c>
      <c r="CJ2691">
        <f>'TABLEAU DE BORD'!E2689-'TABLEAU DE BORD'!C2689</f>
        <v>0</v>
      </c>
      <c r="CL2691">
        <f>'TABLEAU DE BORD'!H2689</f>
        <v>0</v>
      </c>
      <c r="CM2691">
        <f>'TABLEAU DE BORD'!K2689-'TABLEAU DE BORD'!I2689</f>
        <v>0</v>
      </c>
    </row>
    <row r="2692" spans="85:91" x14ac:dyDescent="0.25">
      <c r="CG269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BORD'!$B$13:$B$2000,0),9)))*T2692/$P$18)</f>
        <v>406.35042202010396</v>
      </c>
      <c r="CI2692">
        <f>'TABLEAU DE BORD'!B2690</f>
        <v>0</v>
      </c>
      <c r="CJ2692">
        <f>'TABLEAU DE BORD'!E2690-'TABLEAU DE BORD'!C2690</f>
        <v>0</v>
      </c>
      <c r="CL2692">
        <f>'TABLEAU DE BORD'!H2690</f>
        <v>0</v>
      </c>
      <c r="CM2692">
        <f>'TABLEAU DE BORD'!K2690-'TABLEAU DE BORD'!I2690</f>
        <v>0</v>
      </c>
    </row>
    <row r="2693" spans="85:91" x14ac:dyDescent="0.25">
      <c r="CG269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BORD'!$B$13:$B$2000,0),9)))*T2693/$P$18)</f>
        <v>406.35042202010396</v>
      </c>
      <c r="CI2693">
        <f>'TABLEAU DE BORD'!B2691</f>
        <v>0</v>
      </c>
      <c r="CJ2693">
        <f>'TABLEAU DE BORD'!E2691-'TABLEAU DE BORD'!C2691</f>
        <v>0</v>
      </c>
      <c r="CL2693">
        <f>'TABLEAU DE BORD'!H2691</f>
        <v>0</v>
      </c>
      <c r="CM2693">
        <f>'TABLEAU DE BORD'!K2691-'TABLEAU DE BORD'!I2691</f>
        <v>0</v>
      </c>
    </row>
    <row r="2694" spans="85:91" x14ac:dyDescent="0.25">
      <c r="CG269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BORD'!$B$13:$B$2000,0),9)))*T2694/$P$18)</f>
        <v>406.35042202010396</v>
      </c>
      <c r="CI2694">
        <f>'TABLEAU DE BORD'!B2692</f>
        <v>0</v>
      </c>
      <c r="CJ2694">
        <f>'TABLEAU DE BORD'!E2692-'TABLEAU DE BORD'!C2692</f>
        <v>0</v>
      </c>
      <c r="CL2694">
        <f>'TABLEAU DE BORD'!H2692</f>
        <v>0</v>
      </c>
      <c r="CM2694">
        <f>'TABLEAU DE BORD'!K2692-'TABLEAU DE BORD'!I2692</f>
        <v>0</v>
      </c>
    </row>
    <row r="2695" spans="85:91" x14ac:dyDescent="0.25">
      <c r="CG269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BORD'!$B$13:$B$2000,0),9)))*T2695/$P$18)</f>
        <v>406.35042202010396</v>
      </c>
      <c r="CI2695">
        <f>'TABLEAU DE BORD'!B2693</f>
        <v>0</v>
      </c>
      <c r="CJ2695">
        <f>'TABLEAU DE BORD'!E2693-'TABLEAU DE BORD'!C2693</f>
        <v>0</v>
      </c>
      <c r="CL2695">
        <f>'TABLEAU DE BORD'!H2693</f>
        <v>0</v>
      </c>
      <c r="CM2695">
        <f>'TABLEAU DE BORD'!K2693-'TABLEAU DE BORD'!I2693</f>
        <v>0</v>
      </c>
    </row>
    <row r="2696" spans="85:91" x14ac:dyDescent="0.25">
      <c r="CG269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BORD'!$B$13:$B$2000,0),9)))*T2696/$P$18)</f>
        <v>406.35042202010396</v>
      </c>
      <c r="CI2696">
        <f>'TABLEAU DE BORD'!B2694</f>
        <v>0</v>
      </c>
      <c r="CJ2696">
        <f>'TABLEAU DE BORD'!E2694-'TABLEAU DE BORD'!C2694</f>
        <v>0</v>
      </c>
      <c r="CL2696">
        <f>'TABLEAU DE BORD'!H2694</f>
        <v>0</v>
      </c>
      <c r="CM2696">
        <f>'TABLEAU DE BORD'!K2694-'TABLEAU DE BORD'!I2694</f>
        <v>0</v>
      </c>
    </row>
    <row r="2697" spans="85:91" x14ac:dyDescent="0.25">
      <c r="CG269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BORD'!$B$13:$B$2000,0),9)))*T2697/$P$18)</f>
        <v>406.35042202010396</v>
      </c>
      <c r="CI2697">
        <f>'TABLEAU DE BORD'!B2695</f>
        <v>0</v>
      </c>
      <c r="CJ2697">
        <f>'TABLEAU DE BORD'!E2695-'TABLEAU DE BORD'!C2695</f>
        <v>0</v>
      </c>
      <c r="CL2697">
        <f>'TABLEAU DE BORD'!H2695</f>
        <v>0</v>
      </c>
      <c r="CM2697">
        <f>'TABLEAU DE BORD'!K2695-'TABLEAU DE BORD'!I2695</f>
        <v>0</v>
      </c>
    </row>
    <row r="2698" spans="85:91" x14ac:dyDescent="0.25">
      <c r="CG269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BORD'!$B$13:$B$2000,0),9)))*T2698/$P$18)</f>
        <v>406.35042202010396</v>
      </c>
      <c r="CI2698">
        <f>'TABLEAU DE BORD'!B2696</f>
        <v>0</v>
      </c>
      <c r="CJ2698">
        <f>'TABLEAU DE BORD'!E2696-'TABLEAU DE BORD'!C2696</f>
        <v>0</v>
      </c>
      <c r="CL2698">
        <f>'TABLEAU DE BORD'!H2696</f>
        <v>0</v>
      </c>
      <c r="CM2698">
        <f>'TABLEAU DE BORD'!K2696-'TABLEAU DE BORD'!I2696</f>
        <v>0</v>
      </c>
    </row>
    <row r="2699" spans="85:91" x14ac:dyDescent="0.25">
      <c r="CG269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BORD'!$B$13:$B$2000,0),9)))*T2699/$P$18)</f>
        <v>406.35042202010396</v>
      </c>
      <c r="CI2699">
        <f>'TABLEAU DE BORD'!B2697</f>
        <v>0</v>
      </c>
      <c r="CJ2699">
        <f>'TABLEAU DE BORD'!E2697-'TABLEAU DE BORD'!C2697</f>
        <v>0</v>
      </c>
      <c r="CL2699">
        <f>'TABLEAU DE BORD'!H2697</f>
        <v>0</v>
      </c>
      <c r="CM2699">
        <f>'TABLEAU DE BORD'!K2697-'TABLEAU DE BORD'!I2697</f>
        <v>0</v>
      </c>
    </row>
    <row r="2700" spans="85:91" x14ac:dyDescent="0.25">
      <c r="CG270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BORD'!$B$13:$B$2000,0),9)))*T2700/$P$18)</f>
        <v>406.35042202010396</v>
      </c>
      <c r="CI2700">
        <f>'TABLEAU DE BORD'!B2698</f>
        <v>0</v>
      </c>
      <c r="CJ2700">
        <f>'TABLEAU DE BORD'!E2698-'TABLEAU DE BORD'!C2698</f>
        <v>0</v>
      </c>
      <c r="CL2700">
        <f>'TABLEAU DE BORD'!H2698</f>
        <v>0</v>
      </c>
      <c r="CM2700">
        <f>'TABLEAU DE BORD'!K2698-'TABLEAU DE BORD'!I2698</f>
        <v>0</v>
      </c>
    </row>
    <row r="2701" spans="85:91" x14ac:dyDescent="0.25">
      <c r="CG270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BORD'!$B$13:$B$2000,0),9)))*T2701/$P$18)</f>
        <v>406.35042202010396</v>
      </c>
      <c r="CI2701">
        <f>'TABLEAU DE BORD'!B2699</f>
        <v>0</v>
      </c>
      <c r="CJ2701">
        <f>'TABLEAU DE BORD'!E2699-'TABLEAU DE BORD'!C2699</f>
        <v>0</v>
      </c>
      <c r="CL2701">
        <f>'TABLEAU DE BORD'!H2699</f>
        <v>0</v>
      </c>
      <c r="CM2701">
        <f>'TABLEAU DE BORD'!K2699-'TABLEAU DE BORD'!I2699</f>
        <v>0</v>
      </c>
    </row>
    <row r="2702" spans="85:91" x14ac:dyDescent="0.25">
      <c r="CG270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BORD'!$B$13:$B$2000,0),9)))*T2702/$P$18)</f>
        <v>406.35042202010396</v>
      </c>
      <c r="CI2702">
        <f>'TABLEAU DE BORD'!B2700</f>
        <v>0</v>
      </c>
      <c r="CJ2702">
        <f>'TABLEAU DE BORD'!E2700-'TABLEAU DE BORD'!C2700</f>
        <v>0</v>
      </c>
      <c r="CL2702">
        <f>'TABLEAU DE BORD'!H2700</f>
        <v>0</v>
      </c>
      <c r="CM2702">
        <f>'TABLEAU DE BORD'!K2700-'TABLEAU DE BORD'!I2700</f>
        <v>0</v>
      </c>
    </row>
    <row r="2703" spans="85:91" x14ac:dyDescent="0.25">
      <c r="CG270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BORD'!$B$13:$B$2000,0),9)))*T2703/$P$18)</f>
        <v>406.35042202010396</v>
      </c>
      <c r="CI2703">
        <f>'TABLEAU DE BORD'!B2701</f>
        <v>0</v>
      </c>
      <c r="CJ2703">
        <f>'TABLEAU DE BORD'!E2701-'TABLEAU DE BORD'!C2701</f>
        <v>0</v>
      </c>
      <c r="CL2703">
        <f>'TABLEAU DE BORD'!H2701</f>
        <v>0</v>
      </c>
      <c r="CM2703">
        <f>'TABLEAU DE BORD'!K2701-'TABLEAU DE BORD'!I2701</f>
        <v>0</v>
      </c>
    </row>
    <row r="2704" spans="85:91" x14ac:dyDescent="0.25">
      <c r="CG270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BORD'!$B$13:$B$2000,0),9)))*T2704/$P$18)</f>
        <v>406.35042202010396</v>
      </c>
      <c r="CI2704">
        <f>'TABLEAU DE BORD'!B2702</f>
        <v>0</v>
      </c>
      <c r="CJ2704">
        <f>'TABLEAU DE BORD'!E2702-'TABLEAU DE BORD'!C2702</f>
        <v>0</v>
      </c>
      <c r="CL2704">
        <f>'TABLEAU DE BORD'!H2702</f>
        <v>0</v>
      </c>
      <c r="CM2704">
        <f>'TABLEAU DE BORD'!K2702-'TABLEAU DE BORD'!I2702</f>
        <v>0</v>
      </c>
    </row>
    <row r="2705" spans="85:91" x14ac:dyDescent="0.25">
      <c r="CG270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BORD'!$B$13:$B$2000,0),9)))*T2705/$P$18)</f>
        <v>406.35042202010396</v>
      </c>
      <c r="CI2705">
        <f>'TABLEAU DE BORD'!B2703</f>
        <v>0</v>
      </c>
      <c r="CJ2705">
        <f>'TABLEAU DE BORD'!E2703-'TABLEAU DE BORD'!C2703</f>
        <v>0</v>
      </c>
      <c r="CL2705">
        <f>'TABLEAU DE BORD'!H2703</f>
        <v>0</v>
      </c>
      <c r="CM2705">
        <f>'TABLEAU DE BORD'!K2703-'TABLEAU DE BORD'!I2703</f>
        <v>0</v>
      </c>
    </row>
    <row r="2706" spans="85:91" x14ac:dyDescent="0.25">
      <c r="CG270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BORD'!$B$13:$B$2000,0),9)))*T2706/$P$18)</f>
        <v>406.35042202010396</v>
      </c>
      <c r="CI2706">
        <f>'TABLEAU DE BORD'!B2704</f>
        <v>0</v>
      </c>
      <c r="CJ2706">
        <f>'TABLEAU DE BORD'!E2704-'TABLEAU DE BORD'!C2704</f>
        <v>0</v>
      </c>
      <c r="CL2706">
        <f>'TABLEAU DE BORD'!H2704</f>
        <v>0</v>
      </c>
      <c r="CM2706">
        <f>'TABLEAU DE BORD'!K2704-'TABLEAU DE BORD'!I2704</f>
        <v>0</v>
      </c>
    </row>
    <row r="2707" spans="85:91" x14ac:dyDescent="0.25">
      <c r="CG270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BORD'!$B$13:$B$2000,0),9)))*T2707/$P$18)</f>
        <v>406.35042202010396</v>
      </c>
      <c r="CI2707">
        <f>'TABLEAU DE BORD'!B2705</f>
        <v>0</v>
      </c>
      <c r="CJ2707">
        <f>'TABLEAU DE BORD'!E2705-'TABLEAU DE BORD'!C2705</f>
        <v>0</v>
      </c>
      <c r="CL2707">
        <f>'TABLEAU DE BORD'!H2705</f>
        <v>0</v>
      </c>
      <c r="CM2707">
        <f>'TABLEAU DE BORD'!K2705-'TABLEAU DE BORD'!I2705</f>
        <v>0</v>
      </c>
    </row>
    <row r="2708" spans="85:91" x14ac:dyDescent="0.25">
      <c r="CG270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BORD'!$B$13:$B$2000,0),9)))*T2708/$P$18)</f>
        <v>406.35042202010396</v>
      </c>
      <c r="CI2708">
        <f>'TABLEAU DE BORD'!B2706</f>
        <v>0</v>
      </c>
      <c r="CJ2708">
        <f>'TABLEAU DE BORD'!E2706-'TABLEAU DE BORD'!C2706</f>
        <v>0</v>
      </c>
      <c r="CL2708">
        <f>'TABLEAU DE BORD'!H2706</f>
        <v>0</v>
      </c>
      <c r="CM2708">
        <f>'TABLEAU DE BORD'!K2706-'TABLEAU DE BORD'!I2706</f>
        <v>0</v>
      </c>
    </row>
    <row r="2709" spans="85:91" x14ac:dyDescent="0.25">
      <c r="CG270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BORD'!$B$13:$B$2000,0),9)))*T2709/$P$18)</f>
        <v>406.35042202010396</v>
      </c>
      <c r="CI2709">
        <f>'TABLEAU DE BORD'!B2707</f>
        <v>0</v>
      </c>
      <c r="CJ2709">
        <f>'TABLEAU DE BORD'!E2707-'TABLEAU DE BORD'!C2707</f>
        <v>0</v>
      </c>
      <c r="CL2709">
        <f>'TABLEAU DE BORD'!H2707</f>
        <v>0</v>
      </c>
      <c r="CM2709">
        <f>'TABLEAU DE BORD'!K2707-'TABLEAU DE BORD'!I2707</f>
        <v>0</v>
      </c>
    </row>
    <row r="2710" spans="85:91" x14ac:dyDescent="0.25">
      <c r="CG271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BORD'!$B$13:$B$2000,0),9)))*T2710/$P$18)</f>
        <v>406.35042202010396</v>
      </c>
      <c r="CI2710">
        <f>'TABLEAU DE BORD'!B2708</f>
        <v>0</v>
      </c>
      <c r="CJ2710">
        <f>'TABLEAU DE BORD'!E2708-'TABLEAU DE BORD'!C2708</f>
        <v>0</v>
      </c>
      <c r="CL2710">
        <f>'TABLEAU DE BORD'!H2708</f>
        <v>0</v>
      </c>
      <c r="CM2710">
        <f>'TABLEAU DE BORD'!K2708-'TABLEAU DE BORD'!I2708</f>
        <v>0</v>
      </c>
    </row>
    <row r="2711" spans="85:91" x14ac:dyDescent="0.25">
      <c r="CG271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BORD'!$B$13:$B$2000,0),9)))*T2711/$P$18)</f>
        <v>406.35042202010396</v>
      </c>
      <c r="CI2711">
        <f>'TABLEAU DE BORD'!B2709</f>
        <v>0</v>
      </c>
      <c r="CJ2711">
        <f>'TABLEAU DE BORD'!E2709-'TABLEAU DE BORD'!C2709</f>
        <v>0</v>
      </c>
      <c r="CL2711">
        <f>'TABLEAU DE BORD'!H2709</f>
        <v>0</v>
      </c>
      <c r="CM2711">
        <f>'TABLEAU DE BORD'!K2709-'TABLEAU DE BORD'!I2709</f>
        <v>0</v>
      </c>
    </row>
    <row r="2712" spans="85:91" x14ac:dyDescent="0.25">
      <c r="CG271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BORD'!$B$13:$B$2000,0),9)))*T2712/$P$18)</f>
        <v>406.35042202010396</v>
      </c>
      <c r="CI2712">
        <f>'TABLEAU DE BORD'!B2710</f>
        <v>0</v>
      </c>
      <c r="CJ2712">
        <f>'TABLEAU DE BORD'!E2710-'TABLEAU DE BORD'!C2710</f>
        <v>0</v>
      </c>
      <c r="CL2712">
        <f>'TABLEAU DE BORD'!H2710</f>
        <v>0</v>
      </c>
      <c r="CM2712">
        <f>'TABLEAU DE BORD'!K2710-'TABLEAU DE BORD'!I2710</f>
        <v>0</v>
      </c>
    </row>
    <row r="2713" spans="85:91" x14ac:dyDescent="0.25">
      <c r="CG271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BORD'!$B$13:$B$2000,0),9)))*T2713/$P$18)</f>
        <v>406.35042202010396</v>
      </c>
      <c r="CI2713">
        <f>'TABLEAU DE BORD'!B2711</f>
        <v>0</v>
      </c>
      <c r="CJ2713">
        <f>'TABLEAU DE BORD'!E2711-'TABLEAU DE BORD'!C2711</f>
        <v>0</v>
      </c>
      <c r="CL2713">
        <f>'TABLEAU DE BORD'!H2711</f>
        <v>0</v>
      </c>
      <c r="CM2713">
        <f>'TABLEAU DE BORD'!K2711-'TABLEAU DE BORD'!I2711</f>
        <v>0</v>
      </c>
    </row>
    <row r="2714" spans="85:91" x14ac:dyDescent="0.25">
      <c r="CG271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BORD'!$B$13:$B$2000,0),9)))*T2714/$P$18)</f>
        <v>406.35042202010396</v>
      </c>
      <c r="CI2714">
        <f>'TABLEAU DE BORD'!B2712</f>
        <v>0</v>
      </c>
      <c r="CJ2714">
        <f>'TABLEAU DE BORD'!E2712-'TABLEAU DE BORD'!C2712</f>
        <v>0</v>
      </c>
      <c r="CL2714">
        <f>'TABLEAU DE BORD'!H2712</f>
        <v>0</v>
      </c>
      <c r="CM2714">
        <f>'TABLEAU DE BORD'!K2712-'TABLEAU DE BORD'!I2712</f>
        <v>0</v>
      </c>
    </row>
    <row r="2715" spans="85:91" x14ac:dyDescent="0.25">
      <c r="CG271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BORD'!$B$13:$B$2000,0),9)))*T2715/$P$18)</f>
        <v>406.35042202010396</v>
      </c>
      <c r="CI2715">
        <f>'TABLEAU DE BORD'!B2713</f>
        <v>0</v>
      </c>
      <c r="CJ2715">
        <f>'TABLEAU DE BORD'!E2713-'TABLEAU DE BORD'!C2713</f>
        <v>0</v>
      </c>
      <c r="CL2715">
        <f>'TABLEAU DE BORD'!H2713</f>
        <v>0</v>
      </c>
      <c r="CM2715">
        <f>'TABLEAU DE BORD'!K2713-'TABLEAU DE BORD'!I2713</f>
        <v>0</v>
      </c>
    </row>
    <row r="2716" spans="85:91" x14ac:dyDescent="0.25">
      <c r="CG271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BORD'!$B$13:$B$2000,0),9)))*T2716/$P$18)</f>
        <v>406.35042202010396</v>
      </c>
      <c r="CI2716">
        <f>'TABLEAU DE BORD'!B2714</f>
        <v>0</v>
      </c>
      <c r="CJ2716">
        <f>'TABLEAU DE BORD'!E2714-'TABLEAU DE BORD'!C2714</f>
        <v>0</v>
      </c>
      <c r="CL2716">
        <f>'TABLEAU DE BORD'!H2714</f>
        <v>0</v>
      </c>
      <c r="CM2716">
        <f>'TABLEAU DE BORD'!K2714-'TABLEAU DE BORD'!I2714</f>
        <v>0</v>
      </c>
    </row>
    <row r="2717" spans="85:91" x14ac:dyDescent="0.25">
      <c r="CG271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BORD'!$B$13:$B$2000,0),9)))*T2717/$P$18)</f>
        <v>406.35042202010396</v>
      </c>
      <c r="CI2717">
        <f>'TABLEAU DE BORD'!B2715</f>
        <v>0</v>
      </c>
      <c r="CJ2717">
        <f>'TABLEAU DE BORD'!E2715-'TABLEAU DE BORD'!C2715</f>
        <v>0</v>
      </c>
      <c r="CL2717">
        <f>'TABLEAU DE BORD'!H2715</f>
        <v>0</v>
      </c>
      <c r="CM2717">
        <f>'TABLEAU DE BORD'!K2715-'TABLEAU DE BORD'!I2715</f>
        <v>0</v>
      </c>
    </row>
    <row r="2718" spans="85:91" x14ac:dyDescent="0.25">
      <c r="CG271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BORD'!$B$13:$B$2000,0),9)))*T2718/$P$18)</f>
        <v>406.35042202010396</v>
      </c>
      <c r="CI2718">
        <f>'TABLEAU DE BORD'!B2716</f>
        <v>0</v>
      </c>
      <c r="CJ2718">
        <f>'TABLEAU DE BORD'!E2716-'TABLEAU DE BORD'!C2716</f>
        <v>0</v>
      </c>
      <c r="CL2718">
        <f>'TABLEAU DE BORD'!H2716</f>
        <v>0</v>
      </c>
      <c r="CM2718">
        <f>'TABLEAU DE BORD'!K2716-'TABLEAU DE BORD'!I2716</f>
        <v>0</v>
      </c>
    </row>
    <row r="2719" spans="85:91" x14ac:dyDescent="0.25">
      <c r="CG271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BORD'!$B$13:$B$2000,0),9)))*T2719/$P$18)</f>
        <v>406.35042202010396</v>
      </c>
      <c r="CI2719">
        <f>'TABLEAU DE BORD'!B2717</f>
        <v>0</v>
      </c>
      <c r="CJ2719">
        <f>'TABLEAU DE BORD'!E2717-'TABLEAU DE BORD'!C2717</f>
        <v>0</v>
      </c>
      <c r="CL2719">
        <f>'TABLEAU DE BORD'!H2717</f>
        <v>0</v>
      </c>
      <c r="CM2719">
        <f>'TABLEAU DE BORD'!K2717-'TABLEAU DE BORD'!I2717</f>
        <v>0</v>
      </c>
    </row>
    <row r="2720" spans="85:91" x14ac:dyDescent="0.25">
      <c r="CG272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BORD'!$B$13:$B$2000,0),9)))*T2720/$P$18)</f>
        <v>406.35042202010396</v>
      </c>
      <c r="CI2720">
        <f>'TABLEAU DE BORD'!B2718</f>
        <v>0</v>
      </c>
      <c r="CJ2720">
        <f>'TABLEAU DE BORD'!E2718-'TABLEAU DE BORD'!C2718</f>
        <v>0</v>
      </c>
      <c r="CL2720">
        <f>'TABLEAU DE BORD'!H2718</f>
        <v>0</v>
      </c>
      <c r="CM2720">
        <f>'TABLEAU DE BORD'!K2718-'TABLEAU DE BORD'!I2718</f>
        <v>0</v>
      </c>
    </row>
    <row r="2721" spans="85:91" x14ac:dyDescent="0.25">
      <c r="CG272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BORD'!$B$13:$B$2000,0),9)))*T2721/$P$18)</f>
        <v>406.35042202010396</v>
      </c>
      <c r="CI2721">
        <f>'TABLEAU DE BORD'!B2719</f>
        <v>0</v>
      </c>
      <c r="CJ2721">
        <f>'TABLEAU DE BORD'!E2719-'TABLEAU DE BORD'!C2719</f>
        <v>0</v>
      </c>
      <c r="CL2721">
        <f>'TABLEAU DE BORD'!H2719</f>
        <v>0</v>
      </c>
      <c r="CM2721">
        <f>'TABLEAU DE BORD'!K2719-'TABLEAU DE BORD'!I2719</f>
        <v>0</v>
      </c>
    </row>
    <row r="2722" spans="85:91" x14ac:dyDescent="0.25">
      <c r="CG272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BORD'!$B$13:$B$2000,0),9)))*T2722/$P$18)</f>
        <v>406.35042202010396</v>
      </c>
      <c r="CI2722">
        <f>'TABLEAU DE BORD'!B2720</f>
        <v>0</v>
      </c>
      <c r="CJ2722">
        <f>'TABLEAU DE BORD'!E2720-'TABLEAU DE BORD'!C2720</f>
        <v>0</v>
      </c>
      <c r="CL2722">
        <f>'TABLEAU DE BORD'!H2720</f>
        <v>0</v>
      </c>
      <c r="CM2722">
        <f>'TABLEAU DE BORD'!K2720-'TABLEAU DE BORD'!I2720</f>
        <v>0</v>
      </c>
    </row>
    <row r="2723" spans="85:91" x14ac:dyDescent="0.25">
      <c r="CG272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BORD'!$B$13:$B$2000,0),9)))*T2723/$P$18)</f>
        <v>406.35042202010396</v>
      </c>
      <c r="CI2723">
        <f>'TABLEAU DE BORD'!B2721</f>
        <v>0</v>
      </c>
      <c r="CJ2723">
        <f>'TABLEAU DE BORD'!E2721-'TABLEAU DE BORD'!C2721</f>
        <v>0</v>
      </c>
      <c r="CL2723">
        <f>'TABLEAU DE BORD'!H2721</f>
        <v>0</v>
      </c>
      <c r="CM2723">
        <f>'TABLEAU DE BORD'!K2721-'TABLEAU DE BORD'!I2721</f>
        <v>0</v>
      </c>
    </row>
    <row r="2724" spans="85:91" x14ac:dyDescent="0.25">
      <c r="CG272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BORD'!$B$13:$B$2000,0),9)))*T2724/$P$18)</f>
        <v>406.35042202010396</v>
      </c>
      <c r="CI2724">
        <f>'TABLEAU DE BORD'!B2722</f>
        <v>0</v>
      </c>
      <c r="CJ2724">
        <f>'TABLEAU DE BORD'!E2722-'TABLEAU DE BORD'!C2722</f>
        <v>0</v>
      </c>
      <c r="CL2724">
        <f>'TABLEAU DE BORD'!H2722</f>
        <v>0</v>
      </c>
      <c r="CM2724">
        <f>'TABLEAU DE BORD'!K2722-'TABLEAU DE BORD'!I2722</f>
        <v>0</v>
      </c>
    </row>
    <row r="2725" spans="85:91" x14ac:dyDescent="0.25">
      <c r="CG272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BORD'!$B$13:$B$2000,0),9)))*T2725/$P$18)</f>
        <v>406.35042202010396</v>
      </c>
      <c r="CI2725">
        <f>'TABLEAU DE BORD'!B2723</f>
        <v>0</v>
      </c>
      <c r="CJ2725">
        <f>'TABLEAU DE BORD'!E2723-'TABLEAU DE BORD'!C2723</f>
        <v>0</v>
      </c>
      <c r="CL2725">
        <f>'TABLEAU DE BORD'!H2723</f>
        <v>0</v>
      </c>
      <c r="CM2725">
        <f>'TABLEAU DE BORD'!K2723-'TABLEAU DE BORD'!I2723</f>
        <v>0</v>
      </c>
    </row>
    <row r="2726" spans="85:91" x14ac:dyDescent="0.25">
      <c r="CG272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BORD'!$B$13:$B$2000,0),9)))*T2726/$P$18)</f>
        <v>406.35042202010396</v>
      </c>
      <c r="CI2726">
        <f>'TABLEAU DE BORD'!B2724</f>
        <v>0</v>
      </c>
      <c r="CJ2726">
        <f>'TABLEAU DE BORD'!E2724-'TABLEAU DE BORD'!C2724</f>
        <v>0</v>
      </c>
      <c r="CL2726">
        <f>'TABLEAU DE BORD'!H2724</f>
        <v>0</v>
      </c>
      <c r="CM2726">
        <f>'TABLEAU DE BORD'!K2724-'TABLEAU DE BORD'!I2724</f>
        <v>0</v>
      </c>
    </row>
    <row r="2727" spans="85:91" x14ac:dyDescent="0.25">
      <c r="CG272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BORD'!$B$13:$B$2000,0),9)))*T2727/$P$18)</f>
        <v>406.35042202010396</v>
      </c>
      <c r="CI2727">
        <f>'TABLEAU DE BORD'!B2725</f>
        <v>0</v>
      </c>
      <c r="CJ2727">
        <f>'TABLEAU DE BORD'!E2725-'TABLEAU DE BORD'!C2725</f>
        <v>0</v>
      </c>
      <c r="CL2727">
        <f>'TABLEAU DE BORD'!H2725</f>
        <v>0</v>
      </c>
      <c r="CM2727">
        <f>'TABLEAU DE BORD'!K2725-'TABLEAU DE BORD'!I2725</f>
        <v>0</v>
      </c>
    </row>
    <row r="2728" spans="85:91" x14ac:dyDescent="0.25">
      <c r="CG272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BORD'!$B$13:$B$2000,0),9)))*T2728/$P$18)</f>
        <v>406.35042202010396</v>
      </c>
      <c r="CI2728">
        <f>'TABLEAU DE BORD'!B2726</f>
        <v>0</v>
      </c>
      <c r="CJ2728">
        <f>'TABLEAU DE BORD'!E2726-'TABLEAU DE BORD'!C2726</f>
        <v>0</v>
      </c>
      <c r="CL2728">
        <f>'TABLEAU DE BORD'!H2726</f>
        <v>0</v>
      </c>
      <c r="CM2728">
        <f>'TABLEAU DE BORD'!K2726-'TABLEAU DE BORD'!I2726</f>
        <v>0</v>
      </c>
    </row>
    <row r="2729" spans="85:91" x14ac:dyDescent="0.25">
      <c r="CG272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BORD'!$B$13:$B$2000,0),9)))*T2729/$P$18)</f>
        <v>406.35042202010396</v>
      </c>
      <c r="CI2729">
        <f>'TABLEAU DE BORD'!B2727</f>
        <v>0</v>
      </c>
      <c r="CJ2729">
        <f>'TABLEAU DE BORD'!E2727-'TABLEAU DE BORD'!C2727</f>
        <v>0</v>
      </c>
      <c r="CL2729">
        <f>'TABLEAU DE BORD'!H2727</f>
        <v>0</v>
      </c>
      <c r="CM2729">
        <f>'TABLEAU DE BORD'!K2727-'TABLEAU DE BORD'!I2727</f>
        <v>0</v>
      </c>
    </row>
    <row r="2730" spans="85:91" x14ac:dyDescent="0.25">
      <c r="CG273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BORD'!$B$13:$B$2000,0),9)))*T2730/$P$18)</f>
        <v>406.35042202010396</v>
      </c>
      <c r="CI2730">
        <f>'TABLEAU DE BORD'!B2728</f>
        <v>0</v>
      </c>
      <c r="CJ2730">
        <f>'TABLEAU DE BORD'!E2728-'TABLEAU DE BORD'!C2728</f>
        <v>0</v>
      </c>
      <c r="CL2730">
        <f>'TABLEAU DE BORD'!H2728</f>
        <v>0</v>
      </c>
      <c r="CM2730">
        <f>'TABLEAU DE BORD'!K2728-'TABLEAU DE BORD'!I2728</f>
        <v>0</v>
      </c>
    </row>
    <row r="2731" spans="85:91" x14ac:dyDescent="0.25">
      <c r="CG273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BORD'!$B$13:$B$2000,0),9)))*T2731/$P$18)</f>
        <v>406.35042202010396</v>
      </c>
      <c r="CI2731">
        <f>'TABLEAU DE BORD'!B2729</f>
        <v>0</v>
      </c>
      <c r="CJ2731">
        <f>'TABLEAU DE BORD'!E2729-'TABLEAU DE BORD'!C2729</f>
        <v>0</v>
      </c>
      <c r="CL2731">
        <f>'TABLEAU DE BORD'!H2729</f>
        <v>0</v>
      </c>
      <c r="CM2731">
        <f>'TABLEAU DE BORD'!K2729-'TABLEAU DE BORD'!I2729</f>
        <v>0</v>
      </c>
    </row>
    <row r="2732" spans="85:91" x14ac:dyDescent="0.25">
      <c r="CG273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BORD'!$B$13:$B$2000,0),9)))*T2732/$P$18)</f>
        <v>406.35042202010396</v>
      </c>
      <c r="CI2732">
        <f>'TABLEAU DE BORD'!B2730</f>
        <v>0</v>
      </c>
      <c r="CJ2732">
        <f>'TABLEAU DE BORD'!E2730-'TABLEAU DE BORD'!C2730</f>
        <v>0</v>
      </c>
      <c r="CL2732">
        <f>'TABLEAU DE BORD'!H2730</f>
        <v>0</v>
      </c>
      <c r="CM2732">
        <f>'TABLEAU DE BORD'!K2730-'TABLEAU DE BORD'!I2730</f>
        <v>0</v>
      </c>
    </row>
    <row r="2733" spans="85:91" x14ac:dyDescent="0.25">
      <c r="CG273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BORD'!$B$13:$B$2000,0),9)))*T2733/$P$18)</f>
        <v>406.35042202010396</v>
      </c>
      <c r="CI2733">
        <f>'TABLEAU DE BORD'!B2731</f>
        <v>0</v>
      </c>
      <c r="CJ2733">
        <f>'TABLEAU DE BORD'!E2731-'TABLEAU DE BORD'!C2731</f>
        <v>0</v>
      </c>
      <c r="CL2733">
        <f>'TABLEAU DE BORD'!H2731</f>
        <v>0</v>
      </c>
      <c r="CM2733">
        <f>'TABLEAU DE BORD'!K2731-'TABLEAU DE BORD'!I2731</f>
        <v>0</v>
      </c>
    </row>
    <row r="2734" spans="85:91" x14ac:dyDescent="0.25">
      <c r="CG273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BORD'!$B$13:$B$2000,0),9)))*T2734/$P$18)</f>
        <v>406.35042202010396</v>
      </c>
      <c r="CI2734">
        <f>'TABLEAU DE BORD'!B2732</f>
        <v>0</v>
      </c>
      <c r="CJ2734">
        <f>'TABLEAU DE BORD'!E2732-'TABLEAU DE BORD'!C2732</f>
        <v>0</v>
      </c>
      <c r="CL2734">
        <f>'TABLEAU DE BORD'!H2732</f>
        <v>0</v>
      </c>
      <c r="CM2734">
        <f>'TABLEAU DE BORD'!K2732-'TABLEAU DE BORD'!I2732</f>
        <v>0</v>
      </c>
    </row>
    <row r="2735" spans="85:91" x14ac:dyDescent="0.25">
      <c r="CG273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BORD'!$B$13:$B$2000,0),9)))*T2735/$P$18)</f>
        <v>406.35042202010396</v>
      </c>
      <c r="CI2735">
        <f>'TABLEAU DE BORD'!B2733</f>
        <v>0</v>
      </c>
      <c r="CJ2735">
        <f>'TABLEAU DE BORD'!E2733-'TABLEAU DE BORD'!C2733</f>
        <v>0</v>
      </c>
      <c r="CL2735">
        <f>'TABLEAU DE BORD'!H2733</f>
        <v>0</v>
      </c>
      <c r="CM2735">
        <f>'TABLEAU DE BORD'!K2733-'TABLEAU DE BORD'!I2733</f>
        <v>0</v>
      </c>
    </row>
    <row r="2736" spans="85:91" x14ac:dyDescent="0.25">
      <c r="CG273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BORD'!$B$13:$B$2000,0),9)))*T2736/$P$18)</f>
        <v>406.35042202010396</v>
      </c>
      <c r="CI2736">
        <f>'TABLEAU DE BORD'!B2734</f>
        <v>0</v>
      </c>
      <c r="CJ2736">
        <f>'TABLEAU DE BORD'!E2734-'TABLEAU DE BORD'!C2734</f>
        <v>0</v>
      </c>
      <c r="CL2736">
        <f>'TABLEAU DE BORD'!H2734</f>
        <v>0</v>
      </c>
      <c r="CM2736">
        <f>'TABLEAU DE BORD'!K2734-'TABLEAU DE BORD'!I2734</f>
        <v>0</v>
      </c>
    </row>
    <row r="2737" spans="85:91" x14ac:dyDescent="0.25">
      <c r="CG273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BORD'!$B$13:$B$2000,0),9)))*T2737/$P$18)</f>
        <v>406.35042202010396</v>
      </c>
      <c r="CI2737">
        <f>'TABLEAU DE BORD'!B2735</f>
        <v>0</v>
      </c>
      <c r="CJ2737">
        <f>'TABLEAU DE BORD'!E2735-'TABLEAU DE BORD'!C2735</f>
        <v>0</v>
      </c>
      <c r="CL2737">
        <f>'TABLEAU DE BORD'!H2735</f>
        <v>0</v>
      </c>
      <c r="CM2737">
        <f>'TABLEAU DE BORD'!K2735-'TABLEAU DE BORD'!I2735</f>
        <v>0</v>
      </c>
    </row>
    <row r="2738" spans="85:91" x14ac:dyDescent="0.25">
      <c r="CG273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BORD'!$B$13:$B$2000,0),9)))*T2738/$P$18)</f>
        <v>406.35042202010396</v>
      </c>
      <c r="CI2738">
        <f>'TABLEAU DE BORD'!B2736</f>
        <v>0</v>
      </c>
      <c r="CJ2738">
        <f>'TABLEAU DE BORD'!E2736-'TABLEAU DE BORD'!C2736</f>
        <v>0</v>
      </c>
      <c r="CL2738">
        <f>'TABLEAU DE BORD'!H2736</f>
        <v>0</v>
      </c>
      <c r="CM2738">
        <f>'TABLEAU DE BORD'!K2736-'TABLEAU DE BORD'!I2736</f>
        <v>0</v>
      </c>
    </row>
    <row r="2739" spans="85:91" x14ac:dyDescent="0.25">
      <c r="CG273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BORD'!$B$13:$B$2000,0),9)))*T2739/$P$18)</f>
        <v>406.35042202010396</v>
      </c>
      <c r="CI2739">
        <f>'TABLEAU DE BORD'!B2737</f>
        <v>0</v>
      </c>
      <c r="CJ2739">
        <f>'TABLEAU DE BORD'!E2737-'TABLEAU DE BORD'!C2737</f>
        <v>0</v>
      </c>
      <c r="CL2739">
        <f>'TABLEAU DE BORD'!H2737</f>
        <v>0</v>
      </c>
      <c r="CM2739">
        <f>'TABLEAU DE BORD'!K2737-'TABLEAU DE BORD'!I2737</f>
        <v>0</v>
      </c>
    </row>
    <row r="2740" spans="85:91" x14ac:dyDescent="0.25">
      <c r="CG274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BORD'!$B$13:$B$2000,0),9)))*T2740/$P$18)</f>
        <v>406.35042202010396</v>
      </c>
      <c r="CI2740">
        <f>'TABLEAU DE BORD'!B2738</f>
        <v>0</v>
      </c>
      <c r="CJ2740">
        <f>'TABLEAU DE BORD'!E2738-'TABLEAU DE BORD'!C2738</f>
        <v>0</v>
      </c>
      <c r="CL2740">
        <f>'TABLEAU DE BORD'!H2738</f>
        <v>0</v>
      </c>
      <c r="CM2740">
        <f>'TABLEAU DE BORD'!K2738-'TABLEAU DE BORD'!I2738</f>
        <v>0</v>
      </c>
    </row>
    <row r="2741" spans="85:91" x14ac:dyDescent="0.25">
      <c r="CG274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BORD'!$B$13:$B$2000,0),9)))*T2741/$P$18)</f>
        <v>406.35042202010396</v>
      </c>
      <c r="CI2741">
        <f>'TABLEAU DE BORD'!B2739</f>
        <v>0</v>
      </c>
      <c r="CJ2741">
        <f>'TABLEAU DE BORD'!E2739-'TABLEAU DE BORD'!C2739</f>
        <v>0</v>
      </c>
      <c r="CL2741">
        <f>'TABLEAU DE BORD'!H2739</f>
        <v>0</v>
      </c>
      <c r="CM2741">
        <f>'TABLEAU DE BORD'!K2739-'TABLEAU DE BORD'!I2739</f>
        <v>0</v>
      </c>
    </row>
    <row r="2742" spans="85:91" x14ac:dyDescent="0.25">
      <c r="CG274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BORD'!$B$13:$B$2000,0),9)))*T2742/$P$18)</f>
        <v>406.35042202010396</v>
      </c>
      <c r="CI2742">
        <f>'TABLEAU DE BORD'!B2740</f>
        <v>0</v>
      </c>
      <c r="CJ2742">
        <f>'TABLEAU DE BORD'!E2740-'TABLEAU DE BORD'!C2740</f>
        <v>0</v>
      </c>
      <c r="CL2742">
        <f>'TABLEAU DE BORD'!H2740</f>
        <v>0</v>
      </c>
      <c r="CM2742">
        <f>'TABLEAU DE BORD'!K2740-'TABLEAU DE BORD'!I2740</f>
        <v>0</v>
      </c>
    </row>
    <row r="2743" spans="85:91" x14ac:dyDescent="0.25">
      <c r="CG274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BORD'!$B$13:$B$2000,0),9)))*T2743/$P$18)</f>
        <v>406.35042202010396</v>
      </c>
      <c r="CI2743">
        <f>'TABLEAU DE BORD'!B2741</f>
        <v>0</v>
      </c>
      <c r="CJ2743">
        <f>'TABLEAU DE BORD'!E2741-'TABLEAU DE BORD'!C2741</f>
        <v>0</v>
      </c>
      <c r="CL2743">
        <f>'TABLEAU DE BORD'!H2741</f>
        <v>0</v>
      </c>
      <c r="CM2743">
        <f>'TABLEAU DE BORD'!K2741-'TABLEAU DE BORD'!I2741</f>
        <v>0</v>
      </c>
    </row>
    <row r="2744" spans="85:91" x14ac:dyDescent="0.25">
      <c r="CG274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BORD'!$B$13:$B$2000,0),9)))*T2744/$P$18)</f>
        <v>406.35042202010396</v>
      </c>
      <c r="CI2744">
        <f>'TABLEAU DE BORD'!B2742</f>
        <v>0</v>
      </c>
      <c r="CJ2744">
        <f>'TABLEAU DE BORD'!E2742-'TABLEAU DE BORD'!C2742</f>
        <v>0</v>
      </c>
      <c r="CL2744">
        <f>'TABLEAU DE BORD'!H2742</f>
        <v>0</v>
      </c>
      <c r="CM2744">
        <f>'TABLEAU DE BORD'!K2742-'TABLEAU DE BORD'!I2742</f>
        <v>0</v>
      </c>
    </row>
    <row r="2745" spans="85:91" x14ac:dyDescent="0.25">
      <c r="CG274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BORD'!$B$13:$B$2000,0),9)))*T2745/$P$18)</f>
        <v>406.35042202010396</v>
      </c>
      <c r="CI2745">
        <f>'TABLEAU DE BORD'!B2743</f>
        <v>0</v>
      </c>
      <c r="CJ2745">
        <f>'TABLEAU DE BORD'!E2743-'TABLEAU DE BORD'!C2743</f>
        <v>0</v>
      </c>
      <c r="CL2745">
        <f>'TABLEAU DE BORD'!H2743</f>
        <v>0</v>
      </c>
      <c r="CM2745">
        <f>'TABLEAU DE BORD'!K2743-'TABLEAU DE BORD'!I2743</f>
        <v>0</v>
      </c>
    </row>
    <row r="2746" spans="85:91" x14ac:dyDescent="0.25">
      <c r="CG274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BORD'!$B$13:$B$2000,0),9)))*T2746/$P$18)</f>
        <v>406.35042202010396</v>
      </c>
      <c r="CI2746">
        <f>'TABLEAU DE BORD'!B2744</f>
        <v>0</v>
      </c>
      <c r="CJ2746">
        <f>'TABLEAU DE BORD'!E2744-'TABLEAU DE BORD'!C2744</f>
        <v>0</v>
      </c>
      <c r="CL2746">
        <f>'TABLEAU DE BORD'!H2744</f>
        <v>0</v>
      </c>
      <c r="CM2746">
        <f>'TABLEAU DE BORD'!K2744-'TABLEAU DE BORD'!I2744</f>
        <v>0</v>
      </c>
    </row>
    <row r="2747" spans="85:91" x14ac:dyDescent="0.25">
      <c r="CG274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BORD'!$B$13:$B$2000,0),9)))*T2747/$P$18)</f>
        <v>406.35042202010396</v>
      </c>
      <c r="CI2747">
        <f>'TABLEAU DE BORD'!B2745</f>
        <v>0</v>
      </c>
      <c r="CJ2747">
        <f>'TABLEAU DE BORD'!E2745-'TABLEAU DE BORD'!C2745</f>
        <v>0</v>
      </c>
      <c r="CL2747">
        <f>'TABLEAU DE BORD'!H2745</f>
        <v>0</v>
      </c>
      <c r="CM2747">
        <f>'TABLEAU DE BORD'!K2745-'TABLEAU DE BORD'!I2745</f>
        <v>0</v>
      </c>
    </row>
    <row r="2748" spans="85:91" x14ac:dyDescent="0.25">
      <c r="CG274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BORD'!$B$13:$B$2000,0),9)))*T2748/$P$18)</f>
        <v>406.35042202010396</v>
      </c>
      <c r="CI2748">
        <f>'TABLEAU DE BORD'!B2746</f>
        <v>0</v>
      </c>
      <c r="CJ2748">
        <f>'TABLEAU DE BORD'!E2746-'TABLEAU DE BORD'!C2746</f>
        <v>0</v>
      </c>
      <c r="CL2748">
        <f>'TABLEAU DE BORD'!H2746</f>
        <v>0</v>
      </c>
      <c r="CM2748">
        <f>'TABLEAU DE BORD'!K2746-'TABLEAU DE BORD'!I2746</f>
        <v>0</v>
      </c>
    </row>
    <row r="2749" spans="85:91" x14ac:dyDescent="0.25">
      <c r="CG274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BORD'!$B$13:$B$2000,0),9)))*T2749/$P$18)</f>
        <v>406.35042202010396</v>
      </c>
      <c r="CI2749">
        <f>'TABLEAU DE BORD'!B2747</f>
        <v>0</v>
      </c>
      <c r="CJ2749">
        <f>'TABLEAU DE BORD'!E2747-'TABLEAU DE BORD'!C2747</f>
        <v>0</v>
      </c>
      <c r="CL2749">
        <f>'TABLEAU DE BORD'!H2747</f>
        <v>0</v>
      </c>
      <c r="CM2749">
        <f>'TABLEAU DE BORD'!K2747-'TABLEAU DE BORD'!I2747</f>
        <v>0</v>
      </c>
    </row>
    <row r="2750" spans="85:91" x14ac:dyDescent="0.25">
      <c r="CG275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BORD'!$B$13:$B$2000,0),9)))*T2750/$P$18)</f>
        <v>406.35042202010396</v>
      </c>
      <c r="CI2750">
        <f>'TABLEAU DE BORD'!B2748</f>
        <v>0</v>
      </c>
      <c r="CJ2750">
        <f>'TABLEAU DE BORD'!E2748-'TABLEAU DE BORD'!C2748</f>
        <v>0</v>
      </c>
      <c r="CL2750">
        <f>'TABLEAU DE BORD'!H2748</f>
        <v>0</v>
      </c>
      <c r="CM2750">
        <f>'TABLEAU DE BORD'!K2748-'TABLEAU DE BORD'!I2748</f>
        <v>0</v>
      </c>
    </row>
    <row r="2751" spans="85:91" x14ac:dyDescent="0.25">
      <c r="CG275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BORD'!$B$13:$B$2000,0),9)))*T2751/$P$18)</f>
        <v>406.35042202010396</v>
      </c>
      <c r="CI2751">
        <f>'TABLEAU DE BORD'!B2749</f>
        <v>0</v>
      </c>
      <c r="CJ2751">
        <f>'TABLEAU DE BORD'!E2749-'TABLEAU DE BORD'!C2749</f>
        <v>0</v>
      </c>
      <c r="CL2751">
        <f>'TABLEAU DE BORD'!H2749</f>
        <v>0</v>
      </c>
      <c r="CM2751">
        <f>'TABLEAU DE BORD'!K2749-'TABLEAU DE BORD'!I2749</f>
        <v>0</v>
      </c>
    </row>
    <row r="2752" spans="85:91" x14ac:dyDescent="0.25">
      <c r="CG275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BORD'!$B$13:$B$2000,0),9)))*T2752/$P$18)</f>
        <v>406.35042202010396</v>
      </c>
      <c r="CI2752">
        <f>'TABLEAU DE BORD'!B2750</f>
        <v>0</v>
      </c>
      <c r="CJ2752">
        <f>'TABLEAU DE BORD'!E2750-'TABLEAU DE BORD'!C2750</f>
        <v>0</v>
      </c>
      <c r="CL2752">
        <f>'TABLEAU DE BORD'!H2750</f>
        <v>0</v>
      </c>
      <c r="CM2752">
        <f>'TABLEAU DE BORD'!K2750-'TABLEAU DE BORD'!I2750</f>
        <v>0</v>
      </c>
    </row>
    <row r="2753" spans="85:91" x14ac:dyDescent="0.25">
      <c r="CG275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BORD'!$B$13:$B$2000,0),9)))*T2753/$P$18)</f>
        <v>406.35042202010396</v>
      </c>
      <c r="CI2753">
        <f>'TABLEAU DE BORD'!B2751</f>
        <v>0</v>
      </c>
      <c r="CJ2753">
        <f>'TABLEAU DE BORD'!E2751-'TABLEAU DE BORD'!C2751</f>
        <v>0</v>
      </c>
      <c r="CL2753">
        <f>'TABLEAU DE BORD'!H2751</f>
        <v>0</v>
      </c>
      <c r="CM2753">
        <f>'TABLEAU DE BORD'!K2751-'TABLEAU DE BORD'!I2751</f>
        <v>0</v>
      </c>
    </row>
    <row r="2754" spans="85:91" x14ac:dyDescent="0.25">
      <c r="CG275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BORD'!$B$13:$B$2000,0),9)))*T2754/$P$18)</f>
        <v>406.35042202010396</v>
      </c>
      <c r="CI2754">
        <f>'TABLEAU DE BORD'!B2752</f>
        <v>0</v>
      </c>
      <c r="CJ2754">
        <f>'TABLEAU DE BORD'!E2752-'TABLEAU DE BORD'!C2752</f>
        <v>0</v>
      </c>
      <c r="CL2754">
        <f>'TABLEAU DE BORD'!H2752</f>
        <v>0</v>
      </c>
      <c r="CM2754">
        <f>'TABLEAU DE BORD'!K2752-'TABLEAU DE BORD'!I2752</f>
        <v>0</v>
      </c>
    </row>
    <row r="2755" spans="85:91" x14ac:dyDescent="0.25">
      <c r="CG275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BORD'!$B$13:$B$2000,0),9)))*T2755/$P$18)</f>
        <v>406.35042202010396</v>
      </c>
      <c r="CI2755">
        <f>'TABLEAU DE BORD'!B2753</f>
        <v>0</v>
      </c>
      <c r="CJ2755">
        <f>'TABLEAU DE BORD'!E2753-'TABLEAU DE BORD'!C2753</f>
        <v>0</v>
      </c>
      <c r="CL2755">
        <f>'TABLEAU DE BORD'!H2753</f>
        <v>0</v>
      </c>
      <c r="CM2755">
        <f>'TABLEAU DE BORD'!K2753-'TABLEAU DE BORD'!I2753</f>
        <v>0</v>
      </c>
    </row>
    <row r="2756" spans="85:91" x14ac:dyDescent="0.25">
      <c r="CG275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BORD'!$B$13:$B$2000,0),9)))*T2756/$P$18)</f>
        <v>406.35042202010396</v>
      </c>
      <c r="CI2756">
        <f>'TABLEAU DE BORD'!B2754</f>
        <v>0</v>
      </c>
      <c r="CJ2756">
        <f>'TABLEAU DE BORD'!E2754-'TABLEAU DE BORD'!C2754</f>
        <v>0</v>
      </c>
      <c r="CL2756">
        <f>'TABLEAU DE BORD'!H2754</f>
        <v>0</v>
      </c>
      <c r="CM2756">
        <f>'TABLEAU DE BORD'!K2754-'TABLEAU DE BORD'!I2754</f>
        <v>0</v>
      </c>
    </row>
    <row r="2757" spans="85:91" x14ac:dyDescent="0.25">
      <c r="CG275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BORD'!$B$13:$B$2000,0),9)))*T2757/$P$18)</f>
        <v>406.35042202010396</v>
      </c>
      <c r="CI2757">
        <f>'TABLEAU DE BORD'!B2755</f>
        <v>0</v>
      </c>
      <c r="CJ2757">
        <f>'TABLEAU DE BORD'!E2755-'TABLEAU DE BORD'!C2755</f>
        <v>0</v>
      </c>
      <c r="CL2757">
        <f>'TABLEAU DE BORD'!H2755</f>
        <v>0</v>
      </c>
      <c r="CM2757">
        <f>'TABLEAU DE BORD'!K2755-'TABLEAU DE BORD'!I2755</f>
        <v>0</v>
      </c>
    </row>
    <row r="2758" spans="85:91" x14ac:dyDescent="0.25">
      <c r="CG275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BORD'!$B$13:$B$2000,0),9)))*T2758/$P$18)</f>
        <v>406.35042202010396</v>
      </c>
      <c r="CI2758">
        <f>'TABLEAU DE BORD'!B2756</f>
        <v>0</v>
      </c>
      <c r="CJ2758">
        <f>'TABLEAU DE BORD'!E2756-'TABLEAU DE BORD'!C2756</f>
        <v>0</v>
      </c>
      <c r="CL2758">
        <f>'TABLEAU DE BORD'!H2756</f>
        <v>0</v>
      </c>
      <c r="CM2758">
        <f>'TABLEAU DE BORD'!K2756-'TABLEAU DE BORD'!I2756</f>
        <v>0</v>
      </c>
    </row>
    <row r="2759" spans="85:91" x14ac:dyDescent="0.25">
      <c r="CG275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BORD'!$B$13:$B$2000,0),9)))*T2759/$P$18)</f>
        <v>406.35042202010396</v>
      </c>
      <c r="CI2759">
        <f>'TABLEAU DE BORD'!B2757</f>
        <v>0</v>
      </c>
      <c r="CJ2759">
        <f>'TABLEAU DE BORD'!E2757-'TABLEAU DE BORD'!C2757</f>
        <v>0</v>
      </c>
      <c r="CL2759">
        <f>'TABLEAU DE BORD'!H2757</f>
        <v>0</v>
      </c>
      <c r="CM2759">
        <f>'TABLEAU DE BORD'!K2757-'TABLEAU DE BORD'!I2757</f>
        <v>0</v>
      </c>
    </row>
    <row r="2760" spans="85:91" x14ac:dyDescent="0.25">
      <c r="CG276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BORD'!$B$13:$B$2000,0),9)))*T2760/$P$18)</f>
        <v>406.35042202010396</v>
      </c>
      <c r="CI2760">
        <f>'TABLEAU DE BORD'!B2758</f>
        <v>0</v>
      </c>
      <c r="CJ2760">
        <f>'TABLEAU DE BORD'!E2758-'TABLEAU DE BORD'!C2758</f>
        <v>0</v>
      </c>
      <c r="CL2760">
        <f>'TABLEAU DE BORD'!H2758</f>
        <v>0</v>
      </c>
      <c r="CM2760">
        <f>'TABLEAU DE BORD'!K2758-'TABLEAU DE BORD'!I2758</f>
        <v>0</v>
      </c>
    </row>
    <row r="2761" spans="85:91" x14ac:dyDescent="0.25">
      <c r="CG276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BORD'!$B$13:$B$2000,0),9)))*T2761/$P$18)</f>
        <v>406.35042202010396</v>
      </c>
      <c r="CI2761">
        <f>'TABLEAU DE BORD'!B2759</f>
        <v>0</v>
      </c>
      <c r="CJ2761">
        <f>'TABLEAU DE BORD'!E2759-'TABLEAU DE BORD'!C2759</f>
        <v>0</v>
      </c>
      <c r="CL2761">
        <f>'TABLEAU DE BORD'!H2759</f>
        <v>0</v>
      </c>
      <c r="CM2761">
        <f>'TABLEAU DE BORD'!K2759-'TABLEAU DE BORD'!I2759</f>
        <v>0</v>
      </c>
    </row>
    <row r="2762" spans="85:91" x14ac:dyDescent="0.25">
      <c r="CG276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BORD'!$B$13:$B$2000,0),9)))*T2762/$P$18)</f>
        <v>406.35042202010396</v>
      </c>
      <c r="CI2762">
        <f>'TABLEAU DE BORD'!B2760</f>
        <v>0</v>
      </c>
      <c r="CJ2762">
        <f>'TABLEAU DE BORD'!E2760-'TABLEAU DE BORD'!C2760</f>
        <v>0</v>
      </c>
      <c r="CL2762">
        <f>'TABLEAU DE BORD'!H2760</f>
        <v>0</v>
      </c>
      <c r="CM2762">
        <f>'TABLEAU DE BORD'!K2760-'TABLEAU DE BORD'!I2760</f>
        <v>0</v>
      </c>
    </row>
    <row r="2763" spans="85:91" x14ac:dyDescent="0.25">
      <c r="CG276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BORD'!$B$13:$B$2000,0),9)))*T2763/$P$18)</f>
        <v>406.35042202010396</v>
      </c>
      <c r="CI2763">
        <f>'TABLEAU DE BORD'!B2761</f>
        <v>0</v>
      </c>
      <c r="CJ2763">
        <f>'TABLEAU DE BORD'!E2761-'TABLEAU DE BORD'!C2761</f>
        <v>0</v>
      </c>
      <c r="CL2763">
        <f>'TABLEAU DE BORD'!H2761</f>
        <v>0</v>
      </c>
      <c r="CM2763">
        <f>'TABLEAU DE BORD'!K2761-'TABLEAU DE BORD'!I2761</f>
        <v>0</v>
      </c>
    </row>
    <row r="2764" spans="85:91" x14ac:dyDescent="0.25">
      <c r="CG276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BORD'!$B$13:$B$2000,0),9)))*T2764/$P$18)</f>
        <v>406.35042202010396</v>
      </c>
      <c r="CI2764">
        <f>'TABLEAU DE BORD'!B2762</f>
        <v>0</v>
      </c>
      <c r="CJ2764">
        <f>'TABLEAU DE BORD'!E2762-'TABLEAU DE BORD'!C2762</f>
        <v>0</v>
      </c>
      <c r="CL2764">
        <f>'TABLEAU DE BORD'!H2762</f>
        <v>0</v>
      </c>
      <c r="CM2764">
        <f>'TABLEAU DE BORD'!K2762-'TABLEAU DE BORD'!I2762</f>
        <v>0</v>
      </c>
    </row>
    <row r="2765" spans="85:91" x14ac:dyDescent="0.25">
      <c r="CG276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BORD'!$B$13:$B$2000,0),9)))*T2765/$P$18)</f>
        <v>406.35042202010396</v>
      </c>
      <c r="CI2765">
        <f>'TABLEAU DE BORD'!B2763</f>
        <v>0</v>
      </c>
      <c r="CJ2765">
        <f>'TABLEAU DE BORD'!E2763-'TABLEAU DE BORD'!C2763</f>
        <v>0</v>
      </c>
      <c r="CL2765">
        <f>'TABLEAU DE BORD'!H2763</f>
        <v>0</v>
      </c>
      <c r="CM2765">
        <f>'TABLEAU DE BORD'!K2763-'TABLEAU DE BORD'!I2763</f>
        <v>0</v>
      </c>
    </row>
    <row r="2766" spans="85:91" x14ac:dyDescent="0.25">
      <c r="CG276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BORD'!$B$13:$B$2000,0),9)))*T2766/$P$18)</f>
        <v>406.35042202010396</v>
      </c>
      <c r="CI2766">
        <f>'TABLEAU DE BORD'!B2764</f>
        <v>0</v>
      </c>
      <c r="CJ2766">
        <f>'TABLEAU DE BORD'!E2764-'TABLEAU DE BORD'!C2764</f>
        <v>0</v>
      </c>
      <c r="CL2766">
        <f>'TABLEAU DE BORD'!H2764</f>
        <v>0</v>
      </c>
      <c r="CM2766">
        <f>'TABLEAU DE BORD'!K2764-'TABLEAU DE BORD'!I2764</f>
        <v>0</v>
      </c>
    </row>
    <row r="2767" spans="85:91" x14ac:dyDescent="0.25">
      <c r="CG276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BORD'!$B$13:$B$2000,0),9)))*T2767/$P$18)</f>
        <v>406.35042202010396</v>
      </c>
      <c r="CI2767">
        <f>'TABLEAU DE BORD'!B2765</f>
        <v>0</v>
      </c>
      <c r="CJ2767">
        <f>'TABLEAU DE BORD'!E2765-'TABLEAU DE BORD'!C2765</f>
        <v>0</v>
      </c>
      <c r="CL2767">
        <f>'TABLEAU DE BORD'!H2765</f>
        <v>0</v>
      </c>
      <c r="CM2767">
        <f>'TABLEAU DE BORD'!K2765-'TABLEAU DE BORD'!I2765</f>
        <v>0</v>
      </c>
    </row>
    <row r="2768" spans="85:91" x14ac:dyDescent="0.25">
      <c r="CG276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BORD'!$B$13:$B$2000,0),9)))*T2768/$P$18)</f>
        <v>406.35042202010396</v>
      </c>
      <c r="CI2768">
        <f>'TABLEAU DE BORD'!B2766</f>
        <v>0</v>
      </c>
      <c r="CJ2768">
        <f>'TABLEAU DE BORD'!E2766-'TABLEAU DE BORD'!C2766</f>
        <v>0</v>
      </c>
      <c r="CL2768">
        <f>'TABLEAU DE BORD'!H2766</f>
        <v>0</v>
      </c>
      <c r="CM2768">
        <f>'TABLEAU DE BORD'!K2766-'TABLEAU DE BORD'!I2766</f>
        <v>0</v>
      </c>
    </row>
    <row r="2769" spans="85:91" x14ac:dyDescent="0.25">
      <c r="CG276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BORD'!$B$13:$B$2000,0),9)))*T2769/$P$18)</f>
        <v>406.35042202010396</v>
      </c>
      <c r="CI2769">
        <f>'TABLEAU DE BORD'!B2767</f>
        <v>0</v>
      </c>
      <c r="CJ2769">
        <f>'TABLEAU DE BORD'!E2767-'TABLEAU DE BORD'!C2767</f>
        <v>0</v>
      </c>
      <c r="CL2769">
        <f>'TABLEAU DE BORD'!H2767</f>
        <v>0</v>
      </c>
      <c r="CM2769">
        <f>'TABLEAU DE BORD'!K2767-'TABLEAU DE BORD'!I2767</f>
        <v>0</v>
      </c>
    </row>
    <row r="2770" spans="85:91" x14ac:dyDescent="0.25">
      <c r="CG277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BORD'!$B$13:$B$2000,0),9)))*T2770/$P$18)</f>
        <v>406.35042202010396</v>
      </c>
      <c r="CI2770">
        <f>'TABLEAU DE BORD'!B2768</f>
        <v>0</v>
      </c>
      <c r="CJ2770">
        <f>'TABLEAU DE BORD'!E2768-'TABLEAU DE BORD'!C2768</f>
        <v>0</v>
      </c>
      <c r="CL2770">
        <f>'TABLEAU DE BORD'!H2768</f>
        <v>0</v>
      </c>
      <c r="CM2770">
        <f>'TABLEAU DE BORD'!K2768-'TABLEAU DE BORD'!I2768</f>
        <v>0</v>
      </c>
    </row>
    <row r="2771" spans="85:91" x14ac:dyDescent="0.25">
      <c r="CG277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BORD'!$B$13:$B$2000,0),9)))*T2771/$P$18)</f>
        <v>406.35042202010396</v>
      </c>
      <c r="CI2771">
        <f>'TABLEAU DE BORD'!B2769</f>
        <v>0</v>
      </c>
      <c r="CJ2771">
        <f>'TABLEAU DE BORD'!E2769-'TABLEAU DE BORD'!C2769</f>
        <v>0</v>
      </c>
      <c r="CL2771">
        <f>'TABLEAU DE BORD'!H2769</f>
        <v>0</v>
      </c>
      <c r="CM2771">
        <f>'TABLEAU DE BORD'!K2769-'TABLEAU DE BORD'!I2769</f>
        <v>0</v>
      </c>
    </row>
    <row r="2772" spans="85:91" x14ac:dyDescent="0.25">
      <c r="CG277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BORD'!$B$13:$B$2000,0),9)))*T2772/$P$18)</f>
        <v>406.35042202010396</v>
      </c>
      <c r="CI2772">
        <f>'TABLEAU DE BORD'!B2770</f>
        <v>0</v>
      </c>
      <c r="CJ2772">
        <f>'TABLEAU DE BORD'!E2770-'TABLEAU DE BORD'!C2770</f>
        <v>0</v>
      </c>
      <c r="CL2772">
        <f>'TABLEAU DE BORD'!H2770</f>
        <v>0</v>
      </c>
      <c r="CM2772">
        <f>'TABLEAU DE BORD'!K2770-'TABLEAU DE BORD'!I2770</f>
        <v>0</v>
      </c>
    </row>
    <row r="2773" spans="85:91" x14ac:dyDescent="0.25">
      <c r="CG277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BORD'!$B$13:$B$2000,0),9)))*T2773/$P$18)</f>
        <v>406.35042202010396</v>
      </c>
      <c r="CI2773">
        <f>'TABLEAU DE BORD'!B2771</f>
        <v>0</v>
      </c>
      <c r="CJ2773">
        <f>'TABLEAU DE BORD'!E2771-'TABLEAU DE BORD'!C2771</f>
        <v>0</v>
      </c>
      <c r="CL2773">
        <f>'TABLEAU DE BORD'!H2771</f>
        <v>0</v>
      </c>
      <c r="CM2773">
        <f>'TABLEAU DE BORD'!K2771-'TABLEAU DE BORD'!I2771</f>
        <v>0</v>
      </c>
    </row>
    <row r="2774" spans="85:91" x14ac:dyDescent="0.25">
      <c r="CG277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BORD'!$B$13:$B$2000,0),9)))*T2774/$P$18)</f>
        <v>406.35042202010396</v>
      </c>
      <c r="CI2774">
        <f>'TABLEAU DE BORD'!B2772</f>
        <v>0</v>
      </c>
      <c r="CJ2774">
        <f>'TABLEAU DE BORD'!E2772-'TABLEAU DE BORD'!C2772</f>
        <v>0</v>
      </c>
      <c r="CL2774">
        <f>'TABLEAU DE BORD'!H2772</f>
        <v>0</v>
      </c>
      <c r="CM2774">
        <f>'TABLEAU DE BORD'!K2772-'TABLEAU DE BORD'!I2772</f>
        <v>0</v>
      </c>
    </row>
    <row r="2775" spans="85:91" x14ac:dyDescent="0.25">
      <c r="CG277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BORD'!$B$13:$B$2000,0),9)))*T2775/$P$18)</f>
        <v>406.35042202010396</v>
      </c>
      <c r="CI2775">
        <f>'TABLEAU DE BORD'!B2773</f>
        <v>0</v>
      </c>
      <c r="CJ2775">
        <f>'TABLEAU DE BORD'!E2773-'TABLEAU DE BORD'!C2773</f>
        <v>0</v>
      </c>
      <c r="CL2775">
        <f>'TABLEAU DE BORD'!H2773</f>
        <v>0</v>
      </c>
      <c r="CM2775">
        <f>'TABLEAU DE BORD'!K2773-'TABLEAU DE BORD'!I2773</f>
        <v>0</v>
      </c>
    </row>
    <row r="2776" spans="85:91" x14ac:dyDescent="0.25">
      <c r="CG277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BORD'!$B$13:$B$2000,0),9)))*T2776/$P$18)</f>
        <v>406.35042202010396</v>
      </c>
      <c r="CI2776">
        <f>'TABLEAU DE BORD'!B2774</f>
        <v>0</v>
      </c>
      <c r="CJ2776">
        <f>'TABLEAU DE BORD'!E2774-'TABLEAU DE BORD'!C2774</f>
        <v>0</v>
      </c>
      <c r="CL2776">
        <f>'TABLEAU DE BORD'!H2774</f>
        <v>0</v>
      </c>
      <c r="CM2776">
        <f>'TABLEAU DE BORD'!K2774-'TABLEAU DE BORD'!I2774</f>
        <v>0</v>
      </c>
    </row>
    <row r="2777" spans="85:91" x14ac:dyDescent="0.25">
      <c r="CG277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BORD'!$B$13:$B$2000,0),9)))*T2777/$P$18)</f>
        <v>406.35042202010396</v>
      </c>
      <c r="CI2777">
        <f>'TABLEAU DE BORD'!B2775</f>
        <v>0</v>
      </c>
      <c r="CJ2777">
        <f>'TABLEAU DE BORD'!E2775-'TABLEAU DE BORD'!C2775</f>
        <v>0</v>
      </c>
      <c r="CL2777">
        <f>'TABLEAU DE BORD'!H2775</f>
        <v>0</v>
      </c>
      <c r="CM2777">
        <f>'TABLEAU DE BORD'!K2775-'TABLEAU DE BORD'!I2775</f>
        <v>0</v>
      </c>
    </row>
    <row r="2778" spans="85:91" x14ac:dyDescent="0.25">
      <c r="CG277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BORD'!$B$13:$B$2000,0),9)))*T2778/$P$18)</f>
        <v>406.35042202010396</v>
      </c>
      <c r="CI2778">
        <f>'TABLEAU DE BORD'!B2776</f>
        <v>0</v>
      </c>
      <c r="CJ2778">
        <f>'TABLEAU DE BORD'!E2776-'TABLEAU DE BORD'!C2776</f>
        <v>0</v>
      </c>
      <c r="CL2778">
        <f>'TABLEAU DE BORD'!H2776</f>
        <v>0</v>
      </c>
      <c r="CM2778">
        <f>'TABLEAU DE BORD'!K2776-'TABLEAU DE BORD'!I2776</f>
        <v>0</v>
      </c>
    </row>
    <row r="2779" spans="85:91" x14ac:dyDescent="0.25">
      <c r="CG277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BORD'!$B$13:$B$2000,0),9)))*T2779/$P$18)</f>
        <v>406.35042202010396</v>
      </c>
      <c r="CI2779">
        <f>'TABLEAU DE BORD'!B2777</f>
        <v>0</v>
      </c>
      <c r="CJ2779">
        <f>'TABLEAU DE BORD'!E2777-'TABLEAU DE BORD'!C2777</f>
        <v>0</v>
      </c>
      <c r="CL2779">
        <f>'TABLEAU DE BORD'!H2777</f>
        <v>0</v>
      </c>
      <c r="CM2779">
        <f>'TABLEAU DE BORD'!K2777-'TABLEAU DE BORD'!I2777</f>
        <v>0</v>
      </c>
    </row>
    <row r="2780" spans="85:91" x14ac:dyDescent="0.25">
      <c r="CG278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BORD'!$B$13:$B$2000,0),9)))*T2780/$P$18)</f>
        <v>406.35042202010396</v>
      </c>
      <c r="CI2780">
        <f>'TABLEAU DE BORD'!B2778</f>
        <v>0</v>
      </c>
      <c r="CJ2780">
        <f>'TABLEAU DE BORD'!E2778-'TABLEAU DE BORD'!C2778</f>
        <v>0</v>
      </c>
      <c r="CL2780">
        <f>'TABLEAU DE BORD'!H2778</f>
        <v>0</v>
      </c>
      <c r="CM2780">
        <f>'TABLEAU DE BORD'!K2778-'TABLEAU DE BORD'!I2778</f>
        <v>0</v>
      </c>
    </row>
    <row r="2781" spans="85:91" x14ac:dyDescent="0.25">
      <c r="CG278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BORD'!$B$13:$B$2000,0),9)))*T2781/$P$18)</f>
        <v>406.35042202010396</v>
      </c>
      <c r="CI2781">
        <f>'TABLEAU DE BORD'!B2779</f>
        <v>0</v>
      </c>
      <c r="CJ2781">
        <f>'TABLEAU DE BORD'!E2779-'TABLEAU DE BORD'!C2779</f>
        <v>0</v>
      </c>
      <c r="CL2781">
        <f>'TABLEAU DE BORD'!H2779</f>
        <v>0</v>
      </c>
      <c r="CM2781">
        <f>'TABLEAU DE BORD'!K2779-'TABLEAU DE BORD'!I2779</f>
        <v>0</v>
      </c>
    </row>
    <row r="2782" spans="85:91" x14ac:dyDescent="0.25">
      <c r="CG278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BORD'!$B$13:$B$2000,0),9)))*T2782/$P$18)</f>
        <v>406.35042202010396</v>
      </c>
      <c r="CI2782">
        <f>'TABLEAU DE BORD'!B2780</f>
        <v>0</v>
      </c>
      <c r="CJ2782">
        <f>'TABLEAU DE BORD'!E2780-'TABLEAU DE BORD'!C2780</f>
        <v>0</v>
      </c>
      <c r="CL2782">
        <f>'TABLEAU DE BORD'!H2780</f>
        <v>0</v>
      </c>
      <c r="CM2782">
        <f>'TABLEAU DE BORD'!K2780-'TABLEAU DE BORD'!I2780</f>
        <v>0</v>
      </c>
    </row>
    <row r="2783" spans="85:91" x14ac:dyDescent="0.25">
      <c r="CG278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BORD'!$B$13:$B$2000,0),9)))*T2783/$P$18)</f>
        <v>406.35042202010396</v>
      </c>
      <c r="CI2783">
        <f>'TABLEAU DE BORD'!B2781</f>
        <v>0</v>
      </c>
      <c r="CJ2783">
        <f>'TABLEAU DE BORD'!E2781-'TABLEAU DE BORD'!C2781</f>
        <v>0</v>
      </c>
      <c r="CL2783">
        <f>'TABLEAU DE BORD'!H2781</f>
        <v>0</v>
      </c>
      <c r="CM2783">
        <f>'TABLEAU DE BORD'!K2781-'TABLEAU DE BORD'!I2781</f>
        <v>0</v>
      </c>
    </row>
    <row r="2784" spans="85:91" x14ac:dyDescent="0.25">
      <c r="CG278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BORD'!$B$13:$B$2000,0),9)))*T2784/$P$18)</f>
        <v>406.35042202010396</v>
      </c>
      <c r="CI2784">
        <f>'TABLEAU DE BORD'!B2782</f>
        <v>0</v>
      </c>
      <c r="CJ2784">
        <f>'TABLEAU DE BORD'!E2782-'TABLEAU DE BORD'!C2782</f>
        <v>0</v>
      </c>
      <c r="CL2784">
        <f>'TABLEAU DE BORD'!H2782</f>
        <v>0</v>
      </c>
      <c r="CM2784">
        <f>'TABLEAU DE BORD'!K2782-'TABLEAU DE BORD'!I2782</f>
        <v>0</v>
      </c>
    </row>
    <row r="2785" spans="85:91" x14ac:dyDescent="0.25">
      <c r="CG278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BORD'!$B$13:$B$2000,0),9)))*T2785/$P$18)</f>
        <v>406.35042202010396</v>
      </c>
      <c r="CI2785">
        <f>'TABLEAU DE BORD'!B2783</f>
        <v>0</v>
      </c>
      <c r="CJ2785">
        <f>'TABLEAU DE BORD'!E2783-'TABLEAU DE BORD'!C2783</f>
        <v>0</v>
      </c>
      <c r="CL2785">
        <f>'TABLEAU DE BORD'!H2783</f>
        <v>0</v>
      </c>
      <c r="CM2785">
        <f>'TABLEAU DE BORD'!K2783-'TABLEAU DE BORD'!I2783</f>
        <v>0</v>
      </c>
    </row>
    <row r="2786" spans="85:91" x14ac:dyDescent="0.25">
      <c r="CG278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BORD'!$B$13:$B$2000,0),9)))*T2786/$P$18)</f>
        <v>406.35042202010396</v>
      </c>
      <c r="CI2786">
        <f>'TABLEAU DE BORD'!B2784</f>
        <v>0</v>
      </c>
      <c r="CJ2786">
        <f>'TABLEAU DE BORD'!E2784-'TABLEAU DE BORD'!C2784</f>
        <v>0</v>
      </c>
      <c r="CL2786">
        <f>'TABLEAU DE BORD'!H2784</f>
        <v>0</v>
      </c>
      <c r="CM2786">
        <f>'TABLEAU DE BORD'!K2784-'TABLEAU DE BORD'!I2784</f>
        <v>0</v>
      </c>
    </row>
    <row r="2787" spans="85:91" x14ac:dyDescent="0.25">
      <c r="CG278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BORD'!$B$13:$B$2000,0),9)))*T2787/$P$18)</f>
        <v>406.35042202010396</v>
      </c>
      <c r="CI2787">
        <f>'TABLEAU DE BORD'!B2785</f>
        <v>0</v>
      </c>
      <c r="CJ2787">
        <f>'TABLEAU DE BORD'!E2785-'TABLEAU DE BORD'!C2785</f>
        <v>0</v>
      </c>
      <c r="CL2787">
        <f>'TABLEAU DE BORD'!H2785</f>
        <v>0</v>
      </c>
      <c r="CM2787">
        <f>'TABLEAU DE BORD'!K2785-'TABLEAU DE BORD'!I2785</f>
        <v>0</v>
      </c>
    </row>
    <row r="2788" spans="85:91" x14ac:dyDescent="0.25">
      <c r="CG278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BORD'!$B$13:$B$2000,0),9)))*T2788/$P$18)</f>
        <v>406.35042202010396</v>
      </c>
      <c r="CI2788">
        <f>'TABLEAU DE BORD'!B2786</f>
        <v>0</v>
      </c>
      <c r="CJ2788">
        <f>'TABLEAU DE BORD'!E2786-'TABLEAU DE BORD'!C2786</f>
        <v>0</v>
      </c>
      <c r="CL2788">
        <f>'TABLEAU DE BORD'!H2786</f>
        <v>0</v>
      </c>
      <c r="CM2788">
        <f>'TABLEAU DE BORD'!K2786-'TABLEAU DE BORD'!I2786</f>
        <v>0</v>
      </c>
    </row>
    <row r="2789" spans="85:91" x14ac:dyDescent="0.25">
      <c r="CG278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BORD'!$B$13:$B$2000,0),9)))*T2789/$P$18)</f>
        <v>406.35042202010396</v>
      </c>
      <c r="CI2789">
        <f>'TABLEAU DE BORD'!B2787</f>
        <v>0</v>
      </c>
      <c r="CJ2789">
        <f>'TABLEAU DE BORD'!E2787-'TABLEAU DE BORD'!C2787</f>
        <v>0</v>
      </c>
      <c r="CL2789">
        <f>'TABLEAU DE BORD'!H2787</f>
        <v>0</v>
      </c>
      <c r="CM2789">
        <f>'TABLEAU DE BORD'!K2787-'TABLEAU DE BORD'!I2787</f>
        <v>0</v>
      </c>
    </row>
    <row r="2790" spans="85:91" x14ac:dyDescent="0.25">
      <c r="CG279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BORD'!$B$13:$B$2000,0),9)))*T2790/$P$18)</f>
        <v>406.35042202010396</v>
      </c>
      <c r="CI2790">
        <f>'TABLEAU DE BORD'!B2788</f>
        <v>0</v>
      </c>
      <c r="CJ2790">
        <f>'TABLEAU DE BORD'!E2788-'TABLEAU DE BORD'!C2788</f>
        <v>0</v>
      </c>
      <c r="CL2790">
        <f>'TABLEAU DE BORD'!H2788</f>
        <v>0</v>
      </c>
      <c r="CM2790">
        <f>'TABLEAU DE BORD'!K2788-'TABLEAU DE BORD'!I2788</f>
        <v>0</v>
      </c>
    </row>
    <row r="2791" spans="85:91" x14ac:dyDescent="0.25">
      <c r="CG279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BORD'!$B$13:$B$2000,0),9)))*T2791/$P$18)</f>
        <v>406.35042202010396</v>
      </c>
      <c r="CI2791">
        <f>'TABLEAU DE BORD'!B2789</f>
        <v>0</v>
      </c>
      <c r="CJ2791">
        <f>'TABLEAU DE BORD'!E2789-'TABLEAU DE BORD'!C2789</f>
        <v>0</v>
      </c>
      <c r="CL2791">
        <f>'TABLEAU DE BORD'!H2789</f>
        <v>0</v>
      </c>
      <c r="CM2791">
        <f>'TABLEAU DE BORD'!K2789-'TABLEAU DE BORD'!I2789</f>
        <v>0</v>
      </c>
    </row>
    <row r="2792" spans="85:91" x14ac:dyDescent="0.25">
      <c r="CG279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BORD'!$B$13:$B$2000,0),9)))*T2792/$P$18)</f>
        <v>406.35042202010396</v>
      </c>
      <c r="CI2792">
        <f>'TABLEAU DE BORD'!B2790</f>
        <v>0</v>
      </c>
      <c r="CJ2792">
        <f>'TABLEAU DE BORD'!E2790-'TABLEAU DE BORD'!C2790</f>
        <v>0</v>
      </c>
      <c r="CL2792">
        <f>'TABLEAU DE BORD'!H2790</f>
        <v>0</v>
      </c>
      <c r="CM2792">
        <f>'TABLEAU DE BORD'!K2790-'TABLEAU DE BORD'!I2790</f>
        <v>0</v>
      </c>
    </row>
    <row r="2793" spans="85:91" x14ac:dyDescent="0.25">
      <c r="CG279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BORD'!$B$13:$B$2000,0),9)))*T2793/$P$18)</f>
        <v>406.35042202010396</v>
      </c>
      <c r="CI2793">
        <f>'TABLEAU DE BORD'!B2791</f>
        <v>0</v>
      </c>
      <c r="CJ2793">
        <f>'TABLEAU DE BORD'!E2791-'TABLEAU DE BORD'!C2791</f>
        <v>0</v>
      </c>
      <c r="CL2793">
        <f>'TABLEAU DE BORD'!H2791</f>
        <v>0</v>
      </c>
      <c r="CM2793">
        <f>'TABLEAU DE BORD'!K2791-'TABLEAU DE BORD'!I2791</f>
        <v>0</v>
      </c>
    </row>
    <row r="2794" spans="85:91" x14ac:dyDescent="0.25">
      <c r="CG279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BORD'!$B$13:$B$2000,0),9)))*T2794/$P$18)</f>
        <v>406.35042202010396</v>
      </c>
      <c r="CI2794">
        <f>'TABLEAU DE BORD'!B2792</f>
        <v>0</v>
      </c>
      <c r="CJ2794">
        <f>'TABLEAU DE BORD'!E2792-'TABLEAU DE BORD'!C2792</f>
        <v>0</v>
      </c>
      <c r="CL2794">
        <f>'TABLEAU DE BORD'!H2792</f>
        <v>0</v>
      </c>
      <c r="CM2794">
        <f>'TABLEAU DE BORD'!K2792-'TABLEAU DE BORD'!I2792</f>
        <v>0</v>
      </c>
    </row>
    <row r="2795" spans="85:91" x14ac:dyDescent="0.25">
      <c r="CG279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BORD'!$B$13:$B$2000,0),9)))*T2795/$P$18)</f>
        <v>406.35042202010396</v>
      </c>
      <c r="CI2795">
        <f>'TABLEAU DE BORD'!B2793</f>
        <v>0</v>
      </c>
      <c r="CJ2795">
        <f>'TABLEAU DE BORD'!E2793-'TABLEAU DE BORD'!C2793</f>
        <v>0</v>
      </c>
      <c r="CL2795">
        <f>'TABLEAU DE BORD'!H2793</f>
        <v>0</v>
      </c>
      <c r="CM2795">
        <f>'TABLEAU DE BORD'!K2793-'TABLEAU DE BORD'!I2793</f>
        <v>0</v>
      </c>
    </row>
    <row r="2796" spans="85:91" x14ac:dyDescent="0.25">
      <c r="CG279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BORD'!$B$13:$B$2000,0),9)))*T2796/$P$18)</f>
        <v>406.35042202010396</v>
      </c>
      <c r="CI2796">
        <f>'TABLEAU DE BORD'!B2794</f>
        <v>0</v>
      </c>
      <c r="CJ2796">
        <f>'TABLEAU DE BORD'!E2794-'TABLEAU DE BORD'!C2794</f>
        <v>0</v>
      </c>
      <c r="CL2796">
        <f>'TABLEAU DE BORD'!H2794</f>
        <v>0</v>
      </c>
      <c r="CM2796">
        <f>'TABLEAU DE BORD'!K2794-'TABLEAU DE BORD'!I2794</f>
        <v>0</v>
      </c>
    </row>
    <row r="2797" spans="85:91" x14ac:dyDescent="0.25">
      <c r="CG279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BORD'!$B$13:$B$2000,0),9)))*T2797/$P$18)</f>
        <v>406.35042202010396</v>
      </c>
      <c r="CI2797">
        <f>'TABLEAU DE BORD'!B2795</f>
        <v>0</v>
      </c>
      <c r="CJ2797">
        <f>'TABLEAU DE BORD'!E2795-'TABLEAU DE BORD'!C2795</f>
        <v>0</v>
      </c>
      <c r="CL2797">
        <f>'TABLEAU DE BORD'!H2795</f>
        <v>0</v>
      </c>
      <c r="CM2797">
        <f>'TABLEAU DE BORD'!K2795-'TABLEAU DE BORD'!I2795</f>
        <v>0</v>
      </c>
    </row>
    <row r="2798" spans="85:91" x14ac:dyDescent="0.25">
      <c r="CG279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BORD'!$B$13:$B$2000,0),9)))*T2798/$P$18)</f>
        <v>406.35042202010396</v>
      </c>
      <c r="CI2798">
        <f>'TABLEAU DE BORD'!B2796</f>
        <v>0</v>
      </c>
      <c r="CJ2798">
        <f>'TABLEAU DE BORD'!E2796-'TABLEAU DE BORD'!C2796</f>
        <v>0</v>
      </c>
      <c r="CL2798">
        <f>'TABLEAU DE BORD'!H2796</f>
        <v>0</v>
      </c>
      <c r="CM2798">
        <f>'TABLEAU DE BORD'!K2796-'TABLEAU DE BORD'!I2796</f>
        <v>0</v>
      </c>
    </row>
    <row r="2799" spans="85:91" x14ac:dyDescent="0.25">
      <c r="CG279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BORD'!$B$13:$B$2000,0),9)))*T2799/$P$18)</f>
        <v>406.35042202010396</v>
      </c>
      <c r="CI2799">
        <f>'TABLEAU DE BORD'!B2797</f>
        <v>0</v>
      </c>
      <c r="CJ2799">
        <f>'TABLEAU DE BORD'!E2797-'TABLEAU DE BORD'!C2797</f>
        <v>0</v>
      </c>
      <c r="CL2799">
        <f>'TABLEAU DE BORD'!H2797</f>
        <v>0</v>
      </c>
      <c r="CM2799">
        <f>'TABLEAU DE BORD'!K2797-'TABLEAU DE BORD'!I2797</f>
        <v>0</v>
      </c>
    </row>
    <row r="2800" spans="85:91" x14ac:dyDescent="0.25">
      <c r="CG280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BORD'!$B$13:$B$2000,0),9)))*T2800/$P$18)</f>
        <v>406.35042202010396</v>
      </c>
      <c r="CI2800">
        <f>'TABLEAU DE BORD'!B2798</f>
        <v>0</v>
      </c>
      <c r="CJ2800">
        <f>'TABLEAU DE BORD'!E2798-'TABLEAU DE BORD'!C2798</f>
        <v>0</v>
      </c>
      <c r="CL2800">
        <f>'TABLEAU DE BORD'!H2798</f>
        <v>0</v>
      </c>
      <c r="CM2800">
        <f>'TABLEAU DE BORD'!K2798-'TABLEAU DE BORD'!I2798</f>
        <v>0</v>
      </c>
    </row>
    <row r="2801" spans="85:91" x14ac:dyDescent="0.25">
      <c r="CG280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BORD'!$B$13:$B$2000,0),9)))*T2801/$P$18)</f>
        <v>406.35042202010396</v>
      </c>
      <c r="CI2801">
        <f>'TABLEAU DE BORD'!B2799</f>
        <v>0</v>
      </c>
      <c r="CJ2801">
        <f>'TABLEAU DE BORD'!E2799-'TABLEAU DE BORD'!C2799</f>
        <v>0</v>
      </c>
      <c r="CL2801">
        <f>'TABLEAU DE BORD'!H2799</f>
        <v>0</v>
      </c>
      <c r="CM2801">
        <f>'TABLEAU DE BORD'!K2799-'TABLEAU DE BORD'!I2799</f>
        <v>0</v>
      </c>
    </row>
    <row r="2802" spans="85:91" x14ac:dyDescent="0.25">
      <c r="CG280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BORD'!$B$13:$B$2000,0),9)))*T2802/$P$18)</f>
        <v>406.35042202010396</v>
      </c>
      <c r="CI2802">
        <f>'TABLEAU DE BORD'!B2800</f>
        <v>0</v>
      </c>
      <c r="CJ2802">
        <f>'TABLEAU DE BORD'!E2800-'TABLEAU DE BORD'!C2800</f>
        <v>0</v>
      </c>
      <c r="CL2802">
        <f>'TABLEAU DE BORD'!H2800</f>
        <v>0</v>
      </c>
      <c r="CM2802">
        <f>'TABLEAU DE BORD'!K2800-'TABLEAU DE BORD'!I2800</f>
        <v>0</v>
      </c>
    </row>
    <row r="2803" spans="85:91" x14ac:dyDescent="0.25">
      <c r="CG280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BORD'!$B$13:$B$2000,0),9)))*T2803/$P$18)</f>
        <v>406.35042202010396</v>
      </c>
      <c r="CI2803">
        <f>'TABLEAU DE BORD'!B2801</f>
        <v>0</v>
      </c>
      <c r="CJ2803">
        <f>'TABLEAU DE BORD'!E2801-'TABLEAU DE BORD'!C2801</f>
        <v>0</v>
      </c>
      <c r="CL2803">
        <f>'TABLEAU DE BORD'!H2801</f>
        <v>0</v>
      </c>
      <c r="CM2803">
        <f>'TABLEAU DE BORD'!K2801-'TABLEAU DE BORD'!I2801</f>
        <v>0</v>
      </c>
    </row>
    <row r="2804" spans="85:91" x14ac:dyDescent="0.25">
      <c r="CG280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BORD'!$B$13:$B$2000,0),9)))*T2804/$P$18)</f>
        <v>406.35042202010396</v>
      </c>
      <c r="CI2804">
        <f>'TABLEAU DE BORD'!B2802</f>
        <v>0</v>
      </c>
      <c r="CJ2804">
        <f>'TABLEAU DE BORD'!E2802-'TABLEAU DE BORD'!C2802</f>
        <v>0</v>
      </c>
      <c r="CL2804">
        <f>'TABLEAU DE BORD'!H2802</f>
        <v>0</v>
      </c>
      <c r="CM2804">
        <f>'TABLEAU DE BORD'!K2802-'TABLEAU DE BORD'!I2802</f>
        <v>0</v>
      </c>
    </row>
    <row r="2805" spans="85:91" x14ac:dyDescent="0.25">
      <c r="CG280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BORD'!$B$13:$B$2000,0),9)))*T2805/$P$18)</f>
        <v>406.35042202010396</v>
      </c>
      <c r="CI2805">
        <f>'TABLEAU DE BORD'!B2803</f>
        <v>0</v>
      </c>
      <c r="CJ2805">
        <f>'TABLEAU DE BORD'!E2803-'TABLEAU DE BORD'!C2803</f>
        <v>0</v>
      </c>
      <c r="CL2805">
        <f>'TABLEAU DE BORD'!H2803</f>
        <v>0</v>
      </c>
      <c r="CM2805">
        <f>'TABLEAU DE BORD'!K2803-'TABLEAU DE BORD'!I2803</f>
        <v>0</v>
      </c>
    </row>
    <row r="2806" spans="85:91" x14ac:dyDescent="0.25">
      <c r="CG280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BORD'!$B$13:$B$2000,0),9)))*T2806/$P$18)</f>
        <v>406.35042202010396</v>
      </c>
      <c r="CI2806">
        <f>'TABLEAU DE BORD'!B2804</f>
        <v>0</v>
      </c>
      <c r="CJ2806">
        <f>'TABLEAU DE BORD'!E2804-'TABLEAU DE BORD'!C2804</f>
        <v>0</v>
      </c>
      <c r="CL2806">
        <f>'TABLEAU DE BORD'!H2804</f>
        <v>0</v>
      </c>
      <c r="CM2806">
        <f>'TABLEAU DE BORD'!K2804-'TABLEAU DE BORD'!I2804</f>
        <v>0</v>
      </c>
    </row>
    <row r="2807" spans="85:91" x14ac:dyDescent="0.25">
      <c r="CG280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BORD'!$B$13:$B$2000,0),9)))*T2807/$P$18)</f>
        <v>406.35042202010396</v>
      </c>
      <c r="CI2807">
        <f>'TABLEAU DE BORD'!B2805</f>
        <v>0</v>
      </c>
      <c r="CJ2807">
        <f>'TABLEAU DE BORD'!E2805-'TABLEAU DE BORD'!C2805</f>
        <v>0</v>
      </c>
      <c r="CL2807">
        <f>'TABLEAU DE BORD'!H2805</f>
        <v>0</v>
      </c>
      <c r="CM2807">
        <f>'TABLEAU DE BORD'!K2805-'TABLEAU DE BORD'!I2805</f>
        <v>0</v>
      </c>
    </row>
    <row r="2808" spans="85:91" x14ac:dyDescent="0.25">
      <c r="CG280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BORD'!$B$13:$B$2000,0),9)))*T2808/$P$18)</f>
        <v>406.35042202010396</v>
      </c>
      <c r="CI2808">
        <f>'TABLEAU DE BORD'!B2806</f>
        <v>0</v>
      </c>
      <c r="CJ2808">
        <f>'TABLEAU DE BORD'!E2806-'TABLEAU DE BORD'!C2806</f>
        <v>0</v>
      </c>
      <c r="CL2808">
        <f>'TABLEAU DE BORD'!H2806</f>
        <v>0</v>
      </c>
      <c r="CM2808">
        <f>'TABLEAU DE BORD'!K2806-'TABLEAU DE BORD'!I2806</f>
        <v>0</v>
      </c>
    </row>
    <row r="2809" spans="85:91" x14ac:dyDescent="0.25">
      <c r="CG280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BORD'!$B$13:$B$2000,0),9)))*T2809/$P$18)</f>
        <v>406.35042202010396</v>
      </c>
      <c r="CI2809">
        <f>'TABLEAU DE BORD'!B2807</f>
        <v>0</v>
      </c>
      <c r="CJ2809">
        <f>'TABLEAU DE BORD'!E2807-'TABLEAU DE BORD'!C2807</f>
        <v>0</v>
      </c>
      <c r="CL2809">
        <f>'TABLEAU DE BORD'!H2807</f>
        <v>0</v>
      </c>
      <c r="CM2809">
        <f>'TABLEAU DE BORD'!K2807-'TABLEAU DE BORD'!I2807</f>
        <v>0</v>
      </c>
    </row>
    <row r="2810" spans="85:91" x14ac:dyDescent="0.25">
      <c r="CG281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BORD'!$B$13:$B$2000,0),9)))*T2810/$P$18)</f>
        <v>406.35042202010396</v>
      </c>
      <c r="CI2810">
        <f>'TABLEAU DE BORD'!B2808</f>
        <v>0</v>
      </c>
      <c r="CJ2810">
        <f>'TABLEAU DE BORD'!E2808-'TABLEAU DE BORD'!C2808</f>
        <v>0</v>
      </c>
      <c r="CL2810">
        <f>'TABLEAU DE BORD'!H2808</f>
        <v>0</v>
      </c>
      <c r="CM2810">
        <f>'TABLEAU DE BORD'!K2808-'TABLEAU DE BORD'!I2808</f>
        <v>0</v>
      </c>
    </row>
    <row r="2811" spans="85:91" x14ac:dyDescent="0.25">
      <c r="CG281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BORD'!$B$13:$B$2000,0),9)))*T2811/$P$18)</f>
        <v>406.35042202010396</v>
      </c>
      <c r="CI2811">
        <f>'TABLEAU DE BORD'!B2809</f>
        <v>0</v>
      </c>
      <c r="CJ2811">
        <f>'TABLEAU DE BORD'!E2809-'TABLEAU DE BORD'!C2809</f>
        <v>0</v>
      </c>
      <c r="CL2811">
        <f>'TABLEAU DE BORD'!H2809</f>
        <v>0</v>
      </c>
      <c r="CM2811">
        <f>'TABLEAU DE BORD'!K2809-'TABLEAU DE BORD'!I2809</f>
        <v>0</v>
      </c>
    </row>
    <row r="2812" spans="85:91" x14ac:dyDescent="0.25">
      <c r="CG281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BORD'!$B$13:$B$2000,0),9)))*T2812/$P$18)</f>
        <v>406.35042202010396</v>
      </c>
      <c r="CI2812">
        <f>'TABLEAU DE BORD'!B2810</f>
        <v>0</v>
      </c>
      <c r="CJ2812">
        <f>'TABLEAU DE BORD'!E2810-'TABLEAU DE BORD'!C2810</f>
        <v>0</v>
      </c>
      <c r="CL2812">
        <f>'TABLEAU DE BORD'!H2810</f>
        <v>0</v>
      </c>
      <c r="CM2812">
        <f>'TABLEAU DE BORD'!K2810-'TABLEAU DE BORD'!I2810</f>
        <v>0</v>
      </c>
    </row>
    <row r="2813" spans="85:91" x14ac:dyDescent="0.25">
      <c r="CG281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BORD'!$B$13:$B$2000,0),9)))*T2813/$P$18)</f>
        <v>406.35042202010396</v>
      </c>
      <c r="CI2813">
        <f>'TABLEAU DE BORD'!B2811</f>
        <v>0</v>
      </c>
      <c r="CJ2813">
        <f>'TABLEAU DE BORD'!E2811-'TABLEAU DE BORD'!C2811</f>
        <v>0</v>
      </c>
      <c r="CL2813">
        <f>'TABLEAU DE BORD'!H2811</f>
        <v>0</v>
      </c>
      <c r="CM2813">
        <f>'TABLEAU DE BORD'!K2811-'TABLEAU DE BORD'!I2811</f>
        <v>0</v>
      </c>
    </row>
    <row r="2814" spans="85:91" x14ac:dyDescent="0.25">
      <c r="CG281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BORD'!$B$13:$B$2000,0),9)))*T2814/$P$18)</f>
        <v>406.35042202010396</v>
      </c>
      <c r="CI2814">
        <f>'TABLEAU DE BORD'!B2812</f>
        <v>0</v>
      </c>
      <c r="CJ2814">
        <f>'TABLEAU DE BORD'!E2812-'TABLEAU DE BORD'!C2812</f>
        <v>0</v>
      </c>
      <c r="CL2814">
        <f>'TABLEAU DE BORD'!H2812</f>
        <v>0</v>
      </c>
      <c r="CM2814">
        <f>'TABLEAU DE BORD'!K2812-'TABLEAU DE BORD'!I2812</f>
        <v>0</v>
      </c>
    </row>
    <row r="2815" spans="85:91" x14ac:dyDescent="0.25">
      <c r="CG281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BORD'!$B$13:$B$2000,0),9)))*T2815/$P$18)</f>
        <v>406.35042202010396</v>
      </c>
      <c r="CI2815">
        <f>'TABLEAU DE BORD'!B2813</f>
        <v>0</v>
      </c>
      <c r="CJ2815">
        <f>'TABLEAU DE BORD'!E2813-'TABLEAU DE BORD'!C2813</f>
        <v>0</v>
      </c>
      <c r="CL2815">
        <f>'TABLEAU DE BORD'!H2813</f>
        <v>0</v>
      </c>
      <c r="CM2815">
        <f>'TABLEAU DE BORD'!K2813-'TABLEAU DE BORD'!I2813</f>
        <v>0</v>
      </c>
    </row>
    <row r="2816" spans="85:91" x14ac:dyDescent="0.25">
      <c r="CG281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BORD'!$B$13:$B$2000,0),9)))*T2816/$P$18)</f>
        <v>406.35042202010396</v>
      </c>
      <c r="CI2816">
        <f>'TABLEAU DE BORD'!B2814</f>
        <v>0</v>
      </c>
      <c r="CJ2816">
        <f>'TABLEAU DE BORD'!E2814-'TABLEAU DE BORD'!C2814</f>
        <v>0</v>
      </c>
      <c r="CL2816">
        <f>'TABLEAU DE BORD'!H2814</f>
        <v>0</v>
      </c>
      <c r="CM2816">
        <f>'TABLEAU DE BORD'!K2814-'TABLEAU DE BORD'!I2814</f>
        <v>0</v>
      </c>
    </row>
    <row r="2817" spans="85:91" x14ac:dyDescent="0.25">
      <c r="CG281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BORD'!$B$13:$B$2000,0),9)))*T2817/$P$18)</f>
        <v>406.35042202010396</v>
      </c>
      <c r="CI2817">
        <f>'TABLEAU DE BORD'!B2815</f>
        <v>0</v>
      </c>
      <c r="CJ2817">
        <f>'TABLEAU DE BORD'!E2815-'TABLEAU DE BORD'!C2815</f>
        <v>0</v>
      </c>
      <c r="CL2817">
        <f>'TABLEAU DE BORD'!H2815</f>
        <v>0</v>
      </c>
      <c r="CM2817">
        <f>'TABLEAU DE BORD'!K2815-'TABLEAU DE BORD'!I2815</f>
        <v>0</v>
      </c>
    </row>
    <row r="2818" spans="85:91" x14ac:dyDescent="0.25">
      <c r="CG281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BORD'!$B$13:$B$2000,0),9)))*T2818/$P$18)</f>
        <v>406.35042202010396</v>
      </c>
      <c r="CI2818">
        <f>'TABLEAU DE BORD'!B2816</f>
        <v>0</v>
      </c>
      <c r="CJ2818">
        <f>'TABLEAU DE BORD'!E2816-'TABLEAU DE BORD'!C2816</f>
        <v>0</v>
      </c>
      <c r="CL2818">
        <f>'TABLEAU DE BORD'!H2816</f>
        <v>0</v>
      </c>
      <c r="CM2818">
        <f>'TABLEAU DE BORD'!K2816-'TABLEAU DE BORD'!I2816</f>
        <v>0</v>
      </c>
    </row>
    <row r="2819" spans="85:91" x14ac:dyDescent="0.25">
      <c r="CG281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BORD'!$B$13:$B$2000,0),9)))*T2819/$P$18)</f>
        <v>406.35042202010396</v>
      </c>
      <c r="CI2819">
        <f>'TABLEAU DE BORD'!B2817</f>
        <v>0</v>
      </c>
      <c r="CJ2819">
        <f>'TABLEAU DE BORD'!E2817-'TABLEAU DE BORD'!C2817</f>
        <v>0</v>
      </c>
      <c r="CL2819">
        <f>'TABLEAU DE BORD'!H2817</f>
        <v>0</v>
      </c>
      <c r="CM2819">
        <f>'TABLEAU DE BORD'!K2817-'TABLEAU DE BORD'!I2817</f>
        <v>0</v>
      </c>
    </row>
    <row r="2820" spans="85:91" x14ac:dyDescent="0.25">
      <c r="CG282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BORD'!$B$13:$B$2000,0),9)))*T2820/$P$18)</f>
        <v>406.35042202010396</v>
      </c>
      <c r="CI2820">
        <f>'TABLEAU DE BORD'!B2818</f>
        <v>0</v>
      </c>
      <c r="CJ2820">
        <f>'TABLEAU DE BORD'!E2818-'TABLEAU DE BORD'!C2818</f>
        <v>0</v>
      </c>
      <c r="CL2820">
        <f>'TABLEAU DE BORD'!H2818</f>
        <v>0</v>
      </c>
      <c r="CM2820">
        <f>'TABLEAU DE BORD'!K2818-'TABLEAU DE BORD'!I2818</f>
        <v>0</v>
      </c>
    </row>
    <row r="2821" spans="85:91" x14ac:dyDescent="0.25">
      <c r="CG282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BORD'!$B$13:$B$2000,0),9)))*T2821/$P$18)</f>
        <v>406.35042202010396</v>
      </c>
      <c r="CI2821">
        <f>'TABLEAU DE BORD'!B2819</f>
        <v>0</v>
      </c>
      <c r="CJ2821">
        <f>'TABLEAU DE BORD'!E2819-'TABLEAU DE BORD'!C2819</f>
        <v>0</v>
      </c>
      <c r="CL2821">
        <f>'TABLEAU DE BORD'!H2819</f>
        <v>0</v>
      </c>
      <c r="CM2821">
        <f>'TABLEAU DE BORD'!K2819-'TABLEAU DE BORD'!I2819</f>
        <v>0</v>
      </c>
    </row>
    <row r="2822" spans="85:91" x14ac:dyDescent="0.25">
      <c r="CG282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BORD'!$B$13:$B$2000,0),9)))*T2822/$P$18)</f>
        <v>406.35042202010396</v>
      </c>
      <c r="CI2822">
        <f>'TABLEAU DE BORD'!B2820</f>
        <v>0</v>
      </c>
      <c r="CJ2822">
        <f>'TABLEAU DE BORD'!E2820-'TABLEAU DE BORD'!C2820</f>
        <v>0</v>
      </c>
      <c r="CL2822">
        <f>'TABLEAU DE BORD'!H2820</f>
        <v>0</v>
      </c>
      <c r="CM2822">
        <f>'TABLEAU DE BORD'!K2820-'TABLEAU DE BORD'!I2820</f>
        <v>0</v>
      </c>
    </row>
    <row r="2823" spans="85:91" x14ac:dyDescent="0.25">
      <c r="CG282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BORD'!$B$13:$B$2000,0),9)))*T2823/$P$18)</f>
        <v>406.35042202010396</v>
      </c>
      <c r="CI2823">
        <f>'TABLEAU DE BORD'!B2821</f>
        <v>0</v>
      </c>
      <c r="CJ2823">
        <f>'TABLEAU DE BORD'!E2821-'TABLEAU DE BORD'!C2821</f>
        <v>0</v>
      </c>
      <c r="CL2823">
        <f>'TABLEAU DE BORD'!H2821</f>
        <v>0</v>
      </c>
      <c r="CM2823">
        <f>'TABLEAU DE BORD'!K2821-'TABLEAU DE BORD'!I2821</f>
        <v>0</v>
      </c>
    </row>
    <row r="2824" spans="85:91" x14ac:dyDescent="0.25">
      <c r="CG282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BORD'!$B$13:$B$2000,0),9)))*T2824/$P$18)</f>
        <v>406.35042202010396</v>
      </c>
      <c r="CI2824">
        <f>'TABLEAU DE BORD'!B2822</f>
        <v>0</v>
      </c>
      <c r="CJ2824">
        <f>'TABLEAU DE BORD'!E2822-'TABLEAU DE BORD'!C2822</f>
        <v>0</v>
      </c>
      <c r="CL2824">
        <f>'TABLEAU DE BORD'!H2822</f>
        <v>0</v>
      </c>
      <c r="CM2824">
        <f>'TABLEAU DE BORD'!K2822-'TABLEAU DE BORD'!I2822</f>
        <v>0</v>
      </c>
    </row>
    <row r="2825" spans="85:91" x14ac:dyDescent="0.25">
      <c r="CG282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BORD'!$B$13:$B$2000,0),9)))*T2825/$P$18)</f>
        <v>406.35042202010396</v>
      </c>
      <c r="CI2825">
        <f>'TABLEAU DE BORD'!B2823</f>
        <v>0</v>
      </c>
      <c r="CJ2825">
        <f>'TABLEAU DE BORD'!E2823-'TABLEAU DE BORD'!C2823</f>
        <v>0</v>
      </c>
      <c r="CL2825">
        <f>'TABLEAU DE BORD'!H2823</f>
        <v>0</v>
      </c>
      <c r="CM2825">
        <f>'TABLEAU DE BORD'!K2823-'TABLEAU DE BORD'!I2823</f>
        <v>0</v>
      </c>
    </row>
    <row r="2826" spans="85:91" x14ac:dyDescent="0.25">
      <c r="CG282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BORD'!$B$13:$B$2000,0),9)))*T2826/$P$18)</f>
        <v>406.35042202010396</v>
      </c>
      <c r="CI2826">
        <f>'TABLEAU DE BORD'!B2824</f>
        <v>0</v>
      </c>
      <c r="CJ2826">
        <f>'TABLEAU DE BORD'!E2824-'TABLEAU DE BORD'!C2824</f>
        <v>0</v>
      </c>
      <c r="CL2826">
        <f>'TABLEAU DE BORD'!H2824</f>
        <v>0</v>
      </c>
      <c r="CM2826">
        <f>'TABLEAU DE BORD'!K2824-'TABLEAU DE BORD'!I2824</f>
        <v>0</v>
      </c>
    </row>
    <row r="2827" spans="85:91" x14ac:dyDescent="0.25">
      <c r="CG282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BORD'!$B$13:$B$2000,0),9)))*T2827/$P$18)</f>
        <v>406.35042202010396</v>
      </c>
      <c r="CI2827">
        <f>'TABLEAU DE BORD'!B2825</f>
        <v>0</v>
      </c>
      <c r="CJ2827">
        <f>'TABLEAU DE BORD'!E2825-'TABLEAU DE BORD'!C2825</f>
        <v>0</v>
      </c>
      <c r="CL2827">
        <f>'TABLEAU DE BORD'!H2825</f>
        <v>0</v>
      </c>
      <c r="CM2827">
        <f>'TABLEAU DE BORD'!K2825-'TABLEAU DE BORD'!I2825</f>
        <v>0</v>
      </c>
    </row>
    <row r="2828" spans="85:91" x14ac:dyDescent="0.25">
      <c r="CG282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BORD'!$B$13:$B$2000,0),9)))*T2828/$P$18)</f>
        <v>406.35042202010396</v>
      </c>
      <c r="CI2828">
        <f>'TABLEAU DE BORD'!B2826</f>
        <v>0</v>
      </c>
      <c r="CJ2828">
        <f>'TABLEAU DE BORD'!E2826-'TABLEAU DE BORD'!C2826</f>
        <v>0</v>
      </c>
      <c r="CL2828">
        <f>'TABLEAU DE BORD'!H2826</f>
        <v>0</v>
      </c>
      <c r="CM2828">
        <f>'TABLEAU DE BORD'!K2826-'TABLEAU DE BORD'!I2826</f>
        <v>0</v>
      </c>
    </row>
    <row r="2829" spans="85:91" x14ac:dyDescent="0.25">
      <c r="CG282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BORD'!$B$13:$B$2000,0),9)))*T2829/$P$18)</f>
        <v>406.35042202010396</v>
      </c>
      <c r="CI2829">
        <f>'TABLEAU DE BORD'!B2827</f>
        <v>0</v>
      </c>
      <c r="CJ2829">
        <f>'TABLEAU DE BORD'!E2827-'TABLEAU DE BORD'!C2827</f>
        <v>0</v>
      </c>
      <c r="CL2829">
        <f>'TABLEAU DE BORD'!H2827</f>
        <v>0</v>
      </c>
      <c r="CM2829">
        <f>'TABLEAU DE BORD'!K2827-'TABLEAU DE BORD'!I2827</f>
        <v>0</v>
      </c>
    </row>
    <row r="2830" spans="85:91" x14ac:dyDescent="0.25">
      <c r="CG283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BORD'!$B$13:$B$2000,0),9)))*T2830/$P$18)</f>
        <v>406.35042202010396</v>
      </c>
      <c r="CI2830">
        <f>'TABLEAU DE BORD'!B2828</f>
        <v>0</v>
      </c>
      <c r="CJ2830">
        <f>'TABLEAU DE BORD'!E2828-'TABLEAU DE BORD'!C2828</f>
        <v>0</v>
      </c>
      <c r="CL2830">
        <f>'TABLEAU DE BORD'!H2828</f>
        <v>0</v>
      </c>
      <c r="CM2830">
        <f>'TABLEAU DE BORD'!K2828-'TABLEAU DE BORD'!I2828</f>
        <v>0</v>
      </c>
    </row>
    <row r="2831" spans="85:91" x14ac:dyDescent="0.25">
      <c r="CG283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BORD'!$B$13:$B$2000,0),9)))*T2831/$P$18)</f>
        <v>406.35042202010396</v>
      </c>
      <c r="CI2831">
        <f>'TABLEAU DE BORD'!B2829</f>
        <v>0</v>
      </c>
      <c r="CJ2831">
        <f>'TABLEAU DE BORD'!E2829-'TABLEAU DE BORD'!C2829</f>
        <v>0</v>
      </c>
      <c r="CL2831">
        <f>'TABLEAU DE BORD'!H2829</f>
        <v>0</v>
      </c>
      <c r="CM2831">
        <f>'TABLEAU DE BORD'!K2829-'TABLEAU DE BORD'!I2829</f>
        <v>0</v>
      </c>
    </row>
    <row r="2832" spans="85:91" x14ac:dyDescent="0.25">
      <c r="CG283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BORD'!$B$13:$B$2000,0),9)))*T2832/$P$18)</f>
        <v>406.35042202010396</v>
      </c>
      <c r="CI2832">
        <f>'TABLEAU DE BORD'!B2830</f>
        <v>0</v>
      </c>
      <c r="CJ2832">
        <f>'TABLEAU DE BORD'!E2830-'TABLEAU DE BORD'!C2830</f>
        <v>0</v>
      </c>
      <c r="CL2832">
        <f>'TABLEAU DE BORD'!H2830</f>
        <v>0</v>
      </c>
      <c r="CM2832">
        <f>'TABLEAU DE BORD'!K2830-'TABLEAU DE BORD'!I2830</f>
        <v>0</v>
      </c>
    </row>
    <row r="2833" spans="85:91" x14ac:dyDescent="0.25">
      <c r="CG283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BORD'!$B$13:$B$2000,0),9)))*T2833/$P$18)</f>
        <v>406.35042202010396</v>
      </c>
      <c r="CI2833">
        <f>'TABLEAU DE BORD'!B2831</f>
        <v>0</v>
      </c>
      <c r="CJ2833">
        <f>'TABLEAU DE BORD'!E2831-'TABLEAU DE BORD'!C2831</f>
        <v>0</v>
      </c>
      <c r="CL2833">
        <f>'TABLEAU DE BORD'!H2831</f>
        <v>0</v>
      </c>
      <c r="CM2833">
        <f>'TABLEAU DE BORD'!K2831-'TABLEAU DE BORD'!I2831</f>
        <v>0</v>
      </c>
    </row>
    <row r="2834" spans="85:91" x14ac:dyDescent="0.25">
      <c r="CG283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BORD'!$B$13:$B$2000,0),9)))*T2834/$P$18)</f>
        <v>406.35042202010396</v>
      </c>
      <c r="CI2834">
        <f>'TABLEAU DE BORD'!B2832</f>
        <v>0</v>
      </c>
      <c r="CJ2834">
        <f>'TABLEAU DE BORD'!E2832-'TABLEAU DE BORD'!C2832</f>
        <v>0</v>
      </c>
      <c r="CL2834">
        <f>'TABLEAU DE BORD'!H2832</f>
        <v>0</v>
      </c>
      <c r="CM2834">
        <f>'TABLEAU DE BORD'!K2832-'TABLEAU DE BORD'!I2832</f>
        <v>0</v>
      </c>
    </row>
    <row r="2835" spans="85:91" x14ac:dyDescent="0.25">
      <c r="CG283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BORD'!$B$13:$B$2000,0),9)))*T2835/$P$18)</f>
        <v>406.35042202010396</v>
      </c>
      <c r="CI2835">
        <f>'TABLEAU DE BORD'!B2833</f>
        <v>0</v>
      </c>
      <c r="CJ2835">
        <f>'TABLEAU DE BORD'!E2833-'TABLEAU DE BORD'!C2833</f>
        <v>0</v>
      </c>
      <c r="CL2835">
        <f>'TABLEAU DE BORD'!H2833</f>
        <v>0</v>
      </c>
      <c r="CM2835">
        <f>'TABLEAU DE BORD'!K2833-'TABLEAU DE BORD'!I2833</f>
        <v>0</v>
      </c>
    </row>
    <row r="2836" spans="85:91" x14ac:dyDescent="0.25">
      <c r="CG283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BORD'!$B$13:$B$2000,0),9)))*T2836/$P$18)</f>
        <v>406.35042202010396</v>
      </c>
      <c r="CI2836">
        <f>'TABLEAU DE BORD'!B2834</f>
        <v>0</v>
      </c>
      <c r="CJ2836">
        <f>'TABLEAU DE BORD'!E2834-'TABLEAU DE BORD'!C2834</f>
        <v>0</v>
      </c>
      <c r="CL2836">
        <f>'TABLEAU DE BORD'!H2834</f>
        <v>0</v>
      </c>
      <c r="CM2836">
        <f>'TABLEAU DE BORD'!K2834-'TABLEAU DE BORD'!I2834</f>
        <v>0</v>
      </c>
    </row>
    <row r="2837" spans="85:91" x14ac:dyDescent="0.25">
      <c r="CG283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BORD'!$B$13:$B$2000,0),9)))*T2837/$P$18)</f>
        <v>406.35042202010396</v>
      </c>
      <c r="CI2837">
        <f>'TABLEAU DE BORD'!B2835</f>
        <v>0</v>
      </c>
      <c r="CJ2837">
        <f>'TABLEAU DE BORD'!E2835-'TABLEAU DE BORD'!C2835</f>
        <v>0</v>
      </c>
      <c r="CL2837">
        <f>'TABLEAU DE BORD'!H2835</f>
        <v>0</v>
      </c>
      <c r="CM2837">
        <f>'TABLEAU DE BORD'!K2835-'TABLEAU DE BORD'!I2835</f>
        <v>0</v>
      </c>
    </row>
    <row r="2838" spans="85:91" x14ac:dyDescent="0.25">
      <c r="CG283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BORD'!$B$13:$B$2000,0),9)))*T2838/$P$18)</f>
        <v>406.35042202010396</v>
      </c>
      <c r="CI2838">
        <f>'TABLEAU DE BORD'!B2836</f>
        <v>0</v>
      </c>
      <c r="CJ2838">
        <f>'TABLEAU DE BORD'!E2836-'TABLEAU DE BORD'!C2836</f>
        <v>0</v>
      </c>
      <c r="CL2838">
        <f>'TABLEAU DE BORD'!H2836</f>
        <v>0</v>
      </c>
      <c r="CM2838">
        <f>'TABLEAU DE BORD'!K2836-'TABLEAU DE BORD'!I2836</f>
        <v>0</v>
      </c>
    </row>
    <row r="2839" spans="85:91" x14ac:dyDescent="0.25">
      <c r="CG283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BORD'!$B$13:$B$2000,0),9)))*T2839/$P$18)</f>
        <v>406.35042202010396</v>
      </c>
      <c r="CI2839">
        <f>'TABLEAU DE BORD'!B2837</f>
        <v>0</v>
      </c>
      <c r="CJ2839">
        <f>'TABLEAU DE BORD'!E2837-'TABLEAU DE BORD'!C2837</f>
        <v>0</v>
      </c>
      <c r="CL2839">
        <f>'TABLEAU DE BORD'!H2837</f>
        <v>0</v>
      </c>
      <c r="CM2839">
        <f>'TABLEAU DE BORD'!K2837-'TABLEAU DE BORD'!I2837</f>
        <v>0</v>
      </c>
    </row>
    <row r="2840" spans="85:91" x14ac:dyDescent="0.25">
      <c r="CG284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BORD'!$B$13:$B$2000,0),9)))*T2840/$P$18)</f>
        <v>406.35042202010396</v>
      </c>
      <c r="CI2840">
        <f>'TABLEAU DE BORD'!B2838</f>
        <v>0</v>
      </c>
      <c r="CJ2840">
        <f>'TABLEAU DE BORD'!E2838-'TABLEAU DE BORD'!C2838</f>
        <v>0</v>
      </c>
      <c r="CL2840">
        <f>'TABLEAU DE BORD'!H2838</f>
        <v>0</v>
      </c>
      <c r="CM2840">
        <f>'TABLEAU DE BORD'!K2838-'TABLEAU DE BORD'!I2838</f>
        <v>0</v>
      </c>
    </row>
    <row r="2841" spans="85:91" x14ac:dyDescent="0.25">
      <c r="CG284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BORD'!$B$13:$B$2000,0),9)))*T2841/$P$18)</f>
        <v>406.35042202010396</v>
      </c>
      <c r="CI2841">
        <f>'TABLEAU DE BORD'!B2839</f>
        <v>0</v>
      </c>
      <c r="CJ2841">
        <f>'TABLEAU DE BORD'!E2839-'TABLEAU DE BORD'!C2839</f>
        <v>0</v>
      </c>
      <c r="CL2841">
        <f>'TABLEAU DE BORD'!H2839</f>
        <v>0</v>
      </c>
      <c r="CM2841">
        <f>'TABLEAU DE BORD'!K2839-'TABLEAU DE BORD'!I2839</f>
        <v>0</v>
      </c>
    </row>
    <row r="2842" spans="85:91" x14ac:dyDescent="0.25">
      <c r="CG284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BORD'!$B$13:$B$2000,0),9)))*T2842/$P$18)</f>
        <v>406.35042202010396</v>
      </c>
      <c r="CI2842">
        <f>'TABLEAU DE BORD'!B2840</f>
        <v>0</v>
      </c>
      <c r="CJ2842">
        <f>'TABLEAU DE BORD'!E2840-'TABLEAU DE BORD'!C2840</f>
        <v>0</v>
      </c>
      <c r="CL2842">
        <f>'TABLEAU DE BORD'!H2840</f>
        <v>0</v>
      </c>
      <c r="CM2842">
        <f>'TABLEAU DE BORD'!K2840-'TABLEAU DE BORD'!I2840</f>
        <v>0</v>
      </c>
    </row>
    <row r="2843" spans="85:91" x14ac:dyDescent="0.25">
      <c r="CG284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BORD'!$B$13:$B$2000,0),9)))*T2843/$P$18)</f>
        <v>406.35042202010396</v>
      </c>
      <c r="CI2843">
        <f>'TABLEAU DE BORD'!B2841</f>
        <v>0</v>
      </c>
      <c r="CJ2843">
        <f>'TABLEAU DE BORD'!E2841-'TABLEAU DE BORD'!C2841</f>
        <v>0</v>
      </c>
      <c r="CL2843">
        <f>'TABLEAU DE BORD'!H2841</f>
        <v>0</v>
      </c>
      <c r="CM2843">
        <f>'TABLEAU DE BORD'!K2841-'TABLEAU DE BORD'!I2841</f>
        <v>0</v>
      </c>
    </row>
    <row r="2844" spans="85:91" x14ac:dyDescent="0.25">
      <c r="CG284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BORD'!$B$13:$B$2000,0),9)))*T2844/$P$18)</f>
        <v>406.35042202010396</v>
      </c>
      <c r="CI2844">
        <f>'TABLEAU DE BORD'!B2842</f>
        <v>0</v>
      </c>
      <c r="CJ2844">
        <f>'TABLEAU DE BORD'!E2842-'TABLEAU DE BORD'!C2842</f>
        <v>0</v>
      </c>
      <c r="CL2844">
        <f>'TABLEAU DE BORD'!H2842</f>
        <v>0</v>
      </c>
      <c r="CM2844">
        <f>'TABLEAU DE BORD'!K2842-'TABLEAU DE BORD'!I2842</f>
        <v>0</v>
      </c>
    </row>
    <row r="2845" spans="85:91" x14ac:dyDescent="0.25">
      <c r="CG284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BORD'!$B$13:$B$2000,0),9)))*T2845/$P$18)</f>
        <v>406.35042202010396</v>
      </c>
      <c r="CI2845">
        <f>'TABLEAU DE BORD'!B2843</f>
        <v>0</v>
      </c>
      <c r="CJ2845">
        <f>'TABLEAU DE BORD'!E2843-'TABLEAU DE BORD'!C2843</f>
        <v>0</v>
      </c>
      <c r="CL2845">
        <f>'TABLEAU DE BORD'!H2843</f>
        <v>0</v>
      </c>
      <c r="CM2845">
        <f>'TABLEAU DE BORD'!K2843-'TABLEAU DE BORD'!I2843</f>
        <v>0</v>
      </c>
    </row>
    <row r="2846" spans="85:91" x14ac:dyDescent="0.25">
      <c r="CG284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BORD'!$B$13:$B$2000,0),9)))*T2846/$P$18)</f>
        <v>406.35042202010396</v>
      </c>
      <c r="CI2846">
        <f>'TABLEAU DE BORD'!B2844</f>
        <v>0</v>
      </c>
      <c r="CJ2846">
        <f>'TABLEAU DE BORD'!E2844-'TABLEAU DE BORD'!C2844</f>
        <v>0</v>
      </c>
      <c r="CL2846">
        <f>'TABLEAU DE BORD'!H2844</f>
        <v>0</v>
      </c>
      <c r="CM2846">
        <f>'TABLEAU DE BORD'!K2844-'TABLEAU DE BORD'!I2844</f>
        <v>0</v>
      </c>
    </row>
    <row r="2847" spans="85:91" x14ac:dyDescent="0.25">
      <c r="CG284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BORD'!$B$13:$B$2000,0),9)))*T2847/$P$18)</f>
        <v>406.35042202010396</v>
      </c>
      <c r="CI2847">
        <f>'TABLEAU DE BORD'!B2845</f>
        <v>0</v>
      </c>
      <c r="CJ2847">
        <f>'TABLEAU DE BORD'!E2845-'TABLEAU DE BORD'!C2845</f>
        <v>0</v>
      </c>
      <c r="CL2847">
        <f>'TABLEAU DE BORD'!H2845</f>
        <v>0</v>
      </c>
      <c r="CM2847">
        <f>'TABLEAU DE BORD'!K2845-'TABLEAU DE BORD'!I2845</f>
        <v>0</v>
      </c>
    </row>
    <row r="2848" spans="85:91" x14ac:dyDescent="0.25">
      <c r="CG284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BORD'!$B$13:$B$2000,0),9)))*T2848/$P$18)</f>
        <v>406.35042202010396</v>
      </c>
      <c r="CI2848">
        <f>'TABLEAU DE BORD'!B2846</f>
        <v>0</v>
      </c>
      <c r="CJ2848">
        <f>'TABLEAU DE BORD'!E2846-'TABLEAU DE BORD'!C2846</f>
        <v>0</v>
      </c>
      <c r="CL2848">
        <f>'TABLEAU DE BORD'!H2846</f>
        <v>0</v>
      </c>
      <c r="CM2848">
        <f>'TABLEAU DE BORD'!K2846-'TABLEAU DE BORD'!I2846</f>
        <v>0</v>
      </c>
    </row>
    <row r="2849" spans="85:91" x14ac:dyDescent="0.25">
      <c r="CG284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BORD'!$B$13:$B$2000,0),9)))*T2849/$P$18)</f>
        <v>406.35042202010396</v>
      </c>
      <c r="CI2849">
        <f>'TABLEAU DE BORD'!B2847</f>
        <v>0</v>
      </c>
      <c r="CJ2849">
        <f>'TABLEAU DE BORD'!E2847-'TABLEAU DE BORD'!C2847</f>
        <v>0</v>
      </c>
      <c r="CL2849">
        <f>'TABLEAU DE BORD'!H2847</f>
        <v>0</v>
      </c>
      <c r="CM2849">
        <f>'TABLEAU DE BORD'!K2847-'TABLEAU DE BORD'!I2847</f>
        <v>0</v>
      </c>
    </row>
    <row r="2850" spans="85:91" x14ac:dyDescent="0.25">
      <c r="CG285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BORD'!$B$13:$B$2000,0),9)))*T2850/$P$18)</f>
        <v>406.35042202010396</v>
      </c>
      <c r="CI2850">
        <f>'TABLEAU DE BORD'!B2848</f>
        <v>0</v>
      </c>
      <c r="CJ2850">
        <f>'TABLEAU DE BORD'!E2848-'TABLEAU DE BORD'!C2848</f>
        <v>0</v>
      </c>
      <c r="CL2850">
        <f>'TABLEAU DE BORD'!H2848</f>
        <v>0</v>
      </c>
      <c r="CM2850">
        <f>'TABLEAU DE BORD'!K2848-'TABLEAU DE BORD'!I2848</f>
        <v>0</v>
      </c>
    </row>
    <row r="2851" spans="85:91" x14ac:dyDescent="0.25">
      <c r="CG285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BORD'!$B$13:$B$2000,0),9)))*T2851/$P$18)</f>
        <v>406.35042202010396</v>
      </c>
      <c r="CI2851">
        <f>'TABLEAU DE BORD'!B2849</f>
        <v>0</v>
      </c>
      <c r="CJ2851">
        <f>'TABLEAU DE BORD'!E2849-'TABLEAU DE BORD'!C2849</f>
        <v>0</v>
      </c>
      <c r="CL2851">
        <f>'TABLEAU DE BORD'!H2849</f>
        <v>0</v>
      </c>
      <c r="CM2851">
        <f>'TABLEAU DE BORD'!K2849-'TABLEAU DE BORD'!I2849</f>
        <v>0</v>
      </c>
    </row>
    <row r="2852" spans="85:91" x14ac:dyDescent="0.25">
      <c r="CG285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BORD'!$B$13:$B$2000,0),9)))*T2852/$P$18)</f>
        <v>406.35042202010396</v>
      </c>
      <c r="CI2852">
        <f>'TABLEAU DE BORD'!B2850</f>
        <v>0</v>
      </c>
      <c r="CJ2852">
        <f>'TABLEAU DE BORD'!E2850-'TABLEAU DE BORD'!C2850</f>
        <v>0</v>
      </c>
      <c r="CL2852">
        <f>'TABLEAU DE BORD'!H2850</f>
        <v>0</v>
      </c>
      <c r="CM2852">
        <f>'TABLEAU DE BORD'!K2850-'TABLEAU DE BORD'!I2850</f>
        <v>0</v>
      </c>
    </row>
    <row r="2853" spans="85:91" x14ac:dyDescent="0.25">
      <c r="CG285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BORD'!$B$13:$B$2000,0),9)))*T2853/$P$18)</f>
        <v>406.35042202010396</v>
      </c>
      <c r="CI2853">
        <f>'TABLEAU DE BORD'!B2851</f>
        <v>0</v>
      </c>
      <c r="CJ2853">
        <f>'TABLEAU DE BORD'!E2851-'TABLEAU DE BORD'!C2851</f>
        <v>0</v>
      </c>
      <c r="CL2853">
        <f>'TABLEAU DE BORD'!H2851</f>
        <v>0</v>
      </c>
      <c r="CM2853">
        <f>'TABLEAU DE BORD'!K2851-'TABLEAU DE BORD'!I2851</f>
        <v>0</v>
      </c>
    </row>
    <row r="2854" spans="85:91" x14ac:dyDescent="0.25">
      <c r="CG285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BORD'!$B$13:$B$2000,0),9)))*T2854/$P$18)</f>
        <v>406.35042202010396</v>
      </c>
      <c r="CI2854">
        <f>'TABLEAU DE BORD'!B2852</f>
        <v>0</v>
      </c>
      <c r="CJ2854">
        <f>'TABLEAU DE BORD'!E2852-'TABLEAU DE BORD'!C2852</f>
        <v>0</v>
      </c>
      <c r="CL2854">
        <f>'TABLEAU DE BORD'!H2852</f>
        <v>0</v>
      </c>
      <c r="CM2854">
        <f>'TABLEAU DE BORD'!K2852-'TABLEAU DE BORD'!I2852</f>
        <v>0</v>
      </c>
    </row>
    <row r="2855" spans="85:91" x14ac:dyDescent="0.25">
      <c r="CG285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BORD'!$B$13:$B$2000,0),9)))*T2855/$P$18)</f>
        <v>406.35042202010396</v>
      </c>
      <c r="CI2855">
        <f>'TABLEAU DE BORD'!B2853</f>
        <v>0</v>
      </c>
      <c r="CJ2855">
        <f>'TABLEAU DE BORD'!E2853-'TABLEAU DE BORD'!C2853</f>
        <v>0</v>
      </c>
      <c r="CL2855">
        <f>'TABLEAU DE BORD'!H2853</f>
        <v>0</v>
      </c>
      <c r="CM2855">
        <f>'TABLEAU DE BORD'!K2853-'TABLEAU DE BORD'!I2853</f>
        <v>0</v>
      </c>
    </row>
    <row r="2856" spans="85:91" x14ac:dyDescent="0.25">
      <c r="CG285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BORD'!$B$13:$B$2000,0),9)))*T2856/$P$18)</f>
        <v>406.35042202010396</v>
      </c>
      <c r="CI2856">
        <f>'TABLEAU DE BORD'!B2854</f>
        <v>0</v>
      </c>
      <c r="CJ2856">
        <f>'TABLEAU DE BORD'!E2854-'TABLEAU DE BORD'!C2854</f>
        <v>0</v>
      </c>
      <c r="CL2856">
        <f>'TABLEAU DE BORD'!H2854</f>
        <v>0</v>
      </c>
      <c r="CM2856">
        <f>'TABLEAU DE BORD'!K2854-'TABLEAU DE BORD'!I2854</f>
        <v>0</v>
      </c>
    </row>
    <row r="2857" spans="85:91" x14ac:dyDescent="0.25">
      <c r="CG285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BORD'!$B$13:$B$2000,0),9)))*T2857/$P$18)</f>
        <v>406.35042202010396</v>
      </c>
      <c r="CI2857">
        <f>'TABLEAU DE BORD'!B2855</f>
        <v>0</v>
      </c>
      <c r="CJ2857">
        <f>'TABLEAU DE BORD'!E2855-'TABLEAU DE BORD'!C2855</f>
        <v>0</v>
      </c>
      <c r="CL2857">
        <f>'TABLEAU DE BORD'!H2855</f>
        <v>0</v>
      </c>
      <c r="CM2857">
        <f>'TABLEAU DE BORD'!K2855-'TABLEAU DE BORD'!I2855</f>
        <v>0</v>
      </c>
    </row>
    <row r="2858" spans="85:91" x14ac:dyDescent="0.25">
      <c r="CG285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BORD'!$B$13:$B$2000,0),9)))*T2858/$P$18)</f>
        <v>406.35042202010396</v>
      </c>
      <c r="CI2858">
        <f>'TABLEAU DE BORD'!B2856</f>
        <v>0</v>
      </c>
      <c r="CJ2858">
        <f>'TABLEAU DE BORD'!E2856-'TABLEAU DE BORD'!C2856</f>
        <v>0</v>
      </c>
      <c r="CL2858">
        <f>'TABLEAU DE BORD'!H2856</f>
        <v>0</v>
      </c>
      <c r="CM2858">
        <f>'TABLEAU DE BORD'!K2856-'TABLEAU DE BORD'!I2856</f>
        <v>0</v>
      </c>
    </row>
    <row r="2859" spans="85:91" x14ac:dyDescent="0.25">
      <c r="CG285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BORD'!$B$13:$B$2000,0),9)))*T2859/$P$18)</f>
        <v>406.35042202010396</v>
      </c>
      <c r="CI2859">
        <f>'TABLEAU DE BORD'!B2857</f>
        <v>0</v>
      </c>
      <c r="CJ2859">
        <f>'TABLEAU DE BORD'!E2857-'TABLEAU DE BORD'!C2857</f>
        <v>0</v>
      </c>
      <c r="CL2859">
        <f>'TABLEAU DE BORD'!H2857</f>
        <v>0</v>
      </c>
      <c r="CM2859">
        <f>'TABLEAU DE BORD'!K2857-'TABLEAU DE BORD'!I2857</f>
        <v>0</v>
      </c>
    </row>
    <row r="2860" spans="85:91" x14ac:dyDescent="0.25">
      <c r="CG286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BORD'!$B$13:$B$2000,0),9)))*T2860/$P$18)</f>
        <v>406.35042202010396</v>
      </c>
      <c r="CI2860">
        <f>'TABLEAU DE BORD'!B2858</f>
        <v>0</v>
      </c>
      <c r="CJ2860">
        <f>'TABLEAU DE BORD'!E2858-'TABLEAU DE BORD'!C2858</f>
        <v>0</v>
      </c>
      <c r="CL2860">
        <f>'TABLEAU DE BORD'!H2858</f>
        <v>0</v>
      </c>
      <c r="CM2860">
        <f>'TABLEAU DE BORD'!K2858-'TABLEAU DE BORD'!I2858</f>
        <v>0</v>
      </c>
    </row>
    <row r="2861" spans="85:91" x14ac:dyDescent="0.25">
      <c r="CG286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BORD'!$B$13:$B$2000,0),9)))*T2861/$P$18)</f>
        <v>406.35042202010396</v>
      </c>
      <c r="CI2861">
        <f>'TABLEAU DE BORD'!B2859</f>
        <v>0</v>
      </c>
      <c r="CJ2861">
        <f>'TABLEAU DE BORD'!E2859-'TABLEAU DE BORD'!C2859</f>
        <v>0</v>
      </c>
      <c r="CL2861">
        <f>'TABLEAU DE BORD'!H2859</f>
        <v>0</v>
      </c>
      <c r="CM2861">
        <f>'TABLEAU DE BORD'!K2859-'TABLEAU DE BORD'!I2859</f>
        <v>0</v>
      </c>
    </row>
    <row r="2862" spans="85:91" x14ac:dyDescent="0.25">
      <c r="CG286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BORD'!$B$13:$B$2000,0),9)))*T2862/$P$18)</f>
        <v>406.35042202010396</v>
      </c>
      <c r="CI2862">
        <f>'TABLEAU DE BORD'!B2860</f>
        <v>0</v>
      </c>
      <c r="CJ2862">
        <f>'TABLEAU DE BORD'!E2860-'TABLEAU DE BORD'!C2860</f>
        <v>0</v>
      </c>
      <c r="CL2862">
        <f>'TABLEAU DE BORD'!H2860</f>
        <v>0</v>
      </c>
      <c r="CM2862">
        <f>'TABLEAU DE BORD'!K2860-'TABLEAU DE BORD'!I2860</f>
        <v>0</v>
      </c>
    </row>
    <row r="2863" spans="85:91" x14ac:dyDescent="0.25">
      <c r="CG286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BORD'!$B$13:$B$2000,0),9)))*T2863/$P$18)</f>
        <v>406.35042202010396</v>
      </c>
      <c r="CI2863">
        <f>'TABLEAU DE BORD'!B2861</f>
        <v>0</v>
      </c>
      <c r="CJ2863">
        <f>'TABLEAU DE BORD'!E2861-'TABLEAU DE BORD'!C2861</f>
        <v>0</v>
      </c>
      <c r="CL2863">
        <f>'TABLEAU DE BORD'!H2861</f>
        <v>0</v>
      </c>
      <c r="CM2863">
        <f>'TABLEAU DE BORD'!K2861-'TABLEAU DE BORD'!I2861</f>
        <v>0</v>
      </c>
    </row>
    <row r="2864" spans="85:91" x14ac:dyDescent="0.25">
      <c r="CG286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BORD'!$B$13:$B$2000,0),9)))*T2864/$P$18)</f>
        <v>406.35042202010396</v>
      </c>
      <c r="CI2864">
        <f>'TABLEAU DE BORD'!B2862</f>
        <v>0</v>
      </c>
      <c r="CJ2864">
        <f>'TABLEAU DE BORD'!E2862-'TABLEAU DE BORD'!C2862</f>
        <v>0</v>
      </c>
      <c r="CL2864">
        <f>'TABLEAU DE BORD'!H2862</f>
        <v>0</v>
      </c>
      <c r="CM2864">
        <f>'TABLEAU DE BORD'!K2862-'TABLEAU DE BORD'!I2862</f>
        <v>0</v>
      </c>
    </row>
    <row r="2865" spans="85:91" x14ac:dyDescent="0.25">
      <c r="CG286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BORD'!$B$13:$B$2000,0),9)))*T2865/$P$18)</f>
        <v>406.35042202010396</v>
      </c>
      <c r="CI2865">
        <f>'TABLEAU DE BORD'!B2863</f>
        <v>0</v>
      </c>
      <c r="CJ2865">
        <f>'TABLEAU DE BORD'!E2863-'TABLEAU DE BORD'!C2863</f>
        <v>0</v>
      </c>
      <c r="CL2865">
        <f>'TABLEAU DE BORD'!H2863</f>
        <v>0</v>
      </c>
      <c r="CM2865">
        <f>'TABLEAU DE BORD'!K2863-'TABLEAU DE BORD'!I2863</f>
        <v>0</v>
      </c>
    </row>
    <row r="2866" spans="85:91" x14ac:dyDescent="0.25">
      <c r="CG286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BORD'!$B$13:$B$2000,0),9)))*T2866/$P$18)</f>
        <v>406.35042202010396</v>
      </c>
      <c r="CI2866">
        <f>'TABLEAU DE BORD'!B2864</f>
        <v>0</v>
      </c>
      <c r="CJ2866">
        <f>'TABLEAU DE BORD'!E2864-'TABLEAU DE BORD'!C2864</f>
        <v>0</v>
      </c>
      <c r="CL2866">
        <f>'TABLEAU DE BORD'!H2864</f>
        <v>0</v>
      </c>
      <c r="CM2866">
        <f>'TABLEAU DE BORD'!K2864-'TABLEAU DE BORD'!I2864</f>
        <v>0</v>
      </c>
    </row>
    <row r="2867" spans="85:91" x14ac:dyDescent="0.25">
      <c r="CG286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BORD'!$B$13:$B$2000,0),9)))*T2867/$P$18)</f>
        <v>406.35042202010396</v>
      </c>
      <c r="CI2867">
        <f>'TABLEAU DE BORD'!B2865</f>
        <v>0</v>
      </c>
      <c r="CJ2867">
        <f>'TABLEAU DE BORD'!E2865-'TABLEAU DE BORD'!C2865</f>
        <v>0</v>
      </c>
      <c r="CL2867">
        <f>'TABLEAU DE BORD'!H2865</f>
        <v>0</v>
      </c>
      <c r="CM2867">
        <f>'TABLEAU DE BORD'!K2865-'TABLEAU DE BORD'!I2865</f>
        <v>0</v>
      </c>
    </row>
    <row r="2868" spans="85:91" x14ac:dyDescent="0.25">
      <c r="CG286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BORD'!$B$13:$B$2000,0),9)))*T2868/$P$18)</f>
        <v>406.35042202010396</v>
      </c>
      <c r="CI2868">
        <f>'TABLEAU DE BORD'!B2866</f>
        <v>0</v>
      </c>
      <c r="CJ2868">
        <f>'TABLEAU DE BORD'!E2866-'TABLEAU DE BORD'!C2866</f>
        <v>0</v>
      </c>
      <c r="CL2868">
        <f>'TABLEAU DE BORD'!H2866</f>
        <v>0</v>
      </c>
      <c r="CM2868">
        <f>'TABLEAU DE BORD'!K2866-'TABLEAU DE BORD'!I2866</f>
        <v>0</v>
      </c>
    </row>
    <row r="2869" spans="85:91" x14ac:dyDescent="0.25">
      <c r="CG286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BORD'!$B$13:$B$2000,0),9)))*T2869/$P$18)</f>
        <v>406.35042202010396</v>
      </c>
      <c r="CI2869">
        <f>'TABLEAU DE BORD'!B2867</f>
        <v>0</v>
      </c>
      <c r="CJ2869">
        <f>'TABLEAU DE BORD'!E2867-'TABLEAU DE BORD'!C2867</f>
        <v>0</v>
      </c>
      <c r="CL2869">
        <f>'TABLEAU DE BORD'!H2867</f>
        <v>0</v>
      </c>
      <c r="CM2869">
        <f>'TABLEAU DE BORD'!K2867-'TABLEAU DE BORD'!I2867</f>
        <v>0</v>
      </c>
    </row>
    <row r="2870" spans="85:91" x14ac:dyDescent="0.25">
      <c r="CG287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BORD'!$B$13:$B$2000,0),9)))*T2870/$P$18)</f>
        <v>406.35042202010396</v>
      </c>
      <c r="CI2870">
        <f>'TABLEAU DE BORD'!B2868</f>
        <v>0</v>
      </c>
      <c r="CJ2870">
        <f>'TABLEAU DE BORD'!E2868-'TABLEAU DE BORD'!C2868</f>
        <v>0</v>
      </c>
      <c r="CL2870">
        <f>'TABLEAU DE BORD'!H2868</f>
        <v>0</v>
      </c>
      <c r="CM2870">
        <f>'TABLEAU DE BORD'!K2868-'TABLEAU DE BORD'!I2868</f>
        <v>0</v>
      </c>
    </row>
    <row r="2871" spans="85:91" x14ac:dyDescent="0.25">
      <c r="CG287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BORD'!$B$13:$B$2000,0),9)))*T2871/$P$18)</f>
        <v>406.35042202010396</v>
      </c>
      <c r="CI2871">
        <f>'TABLEAU DE BORD'!B2869</f>
        <v>0</v>
      </c>
      <c r="CJ2871">
        <f>'TABLEAU DE BORD'!E2869-'TABLEAU DE BORD'!C2869</f>
        <v>0</v>
      </c>
      <c r="CL2871">
        <f>'TABLEAU DE BORD'!H2869</f>
        <v>0</v>
      </c>
      <c r="CM2871">
        <f>'TABLEAU DE BORD'!K2869-'TABLEAU DE BORD'!I2869</f>
        <v>0</v>
      </c>
    </row>
    <row r="2872" spans="85:91" x14ac:dyDescent="0.25">
      <c r="CG287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BORD'!$B$13:$B$2000,0),9)))*T2872/$P$18)</f>
        <v>406.35042202010396</v>
      </c>
      <c r="CI2872">
        <f>'TABLEAU DE BORD'!B2870</f>
        <v>0</v>
      </c>
      <c r="CJ2872">
        <f>'TABLEAU DE BORD'!E2870-'TABLEAU DE BORD'!C2870</f>
        <v>0</v>
      </c>
      <c r="CL2872">
        <f>'TABLEAU DE BORD'!H2870</f>
        <v>0</v>
      </c>
      <c r="CM2872">
        <f>'TABLEAU DE BORD'!K2870-'TABLEAU DE BORD'!I2870</f>
        <v>0</v>
      </c>
    </row>
    <row r="2873" spans="85:91" x14ac:dyDescent="0.25">
      <c r="CG287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BORD'!$B$13:$B$2000,0),9)))*T2873/$P$18)</f>
        <v>406.35042202010396</v>
      </c>
      <c r="CI2873">
        <f>'TABLEAU DE BORD'!B2871</f>
        <v>0</v>
      </c>
      <c r="CJ2873">
        <f>'TABLEAU DE BORD'!E2871-'TABLEAU DE BORD'!C2871</f>
        <v>0</v>
      </c>
      <c r="CL2873">
        <f>'TABLEAU DE BORD'!H2871</f>
        <v>0</v>
      </c>
      <c r="CM2873">
        <f>'TABLEAU DE BORD'!K2871-'TABLEAU DE BORD'!I2871</f>
        <v>0</v>
      </c>
    </row>
    <row r="2874" spans="85:91" x14ac:dyDescent="0.25">
      <c r="CG287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BORD'!$B$13:$B$2000,0),9)))*T2874/$P$18)</f>
        <v>406.35042202010396</v>
      </c>
      <c r="CI2874">
        <f>'TABLEAU DE BORD'!B2872</f>
        <v>0</v>
      </c>
      <c r="CJ2874">
        <f>'TABLEAU DE BORD'!E2872-'TABLEAU DE BORD'!C2872</f>
        <v>0</v>
      </c>
      <c r="CL2874">
        <f>'TABLEAU DE BORD'!H2872</f>
        <v>0</v>
      </c>
      <c r="CM2874">
        <f>'TABLEAU DE BORD'!K2872-'TABLEAU DE BORD'!I2872</f>
        <v>0</v>
      </c>
    </row>
    <row r="2875" spans="85:91" x14ac:dyDescent="0.25">
      <c r="CG287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BORD'!$B$13:$B$2000,0),9)))*T2875/$P$18)</f>
        <v>406.35042202010396</v>
      </c>
      <c r="CI2875">
        <f>'TABLEAU DE BORD'!B2873</f>
        <v>0</v>
      </c>
      <c r="CJ2875">
        <f>'TABLEAU DE BORD'!E2873-'TABLEAU DE BORD'!C2873</f>
        <v>0</v>
      </c>
      <c r="CL2875">
        <f>'TABLEAU DE BORD'!H2873</f>
        <v>0</v>
      </c>
      <c r="CM2875">
        <f>'TABLEAU DE BORD'!K2873-'TABLEAU DE BORD'!I2873</f>
        <v>0</v>
      </c>
    </row>
    <row r="2876" spans="85:91" x14ac:dyDescent="0.25">
      <c r="CG287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BORD'!$B$13:$B$2000,0),9)))*T2876/$P$18)</f>
        <v>406.35042202010396</v>
      </c>
      <c r="CI2876">
        <f>'TABLEAU DE BORD'!B2874</f>
        <v>0</v>
      </c>
      <c r="CJ2876">
        <f>'TABLEAU DE BORD'!E2874-'TABLEAU DE BORD'!C2874</f>
        <v>0</v>
      </c>
      <c r="CL2876">
        <f>'TABLEAU DE BORD'!H2874</f>
        <v>0</v>
      </c>
      <c r="CM2876">
        <f>'TABLEAU DE BORD'!K2874-'TABLEAU DE BORD'!I2874</f>
        <v>0</v>
      </c>
    </row>
    <row r="2877" spans="85:91" x14ac:dyDescent="0.25">
      <c r="CG287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BORD'!$B$13:$B$2000,0),9)))*T2877/$P$18)</f>
        <v>406.35042202010396</v>
      </c>
      <c r="CI2877">
        <f>'TABLEAU DE BORD'!B2875</f>
        <v>0</v>
      </c>
      <c r="CJ2877">
        <f>'TABLEAU DE BORD'!E2875-'TABLEAU DE BORD'!C2875</f>
        <v>0</v>
      </c>
      <c r="CL2877">
        <f>'TABLEAU DE BORD'!H2875</f>
        <v>0</v>
      </c>
      <c r="CM2877">
        <f>'TABLEAU DE BORD'!K2875-'TABLEAU DE BORD'!I2875</f>
        <v>0</v>
      </c>
    </row>
    <row r="2878" spans="85:91" x14ac:dyDescent="0.25">
      <c r="CG287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BORD'!$B$13:$B$2000,0),9)))*T2878/$P$18)</f>
        <v>406.35042202010396</v>
      </c>
      <c r="CI2878">
        <f>'TABLEAU DE BORD'!B2876</f>
        <v>0</v>
      </c>
      <c r="CJ2878">
        <f>'TABLEAU DE BORD'!E2876-'TABLEAU DE BORD'!C2876</f>
        <v>0</v>
      </c>
      <c r="CL2878">
        <f>'TABLEAU DE BORD'!H2876</f>
        <v>0</v>
      </c>
      <c r="CM2878">
        <f>'TABLEAU DE BORD'!K2876-'TABLEAU DE BORD'!I2876</f>
        <v>0</v>
      </c>
    </row>
    <row r="2879" spans="85:91" x14ac:dyDescent="0.25">
      <c r="CG287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BORD'!$B$13:$B$2000,0),9)))*T2879/$P$18)</f>
        <v>406.35042202010396</v>
      </c>
      <c r="CI2879">
        <f>'TABLEAU DE BORD'!B2877</f>
        <v>0</v>
      </c>
      <c r="CJ2879">
        <f>'TABLEAU DE BORD'!E2877-'TABLEAU DE BORD'!C2877</f>
        <v>0</v>
      </c>
      <c r="CL2879">
        <f>'TABLEAU DE BORD'!H2877</f>
        <v>0</v>
      </c>
      <c r="CM2879">
        <f>'TABLEAU DE BORD'!K2877-'TABLEAU DE BORD'!I2877</f>
        <v>0</v>
      </c>
    </row>
    <row r="2880" spans="85:91" x14ac:dyDescent="0.25">
      <c r="CG288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BORD'!$B$13:$B$2000,0),9)))*T2880/$P$18)</f>
        <v>406.35042202010396</v>
      </c>
      <c r="CI2880">
        <f>'TABLEAU DE BORD'!B2878</f>
        <v>0</v>
      </c>
      <c r="CJ2880">
        <f>'TABLEAU DE BORD'!E2878-'TABLEAU DE BORD'!C2878</f>
        <v>0</v>
      </c>
      <c r="CL2880">
        <f>'TABLEAU DE BORD'!H2878</f>
        <v>0</v>
      </c>
      <c r="CM2880">
        <f>'TABLEAU DE BORD'!K2878-'TABLEAU DE BORD'!I2878</f>
        <v>0</v>
      </c>
    </row>
    <row r="2881" spans="85:91" x14ac:dyDescent="0.25">
      <c r="CG288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BORD'!$B$13:$B$2000,0),9)))*T2881/$P$18)</f>
        <v>406.35042202010396</v>
      </c>
      <c r="CI2881">
        <f>'TABLEAU DE BORD'!B2879</f>
        <v>0</v>
      </c>
      <c r="CJ2881">
        <f>'TABLEAU DE BORD'!E2879-'TABLEAU DE BORD'!C2879</f>
        <v>0</v>
      </c>
      <c r="CL2881">
        <f>'TABLEAU DE BORD'!H2879</f>
        <v>0</v>
      </c>
      <c r="CM2881">
        <f>'TABLEAU DE BORD'!K2879-'TABLEAU DE BORD'!I2879</f>
        <v>0</v>
      </c>
    </row>
    <row r="2882" spans="85:91" x14ac:dyDescent="0.25">
      <c r="CG288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BORD'!$B$13:$B$2000,0),9)))*T2882/$P$18)</f>
        <v>406.35042202010396</v>
      </c>
      <c r="CI2882">
        <f>'TABLEAU DE BORD'!B2880</f>
        <v>0</v>
      </c>
      <c r="CJ2882">
        <f>'TABLEAU DE BORD'!E2880-'TABLEAU DE BORD'!C2880</f>
        <v>0</v>
      </c>
      <c r="CL2882">
        <f>'TABLEAU DE BORD'!H2880</f>
        <v>0</v>
      </c>
      <c r="CM2882">
        <f>'TABLEAU DE BORD'!K2880-'TABLEAU DE BORD'!I2880</f>
        <v>0</v>
      </c>
    </row>
    <row r="2883" spans="85:91" x14ac:dyDescent="0.25">
      <c r="CG288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BORD'!$B$13:$B$2000,0),9)))*T2883/$P$18)</f>
        <v>406.35042202010396</v>
      </c>
      <c r="CI2883">
        <f>'TABLEAU DE BORD'!B2881</f>
        <v>0</v>
      </c>
      <c r="CJ2883">
        <f>'TABLEAU DE BORD'!E2881-'TABLEAU DE BORD'!C2881</f>
        <v>0</v>
      </c>
      <c r="CL2883">
        <f>'TABLEAU DE BORD'!H2881</f>
        <v>0</v>
      </c>
      <c r="CM2883">
        <f>'TABLEAU DE BORD'!K2881-'TABLEAU DE BORD'!I2881</f>
        <v>0</v>
      </c>
    </row>
    <row r="2884" spans="85:91" x14ac:dyDescent="0.25">
      <c r="CG288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BORD'!$B$13:$B$2000,0),9)))*T2884/$P$18)</f>
        <v>406.35042202010396</v>
      </c>
      <c r="CI2884">
        <f>'TABLEAU DE BORD'!B2882</f>
        <v>0</v>
      </c>
      <c r="CJ2884">
        <f>'TABLEAU DE BORD'!E2882-'TABLEAU DE BORD'!C2882</f>
        <v>0</v>
      </c>
      <c r="CL2884">
        <f>'TABLEAU DE BORD'!H2882</f>
        <v>0</v>
      </c>
      <c r="CM2884">
        <f>'TABLEAU DE BORD'!K2882-'TABLEAU DE BORD'!I2882</f>
        <v>0</v>
      </c>
    </row>
    <row r="2885" spans="85:91" x14ac:dyDescent="0.25">
      <c r="CG288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BORD'!$B$13:$B$2000,0),9)))*T2885/$P$18)</f>
        <v>406.35042202010396</v>
      </c>
      <c r="CI2885">
        <f>'TABLEAU DE BORD'!B2883</f>
        <v>0</v>
      </c>
      <c r="CJ2885">
        <f>'TABLEAU DE BORD'!E2883-'TABLEAU DE BORD'!C2883</f>
        <v>0</v>
      </c>
      <c r="CL2885">
        <f>'TABLEAU DE BORD'!H2883</f>
        <v>0</v>
      </c>
      <c r="CM2885">
        <f>'TABLEAU DE BORD'!K2883-'TABLEAU DE BORD'!I2883</f>
        <v>0</v>
      </c>
    </row>
    <row r="2886" spans="85:91" x14ac:dyDescent="0.25">
      <c r="CG288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BORD'!$B$13:$B$2000,0),9)))*T2886/$P$18)</f>
        <v>406.35042202010396</v>
      </c>
      <c r="CI2886">
        <f>'TABLEAU DE BORD'!B2884</f>
        <v>0</v>
      </c>
      <c r="CJ2886">
        <f>'TABLEAU DE BORD'!E2884-'TABLEAU DE BORD'!C2884</f>
        <v>0</v>
      </c>
      <c r="CL2886">
        <f>'TABLEAU DE BORD'!H2884</f>
        <v>0</v>
      </c>
      <c r="CM2886">
        <f>'TABLEAU DE BORD'!K2884-'TABLEAU DE BORD'!I2884</f>
        <v>0</v>
      </c>
    </row>
    <row r="2887" spans="85:91" x14ac:dyDescent="0.25">
      <c r="CG288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BORD'!$B$13:$B$2000,0),9)))*T2887/$P$18)</f>
        <v>406.35042202010396</v>
      </c>
      <c r="CI2887">
        <f>'TABLEAU DE BORD'!B2885</f>
        <v>0</v>
      </c>
      <c r="CJ2887">
        <f>'TABLEAU DE BORD'!E2885-'TABLEAU DE BORD'!C2885</f>
        <v>0</v>
      </c>
      <c r="CL2887">
        <f>'TABLEAU DE BORD'!H2885</f>
        <v>0</v>
      </c>
      <c r="CM2887">
        <f>'TABLEAU DE BORD'!K2885-'TABLEAU DE BORD'!I2885</f>
        <v>0</v>
      </c>
    </row>
    <row r="2888" spans="85:91" x14ac:dyDescent="0.25">
      <c r="CG288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BORD'!$B$13:$B$2000,0),9)))*T2888/$P$18)</f>
        <v>406.35042202010396</v>
      </c>
      <c r="CI2888">
        <f>'TABLEAU DE BORD'!B2886</f>
        <v>0</v>
      </c>
      <c r="CJ2888">
        <f>'TABLEAU DE BORD'!E2886-'TABLEAU DE BORD'!C2886</f>
        <v>0</v>
      </c>
      <c r="CL2888">
        <f>'TABLEAU DE BORD'!H2886</f>
        <v>0</v>
      </c>
      <c r="CM2888">
        <f>'TABLEAU DE BORD'!K2886-'TABLEAU DE BORD'!I2886</f>
        <v>0</v>
      </c>
    </row>
    <row r="2889" spans="85:91" x14ac:dyDescent="0.25">
      <c r="CG288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BORD'!$B$13:$B$2000,0),9)))*T2889/$P$18)</f>
        <v>406.35042202010396</v>
      </c>
      <c r="CI2889">
        <f>'TABLEAU DE BORD'!B2887</f>
        <v>0</v>
      </c>
      <c r="CJ2889">
        <f>'TABLEAU DE BORD'!E2887-'TABLEAU DE BORD'!C2887</f>
        <v>0</v>
      </c>
      <c r="CL2889">
        <f>'TABLEAU DE BORD'!H2887</f>
        <v>0</v>
      </c>
      <c r="CM2889">
        <f>'TABLEAU DE BORD'!K2887-'TABLEAU DE BORD'!I2887</f>
        <v>0</v>
      </c>
    </row>
    <row r="2890" spans="85:91" x14ac:dyDescent="0.25">
      <c r="CG289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BORD'!$B$13:$B$2000,0),9)))*T2890/$P$18)</f>
        <v>406.35042202010396</v>
      </c>
      <c r="CI2890">
        <f>'TABLEAU DE BORD'!B2888</f>
        <v>0</v>
      </c>
      <c r="CJ2890">
        <f>'TABLEAU DE BORD'!E2888-'TABLEAU DE BORD'!C2888</f>
        <v>0</v>
      </c>
      <c r="CL2890">
        <f>'TABLEAU DE BORD'!H2888</f>
        <v>0</v>
      </c>
      <c r="CM2890">
        <f>'TABLEAU DE BORD'!K2888-'TABLEAU DE BORD'!I2888</f>
        <v>0</v>
      </c>
    </row>
    <row r="2891" spans="85:91" x14ac:dyDescent="0.25">
      <c r="CG289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BORD'!$B$13:$B$2000,0),9)))*T2891/$P$18)</f>
        <v>406.35042202010396</v>
      </c>
      <c r="CI2891">
        <f>'TABLEAU DE BORD'!B2889</f>
        <v>0</v>
      </c>
      <c r="CJ2891">
        <f>'TABLEAU DE BORD'!E2889-'TABLEAU DE BORD'!C2889</f>
        <v>0</v>
      </c>
      <c r="CL2891">
        <f>'TABLEAU DE BORD'!H2889</f>
        <v>0</v>
      </c>
      <c r="CM2891">
        <f>'TABLEAU DE BORD'!K2889-'TABLEAU DE BORD'!I2889</f>
        <v>0</v>
      </c>
    </row>
    <row r="2892" spans="85:91" x14ac:dyDescent="0.25">
      <c r="CG289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BORD'!$B$13:$B$2000,0),9)))*T2892/$P$18)</f>
        <v>406.35042202010396</v>
      </c>
      <c r="CI2892">
        <f>'TABLEAU DE BORD'!B2890</f>
        <v>0</v>
      </c>
      <c r="CJ2892">
        <f>'TABLEAU DE BORD'!E2890-'TABLEAU DE BORD'!C2890</f>
        <v>0</v>
      </c>
      <c r="CL2892">
        <f>'TABLEAU DE BORD'!H2890</f>
        <v>0</v>
      </c>
      <c r="CM2892">
        <f>'TABLEAU DE BORD'!K2890-'TABLEAU DE BORD'!I2890</f>
        <v>0</v>
      </c>
    </row>
    <row r="2893" spans="85:91" x14ac:dyDescent="0.25">
      <c r="CG289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BORD'!$B$13:$B$2000,0),9)))*T2893/$P$18)</f>
        <v>406.35042202010396</v>
      </c>
      <c r="CI2893">
        <f>'TABLEAU DE BORD'!B2891</f>
        <v>0</v>
      </c>
      <c r="CJ2893">
        <f>'TABLEAU DE BORD'!E2891-'TABLEAU DE BORD'!C2891</f>
        <v>0</v>
      </c>
      <c r="CL2893">
        <f>'TABLEAU DE BORD'!H2891</f>
        <v>0</v>
      </c>
      <c r="CM2893">
        <f>'TABLEAU DE BORD'!K2891-'TABLEAU DE BORD'!I2891</f>
        <v>0</v>
      </c>
    </row>
    <row r="2894" spans="85:91" x14ac:dyDescent="0.25">
      <c r="CG289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BORD'!$B$13:$B$2000,0),9)))*T2894/$P$18)</f>
        <v>406.35042202010396</v>
      </c>
      <c r="CI2894">
        <f>'TABLEAU DE BORD'!B2892</f>
        <v>0</v>
      </c>
      <c r="CJ2894">
        <f>'TABLEAU DE BORD'!E2892-'TABLEAU DE BORD'!C2892</f>
        <v>0</v>
      </c>
      <c r="CL2894">
        <f>'TABLEAU DE BORD'!H2892</f>
        <v>0</v>
      </c>
      <c r="CM2894">
        <f>'TABLEAU DE BORD'!K2892-'TABLEAU DE BORD'!I2892</f>
        <v>0</v>
      </c>
    </row>
    <row r="2895" spans="85:91" x14ac:dyDescent="0.25">
      <c r="CG289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BORD'!$B$13:$B$2000,0),9)))*T2895/$P$18)</f>
        <v>406.35042202010396</v>
      </c>
      <c r="CI2895">
        <f>'TABLEAU DE BORD'!B2893</f>
        <v>0</v>
      </c>
      <c r="CJ2895">
        <f>'TABLEAU DE BORD'!E2893-'TABLEAU DE BORD'!C2893</f>
        <v>0</v>
      </c>
      <c r="CL2895">
        <f>'TABLEAU DE BORD'!H2893</f>
        <v>0</v>
      </c>
      <c r="CM2895">
        <f>'TABLEAU DE BORD'!K2893-'TABLEAU DE BORD'!I2893</f>
        <v>0</v>
      </c>
    </row>
    <row r="2896" spans="85:91" x14ac:dyDescent="0.25">
      <c r="CG289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BORD'!$B$13:$B$2000,0),9)))*T2896/$P$18)</f>
        <v>406.35042202010396</v>
      </c>
      <c r="CI2896">
        <f>'TABLEAU DE BORD'!B2894</f>
        <v>0</v>
      </c>
      <c r="CJ2896">
        <f>'TABLEAU DE BORD'!E2894-'TABLEAU DE BORD'!C2894</f>
        <v>0</v>
      </c>
      <c r="CL2896">
        <f>'TABLEAU DE BORD'!H2894</f>
        <v>0</v>
      </c>
      <c r="CM2896">
        <f>'TABLEAU DE BORD'!K2894-'TABLEAU DE BORD'!I2894</f>
        <v>0</v>
      </c>
    </row>
    <row r="2897" spans="85:91" x14ac:dyDescent="0.25">
      <c r="CG289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BORD'!$B$13:$B$2000,0),9)))*T2897/$P$18)</f>
        <v>406.35042202010396</v>
      </c>
      <c r="CI2897">
        <f>'TABLEAU DE BORD'!B2895</f>
        <v>0</v>
      </c>
      <c r="CJ2897">
        <f>'TABLEAU DE BORD'!E2895-'TABLEAU DE BORD'!C2895</f>
        <v>0</v>
      </c>
      <c r="CL2897">
        <f>'TABLEAU DE BORD'!H2895</f>
        <v>0</v>
      </c>
      <c r="CM2897">
        <f>'TABLEAU DE BORD'!K2895-'TABLEAU DE BORD'!I2895</f>
        <v>0</v>
      </c>
    </row>
    <row r="2898" spans="85:91" x14ac:dyDescent="0.25">
      <c r="CG289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BORD'!$B$13:$B$2000,0),9)))*T2898/$P$18)</f>
        <v>406.35042202010396</v>
      </c>
      <c r="CI2898">
        <f>'TABLEAU DE BORD'!B2896</f>
        <v>0</v>
      </c>
      <c r="CJ2898">
        <f>'TABLEAU DE BORD'!E2896-'TABLEAU DE BORD'!C2896</f>
        <v>0</v>
      </c>
      <c r="CL2898">
        <f>'TABLEAU DE BORD'!H2896</f>
        <v>0</v>
      </c>
      <c r="CM2898">
        <f>'TABLEAU DE BORD'!K2896-'TABLEAU DE BORD'!I2896</f>
        <v>0</v>
      </c>
    </row>
    <row r="2899" spans="85:91" x14ac:dyDescent="0.25">
      <c r="CG289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BORD'!$B$13:$B$2000,0),9)))*T2899/$P$18)</f>
        <v>406.35042202010396</v>
      </c>
      <c r="CI2899">
        <f>'TABLEAU DE BORD'!B2897</f>
        <v>0</v>
      </c>
      <c r="CJ2899">
        <f>'TABLEAU DE BORD'!E2897-'TABLEAU DE BORD'!C2897</f>
        <v>0</v>
      </c>
      <c r="CL2899">
        <f>'TABLEAU DE BORD'!H2897</f>
        <v>0</v>
      </c>
      <c r="CM2899">
        <f>'TABLEAU DE BORD'!K2897-'TABLEAU DE BORD'!I2897</f>
        <v>0</v>
      </c>
    </row>
    <row r="2900" spans="85:91" x14ac:dyDescent="0.25">
      <c r="CG290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BORD'!$B$13:$B$2000,0),9)))*T2900/$P$18)</f>
        <v>406.35042202010396</v>
      </c>
      <c r="CI2900">
        <f>'TABLEAU DE BORD'!B2898</f>
        <v>0</v>
      </c>
      <c r="CJ2900">
        <f>'TABLEAU DE BORD'!E2898-'TABLEAU DE BORD'!C2898</f>
        <v>0</v>
      </c>
      <c r="CL2900">
        <f>'TABLEAU DE BORD'!H2898</f>
        <v>0</v>
      </c>
      <c r="CM2900">
        <f>'TABLEAU DE BORD'!K2898-'TABLEAU DE BORD'!I2898</f>
        <v>0</v>
      </c>
    </row>
    <row r="2901" spans="85:91" x14ac:dyDescent="0.25">
      <c r="CG290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BORD'!$B$13:$B$2000,0),9)))*T2901/$P$18)</f>
        <v>406.35042202010396</v>
      </c>
      <c r="CI2901">
        <f>'TABLEAU DE BORD'!B2899</f>
        <v>0</v>
      </c>
      <c r="CJ2901">
        <f>'TABLEAU DE BORD'!E2899-'TABLEAU DE BORD'!C2899</f>
        <v>0</v>
      </c>
      <c r="CL2901">
        <f>'TABLEAU DE BORD'!H2899</f>
        <v>0</v>
      </c>
      <c r="CM2901">
        <f>'TABLEAU DE BORD'!K2899-'TABLEAU DE BORD'!I2899</f>
        <v>0</v>
      </c>
    </row>
    <row r="2902" spans="85:91" x14ac:dyDescent="0.25">
      <c r="CG290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BORD'!$B$13:$B$2000,0),9)))*T2902/$P$18)</f>
        <v>406.35042202010396</v>
      </c>
      <c r="CI2902">
        <f>'TABLEAU DE BORD'!B2900</f>
        <v>0</v>
      </c>
      <c r="CJ2902">
        <f>'TABLEAU DE BORD'!E2900-'TABLEAU DE BORD'!C2900</f>
        <v>0</v>
      </c>
      <c r="CL2902">
        <f>'TABLEAU DE BORD'!H2900</f>
        <v>0</v>
      </c>
      <c r="CM2902">
        <f>'TABLEAU DE BORD'!K2900-'TABLEAU DE BORD'!I2900</f>
        <v>0</v>
      </c>
    </row>
    <row r="2903" spans="85:91" x14ac:dyDescent="0.25">
      <c r="CG290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BORD'!$B$13:$B$2000,0),9)))*T2903/$P$18)</f>
        <v>406.35042202010396</v>
      </c>
      <c r="CI2903">
        <f>'TABLEAU DE BORD'!B2901</f>
        <v>0</v>
      </c>
      <c r="CJ2903">
        <f>'TABLEAU DE BORD'!E2901-'TABLEAU DE BORD'!C2901</f>
        <v>0</v>
      </c>
      <c r="CL2903">
        <f>'TABLEAU DE BORD'!H2901</f>
        <v>0</v>
      </c>
      <c r="CM2903">
        <f>'TABLEAU DE BORD'!K2901-'TABLEAU DE BORD'!I2901</f>
        <v>0</v>
      </c>
    </row>
    <row r="2904" spans="85:91" x14ac:dyDescent="0.25">
      <c r="CG290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BORD'!$B$13:$B$2000,0),9)))*T2904/$P$18)</f>
        <v>406.35042202010396</v>
      </c>
      <c r="CI2904">
        <f>'TABLEAU DE BORD'!B2902</f>
        <v>0</v>
      </c>
      <c r="CJ2904">
        <f>'TABLEAU DE BORD'!E2902-'TABLEAU DE BORD'!C2902</f>
        <v>0</v>
      </c>
      <c r="CL2904">
        <f>'TABLEAU DE BORD'!H2902</f>
        <v>0</v>
      </c>
      <c r="CM2904">
        <f>'TABLEAU DE BORD'!K2902-'TABLEAU DE BORD'!I2902</f>
        <v>0</v>
      </c>
    </row>
    <row r="2905" spans="85:91" x14ac:dyDescent="0.25">
      <c r="CG290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BORD'!$B$13:$B$2000,0),9)))*T2905/$P$18)</f>
        <v>406.35042202010396</v>
      </c>
      <c r="CI2905">
        <f>'TABLEAU DE BORD'!B2903</f>
        <v>0</v>
      </c>
      <c r="CJ2905">
        <f>'TABLEAU DE BORD'!E2903-'TABLEAU DE BORD'!C2903</f>
        <v>0</v>
      </c>
      <c r="CL2905">
        <f>'TABLEAU DE BORD'!H2903</f>
        <v>0</v>
      </c>
      <c r="CM2905">
        <f>'TABLEAU DE BORD'!K2903-'TABLEAU DE BORD'!I2903</f>
        <v>0</v>
      </c>
    </row>
    <row r="2906" spans="85:91" x14ac:dyDescent="0.25">
      <c r="CG290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BORD'!$B$13:$B$2000,0),9)))*T2906/$P$18)</f>
        <v>406.35042202010396</v>
      </c>
      <c r="CI2906">
        <f>'TABLEAU DE BORD'!B2904</f>
        <v>0</v>
      </c>
      <c r="CJ2906">
        <f>'TABLEAU DE BORD'!E2904-'TABLEAU DE BORD'!C2904</f>
        <v>0</v>
      </c>
      <c r="CL2906">
        <f>'TABLEAU DE BORD'!H2904</f>
        <v>0</v>
      </c>
      <c r="CM2906">
        <f>'TABLEAU DE BORD'!K2904-'TABLEAU DE BORD'!I2904</f>
        <v>0</v>
      </c>
    </row>
    <row r="2907" spans="85:91" x14ac:dyDescent="0.25">
      <c r="CG290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BORD'!$B$13:$B$2000,0),9)))*T2907/$P$18)</f>
        <v>406.35042202010396</v>
      </c>
      <c r="CI2907">
        <f>'TABLEAU DE BORD'!B2905</f>
        <v>0</v>
      </c>
      <c r="CJ2907">
        <f>'TABLEAU DE BORD'!E2905-'TABLEAU DE BORD'!C2905</f>
        <v>0</v>
      </c>
      <c r="CL2907">
        <f>'TABLEAU DE BORD'!H2905</f>
        <v>0</v>
      </c>
      <c r="CM2907">
        <f>'TABLEAU DE BORD'!K2905-'TABLEAU DE BORD'!I2905</f>
        <v>0</v>
      </c>
    </row>
    <row r="2908" spans="85:91" x14ac:dyDescent="0.25">
      <c r="CG290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BORD'!$B$13:$B$2000,0),9)))*T2908/$P$18)</f>
        <v>406.35042202010396</v>
      </c>
      <c r="CI2908">
        <f>'TABLEAU DE BORD'!B2906</f>
        <v>0</v>
      </c>
      <c r="CJ2908">
        <f>'TABLEAU DE BORD'!E2906-'TABLEAU DE BORD'!C2906</f>
        <v>0</v>
      </c>
      <c r="CL2908">
        <f>'TABLEAU DE BORD'!H2906</f>
        <v>0</v>
      </c>
      <c r="CM2908">
        <f>'TABLEAU DE BORD'!K2906-'TABLEAU DE BORD'!I2906</f>
        <v>0</v>
      </c>
    </row>
    <row r="2909" spans="85:91" x14ac:dyDescent="0.25">
      <c r="CG290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BORD'!$B$13:$B$2000,0),9)))*T2909/$P$18)</f>
        <v>406.35042202010396</v>
      </c>
      <c r="CI2909">
        <f>'TABLEAU DE BORD'!B2907</f>
        <v>0</v>
      </c>
      <c r="CJ2909">
        <f>'TABLEAU DE BORD'!E2907-'TABLEAU DE BORD'!C2907</f>
        <v>0</v>
      </c>
      <c r="CL2909">
        <f>'TABLEAU DE BORD'!H2907</f>
        <v>0</v>
      </c>
      <c r="CM2909">
        <f>'TABLEAU DE BORD'!K2907-'TABLEAU DE BORD'!I2907</f>
        <v>0</v>
      </c>
    </row>
    <row r="2910" spans="85:91" x14ac:dyDescent="0.25">
      <c r="CG291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BORD'!$B$13:$B$2000,0),9)))*T2910/$P$18)</f>
        <v>406.35042202010396</v>
      </c>
      <c r="CI2910">
        <f>'TABLEAU DE BORD'!B2908</f>
        <v>0</v>
      </c>
      <c r="CJ2910">
        <f>'TABLEAU DE BORD'!E2908-'TABLEAU DE BORD'!C2908</f>
        <v>0</v>
      </c>
      <c r="CL2910">
        <f>'TABLEAU DE BORD'!H2908</f>
        <v>0</v>
      </c>
      <c r="CM2910">
        <f>'TABLEAU DE BORD'!K2908-'TABLEAU DE BORD'!I2908</f>
        <v>0</v>
      </c>
    </row>
    <row r="2911" spans="85:91" x14ac:dyDescent="0.25">
      <c r="CG291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BORD'!$B$13:$B$2000,0),9)))*T2911/$P$18)</f>
        <v>406.35042202010396</v>
      </c>
      <c r="CI2911">
        <f>'TABLEAU DE BORD'!B2909</f>
        <v>0</v>
      </c>
      <c r="CJ2911">
        <f>'TABLEAU DE BORD'!E2909-'TABLEAU DE BORD'!C2909</f>
        <v>0</v>
      </c>
      <c r="CL2911">
        <f>'TABLEAU DE BORD'!H2909</f>
        <v>0</v>
      </c>
      <c r="CM2911">
        <f>'TABLEAU DE BORD'!K2909-'TABLEAU DE BORD'!I2909</f>
        <v>0</v>
      </c>
    </row>
    <row r="2912" spans="85:91" x14ac:dyDescent="0.25">
      <c r="CG291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BORD'!$B$13:$B$2000,0),9)))*T2912/$P$18)</f>
        <v>406.35042202010396</v>
      </c>
      <c r="CI2912">
        <f>'TABLEAU DE BORD'!B2910</f>
        <v>0</v>
      </c>
      <c r="CJ2912">
        <f>'TABLEAU DE BORD'!E2910-'TABLEAU DE BORD'!C2910</f>
        <v>0</v>
      </c>
      <c r="CL2912">
        <f>'TABLEAU DE BORD'!H2910</f>
        <v>0</v>
      </c>
      <c r="CM2912">
        <f>'TABLEAU DE BORD'!K2910-'TABLEAU DE BORD'!I2910</f>
        <v>0</v>
      </c>
    </row>
    <row r="2913" spans="85:91" x14ac:dyDescent="0.25">
      <c r="CG291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BORD'!$B$13:$B$2000,0),9)))*T2913/$P$18)</f>
        <v>406.35042202010396</v>
      </c>
      <c r="CI2913">
        <f>'TABLEAU DE BORD'!B2911</f>
        <v>0</v>
      </c>
      <c r="CJ2913">
        <f>'TABLEAU DE BORD'!E2911-'TABLEAU DE BORD'!C2911</f>
        <v>0</v>
      </c>
      <c r="CL2913">
        <f>'TABLEAU DE BORD'!H2911</f>
        <v>0</v>
      </c>
      <c r="CM2913">
        <f>'TABLEAU DE BORD'!K2911-'TABLEAU DE BORD'!I2911</f>
        <v>0</v>
      </c>
    </row>
    <row r="2914" spans="85:91" x14ac:dyDescent="0.25">
      <c r="CG291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BORD'!$B$13:$B$2000,0),9)))*T2914/$P$18)</f>
        <v>406.35042202010396</v>
      </c>
      <c r="CI2914">
        <f>'TABLEAU DE BORD'!B2912</f>
        <v>0</v>
      </c>
      <c r="CJ2914">
        <f>'TABLEAU DE BORD'!E2912-'TABLEAU DE BORD'!C2912</f>
        <v>0</v>
      </c>
      <c r="CL2914">
        <f>'TABLEAU DE BORD'!H2912</f>
        <v>0</v>
      </c>
      <c r="CM2914">
        <f>'TABLEAU DE BORD'!K2912-'TABLEAU DE BORD'!I2912</f>
        <v>0</v>
      </c>
    </row>
    <row r="2915" spans="85:91" x14ac:dyDescent="0.25">
      <c r="CG291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BORD'!$B$13:$B$2000,0),9)))*T2915/$P$18)</f>
        <v>406.35042202010396</v>
      </c>
      <c r="CI2915">
        <f>'TABLEAU DE BORD'!B2913</f>
        <v>0</v>
      </c>
      <c r="CJ2915">
        <f>'TABLEAU DE BORD'!E2913-'TABLEAU DE BORD'!C2913</f>
        <v>0</v>
      </c>
      <c r="CL2915">
        <f>'TABLEAU DE BORD'!H2913</f>
        <v>0</v>
      </c>
      <c r="CM2915">
        <f>'TABLEAU DE BORD'!K2913-'TABLEAU DE BORD'!I2913</f>
        <v>0</v>
      </c>
    </row>
    <row r="2916" spans="85:91" x14ac:dyDescent="0.25">
      <c r="CG291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BORD'!$B$13:$B$2000,0),9)))*T2916/$P$18)</f>
        <v>406.35042202010396</v>
      </c>
      <c r="CI2916">
        <f>'TABLEAU DE BORD'!B2914</f>
        <v>0</v>
      </c>
      <c r="CJ2916">
        <f>'TABLEAU DE BORD'!E2914-'TABLEAU DE BORD'!C2914</f>
        <v>0</v>
      </c>
      <c r="CL2916">
        <f>'TABLEAU DE BORD'!H2914</f>
        <v>0</v>
      </c>
      <c r="CM2916">
        <f>'TABLEAU DE BORD'!K2914-'TABLEAU DE BORD'!I2914</f>
        <v>0</v>
      </c>
    </row>
    <row r="2917" spans="85:91" x14ac:dyDescent="0.25">
      <c r="CG291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BORD'!$B$13:$B$2000,0),9)))*T2917/$P$18)</f>
        <v>406.35042202010396</v>
      </c>
      <c r="CI2917">
        <f>'TABLEAU DE BORD'!B2915</f>
        <v>0</v>
      </c>
      <c r="CJ2917">
        <f>'TABLEAU DE BORD'!E2915-'TABLEAU DE BORD'!C2915</f>
        <v>0</v>
      </c>
      <c r="CL2917">
        <f>'TABLEAU DE BORD'!H2915</f>
        <v>0</v>
      </c>
      <c r="CM2917">
        <f>'TABLEAU DE BORD'!K2915-'TABLEAU DE BORD'!I2915</f>
        <v>0</v>
      </c>
    </row>
    <row r="2918" spans="85:91" x14ac:dyDescent="0.25">
      <c r="CG291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BORD'!$B$13:$B$2000,0),9)))*T2918/$P$18)</f>
        <v>406.35042202010396</v>
      </c>
      <c r="CI2918">
        <f>'TABLEAU DE BORD'!B2916</f>
        <v>0</v>
      </c>
      <c r="CJ2918">
        <f>'TABLEAU DE BORD'!E2916-'TABLEAU DE BORD'!C2916</f>
        <v>0</v>
      </c>
      <c r="CL2918">
        <f>'TABLEAU DE BORD'!H2916</f>
        <v>0</v>
      </c>
      <c r="CM2918">
        <f>'TABLEAU DE BORD'!K2916-'TABLEAU DE BORD'!I2916</f>
        <v>0</v>
      </c>
    </row>
    <row r="2919" spans="85:91" x14ac:dyDescent="0.25">
      <c r="CG291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BORD'!$B$13:$B$2000,0),9)))*T2919/$P$18)</f>
        <v>406.35042202010396</v>
      </c>
      <c r="CI2919">
        <f>'TABLEAU DE BORD'!B2917</f>
        <v>0</v>
      </c>
      <c r="CJ2919">
        <f>'TABLEAU DE BORD'!E2917-'TABLEAU DE BORD'!C2917</f>
        <v>0</v>
      </c>
      <c r="CL2919">
        <f>'TABLEAU DE BORD'!H2917</f>
        <v>0</v>
      </c>
      <c r="CM2919">
        <f>'TABLEAU DE BORD'!K2917-'TABLEAU DE BORD'!I2917</f>
        <v>0</v>
      </c>
    </row>
    <row r="2920" spans="85:91" x14ac:dyDescent="0.25">
      <c r="CG292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BORD'!$B$13:$B$2000,0),9)))*T2920/$P$18)</f>
        <v>406.35042202010396</v>
      </c>
      <c r="CI2920">
        <f>'TABLEAU DE BORD'!B2918</f>
        <v>0</v>
      </c>
      <c r="CJ2920">
        <f>'TABLEAU DE BORD'!E2918-'TABLEAU DE BORD'!C2918</f>
        <v>0</v>
      </c>
      <c r="CL2920">
        <f>'TABLEAU DE BORD'!H2918</f>
        <v>0</v>
      </c>
      <c r="CM2920">
        <f>'TABLEAU DE BORD'!K2918-'TABLEAU DE BORD'!I2918</f>
        <v>0</v>
      </c>
    </row>
    <row r="2921" spans="85:91" x14ac:dyDescent="0.25">
      <c r="CG292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BORD'!$B$13:$B$2000,0),9)))*T2921/$P$18)</f>
        <v>406.35042202010396</v>
      </c>
      <c r="CI2921">
        <f>'TABLEAU DE BORD'!B2919</f>
        <v>0</v>
      </c>
      <c r="CJ2921">
        <f>'TABLEAU DE BORD'!E2919-'TABLEAU DE BORD'!C2919</f>
        <v>0</v>
      </c>
      <c r="CL2921">
        <f>'TABLEAU DE BORD'!H2919</f>
        <v>0</v>
      </c>
      <c r="CM2921">
        <f>'TABLEAU DE BORD'!K2919-'TABLEAU DE BORD'!I2919</f>
        <v>0</v>
      </c>
    </row>
    <row r="2922" spans="85:91" x14ac:dyDescent="0.25">
      <c r="CG292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BORD'!$B$13:$B$2000,0),9)))*T2922/$P$18)</f>
        <v>406.35042202010396</v>
      </c>
      <c r="CI2922">
        <f>'TABLEAU DE BORD'!B2920</f>
        <v>0</v>
      </c>
      <c r="CJ2922">
        <f>'TABLEAU DE BORD'!E2920-'TABLEAU DE BORD'!C2920</f>
        <v>0</v>
      </c>
      <c r="CL2922">
        <f>'TABLEAU DE BORD'!H2920</f>
        <v>0</v>
      </c>
      <c r="CM2922">
        <f>'TABLEAU DE BORD'!K2920-'TABLEAU DE BORD'!I2920</f>
        <v>0</v>
      </c>
    </row>
    <row r="2923" spans="85:91" x14ac:dyDescent="0.25">
      <c r="CG292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BORD'!$B$13:$B$2000,0),9)))*T2923/$P$18)</f>
        <v>406.35042202010396</v>
      </c>
      <c r="CI2923">
        <f>'TABLEAU DE BORD'!B2921</f>
        <v>0</v>
      </c>
      <c r="CJ2923">
        <f>'TABLEAU DE BORD'!E2921-'TABLEAU DE BORD'!C2921</f>
        <v>0</v>
      </c>
      <c r="CL2923">
        <f>'TABLEAU DE BORD'!H2921</f>
        <v>0</v>
      </c>
      <c r="CM2923">
        <f>'TABLEAU DE BORD'!K2921-'TABLEAU DE BORD'!I2921</f>
        <v>0</v>
      </c>
    </row>
    <row r="2924" spans="85:91" x14ac:dyDescent="0.25">
      <c r="CG292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BORD'!$B$13:$B$2000,0),9)))*T2924/$P$18)</f>
        <v>406.35042202010396</v>
      </c>
      <c r="CI2924">
        <f>'TABLEAU DE BORD'!B2922</f>
        <v>0</v>
      </c>
      <c r="CJ2924">
        <f>'TABLEAU DE BORD'!E2922-'TABLEAU DE BORD'!C2922</f>
        <v>0</v>
      </c>
      <c r="CL2924">
        <f>'TABLEAU DE BORD'!H2922</f>
        <v>0</v>
      </c>
      <c r="CM2924">
        <f>'TABLEAU DE BORD'!K2922-'TABLEAU DE BORD'!I2922</f>
        <v>0</v>
      </c>
    </row>
    <row r="2925" spans="85:91" x14ac:dyDescent="0.25">
      <c r="CG292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BORD'!$B$13:$B$2000,0),9)))*T2925/$P$18)</f>
        <v>406.35042202010396</v>
      </c>
      <c r="CI2925">
        <f>'TABLEAU DE BORD'!B2923</f>
        <v>0</v>
      </c>
      <c r="CJ2925">
        <f>'TABLEAU DE BORD'!E2923-'TABLEAU DE BORD'!C2923</f>
        <v>0</v>
      </c>
      <c r="CL2925">
        <f>'TABLEAU DE BORD'!H2923</f>
        <v>0</v>
      </c>
      <c r="CM2925">
        <f>'TABLEAU DE BORD'!K2923-'TABLEAU DE BORD'!I2923</f>
        <v>0</v>
      </c>
    </row>
    <row r="2926" spans="85:91" x14ac:dyDescent="0.25">
      <c r="CG292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BORD'!$B$13:$B$2000,0),9)))*T2926/$P$18)</f>
        <v>406.35042202010396</v>
      </c>
      <c r="CI2926">
        <f>'TABLEAU DE BORD'!B2924</f>
        <v>0</v>
      </c>
      <c r="CJ2926">
        <f>'TABLEAU DE BORD'!E2924-'TABLEAU DE BORD'!C2924</f>
        <v>0</v>
      </c>
      <c r="CL2926">
        <f>'TABLEAU DE BORD'!H2924</f>
        <v>0</v>
      </c>
      <c r="CM2926">
        <f>'TABLEAU DE BORD'!K2924-'TABLEAU DE BORD'!I2924</f>
        <v>0</v>
      </c>
    </row>
    <row r="2927" spans="85:91" x14ac:dyDescent="0.25">
      <c r="CG292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BORD'!$B$13:$B$2000,0),9)))*T2927/$P$18)</f>
        <v>406.35042202010396</v>
      </c>
      <c r="CI2927">
        <f>'TABLEAU DE BORD'!B2925</f>
        <v>0</v>
      </c>
      <c r="CJ2927">
        <f>'TABLEAU DE BORD'!E2925-'TABLEAU DE BORD'!C2925</f>
        <v>0</v>
      </c>
      <c r="CL2927">
        <f>'TABLEAU DE BORD'!H2925</f>
        <v>0</v>
      </c>
      <c r="CM2927">
        <f>'TABLEAU DE BORD'!K2925-'TABLEAU DE BORD'!I2925</f>
        <v>0</v>
      </c>
    </row>
    <row r="2928" spans="85:91" x14ac:dyDescent="0.25">
      <c r="CG292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BORD'!$B$13:$B$2000,0),9)))*T2928/$P$18)</f>
        <v>406.35042202010396</v>
      </c>
      <c r="CI2928">
        <f>'TABLEAU DE BORD'!B2926</f>
        <v>0</v>
      </c>
      <c r="CJ2928">
        <f>'TABLEAU DE BORD'!E2926-'TABLEAU DE BORD'!C2926</f>
        <v>0</v>
      </c>
      <c r="CL2928">
        <f>'TABLEAU DE BORD'!H2926</f>
        <v>0</v>
      </c>
      <c r="CM2928">
        <f>'TABLEAU DE BORD'!K2926-'TABLEAU DE BORD'!I2926</f>
        <v>0</v>
      </c>
    </row>
    <row r="2929" spans="85:91" x14ac:dyDescent="0.25">
      <c r="CG292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BORD'!$B$13:$B$2000,0),9)))*T2929/$P$18)</f>
        <v>406.35042202010396</v>
      </c>
      <c r="CI2929">
        <f>'TABLEAU DE BORD'!B2927</f>
        <v>0</v>
      </c>
      <c r="CJ2929">
        <f>'TABLEAU DE BORD'!E2927-'TABLEAU DE BORD'!C2927</f>
        <v>0</v>
      </c>
      <c r="CL2929">
        <f>'TABLEAU DE BORD'!H2927</f>
        <v>0</v>
      </c>
      <c r="CM2929">
        <f>'TABLEAU DE BORD'!K2927-'TABLEAU DE BORD'!I2927</f>
        <v>0</v>
      </c>
    </row>
    <row r="2930" spans="85:91" x14ac:dyDescent="0.25">
      <c r="CG293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BORD'!$B$13:$B$2000,0),9)))*T2930/$P$18)</f>
        <v>406.35042202010396</v>
      </c>
      <c r="CI2930">
        <f>'TABLEAU DE BORD'!B2928</f>
        <v>0</v>
      </c>
      <c r="CJ2930">
        <f>'TABLEAU DE BORD'!E2928-'TABLEAU DE BORD'!C2928</f>
        <v>0</v>
      </c>
      <c r="CL2930">
        <f>'TABLEAU DE BORD'!H2928</f>
        <v>0</v>
      </c>
      <c r="CM2930">
        <f>'TABLEAU DE BORD'!K2928-'TABLEAU DE BORD'!I2928</f>
        <v>0</v>
      </c>
    </row>
    <row r="2931" spans="85:91" x14ac:dyDescent="0.25">
      <c r="CG293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BORD'!$B$13:$B$2000,0),9)))*T2931/$P$18)</f>
        <v>406.35042202010396</v>
      </c>
      <c r="CI2931">
        <f>'TABLEAU DE BORD'!B2929</f>
        <v>0</v>
      </c>
      <c r="CJ2931">
        <f>'TABLEAU DE BORD'!E2929-'TABLEAU DE BORD'!C2929</f>
        <v>0</v>
      </c>
      <c r="CL2931">
        <f>'TABLEAU DE BORD'!H2929</f>
        <v>0</v>
      </c>
      <c r="CM2931">
        <f>'TABLEAU DE BORD'!K2929-'TABLEAU DE BORD'!I2929</f>
        <v>0</v>
      </c>
    </row>
    <row r="2932" spans="85:91" x14ac:dyDescent="0.25">
      <c r="CG293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BORD'!$B$13:$B$2000,0),9)))*T2932/$P$18)</f>
        <v>406.35042202010396</v>
      </c>
      <c r="CI2932">
        <f>'TABLEAU DE BORD'!B2930</f>
        <v>0</v>
      </c>
      <c r="CJ2932">
        <f>'TABLEAU DE BORD'!E2930-'TABLEAU DE BORD'!C2930</f>
        <v>0</v>
      </c>
      <c r="CL2932">
        <f>'TABLEAU DE BORD'!H2930</f>
        <v>0</v>
      </c>
      <c r="CM2932">
        <f>'TABLEAU DE BORD'!K2930-'TABLEAU DE BORD'!I2930</f>
        <v>0</v>
      </c>
    </row>
    <row r="2933" spans="85:91" x14ac:dyDescent="0.25">
      <c r="CG293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BORD'!$B$13:$B$2000,0),9)))*T2933/$P$18)</f>
        <v>406.35042202010396</v>
      </c>
      <c r="CI2933">
        <f>'TABLEAU DE BORD'!B2931</f>
        <v>0</v>
      </c>
      <c r="CJ2933">
        <f>'TABLEAU DE BORD'!E2931-'TABLEAU DE BORD'!C2931</f>
        <v>0</v>
      </c>
      <c r="CL2933">
        <f>'TABLEAU DE BORD'!H2931</f>
        <v>0</v>
      </c>
      <c r="CM2933">
        <f>'TABLEAU DE BORD'!K2931-'TABLEAU DE BORD'!I2931</f>
        <v>0</v>
      </c>
    </row>
    <row r="2934" spans="85:91" x14ac:dyDescent="0.25">
      <c r="CG293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BORD'!$B$13:$B$2000,0),9)))*T2934/$P$18)</f>
        <v>406.35042202010396</v>
      </c>
      <c r="CI2934">
        <f>'TABLEAU DE BORD'!B2932</f>
        <v>0</v>
      </c>
      <c r="CJ2934">
        <f>'TABLEAU DE BORD'!E2932-'TABLEAU DE BORD'!C2932</f>
        <v>0</v>
      </c>
      <c r="CL2934">
        <f>'TABLEAU DE BORD'!H2932</f>
        <v>0</v>
      </c>
      <c r="CM2934">
        <f>'TABLEAU DE BORD'!K2932-'TABLEAU DE BORD'!I2932</f>
        <v>0</v>
      </c>
    </row>
    <row r="2935" spans="85:91" x14ac:dyDescent="0.25">
      <c r="CG293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BORD'!$B$13:$B$2000,0),9)))*T2935/$P$18)</f>
        <v>406.35042202010396</v>
      </c>
      <c r="CI2935">
        <f>'TABLEAU DE BORD'!B2933</f>
        <v>0</v>
      </c>
      <c r="CJ2935">
        <f>'TABLEAU DE BORD'!E2933-'TABLEAU DE BORD'!C2933</f>
        <v>0</v>
      </c>
      <c r="CL2935">
        <f>'TABLEAU DE BORD'!H2933</f>
        <v>0</v>
      </c>
      <c r="CM2935">
        <f>'TABLEAU DE BORD'!K2933-'TABLEAU DE BORD'!I2933</f>
        <v>0</v>
      </c>
    </row>
    <row r="2936" spans="85:91" x14ac:dyDescent="0.25">
      <c r="CG293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BORD'!$B$13:$B$2000,0),9)))*T2936/$P$18)</f>
        <v>406.35042202010396</v>
      </c>
      <c r="CI2936">
        <f>'TABLEAU DE BORD'!B2934</f>
        <v>0</v>
      </c>
      <c r="CJ2936">
        <f>'TABLEAU DE BORD'!E2934-'TABLEAU DE BORD'!C2934</f>
        <v>0</v>
      </c>
      <c r="CL2936">
        <f>'TABLEAU DE BORD'!H2934</f>
        <v>0</v>
      </c>
      <c r="CM2936">
        <f>'TABLEAU DE BORD'!K2934-'TABLEAU DE BORD'!I2934</f>
        <v>0</v>
      </c>
    </row>
    <row r="2937" spans="85:91" x14ac:dyDescent="0.25">
      <c r="CG293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BORD'!$B$13:$B$2000,0),9)))*T2937/$P$18)</f>
        <v>406.35042202010396</v>
      </c>
      <c r="CI2937">
        <f>'TABLEAU DE BORD'!B2935</f>
        <v>0</v>
      </c>
      <c r="CJ2937">
        <f>'TABLEAU DE BORD'!E2935-'TABLEAU DE BORD'!C2935</f>
        <v>0</v>
      </c>
      <c r="CL2937">
        <f>'TABLEAU DE BORD'!H2935</f>
        <v>0</v>
      </c>
      <c r="CM2937">
        <f>'TABLEAU DE BORD'!K2935-'TABLEAU DE BORD'!I2935</f>
        <v>0</v>
      </c>
    </row>
    <row r="2938" spans="85:91" x14ac:dyDescent="0.25">
      <c r="CG293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BORD'!$B$13:$B$2000,0),9)))*T2938/$P$18)</f>
        <v>406.35042202010396</v>
      </c>
      <c r="CI2938">
        <f>'TABLEAU DE BORD'!B2936</f>
        <v>0</v>
      </c>
      <c r="CJ2938">
        <f>'TABLEAU DE BORD'!E2936-'TABLEAU DE BORD'!C2936</f>
        <v>0</v>
      </c>
      <c r="CL2938">
        <f>'TABLEAU DE BORD'!H2936</f>
        <v>0</v>
      </c>
      <c r="CM2938">
        <f>'TABLEAU DE BORD'!K2936-'TABLEAU DE BORD'!I2936</f>
        <v>0</v>
      </c>
    </row>
    <row r="2939" spans="85:91" x14ac:dyDescent="0.25">
      <c r="CG293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BORD'!$B$13:$B$2000,0),9)))*T2939/$P$18)</f>
        <v>406.35042202010396</v>
      </c>
      <c r="CI2939">
        <f>'TABLEAU DE BORD'!B2937</f>
        <v>0</v>
      </c>
      <c r="CJ2939">
        <f>'TABLEAU DE BORD'!E2937-'TABLEAU DE BORD'!C2937</f>
        <v>0</v>
      </c>
      <c r="CL2939">
        <f>'TABLEAU DE BORD'!H2937</f>
        <v>0</v>
      </c>
      <c r="CM2939">
        <f>'TABLEAU DE BORD'!K2937-'TABLEAU DE BORD'!I2937</f>
        <v>0</v>
      </c>
    </row>
    <row r="2940" spans="85:91" x14ac:dyDescent="0.25">
      <c r="CG294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BORD'!$B$13:$B$2000,0),9)))*T2940/$P$18)</f>
        <v>406.35042202010396</v>
      </c>
      <c r="CI2940">
        <f>'TABLEAU DE BORD'!B2938</f>
        <v>0</v>
      </c>
      <c r="CJ2940">
        <f>'TABLEAU DE BORD'!E2938-'TABLEAU DE BORD'!C2938</f>
        <v>0</v>
      </c>
      <c r="CL2940">
        <f>'TABLEAU DE BORD'!H2938</f>
        <v>0</v>
      </c>
      <c r="CM2940">
        <f>'TABLEAU DE BORD'!K2938-'TABLEAU DE BORD'!I2938</f>
        <v>0</v>
      </c>
    </row>
    <row r="2941" spans="85:91" x14ac:dyDescent="0.25">
      <c r="CG294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BORD'!$B$13:$B$2000,0),9)))*T2941/$P$18)</f>
        <v>406.35042202010396</v>
      </c>
      <c r="CI2941">
        <f>'TABLEAU DE BORD'!B2939</f>
        <v>0</v>
      </c>
      <c r="CJ2941">
        <f>'TABLEAU DE BORD'!E2939-'TABLEAU DE BORD'!C2939</f>
        <v>0</v>
      </c>
      <c r="CL2941">
        <f>'TABLEAU DE BORD'!H2939</f>
        <v>0</v>
      </c>
      <c r="CM2941">
        <f>'TABLEAU DE BORD'!K2939-'TABLEAU DE BORD'!I2939</f>
        <v>0</v>
      </c>
    </row>
    <row r="2942" spans="85:91" x14ac:dyDescent="0.25">
      <c r="CG294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BORD'!$B$13:$B$2000,0),9)))*T2942/$P$18)</f>
        <v>406.35042202010396</v>
      </c>
      <c r="CI2942">
        <f>'TABLEAU DE BORD'!B2940</f>
        <v>0</v>
      </c>
      <c r="CJ2942">
        <f>'TABLEAU DE BORD'!E2940-'TABLEAU DE BORD'!C2940</f>
        <v>0</v>
      </c>
      <c r="CL2942">
        <f>'TABLEAU DE BORD'!H2940</f>
        <v>0</v>
      </c>
      <c r="CM2942">
        <f>'TABLEAU DE BORD'!K2940-'TABLEAU DE BORD'!I2940</f>
        <v>0</v>
      </c>
    </row>
    <row r="2943" spans="85:91" x14ac:dyDescent="0.25">
      <c r="CG294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BORD'!$B$13:$B$2000,0),9)))*T2943/$P$18)</f>
        <v>406.35042202010396</v>
      </c>
      <c r="CI2943">
        <f>'TABLEAU DE BORD'!B2941</f>
        <v>0</v>
      </c>
      <c r="CJ2943">
        <f>'TABLEAU DE BORD'!E2941-'TABLEAU DE BORD'!C2941</f>
        <v>0</v>
      </c>
      <c r="CL2943">
        <f>'TABLEAU DE BORD'!H2941</f>
        <v>0</v>
      </c>
      <c r="CM2943">
        <f>'TABLEAU DE BORD'!K2941-'TABLEAU DE BORD'!I2941</f>
        <v>0</v>
      </c>
    </row>
    <row r="2944" spans="85:91" x14ac:dyDescent="0.25">
      <c r="CG294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BORD'!$B$13:$B$2000,0),9)))*T2944/$P$18)</f>
        <v>406.35042202010396</v>
      </c>
      <c r="CI2944">
        <f>'TABLEAU DE BORD'!B2942</f>
        <v>0</v>
      </c>
      <c r="CJ2944">
        <f>'TABLEAU DE BORD'!E2942-'TABLEAU DE BORD'!C2942</f>
        <v>0</v>
      </c>
      <c r="CL2944">
        <f>'TABLEAU DE BORD'!H2942</f>
        <v>0</v>
      </c>
      <c r="CM2944">
        <f>'TABLEAU DE BORD'!K2942-'TABLEAU DE BORD'!I2942</f>
        <v>0</v>
      </c>
    </row>
    <row r="2945" spans="85:91" x14ac:dyDescent="0.25">
      <c r="CG294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BORD'!$B$13:$B$2000,0),9)))*T2945/$P$18)</f>
        <v>406.35042202010396</v>
      </c>
      <c r="CI2945">
        <f>'TABLEAU DE BORD'!B2943</f>
        <v>0</v>
      </c>
      <c r="CJ2945">
        <f>'TABLEAU DE BORD'!E2943-'TABLEAU DE BORD'!C2943</f>
        <v>0</v>
      </c>
      <c r="CL2945">
        <f>'TABLEAU DE BORD'!H2943</f>
        <v>0</v>
      </c>
      <c r="CM2945">
        <f>'TABLEAU DE BORD'!K2943-'TABLEAU DE BORD'!I2943</f>
        <v>0</v>
      </c>
    </row>
    <row r="2946" spans="85:91" x14ac:dyDescent="0.25">
      <c r="CG294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BORD'!$B$13:$B$2000,0),9)))*T2946/$P$18)</f>
        <v>406.35042202010396</v>
      </c>
      <c r="CI2946">
        <f>'TABLEAU DE BORD'!B2944</f>
        <v>0</v>
      </c>
      <c r="CJ2946">
        <f>'TABLEAU DE BORD'!E2944-'TABLEAU DE BORD'!C2944</f>
        <v>0</v>
      </c>
      <c r="CL2946">
        <f>'TABLEAU DE BORD'!H2944</f>
        <v>0</v>
      </c>
      <c r="CM2946">
        <f>'TABLEAU DE BORD'!K2944-'TABLEAU DE BORD'!I2944</f>
        <v>0</v>
      </c>
    </row>
    <row r="2947" spans="85:91" x14ac:dyDescent="0.25">
      <c r="CG294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BORD'!$B$13:$B$2000,0),9)))*T2947/$P$18)</f>
        <v>406.35042202010396</v>
      </c>
      <c r="CI2947">
        <f>'TABLEAU DE BORD'!B2945</f>
        <v>0</v>
      </c>
      <c r="CJ2947">
        <f>'TABLEAU DE BORD'!E2945-'TABLEAU DE BORD'!C2945</f>
        <v>0</v>
      </c>
      <c r="CL2947">
        <f>'TABLEAU DE BORD'!H2945</f>
        <v>0</v>
      </c>
      <c r="CM2947">
        <f>'TABLEAU DE BORD'!K2945-'TABLEAU DE BORD'!I2945</f>
        <v>0</v>
      </c>
    </row>
    <row r="2948" spans="85:91" x14ac:dyDescent="0.25">
      <c r="CG294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BORD'!$B$13:$B$2000,0),9)))*T2948/$P$18)</f>
        <v>406.35042202010396</v>
      </c>
      <c r="CI2948">
        <f>'TABLEAU DE BORD'!B2946</f>
        <v>0</v>
      </c>
      <c r="CJ2948">
        <f>'TABLEAU DE BORD'!E2946-'TABLEAU DE BORD'!C2946</f>
        <v>0</v>
      </c>
      <c r="CL2948">
        <f>'TABLEAU DE BORD'!H2946</f>
        <v>0</v>
      </c>
      <c r="CM2948">
        <f>'TABLEAU DE BORD'!K2946-'TABLEAU DE BORD'!I2946</f>
        <v>0</v>
      </c>
    </row>
    <row r="2949" spans="85:91" x14ac:dyDescent="0.25">
      <c r="CG294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BORD'!$B$13:$B$2000,0),9)))*T2949/$P$18)</f>
        <v>406.35042202010396</v>
      </c>
      <c r="CI2949">
        <f>'TABLEAU DE BORD'!B2947</f>
        <v>0</v>
      </c>
      <c r="CJ2949">
        <f>'TABLEAU DE BORD'!E2947-'TABLEAU DE BORD'!C2947</f>
        <v>0</v>
      </c>
      <c r="CL2949">
        <f>'TABLEAU DE BORD'!H2947</f>
        <v>0</v>
      </c>
      <c r="CM2949">
        <f>'TABLEAU DE BORD'!K2947-'TABLEAU DE BORD'!I2947</f>
        <v>0</v>
      </c>
    </row>
    <row r="2950" spans="85:91" x14ac:dyDescent="0.25">
      <c r="CG295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BORD'!$B$13:$B$2000,0),9)))*T2950/$P$18)</f>
        <v>406.35042202010396</v>
      </c>
      <c r="CI2950">
        <f>'TABLEAU DE BORD'!B2948</f>
        <v>0</v>
      </c>
      <c r="CJ2950">
        <f>'TABLEAU DE BORD'!E2948-'TABLEAU DE BORD'!C2948</f>
        <v>0</v>
      </c>
      <c r="CL2950">
        <f>'TABLEAU DE BORD'!H2948</f>
        <v>0</v>
      </c>
      <c r="CM2950">
        <f>'TABLEAU DE BORD'!K2948-'TABLEAU DE BORD'!I2948</f>
        <v>0</v>
      </c>
    </row>
    <row r="2951" spans="85:91" x14ac:dyDescent="0.25">
      <c r="CG295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BORD'!$B$13:$B$2000,0),9)))*T2951/$P$18)</f>
        <v>406.35042202010396</v>
      </c>
      <c r="CI2951">
        <f>'TABLEAU DE BORD'!B2949</f>
        <v>0</v>
      </c>
      <c r="CJ2951">
        <f>'TABLEAU DE BORD'!E2949-'TABLEAU DE BORD'!C2949</f>
        <v>0</v>
      </c>
      <c r="CL2951">
        <f>'TABLEAU DE BORD'!H2949</f>
        <v>0</v>
      </c>
      <c r="CM2951">
        <f>'TABLEAU DE BORD'!K2949-'TABLEAU DE BORD'!I2949</f>
        <v>0</v>
      </c>
    </row>
    <row r="2952" spans="85:91" x14ac:dyDescent="0.25">
      <c r="CG295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BORD'!$B$13:$B$2000,0),9)))*T2952/$P$18)</f>
        <v>406.35042202010396</v>
      </c>
      <c r="CI2952">
        <f>'TABLEAU DE BORD'!B2950</f>
        <v>0</v>
      </c>
      <c r="CJ2952">
        <f>'TABLEAU DE BORD'!E2950-'TABLEAU DE BORD'!C2950</f>
        <v>0</v>
      </c>
      <c r="CL2952">
        <f>'TABLEAU DE BORD'!H2950</f>
        <v>0</v>
      </c>
      <c r="CM2952">
        <f>'TABLEAU DE BORD'!K2950-'TABLEAU DE BORD'!I2950</f>
        <v>0</v>
      </c>
    </row>
    <row r="2953" spans="85:91" x14ac:dyDescent="0.25">
      <c r="CG295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BORD'!$B$13:$B$2000,0),9)))*T2953/$P$18)</f>
        <v>406.35042202010396</v>
      </c>
      <c r="CI2953">
        <f>'TABLEAU DE BORD'!B2951</f>
        <v>0</v>
      </c>
      <c r="CJ2953">
        <f>'TABLEAU DE BORD'!E2951-'TABLEAU DE BORD'!C2951</f>
        <v>0</v>
      </c>
      <c r="CL2953">
        <f>'TABLEAU DE BORD'!H2951</f>
        <v>0</v>
      </c>
      <c r="CM2953">
        <f>'TABLEAU DE BORD'!K2951-'TABLEAU DE BORD'!I2951</f>
        <v>0</v>
      </c>
    </row>
    <row r="2954" spans="85:91" x14ac:dyDescent="0.25">
      <c r="CG295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BORD'!$B$13:$B$2000,0),9)))*T2954/$P$18)</f>
        <v>406.35042202010396</v>
      </c>
      <c r="CI2954">
        <f>'TABLEAU DE BORD'!B2952</f>
        <v>0</v>
      </c>
      <c r="CJ2954">
        <f>'TABLEAU DE BORD'!E2952-'TABLEAU DE BORD'!C2952</f>
        <v>0</v>
      </c>
      <c r="CL2954">
        <f>'TABLEAU DE BORD'!H2952</f>
        <v>0</v>
      </c>
      <c r="CM2954">
        <f>'TABLEAU DE BORD'!K2952-'TABLEAU DE BORD'!I2952</f>
        <v>0</v>
      </c>
    </row>
    <row r="2955" spans="85:91" x14ac:dyDescent="0.25">
      <c r="CG295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BORD'!$B$13:$B$2000,0),9)))*T2955/$P$18)</f>
        <v>406.35042202010396</v>
      </c>
      <c r="CI2955">
        <f>'TABLEAU DE BORD'!B2953</f>
        <v>0</v>
      </c>
      <c r="CJ2955">
        <f>'TABLEAU DE BORD'!E2953-'TABLEAU DE BORD'!C2953</f>
        <v>0</v>
      </c>
      <c r="CL2955">
        <f>'TABLEAU DE BORD'!H2953</f>
        <v>0</v>
      </c>
      <c r="CM2955">
        <f>'TABLEAU DE BORD'!K2953-'TABLEAU DE BORD'!I2953</f>
        <v>0</v>
      </c>
    </row>
    <row r="2956" spans="85:91" x14ac:dyDescent="0.25">
      <c r="CG295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BORD'!$B$13:$B$2000,0),9)))*T2956/$P$18)</f>
        <v>406.35042202010396</v>
      </c>
      <c r="CI2956">
        <f>'TABLEAU DE BORD'!B2954</f>
        <v>0</v>
      </c>
      <c r="CJ2956">
        <f>'TABLEAU DE BORD'!E2954-'TABLEAU DE BORD'!C2954</f>
        <v>0</v>
      </c>
      <c r="CL2956">
        <f>'TABLEAU DE BORD'!H2954</f>
        <v>0</v>
      </c>
      <c r="CM2956">
        <f>'TABLEAU DE BORD'!K2954-'TABLEAU DE BORD'!I2954</f>
        <v>0</v>
      </c>
    </row>
    <row r="2957" spans="85:91" x14ac:dyDescent="0.25">
      <c r="CG295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BORD'!$B$13:$B$2000,0),9)))*T2957/$P$18)</f>
        <v>406.35042202010396</v>
      </c>
      <c r="CI2957">
        <f>'TABLEAU DE BORD'!B2955</f>
        <v>0</v>
      </c>
      <c r="CJ2957">
        <f>'TABLEAU DE BORD'!E2955-'TABLEAU DE BORD'!C2955</f>
        <v>0</v>
      </c>
      <c r="CL2957">
        <f>'TABLEAU DE BORD'!H2955</f>
        <v>0</v>
      </c>
      <c r="CM2957">
        <f>'TABLEAU DE BORD'!K2955-'TABLEAU DE BORD'!I2955</f>
        <v>0</v>
      </c>
    </row>
    <row r="2958" spans="85:91" x14ac:dyDescent="0.25">
      <c r="CG295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BORD'!$B$13:$B$2000,0),9)))*T2958/$P$18)</f>
        <v>406.35042202010396</v>
      </c>
      <c r="CI2958">
        <f>'TABLEAU DE BORD'!B2956</f>
        <v>0</v>
      </c>
      <c r="CJ2958">
        <f>'TABLEAU DE BORD'!E2956-'TABLEAU DE BORD'!C2956</f>
        <v>0</v>
      </c>
      <c r="CL2958">
        <f>'TABLEAU DE BORD'!H2956</f>
        <v>0</v>
      </c>
      <c r="CM2958">
        <f>'TABLEAU DE BORD'!K2956-'TABLEAU DE BORD'!I2956</f>
        <v>0</v>
      </c>
    </row>
    <row r="2959" spans="85:91" x14ac:dyDescent="0.25">
      <c r="CG295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BORD'!$B$13:$B$2000,0),9)))*T2959/$P$18)</f>
        <v>406.35042202010396</v>
      </c>
      <c r="CI2959">
        <f>'TABLEAU DE BORD'!B2957</f>
        <v>0</v>
      </c>
      <c r="CJ2959">
        <f>'TABLEAU DE BORD'!E2957-'TABLEAU DE BORD'!C2957</f>
        <v>0</v>
      </c>
      <c r="CL2959">
        <f>'TABLEAU DE BORD'!H2957</f>
        <v>0</v>
      </c>
      <c r="CM2959">
        <f>'TABLEAU DE BORD'!K2957-'TABLEAU DE BORD'!I2957</f>
        <v>0</v>
      </c>
    </row>
    <row r="2960" spans="85:91" x14ac:dyDescent="0.25">
      <c r="CG296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BORD'!$B$13:$B$2000,0),9)))*T2960/$P$18)</f>
        <v>406.35042202010396</v>
      </c>
      <c r="CI2960">
        <f>'TABLEAU DE BORD'!B2958</f>
        <v>0</v>
      </c>
      <c r="CJ2960">
        <f>'TABLEAU DE BORD'!E2958-'TABLEAU DE BORD'!C2958</f>
        <v>0</v>
      </c>
      <c r="CL2960">
        <f>'TABLEAU DE BORD'!H2958</f>
        <v>0</v>
      </c>
      <c r="CM2960">
        <f>'TABLEAU DE BORD'!K2958-'TABLEAU DE BORD'!I2958</f>
        <v>0</v>
      </c>
    </row>
    <row r="2961" spans="85:91" x14ac:dyDescent="0.25">
      <c r="CG296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BORD'!$B$13:$B$2000,0),9)))*T2961/$P$18)</f>
        <v>406.35042202010396</v>
      </c>
      <c r="CI2961">
        <f>'TABLEAU DE BORD'!B2959</f>
        <v>0</v>
      </c>
      <c r="CJ2961">
        <f>'TABLEAU DE BORD'!E2959-'TABLEAU DE BORD'!C2959</f>
        <v>0</v>
      </c>
      <c r="CL2961">
        <f>'TABLEAU DE BORD'!H2959</f>
        <v>0</v>
      </c>
      <c r="CM2961">
        <f>'TABLEAU DE BORD'!K2959-'TABLEAU DE BORD'!I2959</f>
        <v>0</v>
      </c>
    </row>
    <row r="2962" spans="85:91" x14ac:dyDescent="0.25">
      <c r="CG296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BORD'!$B$13:$B$2000,0),9)))*T2962/$P$18)</f>
        <v>406.35042202010396</v>
      </c>
      <c r="CI2962">
        <f>'TABLEAU DE BORD'!B2960</f>
        <v>0</v>
      </c>
      <c r="CJ2962">
        <f>'TABLEAU DE BORD'!E2960-'TABLEAU DE BORD'!C2960</f>
        <v>0</v>
      </c>
      <c r="CL2962">
        <f>'TABLEAU DE BORD'!H2960</f>
        <v>0</v>
      </c>
      <c r="CM2962">
        <f>'TABLEAU DE BORD'!K2960-'TABLEAU DE BORD'!I2960</f>
        <v>0</v>
      </c>
    </row>
    <row r="2963" spans="85:91" x14ac:dyDescent="0.25">
      <c r="CG296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BORD'!$B$13:$B$2000,0),9)))*T2963/$P$18)</f>
        <v>406.35042202010396</v>
      </c>
      <c r="CI2963">
        <f>'TABLEAU DE BORD'!B2961</f>
        <v>0</v>
      </c>
      <c r="CJ2963">
        <f>'TABLEAU DE BORD'!E2961-'TABLEAU DE BORD'!C2961</f>
        <v>0</v>
      </c>
      <c r="CL2963">
        <f>'TABLEAU DE BORD'!H2961</f>
        <v>0</v>
      </c>
      <c r="CM2963">
        <f>'TABLEAU DE BORD'!K2961-'TABLEAU DE BORD'!I2961</f>
        <v>0</v>
      </c>
    </row>
    <row r="2964" spans="85:91" x14ac:dyDescent="0.25">
      <c r="CG296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BORD'!$B$13:$B$2000,0),9)))*T2964/$P$18)</f>
        <v>406.35042202010396</v>
      </c>
      <c r="CI2964">
        <f>'TABLEAU DE BORD'!B2962</f>
        <v>0</v>
      </c>
      <c r="CJ2964">
        <f>'TABLEAU DE BORD'!E2962-'TABLEAU DE BORD'!C2962</f>
        <v>0</v>
      </c>
      <c r="CL2964">
        <f>'TABLEAU DE BORD'!H2962</f>
        <v>0</v>
      </c>
      <c r="CM2964">
        <f>'TABLEAU DE BORD'!K2962-'TABLEAU DE BORD'!I2962</f>
        <v>0</v>
      </c>
    </row>
    <row r="2965" spans="85:91" x14ac:dyDescent="0.25">
      <c r="CG296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BORD'!$B$13:$B$2000,0),9)))*T2965/$P$18)</f>
        <v>406.35042202010396</v>
      </c>
      <c r="CI2965">
        <f>'TABLEAU DE BORD'!B2963</f>
        <v>0</v>
      </c>
      <c r="CJ2965">
        <f>'TABLEAU DE BORD'!E2963-'TABLEAU DE BORD'!C2963</f>
        <v>0</v>
      </c>
      <c r="CL2965">
        <f>'TABLEAU DE BORD'!H2963</f>
        <v>0</v>
      </c>
      <c r="CM2965">
        <f>'TABLEAU DE BORD'!K2963-'TABLEAU DE BORD'!I2963</f>
        <v>0</v>
      </c>
    </row>
    <row r="2966" spans="85:91" x14ac:dyDescent="0.25">
      <c r="CG296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BORD'!$B$13:$B$2000,0),9)))*T2966/$P$18)</f>
        <v>406.35042202010396</v>
      </c>
      <c r="CI2966">
        <f>'TABLEAU DE BORD'!B2964</f>
        <v>0</v>
      </c>
      <c r="CJ2966">
        <f>'TABLEAU DE BORD'!E2964-'TABLEAU DE BORD'!C2964</f>
        <v>0</v>
      </c>
      <c r="CL2966">
        <f>'TABLEAU DE BORD'!H2964</f>
        <v>0</v>
      </c>
      <c r="CM2966">
        <f>'TABLEAU DE BORD'!K2964-'TABLEAU DE BORD'!I2964</f>
        <v>0</v>
      </c>
    </row>
    <row r="2967" spans="85:91" x14ac:dyDescent="0.25">
      <c r="CG296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BORD'!$B$13:$B$2000,0),9)))*T2967/$P$18)</f>
        <v>406.35042202010396</v>
      </c>
      <c r="CI2967">
        <f>'TABLEAU DE BORD'!B2965</f>
        <v>0</v>
      </c>
      <c r="CJ2967">
        <f>'TABLEAU DE BORD'!E2965-'TABLEAU DE BORD'!C2965</f>
        <v>0</v>
      </c>
      <c r="CL2967">
        <f>'TABLEAU DE BORD'!H2965</f>
        <v>0</v>
      </c>
      <c r="CM2967">
        <f>'TABLEAU DE BORD'!K2965-'TABLEAU DE BORD'!I2965</f>
        <v>0</v>
      </c>
    </row>
    <row r="2968" spans="85:91" x14ac:dyDescent="0.25">
      <c r="CG296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BORD'!$B$13:$B$2000,0),9)))*T2968/$P$18)</f>
        <v>406.35042202010396</v>
      </c>
      <c r="CI2968">
        <f>'TABLEAU DE BORD'!B2966</f>
        <v>0</v>
      </c>
      <c r="CJ2968">
        <f>'TABLEAU DE BORD'!E2966-'TABLEAU DE BORD'!C2966</f>
        <v>0</v>
      </c>
      <c r="CL2968">
        <f>'TABLEAU DE BORD'!H2966</f>
        <v>0</v>
      </c>
      <c r="CM2968">
        <f>'TABLEAU DE BORD'!K2966-'TABLEAU DE BORD'!I2966</f>
        <v>0</v>
      </c>
    </row>
    <row r="2969" spans="85:91" x14ac:dyDescent="0.25">
      <c r="CG296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BORD'!$B$13:$B$2000,0),9)))*T2969/$P$18)</f>
        <v>406.35042202010396</v>
      </c>
      <c r="CI2969">
        <f>'TABLEAU DE BORD'!B2967</f>
        <v>0</v>
      </c>
      <c r="CJ2969">
        <f>'TABLEAU DE BORD'!E2967-'TABLEAU DE BORD'!C2967</f>
        <v>0</v>
      </c>
      <c r="CL2969">
        <f>'TABLEAU DE BORD'!H2967</f>
        <v>0</v>
      </c>
      <c r="CM2969">
        <f>'TABLEAU DE BORD'!K2967-'TABLEAU DE BORD'!I2967</f>
        <v>0</v>
      </c>
    </row>
    <row r="2970" spans="85:91" x14ac:dyDescent="0.25">
      <c r="CG297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BORD'!$B$13:$B$2000,0),9)))*T2970/$P$18)</f>
        <v>406.35042202010396</v>
      </c>
      <c r="CI2970">
        <f>'TABLEAU DE BORD'!B2968</f>
        <v>0</v>
      </c>
      <c r="CJ2970">
        <f>'TABLEAU DE BORD'!E2968-'TABLEAU DE BORD'!C2968</f>
        <v>0</v>
      </c>
      <c r="CL2970">
        <f>'TABLEAU DE BORD'!H2968</f>
        <v>0</v>
      </c>
      <c r="CM2970">
        <f>'TABLEAU DE BORD'!K2968-'TABLEAU DE BORD'!I2968</f>
        <v>0</v>
      </c>
    </row>
    <row r="2971" spans="85:91" x14ac:dyDescent="0.25">
      <c r="CG297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BORD'!$B$13:$B$2000,0),9)))*T2971/$P$18)</f>
        <v>406.35042202010396</v>
      </c>
      <c r="CI2971">
        <f>'TABLEAU DE BORD'!B2969</f>
        <v>0</v>
      </c>
      <c r="CJ2971">
        <f>'TABLEAU DE BORD'!E2969-'TABLEAU DE BORD'!C2969</f>
        <v>0</v>
      </c>
      <c r="CL2971">
        <f>'TABLEAU DE BORD'!H2969</f>
        <v>0</v>
      </c>
      <c r="CM2971">
        <f>'TABLEAU DE BORD'!K2969-'TABLEAU DE BORD'!I2969</f>
        <v>0</v>
      </c>
    </row>
    <row r="2972" spans="85:91" x14ac:dyDescent="0.25">
      <c r="CG297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BORD'!$B$13:$B$2000,0),9)))*T2972/$P$18)</f>
        <v>406.35042202010396</v>
      </c>
      <c r="CI2972">
        <f>'TABLEAU DE BORD'!B2970</f>
        <v>0</v>
      </c>
      <c r="CJ2972">
        <f>'TABLEAU DE BORD'!E2970-'TABLEAU DE BORD'!C2970</f>
        <v>0</v>
      </c>
      <c r="CL2972">
        <f>'TABLEAU DE BORD'!H2970</f>
        <v>0</v>
      </c>
      <c r="CM2972">
        <f>'TABLEAU DE BORD'!K2970-'TABLEAU DE BORD'!I2970</f>
        <v>0</v>
      </c>
    </row>
    <row r="2973" spans="85:91" x14ac:dyDescent="0.25">
      <c r="CG297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BORD'!$B$13:$B$2000,0),9)))*T2973/$P$18)</f>
        <v>406.35042202010396</v>
      </c>
      <c r="CI2973">
        <f>'TABLEAU DE BORD'!B2971</f>
        <v>0</v>
      </c>
      <c r="CJ2973">
        <f>'TABLEAU DE BORD'!E2971-'TABLEAU DE BORD'!C2971</f>
        <v>0</v>
      </c>
      <c r="CL2973">
        <f>'TABLEAU DE BORD'!H2971</f>
        <v>0</v>
      </c>
      <c r="CM2973">
        <f>'TABLEAU DE BORD'!K2971-'TABLEAU DE BORD'!I2971</f>
        <v>0</v>
      </c>
    </row>
    <row r="2974" spans="85:91" x14ac:dyDescent="0.25">
      <c r="CG297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BORD'!$B$13:$B$2000,0),9)))*T2974/$P$18)</f>
        <v>406.35042202010396</v>
      </c>
      <c r="CI2974">
        <f>'TABLEAU DE BORD'!B2972</f>
        <v>0</v>
      </c>
      <c r="CJ2974">
        <f>'TABLEAU DE BORD'!E2972-'TABLEAU DE BORD'!C2972</f>
        <v>0</v>
      </c>
      <c r="CL2974">
        <f>'TABLEAU DE BORD'!H2972</f>
        <v>0</v>
      </c>
      <c r="CM2974">
        <f>'TABLEAU DE BORD'!K2972-'TABLEAU DE BORD'!I2972</f>
        <v>0</v>
      </c>
    </row>
    <row r="2975" spans="85:91" x14ac:dyDescent="0.25">
      <c r="CG297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BORD'!$B$13:$B$2000,0),9)))*T2975/$P$18)</f>
        <v>406.35042202010396</v>
      </c>
      <c r="CI2975">
        <f>'TABLEAU DE BORD'!B2973</f>
        <v>0</v>
      </c>
      <c r="CJ2975">
        <f>'TABLEAU DE BORD'!E2973-'TABLEAU DE BORD'!C2973</f>
        <v>0</v>
      </c>
      <c r="CL2975">
        <f>'TABLEAU DE BORD'!H2973</f>
        <v>0</v>
      </c>
      <c r="CM2975">
        <f>'TABLEAU DE BORD'!K2973-'TABLEAU DE BORD'!I2973</f>
        <v>0</v>
      </c>
    </row>
    <row r="2976" spans="85:91" x14ac:dyDescent="0.25">
      <c r="CG297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BORD'!$B$13:$B$2000,0),9)))*T2976/$P$18)</f>
        <v>406.35042202010396</v>
      </c>
      <c r="CI2976">
        <f>'TABLEAU DE BORD'!B2974</f>
        <v>0</v>
      </c>
      <c r="CJ2976">
        <f>'TABLEAU DE BORD'!E2974-'TABLEAU DE BORD'!C2974</f>
        <v>0</v>
      </c>
      <c r="CL2976">
        <f>'TABLEAU DE BORD'!H2974</f>
        <v>0</v>
      </c>
      <c r="CM2976">
        <f>'TABLEAU DE BORD'!K2974-'TABLEAU DE BORD'!I2974</f>
        <v>0</v>
      </c>
    </row>
    <row r="2977" spans="85:91" x14ac:dyDescent="0.25">
      <c r="CG297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BORD'!$B$13:$B$2000,0),9)))*T2977/$P$18)</f>
        <v>406.35042202010396</v>
      </c>
      <c r="CI2977">
        <f>'TABLEAU DE BORD'!B2975</f>
        <v>0</v>
      </c>
      <c r="CJ2977">
        <f>'TABLEAU DE BORD'!E2975-'TABLEAU DE BORD'!C2975</f>
        <v>0</v>
      </c>
      <c r="CL2977">
        <f>'TABLEAU DE BORD'!H2975</f>
        <v>0</v>
      </c>
      <c r="CM2977">
        <f>'TABLEAU DE BORD'!K2975-'TABLEAU DE BORD'!I2975</f>
        <v>0</v>
      </c>
    </row>
    <row r="2978" spans="85:91" x14ac:dyDescent="0.25">
      <c r="CG297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BORD'!$B$13:$B$2000,0),9)))*T2978/$P$18)</f>
        <v>406.35042202010396</v>
      </c>
      <c r="CI2978">
        <f>'TABLEAU DE BORD'!B2976</f>
        <v>0</v>
      </c>
      <c r="CJ2978">
        <f>'TABLEAU DE BORD'!E2976-'TABLEAU DE BORD'!C2976</f>
        <v>0</v>
      </c>
      <c r="CL2978">
        <f>'TABLEAU DE BORD'!H2976</f>
        <v>0</v>
      </c>
      <c r="CM2978">
        <f>'TABLEAU DE BORD'!K2976-'TABLEAU DE BORD'!I2976</f>
        <v>0</v>
      </c>
    </row>
    <row r="2979" spans="85:91" x14ac:dyDescent="0.25">
      <c r="CG297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BORD'!$B$13:$B$2000,0),9)))*T2979/$P$18)</f>
        <v>406.35042202010396</v>
      </c>
      <c r="CI2979">
        <f>'TABLEAU DE BORD'!B2977</f>
        <v>0</v>
      </c>
      <c r="CJ2979">
        <f>'TABLEAU DE BORD'!E2977-'TABLEAU DE BORD'!C2977</f>
        <v>0</v>
      </c>
      <c r="CL2979">
        <f>'TABLEAU DE BORD'!H2977</f>
        <v>0</v>
      </c>
      <c r="CM2979">
        <f>'TABLEAU DE BORD'!K2977-'TABLEAU DE BORD'!I2977</f>
        <v>0</v>
      </c>
    </row>
    <row r="2980" spans="85:91" x14ac:dyDescent="0.25">
      <c r="CG298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BORD'!$B$13:$B$2000,0),9)))*T2980/$P$18)</f>
        <v>406.35042202010396</v>
      </c>
      <c r="CI2980">
        <f>'TABLEAU DE BORD'!B2978</f>
        <v>0</v>
      </c>
      <c r="CJ2980">
        <f>'TABLEAU DE BORD'!E2978-'TABLEAU DE BORD'!C2978</f>
        <v>0</v>
      </c>
      <c r="CL2980">
        <f>'TABLEAU DE BORD'!H2978</f>
        <v>0</v>
      </c>
      <c r="CM2980">
        <f>'TABLEAU DE BORD'!K2978-'TABLEAU DE BORD'!I2978</f>
        <v>0</v>
      </c>
    </row>
    <row r="2981" spans="85:91" x14ac:dyDescent="0.25">
      <c r="CG298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BORD'!$B$13:$B$2000,0),9)))*T2981/$P$18)</f>
        <v>406.35042202010396</v>
      </c>
      <c r="CI2981">
        <f>'TABLEAU DE BORD'!B2979</f>
        <v>0</v>
      </c>
      <c r="CJ2981">
        <f>'TABLEAU DE BORD'!E2979-'TABLEAU DE BORD'!C2979</f>
        <v>0</v>
      </c>
      <c r="CL2981">
        <f>'TABLEAU DE BORD'!H2979</f>
        <v>0</v>
      </c>
      <c r="CM2981">
        <f>'TABLEAU DE BORD'!K2979-'TABLEAU DE BORD'!I2979</f>
        <v>0</v>
      </c>
    </row>
    <row r="2982" spans="85:91" x14ac:dyDescent="0.25">
      <c r="CG298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BORD'!$B$13:$B$2000,0),9)))*T2982/$P$18)</f>
        <v>406.35042202010396</v>
      </c>
      <c r="CI2982">
        <f>'TABLEAU DE BORD'!B2980</f>
        <v>0</v>
      </c>
      <c r="CJ2982">
        <f>'TABLEAU DE BORD'!E2980-'TABLEAU DE BORD'!C2980</f>
        <v>0</v>
      </c>
      <c r="CL2982">
        <f>'TABLEAU DE BORD'!H2980</f>
        <v>0</v>
      </c>
      <c r="CM2982">
        <f>'TABLEAU DE BORD'!K2980-'TABLEAU DE BORD'!I2980</f>
        <v>0</v>
      </c>
    </row>
    <row r="2983" spans="85:91" x14ac:dyDescent="0.25">
      <c r="CG298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BORD'!$B$13:$B$2000,0),9)))*T2983/$P$18)</f>
        <v>406.35042202010396</v>
      </c>
      <c r="CI2983">
        <f>'TABLEAU DE BORD'!B2981</f>
        <v>0</v>
      </c>
      <c r="CJ2983">
        <f>'TABLEAU DE BORD'!E2981-'TABLEAU DE BORD'!C2981</f>
        <v>0</v>
      </c>
      <c r="CL2983">
        <f>'TABLEAU DE BORD'!H2981</f>
        <v>0</v>
      </c>
      <c r="CM2983">
        <f>'TABLEAU DE BORD'!K2981-'TABLEAU DE BORD'!I2981</f>
        <v>0</v>
      </c>
    </row>
    <row r="2984" spans="85:91" x14ac:dyDescent="0.25">
      <c r="CG298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BORD'!$B$13:$B$2000,0),9)))*T2984/$P$18)</f>
        <v>406.35042202010396</v>
      </c>
      <c r="CI2984">
        <f>'TABLEAU DE BORD'!B2982</f>
        <v>0</v>
      </c>
      <c r="CJ2984">
        <f>'TABLEAU DE BORD'!E2982-'TABLEAU DE BORD'!C2982</f>
        <v>0</v>
      </c>
      <c r="CL2984">
        <f>'TABLEAU DE BORD'!H2982</f>
        <v>0</v>
      </c>
      <c r="CM2984">
        <f>'TABLEAU DE BORD'!K2982-'TABLEAU DE BORD'!I2982</f>
        <v>0</v>
      </c>
    </row>
    <row r="2985" spans="85:91" x14ac:dyDescent="0.25">
      <c r="CG298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BORD'!$B$13:$B$2000,0),9)))*T2985/$P$18)</f>
        <v>406.35042202010396</v>
      </c>
      <c r="CI2985">
        <f>'TABLEAU DE BORD'!B2983</f>
        <v>0</v>
      </c>
      <c r="CJ2985">
        <f>'TABLEAU DE BORD'!E2983-'TABLEAU DE BORD'!C2983</f>
        <v>0</v>
      </c>
      <c r="CL2985">
        <f>'TABLEAU DE BORD'!H2983</f>
        <v>0</v>
      </c>
      <c r="CM2985">
        <f>'TABLEAU DE BORD'!K2983-'TABLEAU DE BORD'!I2983</f>
        <v>0</v>
      </c>
    </row>
    <row r="2986" spans="85:91" x14ac:dyDescent="0.25">
      <c r="CG298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BORD'!$B$13:$B$2000,0),9)))*T2986/$P$18)</f>
        <v>406.35042202010396</v>
      </c>
      <c r="CI2986">
        <f>'TABLEAU DE BORD'!B2984</f>
        <v>0</v>
      </c>
      <c r="CJ2986">
        <f>'TABLEAU DE BORD'!E2984-'TABLEAU DE BORD'!C2984</f>
        <v>0</v>
      </c>
      <c r="CL2986">
        <f>'TABLEAU DE BORD'!H2984</f>
        <v>0</v>
      </c>
      <c r="CM2986">
        <f>'TABLEAU DE BORD'!K2984-'TABLEAU DE BORD'!I2984</f>
        <v>0</v>
      </c>
    </row>
    <row r="2987" spans="85:91" x14ac:dyDescent="0.25">
      <c r="CG298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BORD'!$B$13:$B$2000,0),9)))*T2987/$P$18)</f>
        <v>406.35042202010396</v>
      </c>
      <c r="CI2987">
        <f>'TABLEAU DE BORD'!B2985</f>
        <v>0</v>
      </c>
      <c r="CJ2987">
        <f>'TABLEAU DE BORD'!E2985-'TABLEAU DE BORD'!C2985</f>
        <v>0</v>
      </c>
      <c r="CL2987">
        <f>'TABLEAU DE BORD'!H2985</f>
        <v>0</v>
      </c>
      <c r="CM2987">
        <f>'TABLEAU DE BORD'!K2985-'TABLEAU DE BORD'!I2985</f>
        <v>0</v>
      </c>
    </row>
    <row r="2988" spans="85:91" x14ac:dyDescent="0.25">
      <c r="CG298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BORD'!$B$13:$B$2000,0),9)))*T2988/$P$18)</f>
        <v>406.35042202010396</v>
      </c>
      <c r="CI2988">
        <f>'TABLEAU DE BORD'!B2986</f>
        <v>0</v>
      </c>
      <c r="CJ2988">
        <f>'TABLEAU DE BORD'!E2986-'TABLEAU DE BORD'!C2986</f>
        <v>0</v>
      </c>
      <c r="CL2988">
        <f>'TABLEAU DE BORD'!H2986</f>
        <v>0</v>
      </c>
      <c r="CM2988">
        <f>'TABLEAU DE BORD'!K2986-'TABLEAU DE BORD'!I2986</f>
        <v>0</v>
      </c>
    </row>
    <row r="2989" spans="85:91" x14ac:dyDescent="0.25">
      <c r="CG298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BORD'!$B$13:$B$2000,0),9)))*T2989/$P$18)</f>
        <v>406.35042202010396</v>
      </c>
      <c r="CI2989">
        <f>'TABLEAU DE BORD'!B2987</f>
        <v>0</v>
      </c>
      <c r="CJ2989">
        <f>'TABLEAU DE BORD'!E2987-'TABLEAU DE BORD'!C2987</f>
        <v>0</v>
      </c>
      <c r="CL2989">
        <f>'TABLEAU DE BORD'!H2987</f>
        <v>0</v>
      </c>
      <c r="CM2989">
        <f>'TABLEAU DE BORD'!K2987-'TABLEAU DE BORD'!I2987</f>
        <v>0</v>
      </c>
    </row>
    <row r="2990" spans="85:91" x14ac:dyDescent="0.25">
      <c r="CG299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BORD'!$B$13:$B$2000,0),9)))*T2990/$P$18)</f>
        <v>406.35042202010396</v>
      </c>
      <c r="CI2990">
        <f>'TABLEAU DE BORD'!B2988</f>
        <v>0</v>
      </c>
      <c r="CJ2990">
        <f>'TABLEAU DE BORD'!E2988-'TABLEAU DE BORD'!C2988</f>
        <v>0</v>
      </c>
      <c r="CL2990">
        <f>'TABLEAU DE BORD'!H2988</f>
        <v>0</v>
      </c>
      <c r="CM2990">
        <f>'TABLEAU DE BORD'!K2988-'TABLEAU DE BORD'!I2988</f>
        <v>0</v>
      </c>
    </row>
    <row r="2991" spans="85:91" x14ac:dyDescent="0.25">
      <c r="CG299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BORD'!$B$13:$B$2000,0),9)))*T2991/$P$18)</f>
        <v>406.35042202010396</v>
      </c>
      <c r="CI2991">
        <f>'TABLEAU DE BORD'!B2989</f>
        <v>0</v>
      </c>
      <c r="CJ2991">
        <f>'TABLEAU DE BORD'!E2989-'TABLEAU DE BORD'!C2989</f>
        <v>0</v>
      </c>
      <c r="CL2991">
        <f>'TABLEAU DE BORD'!H2989</f>
        <v>0</v>
      </c>
      <c r="CM2991">
        <f>'TABLEAU DE BORD'!K2989-'TABLEAU DE BORD'!I2989</f>
        <v>0</v>
      </c>
    </row>
    <row r="2992" spans="85:91" x14ac:dyDescent="0.25">
      <c r="CG299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BORD'!$B$13:$B$2000,0),9)))*T2992/$P$18)</f>
        <v>406.35042202010396</v>
      </c>
      <c r="CI2992">
        <f>'TABLEAU DE BORD'!B2990</f>
        <v>0</v>
      </c>
      <c r="CJ2992">
        <f>'TABLEAU DE BORD'!E2990-'TABLEAU DE BORD'!C2990</f>
        <v>0</v>
      </c>
      <c r="CL2992">
        <f>'TABLEAU DE BORD'!H2990</f>
        <v>0</v>
      </c>
      <c r="CM2992">
        <f>'TABLEAU DE BORD'!K2990-'TABLEAU DE BORD'!I2990</f>
        <v>0</v>
      </c>
    </row>
    <row r="2993" spans="85:91" x14ac:dyDescent="0.25">
      <c r="CG299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BORD'!$B$13:$B$2000,0),9)))*T2993/$P$18)</f>
        <v>406.35042202010396</v>
      </c>
      <c r="CI2993">
        <f>'TABLEAU DE BORD'!B2991</f>
        <v>0</v>
      </c>
      <c r="CJ2993">
        <f>'TABLEAU DE BORD'!E2991-'TABLEAU DE BORD'!C2991</f>
        <v>0</v>
      </c>
      <c r="CL2993">
        <f>'TABLEAU DE BORD'!H2991</f>
        <v>0</v>
      </c>
      <c r="CM2993">
        <f>'TABLEAU DE BORD'!K2991-'TABLEAU DE BORD'!I2991</f>
        <v>0</v>
      </c>
    </row>
    <row r="2994" spans="85:91" x14ac:dyDescent="0.25">
      <c r="CG299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BORD'!$B$13:$B$2000,0),9)))*T2994/$P$18)</f>
        <v>406.35042202010396</v>
      </c>
      <c r="CI2994">
        <f>'TABLEAU DE BORD'!B2992</f>
        <v>0</v>
      </c>
      <c r="CJ2994">
        <f>'TABLEAU DE BORD'!E2992-'TABLEAU DE BORD'!C2992</f>
        <v>0</v>
      </c>
      <c r="CL2994">
        <f>'TABLEAU DE BORD'!H2992</f>
        <v>0</v>
      </c>
      <c r="CM2994">
        <f>'TABLEAU DE BORD'!K2992-'TABLEAU DE BORD'!I2992</f>
        <v>0</v>
      </c>
    </row>
    <row r="2995" spans="85:91" x14ac:dyDescent="0.25">
      <c r="CG299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BORD'!$B$13:$B$2000,0),9)))*T2995/$P$18)</f>
        <v>406.35042202010396</v>
      </c>
      <c r="CI2995">
        <f>'TABLEAU DE BORD'!B2993</f>
        <v>0</v>
      </c>
      <c r="CJ2995">
        <f>'TABLEAU DE BORD'!E2993-'TABLEAU DE BORD'!C2993</f>
        <v>0</v>
      </c>
      <c r="CL2995">
        <f>'TABLEAU DE BORD'!H2993</f>
        <v>0</v>
      </c>
      <c r="CM2995">
        <f>'TABLEAU DE BORD'!K2993-'TABLEAU DE BORD'!I2993</f>
        <v>0</v>
      </c>
    </row>
    <row r="2996" spans="85:91" x14ac:dyDescent="0.25">
      <c r="CG299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BORD'!$B$13:$B$2000,0),9)))*T2996/$P$18)</f>
        <v>406.35042202010396</v>
      </c>
      <c r="CI2996">
        <f>'TABLEAU DE BORD'!B2994</f>
        <v>0</v>
      </c>
      <c r="CJ2996">
        <f>'TABLEAU DE BORD'!E2994-'TABLEAU DE BORD'!C2994</f>
        <v>0</v>
      </c>
      <c r="CL2996">
        <f>'TABLEAU DE BORD'!H2994</f>
        <v>0</v>
      </c>
      <c r="CM2996">
        <f>'TABLEAU DE BORD'!K2994-'TABLEAU DE BORD'!I2994</f>
        <v>0</v>
      </c>
    </row>
    <row r="2997" spans="85:91" x14ac:dyDescent="0.25">
      <c r="CG299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BORD'!$B$13:$B$2000,0),9)))*T2997/$P$18)</f>
        <v>406.35042202010396</v>
      </c>
      <c r="CI2997">
        <f>'TABLEAU DE BORD'!B2995</f>
        <v>0</v>
      </c>
      <c r="CJ2997">
        <f>'TABLEAU DE BORD'!E2995-'TABLEAU DE BORD'!C2995</f>
        <v>0</v>
      </c>
      <c r="CL2997">
        <f>'TABLEAU DE BORD'!H2995</f>
        <v>0</v>
      </c>
      <c r="CM2997">
        <f>'TABLEAU DE BORD'!K2995-'TABLEAU DE BORD'!I2995</f>
        <v>0</v>
      </c>
    </row>
    <row r="2998" spans="85:91" x14ac:dyDescent="0.25">
      <c r="CG299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BORD'!$B$13:$B$2000,0),9)))*T2998/$P$18)</f>
        <v>406.35042202010396</v>
      </c>
      <c r="CI2998">
        <f>'TABLEAU DE BORD'!B2996</f>
        <v>0</v>
      </c>
      <c r="CJ2998">
        <f>'TABLEAU DE BORD'!E2996-'TABLEAU DE BORD'!C2996</f>
        <v>0</v>
      </c>
      <c r="CL2998">
        <f>'TABLEAU DE BORD'!H2996</f>
        <v>0</v>
      </c>
      <c r="CM2998">
        <f>'TABLEAU DE BORD'!K2996-'TABLEAU DE BORD'!I2996</f>
        <v>0</v>
      </c>
    </row>
    <row r="2999" spans="85:91" x14ac:dyDescent="0.25">
      <c r="CG299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BORD'!$B$13:$B$2000,0),9)))*T2999/$P$18)</f>
        <v>406.35042202010396</v>
      </c>
      <c r="CI2999">
        <f>'TABLEAU DE BORD'!B2997</f>
        <v>0</v>
      </c>
      <c r="CJ2999">
        <f>'TABLEAU DE BORD'!E2997-'TABLEAU DE BORD'!C2997</f>
        <v>0</v>
      </c>
      <c r="CL2999">
        <f>'TABLEAU DE BORD'!H2997</f>
        <v>0</v>
      </c>
      <c r="CM2999">
        <f>'TABLEAU DE BORD'!K2997-'TABLEAU DE BORD'!I2997</f>
        <v>0</v>
      </c>
    </row>
    <row r="3000" spans="85:91" x14ac:dyDescent="0.25">
      <c r="CG300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BORD'!$B$13:$B$2000,0),9)))*T3000/$P$18)</f>
        <v>406.35042202010396</v>
      </c>
      <c r="CI3000">
        <f>'TABLEAU DE BORD'!B2998</f>
        <v>0</v>
      </c>
      <c r="CJ3000">
        <f>'TABLEAU DE BORD'!E2998-'TABLEAU DE BORD'!C2998</f>
        <v>0</v>
      </c>
      <c r="CL3000">
        <f>'TABLEAU DE BORD'!H2998</f>
        <v>0</v>
      </c>
      <c r="CM3000">
        <f>'TABLEAU DE BORD'!K2998-'TABLEAU DE BORD'!I2998</f>
        <v>0</v>
      </c>
    </row>
    <row r="3001" spans="85:91" x14ac:dyDescent="0.25">
      <c r="CG300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BORD'!$B$13:$B$2000,0),9)))*T3001/$P$18)</f>
        <v>406.35042202010396</v>
      </c>
      <c r="CI3001">
        <f>'TABLEAU DE BORD'!B2999</f>
        <v>0</v>
      </c>
      <c r="CJ3001">
        <f>'TABLEAU DE BORD'!E2999-'TABLEAU DE BORD'!C2999</f>
        <v>0</v>
      </c>
      <c r="CL3001">
        <f>'TABLEAU DE BORD'!H2999</f>
        <v>0</v>
      </c>
      <c r="CM3001">
        <f>'TABLEAU DE BORD'!K2999-'TABLEAU DE BORD'!I2999</f>
        <v>0</v>
      </c>
    </row>
    <row r="3002" spans="85:91" x14ac:dyDescent="0.25">
      <c r="CG300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BORD'!$B$13:$B$2000,0),9)))*T3002/$P$18)</f>
        <v>406.35042202010396</v>
      </c>
      <c r="CI3002">
        <f>'TABLEAU DE BORD'!B3000</f>
        <v>0</v>
      </c>
      <c r="CJ3002">
        <f>'TABLEAU DE BORD'!E3000-'TABLEAU DE BORD'!C3000</f>
        <v>0</v>
      </c>
      <c r="CL3002">
        <f>'TABLEAU DE BORD'!H3000</f>
        <v>0</v>
      </c>
      <c r="CM3002">
        <f>'TABLEAU DE BORD'!K3000-'TABLEAU DE BORD'!I3000</f>
        <v>0</v>
      </c>
    </row>
    <row r="3003" spans="85:91" x14ac:dyDescent="0.25">
      <c r="CG300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BORD'!$B$13:$B$2000,0),9)))*T3003/$P$18)</f>
        <v>406.35042202010396</v>
      </c>
      <c r="CI3003">
        <f>'TABLEAU DE BORD'!B3001</f>
        <v>0</v>
      </c>
      <c r="CJ3003">
        <f>'TABLEAU DE BORD'!E3001-'TABLEAU DE BORD'!C3001</f>
        <v>0</v>
      </c>
      <c r="CL3003">
        <f>'TABLEAU DE BORD'!H3001</f>
        <v>0</v>
      </c>
      <c r="CM3003">
        <f>'TABLEAU DE BORD'!K3001-'TABLEAU DE BORD'!I3001</f>
        <v>0</v>
      </c>
    </row>
    <row r="3004" spans="85:91" x14ac:dyDescent="0.25">
      <c r="CG300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BORD'!$B$13:$B$2000,0),9)))*T3004/$P$18)</f>
        <v>406.35042202010396</v>
      </c>
      <c r="CI3004">
        <f>'TABLEAU DE BORD'!B3002</f>
        <v>0</v>
      </c>
      <c r="CJ3004">
        <f>'TABLEAU DE BORD'!E3002-'TABLEAU DE BORD'!C3002</f>
        <v>0</v>
      </c>
      <c r="CL3004">
        <f>'TABLEAU DE BORD'!H3002</f>
        <v>0</v>
      </c>
      <c r="CM3004">
        <f>'TABLEAU DE BORD'!K3002-'TABLEAU DE BORD'!I3002</f>
        <v>0</v>
      </c>
    </row>
    <row r="3005" spans="85:91" x14ac:dyDescent="0.25">
      <c r="CG300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BORD'!$B$13:$B$2000,0),9)))*T3005/$P$18)</f>
        <v>406.35042202010396</v>
      </c>
      <c r="CI3005">
        <f>'TABLEAU DE BORD'!B3003</f>
        <v>0</v>
      </c>
      <c r="CJ3005">
        <f>'TABLEAU DE BORD'!E3003-'TABLEAU DE BORD'!C3003</f>
        <v>0</v>
      </c>
      <c r="CL3005">
        <f>'TABLEAU DE BORD'!H3003</f>
        <v>0</v>
      </c>
      <c r="CM3005">
        <f>'TABLEAU DE BORD'!K3003-'TABLEAU DE BORD'!I3003</f>
        <v>0</v>
      </c>
    </row>
    <row r="3006" spans="85:91" x14ac:dyDescent="0.25">
      <c r="CG300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BORD'!$B$13:$B$2000,0),9)))*T3006/$P$18)</f>
        <v>406.35042202010396</v>
      </c>
      <c r="CI3006">
        <f>'TABLEAU DE BORD'!B3004</f>
        <v>0</v>
      </c>
      <c r="CJ3006">
        <f>'TABLEAU DE BORD'!E3004-'TABLEAU DE BORD'!C3004</f>
        <v>0</v>
      </c>
      <c r="CL3006">
        <f>'TABLEAU DE BORD'!H3004</f>
        <v>0</v>
      </c>
      <c r="CM3006">
        <f>'TABLEAU DE BORD'!K3004-'TABLEAU DE BORD'!I3004</f>
        <v>0</v>
      </c>
    </row>
    <row r="3007" spans="85:91" x14ac:dyDescent="0.25">
      <c r="CG300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BORD'!$B$13:$B$2000,0),9)))*T3007/$P$18)</f>
        <v>406.35042202010396</v>
      </c>
      <c r="CI3007">
        <f>'TABLEAU DE BORD'!B3005</f>
        <v>0</v>
      </c>
      <c r="CJ3007">
        <f>'TABLEAU DE BORD'!E3005-'TABLEAU DE BORD'!C3005</f>
        <v>0</v>
      </c>
      <c r="CL3007">
        <f>'TABLEAU DE BORD'!H3005</f>
        <v>0</v>
      </c>
      <c r="CM3007">
        <f>'TABLEAU DE BORD'!K3005-'TABLEAU DE BORD'!I3005</f>
        <v>0</v>
      </c>
    </row>
    <row r="3008" spans="85:91" x14ac:dyDescent="0.25">
      <c r="CG300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BORD'!$B$13:$B$2000,0),9)))*T3008/$P$18)</f>
        <v>406.35042202010396</v>
      </c>
      <c r="CI3008">
        <f>'TABLEAU DE BORD'!B3006</f>
        <v>0</v>
      </c>
      <c r="CJ3008">
        <f>'TABLEAU DE BORD'!E3006-'TABLEAU DE BORD'!C3006</f>
        <v>0</v>
      </c>
      <c r="CL3008">
        <f>'TABLEAU DE BORD'!H3006</f>
        <v>0</v>
      </c>
      <c r="CM3008">
        <f>'TABLEAU DE BORD'!K3006-'TABLEAU DE BORD'!I3006</f>
        <v>0</v>
      </c>
    </row>
    <row r="3009" spans="85:91" x14ac:dyDescent="0.25">
      <c r="CG300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BORD'!$B$13:$B$2000,0),9)))*T3009/$P$18)</f>
        <v>406.35042202010396</v>
      </c>
      <c r="CI3009">
        <f>'TABLEAU DE BORD'!B3007</f>
        <v>0</v>
      </c>
      <c r="CJ3009">
        <f>'TABLEAU DE BORD'!E3007-'TABLEAU DE BORD'!C3007</f>
        <v>0</v>
      </c>
      <c r="CL3009">
        <f>'TABLEAU DE BORD'!H3007</f>
        <v>0</v>
      </c>
      <c r="CM3009">
        <f>'TABLEAU DE BORD'!K3007-'TABLEAU DE BORD'!I3007</f>
        <v>0</v>
      </c>
    </row>
    <row r="3010" spans="85:91" x14ac:dyDescent="0.25">
      <c r="CG301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BORD'!$B$13:$B$2000,0),9)))*T3010/$P$18)</f>
        <v>406.35042202010396</v>
      </c>
      <c r="CI3010">
        <f>'TABLEAU DE BORD'!B3008</f>
        <v>0</v>
      </c>
      <c r="CJ3010">
        <f>'TABLEAU DE BORD'!E3008-'TABLEAU DE BORD'!C3008</f>
        <v>0</v>
      </c>
      <c r="CL3010">
        <f>'TABLEAU DE BORD'!H3008</f>
        <v>0</v>
      </c>
      <c r="CM3010">
        <f>'TABLEAU DE BORD'!K3008-'TABLEAU DE BORD'!I3008</f>
        <v>0</v>
      </c>
    </row>
    <row r="3011" spans="85:91" x14ac:dyDescent="0.25">
      <c r="CG301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BORD'!$B$13:$B$2000,0),9)))*T3011/$P$18)</f>
        <v>406.35042202010396</v>
      </c>
      <c r="CI3011">
        <f>'TABLEAU DE BORD'!B3009</f>
        <v>0</v>
      </c>
      <c r="CJ3011">
        <f>'TABLEAU DE BORD'!E3009-'TABLEAU DE BORD'!C3009</f>
        <v>0</v>
      </c>
      <c r="CL3011">
        <f>'TABLEAU DE BORD'!H3009</f>
        <v>0</v>
      </c>
      <c r="CM3011">
        <f>'TABLEAU DE BORD'!K3009-'TABLEAU DE BORD'!I3009</f>
        <v>0</v>
      </c>
    </row>
    <row r="3012" spans="85:91" x14ac:dyDescent="0.25">
      <c r="CG301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BORD'!$B$13:$B$2000,0),9)))*T3012/$P$18)</f>
        <v>406.35042202010396</v>
      </c>
      <c r="CI3012">
        <f>'TABLEAU DE BORD'!B3010</f>
        <v>0</v>
      </c>
      <c r="CJ3012">
        <f>'TABLEAU DE BORD'!E3010-'TABLEAU DE BORD'!C3010</f>
        <v>0</v>
      </c>
      <c r="CL3012">
        <f>'TABLEAU DE BORD'!H3010</f>
        <v>0</v>
      </c>
      <c r="CM3012">
        <f>'TABLEAU DE BORD'!K3010-'TABLEAU DE BORD'!I3010</f>
        <v>0</v>
      </c>
    </row>
    <row r="3013" spans="85:91" x14ac:dyDescent="0.25">
      <c r="CG301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BORD'!$B$13:$B$2000,0),9)))*T3013/$P$18)</f>
        <v>406.35042202010396</v>
      </c>
      <c r="CI3013">
        <f>'TABLEAU DE BORD'!B3011</f>
        <v>0</v>
      </c>
      <c r="CJ3013">
        <f>'TABLEAU DE BORD'!E3011-'TABLEAU DE BORD'!C3011</f>
        <v>0</v>
      </c>
      <c r="CL3013">
        <f>'TABLEAU DE BORD'!H3011</f>
        <v>0</v>
      </c>
      <c r="CM3013">
        <f>'TABLEAU DE BORD'!K3011-'TABLEAU DE BORD'!I3011</f>
        <v>0</v>
      </c>
    </row>
    <row r="3014" spans="85:91" x14ac:dyDescent="0.25">
      <c r="CG301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BORD'!$B$13:$B$2000,0),9)))*T3014/$P$18)</f>
        <v>406.35042202010396</v>
      </c>
      <c r="CI3014">
        <f>'TABLEAU DE BORD'!B3012</f>
        <v>0</v>
      </c>
      <c r="CJ3014">
        <f>'TABLEAU DE BORD'!E3012-'TABLEAU DE BORD'!C3012</f>
        <v>0</v>
      </c>
      <c r="CL3014">
        <f>'TABLEAU DE BORD'!H3012</f>
        <v>0</v>
      </c>
      <c r="CM3014">
        <f>'TABLEAU DE BORD'!K3012-'TABLEAU DE BORD'!I3012</f>
        <v>0</v>
      </c>
    </row>
    <row r="3015" spans="85:91" x14ac:dyDescent="0.25">
      <c r="CG301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BORD'!$B$13:$B$2000,0),9)))*T3015/$P$18)</f>
        <v>406.35042202010396</v>
      </c>
      <c r="CI3015">
        <f>'TABLEAU DE BORD'!B3013</f>
        <v>0</v>
      </c>
      <c r="CJ3015">
        <f>'TABLEAU DE BORD'!E3013-'TABLEAU DE BORD'!C3013</f>
        <v>0</v>
      </c>
      <c r="CL3015">
        <f>'TABLEAU DE BORD'!H3013</f>
        <v>0</v>
      </c>
      <c r="CM3015">
        <f>'TABLEAU DE BORD'!K3013-'TABLEAU DE BORD'!I3013</f>
        <v>0</v>
      </c>
    </row>
    <row r="3016" spans="85:91" x14ac:dyDescent="0.25">
      <c r="CG301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BORD'!$B$13:$B$2000,0),9)))*T3016/$P$18)</f>
        <v>406.35042202010396</v>
      </c>
      <c r="CI3016">
        <f>'TABLEAU DE BORD'!B3014</f>
        <v>0</v>
      </c>
      <c r="CJ3016">
        <f>'TABLEAU DE BORD'!E3014-'TABLEAU DE BORD'!C3014</f>
        <v>0</v>
      </c>
      <c r="CL3016">
        <f>'TABLEAU DE BORD'!H3014</f>
        <v>0</v>
      </c>
      <c r="CM3016">
        <f>'TABLEAU DE BORD'!K3014-'TABLEAU DE BORD'!I3014</f>
        <v>0</v>
      </c>
    </row>
    <row r="3017" spans="85:91" x14ac:dyDescent="0.25">
      <c r="CG301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BORD'!$B$13:$B$2000,0),9)))*T3017/$P$18)</f>
        <v>406.35042202010396</v>
      </c>
      <c r="CI3017">
        <f>'TABLEAU DE BORD'!B3015</f>
        <v>0</v>
      </c>
      <c r="CJ3017">
        <f>'TABLEAU DE BORD'!E3015-'TABLEAU DE BORD'!C3015</f>
        <v>0</v>
      </c>
      <c r="CL3017">
        <f>'TABLEAU DE BORD'!H3015</f>
        <v>0</v>
      </c>
      <c r="CM3017">
        <f>'TABLEAU DE BORD'!K3015-'TABLEAU DE BORD'!I3015</f>
        <v>0</v>
      </c>
    </row>
    <row r="3018" spans="85:91" x14ac:dyDescent="0.25">
      <c r="CG301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BORD'!$B$13:$B$2000,0),9)))*T3018/$P$18)</f>
        <v>406.35042202010396</v>
      </c>
      <c r="CI3018">
        <f>'TABLEAU DE BORD'!B3016</f>
        <v>0</v>
      </c>
      <c r="CJ3018">
        <f>'TABLEAU DE BORD'!E3016-'TABLEAU DE BORD'!C3016</f>
        <v>0</v>
      </c>
      <c r="CL3018">
        <f>'TABLEAU DE BORD'!H3016</f>
        <v>0</v>
      </c>
      <c r="CM3018">
        <f>'TABLEAU DE BORD'!K3016-'TABLEAU DE BORD'!I3016</f>
        <v>0</v>
      </c>
    </row>
    <row r="3019" spans="85:91" x14ac:dyDescent="0.25">
      <c r="CG301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BORD'!$B$13:$B$2000,0),9)))*T3019/$P$18)</f>
        <v>406.35042202010396</v>
      </c>
      <c r="CI3019">
        <f>'TABLEAU DE BORD'!B3017</f>
        <v>0</v>
      </c>
      <c r="CJ3019">
        <f>'TABLEAU DE BORD'!E3017-'TABLEAU DE BORD'!C3017</f>
        <v>0</v>
      </c>
      <c r="CL3019">
        <f>'TABLEAU DE BORD'!H3017</f>
        <v>0</v>
      </c>
      <c r="CM3019">
        <f>'TABLEAU DE BORD'!K3017-'TABLEAU DE BORD'!I3017</f>
        <v>0</v>
      </c>
    </row>
    <row r="3020" spans="85:91" x14ac:dyDescent="0.25">
      <c r="CG302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BORD'!$B$13:$B$2000,0),9)))*T3020/$P$18)</f>
        <v>406.35042202010396</v>
      </c>
      <c r="CI3020">
        <f>'TABLEAU DE BORD'!B3018</f>
        <v>0</v>
      </c>
      <c r="CJ3020">
        <f>'TABLEAU DE BORD'!E3018-'TABLEAU DE BORD'!C3018</f>
        <v>0</v>
      </c>
      <c r="CL3020">
        <f>'TABLEAU DE BORD'!H3018</f>
        <v>0</v>
      </c>
      <c r="CM3020">
        <f>'TABLEAU DE BORD'!K3018-'TABLEAU DE BORD'!I3018</f>
        <v>0</v>
      </c>
    </row>
    <row r="3021" spans="85:91" x14ac:dyDescent="0.25">
      <c r="CG302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BORD'!$B$13:$B$2000,0),9)))*T3021/$P$18)</f>
        <v>406.35042202010396</v>
      </c>
      <c r="CI3021">
        <f>'TABLEAU DE BORD'!B3019</f>
        <v>0</v>
      </c>
      <c r="CJ3021">
        <f>'TABLEAU DE BORD'!E3019-'TABLEAU DE BORD'!C3019</f>
        <v>0</v>
      </c>
      <c r="CL3021">
        <f>'TABLEAU DE BORD'!H3019</f>
        <v>0</v>
      </c>
      <c r="CM3021">
        <f>'TABLEAU DE BORD'!K3019-'TABLEAU DE BORD'!I3019</f>
        <v>0</v>
      </c>
    </row>
    <row r="3022" spans="85:91" x14ac:dyDescent="0.25">
      <c r="CG302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BORD'!$B$13:$B$2000,0),9)))*T3022/$P$18)</f>
        <v>406.35042202010396</v>
      </c>
      <c r="CI3022">
        <f>'TABLEAU DE BORD'!B3020</f>
        <v>0</v>
      </c>
      <c r="CJ3022">
        <f>'TABLEAU DE BORD'!E3020-'TABLEAU DE BORD'!C3020</f>
        <v>0</v>
      </c>
      <c r="CL3022">
        <f>'TABLEAU DE BORD'!H3020</f>
        <v>0</v>
      </c>
      <c r="CM3022">
        <f>'TABLEAU DE BORD'!K3020-'TABLEAU DE BORD'!I3020</f>
        <v>0</v>
      </c>
    </row>
    <row r="3023" spans="85:91" x14ac:dyDescent="0.25">
      <c r="CG302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BORD'!$B$13:$B$2000,0),9)))*T3023/$P$18)</f>
        <v>406.35042202010396</v>
      </c>
      <c r="CI3023">
        <f>'TABLEAU DE BORD'!B3021</f>
        <v>0</v>
      </c>
      <c r="CJ3023">
        <f>'TABLEAU DE BORD'!E3021-'TABLEAU DE BORD'!C3021</f>
        <v>0</v>
      </c>
      <c r="CL3023">
        <f>'TABLEAU DE BORD'!H3021</f>
        <v>0</v>
      </c>
      <c r="CM3023">
        <f>'TABLEAU DE BORD'!K3021-'TABLEAU DE BORD'!I3021</f>
        <v>0</v>
      </c>
    </row>
    <row r="3024" spans="85:91" x14ac:dyDescent="0.25">
      <c r="CG302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BORD'!$B$13:$B$2000,0),9)))*T3024/$P$18)</f>
        <v>406.35042202010396</v>
      </c>
      <c r="CI3024">
        <f>'TABLEAU DE BORD'!B3022</f>
        <v>0</v>
      </c>
      <c r="CJ3024">
        <f>'TABLEAU DE BORD'!E3022-'TABLEAU DE BORD'!C3022</f>
        <v>0</v>
      </c>
      <c r="CL3024">
        <f>'TABLEAU DE BORD'!H3022</f>
        <v>0</v>
      </c>
      <c r="CM3024">
        <f>'TABLEAU DE BORD'!K3022-'TABLEAU DE BORD'!I3022</f>
        <v>0</v>
      </c>
    </row>
    <row r="3025" spans="85:91" x14ac:dyDescent="0.25">
      <c r="CG302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BORD'!$B$13:$B$2000,0),9)))*T3025/$P$18)</f>
        <v>406.35042202010396</v>
      </c>
      <c r="CI3025">
        <f>'TABLEAU DE BORD'!B3023</f>
        <v>0</v>
      </c>
      <c r="CJ3025">
        <f>'TABLEAU DE BORD'!E3023-'TABLEAU DE BORD'!C3023</f>
        <v>0</v>
      </c>
      <c r="CL3025">
        <f>'TABLEAU DE BORD'!H3023</f>
        <v>0</v>
      </c>
      <c r="CM3025">
        <f>'TABLEAU DE BORD'!K3023-'TABLEAU DE BORD'!I3023</f>
        <v>0</v>
      </c>
    </row>
    <row r="3026" spans="85:91" x14ac:dyDescent="0.25">
      <c r="CG302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BORD'!$B$13:$B$2000,0),9)))*T3026/$P$18)</f>
        <v>406.35042202010396</v>
      </c>
      <c r="CI3026">
        <f>'TABLEAU DE BORD'!B3024</f>
        <v>0</v>
      </c>
      <c r="CJ3026">
        <f>'TABLEAU DE BORD'!E3024-'TABLEAU DE BORD'!C3024</f>
        <v>0</v>
      </c>
      <c r="CL3026">
        <f>'TABLEAU DE BORD'!H3024</f>
        <v>0</v>
      </c>
      <c r="CM3026">
        <f>'TABLEAU DE BORD'!K3024-'TABLEAU DE BORD'!I3024</f>
        <v>0</v>
      </c>
    </row>
    <row r="3027" spans="85:91" x14ac:dyDescent="0.25">
      <c r="CG302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BORD'!$B$13:$B$2000,0),9)))*T3027/$P$18)</f>
        <v>406.35042202010396</v>
      </c>
      <c r="CI3027">
        <f>'TABLEAU DE BORD'!B3025</f>
        <v>0</v>
      </c>
      <c r="CJ3027">
        <f>'TABLEAU DE BORD'!E3025-'TABLEAU DE BORD'!C3025</f>
        <v>0</v>
      </c>
      <c r="CL3027">
        <f>'TABLEAU DE BORD'!H3025</f>
        <v>0</v>
      </c>
      <c r="CM3027">
        <f>'TABLEAU DE BORD'!K3025-'TABLEAU DE BORD'!I3025</f>
        <v>0</v>
      </c>
    </row>
    <row r="3028" spans="85:91" x14ac:dyDescent="0.25">
      <c r="CG302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BORD'!$B$13:$B$2000,0),9)))*T3028/$P$18)</f>
        <v>406.35042202010396</v>
      </c>
      <c r="CI3028">
        <f>'TABLEAU DE BORD'!B3026</f>
        <v>0</v>
      </c>
      <c r="CJ3028">
        <f>'TABLEAU DE BORD'!E3026-'TABLEAU DE BORD'!C3026</f>
        <v>0</v>
      </c>
      <c r="CL3028">
        <f>'TABLEAU DE BORD'!H3026</f>
        <v>0</v>
      </c>
      <c r="CM3028">
        <f>'TABLEAU DE BORD'!K3026-'TABLEAU DE BORD'!I3026</f>
        <v>0</v>
      </c>
    </row>
    <row r="3029" spans="85:91" x14ac:dyDescent="0.25">
      <c r="CG302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BORD'!$B$13:$B$2000,0),9)))*T3029/$P$18)</f>
        <v>406.35042202010396</v>
      </c>
      <c r="CI3029">
        <f>'TABLEAU DE BORD'!B3027</f>
        <v>0</v>
      </c>
      <c r="CJ3029">
        <f>'TABLEAU DE BORD'!E3027-'TABLEAU DE BORD'!C3027</f>
        <v>0</v>
      </c>
      <c r="CL3029">
        <f>'TABLEAU DE BORD'!H3027</f>
        <v>0</v>
      </c>
      <c r="CM3029">
        <f>'TABLEAU DE BORD'!K3027-'TABLEAU DE BORD'!I3027</f>
        <v>0</v>
      </c>
    </row>
    <row r="3030" spans="85:91" x14ac:dyDescent="0.25">
      <c r="CG303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BORD'!$B$13:$B$2000,0),9)))*T3030/$P$18)</f>
        <v>406.35042202010396</v>
      </c>
      <c r="CI3030">
        <f>'TABLEAU DE BORD'!B3028</f>
        <v>0</v>
      </c>
      <c r="CJ3030">
        <f>'TABLEAU DE BORD'!E3028-'TABLEAU DE BORD'!C3028</f>
        <v>0</v>
      </c>
      <c r="CL3030">
        <f>'TABLEAU DE BORD'!H3028</f>
        <v>0</v>
      </c>
      <c r="CM3030">
        <f>'TABLEAU DE BORD'!K3028-'TABLEAU DE BORD'!I3028</f>
        <v>0</v>
      </c>
    </row>
    <row r="3031" spans="85:91" x14ac:dyDescent="0.25">
      <c r="CG303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BORD'!$B$13:$B$2000,0),9)))*T3031/$P$18)</f>
        <v>406.35042202010396</v>
      </c>
      <c r="CI3031">
        <f>'TABLEAU DE BORD'!B3029</f>
        <v>0</v>
      </c>
      <c r="CJ3031">
        <f>'TABLEAU DE BORD'!E3029-'TABLEAU DE BORD'!C3029</f>
        <v>0</v>
      </c>
      <c r="CL3031">
        <f>'TABLEAU DE BORD'!H3029</f>
        <v>0</v>
      </c>
      <c r="CM3031">
        <f>'TABLEAU DE BORD'!K3029-'TABLEAU DE BORD'!I3029</f>
        <v>0</v>
      </c>
    </row>
    <row r="3032" spans="85:91" x14ac:dyDescent="0.25">
      <c r="CG303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BORD'!$B$13:$B$2000,0),9)))*T3032/$P$18)</f>
        <v>406.35042202010396</v>
      </c>
      <c r="CI3032">
        <f>'TABLEAU DE BORD'!B3030</f>
        <v>0</v>
      </c>
      <c r="CJ3032">
        <f>'TABLEAU DE BORD'!E3030-'TABLEAU DE BORD'!C3030</f>
        <v>0</v>
      </c>
      <c r="CL3032">
        <f>'TABLEAU DE BORD'!H3030</f>
        <v>0</v>
      </c>
      <c r="CM3032">
        <f>'TABLEAU DE BORD'!K3030-'TABLEAU DE BORD'!I3030</f>
        <v>0</v>
      </c>
    </row>
    <row r="3033" spans="85:91" x14ac:dyDescent="0.25">
      <c r="CG303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BORD'!$B$13:$B$2000,0),9)))*T3033/$P$18)</f>
        <v>406.35042202010396</v>
      </c>
      <c r="CI3033">
        <f>'TABLEAU DE BORD'!B3031</f>
        <v>0</v>
      </c>
      <c r="CJ3033">
        <f>'TABLEAU DE BORD'!E3031-'TABLEAU DE BORD'!C3031</f>
        <v>0</v>
      </c>
      <c r="CL3033">
        <f>'TABLEAU DE BORD'!H3031</f>
        <v>0</v>
      </c>
      <c r="CM3033">
        <f>'TABLEAU DE BORD'!K3031-'TABLEAU DE BORD'!I3031</f>
        <v>0</v>
      </c>
    </row>
    <row r="3034" spans="85:91" x14ac:dyDescent="0.25">
      <c r="CG303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BORD'!$B$13:$B$2000,0),9)))*T3034/$P$18)</f>
        <v>406.35042202010396</v>
      </c>
      <c r="CI3034">
        <f>'TABLEAU DE BORD'!B3032</f>
        <v>0</v>
      </c>
      <c r="CJ3034">
        <f>'TABLEAU DE BORD'!E3032-'TABLEAU DE BORD'!C3032</f>
        <v>0</v>
      </c>
      <c r="CL3034">
        <f>'TABLEAU DE BORD'!H3032</f>
        <v>0</v>
      </c>
      <c r="CM3034">
        <f>'TABLEAU DE BORD'!K3032-'TABLEAU DE BORD'!I3032</f>
        <v>0</v>
      </c>
    </row>
    <row r="3035" spans="85:91" x14ac:dyDescent="0.25">
      <c r="CG303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BORD'!$B$13:$B$2000,0),9)))*T3035/$P$18)</f>
        <v>406.35042202010396</v>
      </c>
      <c r="CI3035">
        <f>'TABLEAU DE BORD'!B3033</f>
        <v>0</v>
      </c>
      <c r="CJ3035">
        <f>'TABLEAU DE BORD'!E3033-'TABLEAU DE BORD'!C3033</f>
        <v>0</v>
      </c>
      <c r="CL3035">
        <f>'TABLEAU DE BORD'!H3033</f>
        <v>0</v>
      </c>
      <c r="CM3035">
        <f>'TABLEAU DE BORD'!K3033-'TABLEAU DE BORD'!I3033</f>
        <v>0</v>
      </c>
    </row>
    <row r="3036" spans="85:91" x14ac:dyDescent="0.25">
      <c r="CG303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BORD'!$B$13:$B$2000,0),9)))*T3036/$P$18)</f>
        <v>406.35042202010396</v>
      </c>
      <c r="CI3036">
        <f>'TABLEAU DE BORD'!B3034</f>
        <v>0</v>
      </c>
      <c r="CJ3036">
        <f>'TABLEAU DE BORD'!E3034-'TABLEAU DE BORD'!C3034</f>
        <v>0</v>
      </c>
      <c r="CL3036">
        <f>'TABLEAU DE BORD'!H3034</f>
        <v>0</v>
      </c>
      <c r="CM3036">
        <f>'TABLEAU DE BORD'!K3034-'TABLEAU DE BORD'!I3034</f>
        <v>0</v>
      </c>
    </row>
    <row r="3037" spans="85:91" x14ac:dyDescent="0.25">
      <c r="CG303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BORD'!$B$13:$B$2000,0),9)))*T3037/$P$18)</f>
        <v>406.35042202010396</v>
      </c>
      <c r="CI3037">
        <f>'TABLEAU DE BORD'!B3035</f>
        <v>0</v>
      </c>
      <c r="CJ3037">
        <f>'TABLEAU DE BORD'!E3035-'TABLEAU DE BORD'!C3035</f>
        <v>0</v>
      </c>
      <c r="CL3037">
        <f>'TABLEAU DE BORD'!H3035</f>
        <v>0</v>
      </c>
      <c r="CM3037">
        <f>'TABLEAU DE BORD'!K3035-'TABLEAU DE BORD'!I3035</f>
        <v>0</v>
      </c>
    </row>
    <row r="3038" spans="85:91" x14ac:dyDescent="0.25">
      <c r="CG303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BORD'!$B$13:$B$2000,0),9)))*T3038/$P$18)</f>
        <v>406.35042202010396</v>
      </c>
      <c r="CI3038">
        <f>'TABLEAU DE BORD'!B3036</f>
        <v>0</v>
      </c>
      <c r="CJ3038">
        <f>'TABLEAU DE BORD'!E3036-'TABLEAU DE BORD'!C3036</f>
        <v>0</v>
      </c>
      <c r="CL3038">
        <f>'TABLEAU DE BORD'!H3036</f>
        <v>0</v>
      </c>
      <c r="CM3038">
        <f>'TABLEAU DE BORD'!K3036-'TABLEAU DE BORD'!I3036</f>
        <v>0</v>
      </c>
    </row>
    <row r="3039" spans="85:91" x14ac:dyDescent="0.25">
      <c r="CG303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BORD'!$B$13:$B$2000,0),9)))*T3039/$P$18)</f>
        <v>406.35042202010396</v>
      </c>
      <c r="CI3039">
        <f>'TABLEAU DE BORD'!B3037</f>
        <v>0</v>
      </c>
      <c r="CJ3039">
        <f>'TABLEAU DE BORD'!E3037-'TABLEAU DE BORD'!C3037</f>
        <v>0</v>
      </c>
      <c r="CL3039">
        <f>'TABLEAU DE BORD'!H3037</f>
        <v>0</v>
      </c>
      <c r="CM3039">
        <f>'TABLEAU DE BORD'!K3037-'TABLEAU DE BORD'!I3037</f>
        <v>0</v>
      </c>
    </row>
    <row r="3040" spans="85:91" x14ac:dyDescent="0.25">
      <c r="CG304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BORD'!$B$13:$B$2000,0),9)))*T3040/$P$18)</f>
        <v>406.35042202010396</v>
      </c>
      <c r="CI3040">
        <f>'TABLEAU DE BORD'!B3038</f>
        <v>0</v>
      </c>
      <c r="CJ3040">
        <f>'TABLEAU DE BORD'!E3038-'TABLEAU DE BORD'!C3038</f>
        <v>0</v>
      </c>
      <c r="CL3040">
        <f>'TABLEAU DE BORD'!H3038</f>
        <v>0</v>
      </c>
      <c r="CM3040">
        <f>'TABLEAU DE BORD'!K3038-'TABLEAU DE BORD'!I3038</f>
        <v>0</v>
      </c>
    </row>
    <row r="3041" spans="85:91" x14ac:dyDescent="0.25">
      <c r="CG304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BORD'!$B$13:$B$2000,0),9)))*T3041/$P$18)</f>
        <v>406.35042202010396</v>
      </c>
      <c r="CI3041">
        <f>'TABLEAU DE BORD'!B3039</f>
        <v>0</v>
      </c>
      <c r="CJ3041">
        <f>'TABLEAU DE BORD'!E3039-'TABLEAU DE BORD'!C3039</f>
        <v>0</v>
      </c>
      <c r="CL3041">
        <f>'TABLEAU DE BORD'!H3039</f>
        <v>0</v>
      </c>
      <c r="CM3041">
        <f>'TABLEAU DE BORD'!K3039-'TABLEAU DE BORD'!I3039</f>
        <v>0</v>
      </c>
    </row>
    <row r="3042" spans="85:91" x14ac:dyDescent="0.25">
      <c r="CG304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BORD'!$B$13:$B$2000,0),9)))*T3042/$P$18)</f>
        <v>406.35042202010396</v>
      </c>
      <c r="CI3042">
        <f>'TABLEAU DE BORD'!B3040</f>
        <v>0</v>
      </c>
      <c r="CJ3042">
        <f>'TABLEAU DE BORD'!E3040-'TABLEAU DE BORD'!C3040</f>
        <v>0</v>
      </c>
      <c r="CL3042">
        <f>'TABLEAU DE BORD'!H3040</f>
        <v>0</v>
      </c>
      <c r="CM3042">
        <f>'TABLEAU DE BORD'!K3040-'TABLEAU DE BORD'!I3040</f>
        <v>0</v>
      </c>
    </row>
    <row r="3043" spans="85:91" x14ac:dyDescent="0.25">
      <c r="CG304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BORD'!$B$13:$B$2000,0),9)))*T3043/$P$18)</f>
        <v>406.35042202010396</v>
      </c>
      <c r="CI3043">
        <f>'TABLEAU DE BORD'!B3041</f>
        <v>0</v>
      </c>
      <c r="CJ3043">
        <f>'TABLEAU DE BORD'!E3041-'TABLEAU DE BORD'!C3041</f>
        <v>0</v>
      </c>
      <c r="CL3043">
        <f>'TABLEAU DE BORD'!H3041</f>
        <v>0</v>
      </c>
      <c r="CM3043">
        <f>'TABLEAU DE BORD'!K3041-'TABLEAU DE BORD'!I3041</f>
        <v>0</v>
      </c>
    </row>
    <row r="3044" spans="85:91" x14ac:dyDescent="0.25">
      <c r="CG304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BORD'!$B$13:$B$2000,0),9)))*T3044/$P$18)</f>
        <v>406.35042202010396</v>
      </c>
      <c r="CI3044">
        <f>'TABLEAU DE BORD'!B3042</f>
        <v>0</v>
      </c>
      <c r="CJ3044">
        <f>'TABLEAU DE BORD'!E3042-'TABLEAU DE BORD'!C3042</f>
        <v>0</v>
      </c>
      <c r="CL3044">
        <f>'TABLEAU DE BORD'!H3042</f>
        <v>0</v>
      </c>
      <c r="CM3044">
        <f>'TABLEAU DE BORD'!K3042-'TABLEAU DE BORD'!I3042</f>
        <v>0</v>
      </c>
    </row>
    <row r="3045" spans="85:91" x14ac:dyDescent="0.25">
      <c r="CG304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BORD'!$B$13:$B$2000,0),9)))*T3045/$P$18)</f>
        <v>406.35042202010396</v>
      </c>
      <c r="CI3045">
        <f>'TABLEAU DE BORD'!B3043</f>
        <v>0</v>
      </c>
      <c r="CJ3045">
        <f>'TABLEAU DE BORD'!E3043-'TABLEAU DE BORD'!C3043</f>
        <v>0</v>
      </c>
      <c r="CL3045">
        <f>'TABLEAU DE BORD'!H3043</f>
        <v>0</v>
      </c>
      <c r="CM3045">
        <f>'TABLEAU DE BORD'!K3043-'TABLEAU DE BORD'!I3043</f>
        <v>0</v>
      </c>
    </row>
    <row r="3046" spans="85:91" x14ac:dyDescent="0.25">
      <c r="CG304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BORD'!$B$13:$B$2000,0),9)))*T3046/$P$18)</f>
        <v>406.35042202010396</v>
      </c>
      <c r="CI3046">
        <f>'TABLEAU DE BORD'!B3044</f>
        <v>0</v>
      </c>
      <c r="CJ3046">
        <f>'TABLEAU DE BORD'!E3044-'TABLEAU DE BORD'!C3044</f>
        <v>0</v>
      </c>
      <c r="CL3046">
        <f>'TABLEAU DE BORD'!H3044</f>
        <v>0</v>
      </c>
      <c r="CM3046">
        <f>'TABLEAU DE BORD'!K3044-'TABLEAU DE BORD'!I3044</f>
        <v>0</v>
      </c>
    </row>
    <row r="3047" spans="85:91" x14ac:dyDescent="0.25">
      <c r="CG304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BORD'!$B$13:$B$2000,0),9)))*T3047/$P$18)</f>
        <v>406.35042202010396</v>
      </c>
      <c r="CI3047">
        <f>'TABLEAU DE BORD'!B3045</f>
        <v>0</v>
      </c>
      <c r="CJ3047">
        <f>'TABLEAU DE BORD'!E3045-'TABLEAU DE BORD'!C3045</f>
        <v>0</v>
      </c>
      <c r="CL3047">
        <f>'TABLEAU DE BORD'!H3045</f>
        <v>0</v>
      </c>
      <c r="CM3047">
        <f>'TABLEAU DE BORD'!K3045-'TABLEAU DE BORD'!I3045</f>
        <v>0</v>
      </c>
    </row>
    <row r="3048" spans="85:91" x14ac:dyDescent="0.25">
      <c r="CG304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BORD'!$B$13:$B$2000,0),9)))*T3048/$P$18)</f>
        <v>406.35042202010396</v>
      </c>
      <c r="CI3048">
        <f>'TABLEAU DE BORD'!B3046</f>
        <v>0</v>
      </c>
      <c r="CJ3048">
        <f>'TABLEAU DE BORD'!E3046-'TABLEAU DE BORD'!C3046</f>
        <v>0</v>
      </c>
      <c r="CL3048">
        <f>'TABLEAU DE BORD'!H3046</f>
        <v>0</v>
      </c>
      <c r="CM3048">
        <f>'TABLEAU DE BORD'!K3046-'TABLEAU DE BORD'!I3046</f>
        <v>0</v>
      </c>
    </row>
    <row r="3049" spans="85:91" x14ac:dyDescent="0.25">
      <c r="CG304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BORD'!$B$13:$B$2000,0),9)))*T3049/$P$18)</f>
        <v>406.35042202010396</v>
      </c>
      <c r="CI3049">
        <f>'TABLEAU DE BORD'!B3047</f>
        <v>0</v>
      </c>
      <c r="CJ3049">
        <f>'TABLEAU DE BORD'!E3047-'TABLEAU DE BORD'!C3047</f>
        <v>0</v>
      </c>
      <c r="CL3049">
        <f>'TABLEAU DE BORD'!H3047</f>
        <v>0</v>
      </c>
      <c r="CM3049">
        <f>'TABLEAU DE BORD'!K3047-'TABLEAU DE BORD'!I3047</f>
        <v>0</v>
      </c>
    </row>
    <row r="3050" spans="85:91" x14ac:dyDescent="0.25">
      <c r="CG305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BORD'!$B$13:$B$2000,0),9)))*T3050/$P$18)</f>
        <v>406.35042202010396</v>
      </c>
      <c r="CI3050">
        <f>'TABLEAU DE BORD'!B3048</f>
        <v>0</v>
      </c>
      <c r="CJ3050">
        <f>'TABLEAU DE BORD'!E3048-'TABLEAU DE BORD'!C3048</f>
        <v>0</v>
      </c>
      <c r="CL3050">
        <f>'TABLEAU DE BORD'!H3048</f>
        <v>0</v>
      </c>
      <c r="CM3050">
        <f>'TABLEAU DE BORD'!K3048-'TABLEAU DE BORD'!I3048</f>
        <v>0</v>
      </c>
    </row>
    <row r="3051" spans="85:91" x14ac:dyDescent="0.25">
      <c r="CG305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BORD'!$B$13:$B$2000,0),9)))*T3051/$P$18)</f>
        <v>406.35042202010396</v>
      </c>
      <c r="CI3051">
        <f>'TABLEAU DE BORD'!B3049</f>
        <v>0</v>
      </c>
      <c r="CJ3051">
        <f>'TABLEAU DE BORD'!E3049-'TABLEAU DE BORD'!C3049</f>
        <v>0</v>
      </c>
      <c r="CL3051">
        <f>'TABLEAU DE BORD'!H3049</f>
        <v>0</v>
      </c>
      <c r="CM3051">
        <f>'TABLEAU DE BORD'!K3049-'TABLEAU DE BORD'!I3049</f>
        <v>0</v>
      </c>
    </row>
    <row r="3052" spans="85:91" x14ac:dyDescent="0.25">
      <c r="CG305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BORD'!$B$13:$B$2000,0),9)))*T3052/$P$18)</f>
        <v>406.35042202010396</v>
      </c>
      <c r="CI3052">
        <f>'TABLEAU DE BORD'!B3050</f>
        <v>0</v>
      </c>
      <c r="CJ3052">
        <f>'TABLEAU DE BORD'!E3050-'TABLEAU DE BORD'!C3050</f>
        <v>0</v>
      </c>
      <c r="CL3052">
        <f>'TABLEAU DE BORD'!H3050</f>
        <v>0</v>
      </c>
      <c r="CM3052">
        <f>'TABLEAU DE BORD'!K3050-'TABLEAU DE BORD'!I3050</f>
        <v>0</v>
      </c>
    </row>
    <row r="3053" spans="85:91" x14ac:dyDescent="0.25">
      <c r="CG305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BORD'!$B$13:$B$2000,0),9)))*T3053/$P$18)</f>
        <v>406.35042202010396</v>
      </c>
      <c r="CI3053">
        <f>'TABLEAU DE BORD'!B3051</f>
        <v>0</v>
      </c>
      <c r="CJ3053">
        <f>'TABLEAU DE BORD'!E3051-'TABLEAU DE BORD'!C3051</f>
        <v>0</v>
      </c>
      <c r="CL3053">
        <f>'TABLEAU DE BORD'!H3051</f>
        <v>0</v>
      </c>
      <c r="CM3053">
        <f>'TABLEAU DE BORD'!K3051-'TABLEAU DE BORD'!I3051</f>
        <v>0</v>
      </c>
    </row>
    <row r="3054" spans="85:91" x14ac:dyDescent="0.25">
      <c r="CG305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BORD'!$B$13:$B$2000,0),9)))*T3054/$P$18)</f>
        <v>406.35042202010396</v>
      </c>
      <c r="CI3054">
        <f>'TABLEAU DE BORD'!B3052</f>
        <v>0</v>
      </c>
      <c r="CJ3054">
        <f>'TABLEAU DE BORD'!E3052-'TABLEAU DE BORD'!C3052</f>
        <v>0</v>
      </c>
      <c r="CL3054">
        <f>'TABLEAU DE BORD'!H3052</f>
        <v>0</v>
      </c>
      <c r="CM3054">
        <f>'TABLEAU DE BORD'!K3052-'TABLEAU DE BORD'!I3052</f>
        <v>0</v>
      </c>
    </row>
    <row r="3055" spans="85:91" x14ac:dyDescent="0.25">
      <c r="CG305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BORD'!$B$13:$B$2000,0),9)))*T3055/$P$18)</f>
        <v>406.35042202010396</v>
      </c>
      <c r="CI3055">
        <f>'TABLEAU DE BORD'!B3053</f>
        <v>0</v>
      </c>
      <c r="CJ3055">
        <f>'TABLEAU DE BORD'!E3053-'TABLEAU DE BORD'!C3053</f>
        <v>0</v>
      </c>
      <c r="CL3055">
        <f>'TABLEAU DE BORD'!H3053</f>
        <v>0</v>
      </c>
      <c r="CM3055">
        <f>'TABLEAU DE BORD'!K3053-'TABLEAU DE BORD'!I3053</f>
        <v>0</v>
      </c>
    </row>
    <row r="3056" spans="85:91" x14ac:dyDescent="0.25">
      <c r="CG305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BORD'!$B$13:$B$2000,0),9)))*T3056/$P$18)</f>
        <v>406.35042202010396</v>
      </c>
      <c r="CI3056">
        <f>'TABLEAU DE BORD'!B3054</f>
        <v>0</v>
      </c>
      <c r="CJ3056">
        <f>'TABLEAU DE BORD'!E3054-'TABLEAU DE BORD'!C3054</f>
        <v>0</v>
      </c>
      <c r="CL3056">
        <f>'TABLEAU DE BORD'!H3054</f>
        <v>0</v>
      </c>
      <c r="CM3056">
        <f>'TABLEAU DE BORD'!K3054-'TABLEAU DE BORD'!I3054</f>
        <v>0</v>
      </c>
    </row>
    <row r="3057" spans="85:91" x14ac:dyDescent="0.25">
      <c r="CG305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BORD'!$B$13:$B$2000,0),9)))*T3057/$P$18)</f>
        <v>406.35042202010396</v>
      </c>
      <c r="CI3057">
        <f>'TABLEAU DE BORD'!B3055</f>
        <v>0</v>
      </c>
      <c r="CJ3057">
        <f>'TABLEAU DE BORD'!E3055-'TABLEAU DE BORD'!C3055</f>
        <v>0</v>
      </c>
      <c r="CL3057">
        <f>'TABLEAU DE BORD'!H3055</f>
        <v>0</v>
      </c>
      <c r="CM3057">
        <f>'TABLEAU DE BORD'!K3055-'TABLEAU DE BORD'!I3055</f>
        <v>0</v>
      </c>
    </row>
    <row r="3058" spans="85:91" x14ac:dyDescent="0.25">
      <c r="CG305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BORD'!$B$13:$B$2000,0),9)))*T3058/$P$18)</f>
        <v>406.35042202010396</v>
      </c>
      <c r="CI3058">
        <f>'TABLEAU DE BORD'!B3056</f>
        <v>0</v>
      </c>
      <c r="CJ3058">
        <f>'TABLEAU DE BORD'!E3056-'TABLEAU DE BORD'!C3056</f>
        <v>0</v>
      </c>
      <c r="CL3058">
        <f>'TABLEAU DE BORD'!H3056</f>
        <v>0</v>
      </c>
      <c r="CM3058">
        <f>'TABLEAU DE BORD'!K3056-'TABLEAU DE BORD'!I3056</f>
        <v>0</v>
      </c>
    </row>
    <row r="3059" spans="85:91" x14ac:dyDescent="0.25">
      <c r="CG305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BORD'!$B$13:$B$2000,0),9)))*T3059/$P$18)</f>
        <v>406.35042202010396</v>
      </c>
      <c r="CI3059">
        <f>'TABLEAU DE BORD'!B3057</f>
        <v>0</v>
      </c>
      <c r="CJ3059">
        <f>'TABLEAU DE BORD'!E3057-'TABLEAU DE BORD'!C3057</f>
        <v>0</v>
      </c>
      <c r="CL3059">
        <f>'TABLEAU DE BORD'!H3057</f>
        <v>0</v>
      </c>
      <c r="CM3059">
        <f>'TABLEAU DE BORD'!K3057-'TABLEAU DE BORD'!I3057</f>
        <v>0</v>
      </c>
    </row>
    <row r="3060" spans="85:91" x14ac:dyDescent="0.25">
      <c r="CG306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BORD'!$B$13:$B$2000,0),9)))*T3060/$P$18)</f>
        <v>406.35042202010396</v>
      </c>
      <c r="CI3060">
        <f>'TABLEAU DE BORD'!B3058</f>
        <v>0</v>
      </c>
      <c r="CJ3060">
        <f>'TABLEAU DE BORD'!E3058-'TABLEAU DE BORD'!C3058</f>
        <v>0</v>
      </c>
      <c r="CL3060">
        <f>'TABLEAU DE BORD'!H3058</f>
        <v>0</v>
      </c>
      <c r="CM3060">
        <f>'TABLEAU DE BORD'!K3058-'TABLEAU DE BORD'!I3058</f>
        <v>0</v>
      </c>
    </row>
    <row r="3061" spans="85:91" x14ac:dyDescent="0.25">
      <c r="CG306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BORD'!$B$13:$B$2000,0),9)))*T3061/$P$18)</f>
        <v>406.35042202010396</v>
      </c>
      <c r="CI3061">
        <f>'TABLEAU DE BORD'!B3059</f>
        <v>0</v>
      </c>
      <c r="CJ3061">
        <f>'TABLEAU DE BORD'!E3059-'TABLEAU DE BORD'!C3059</f>
        <v>0</v>
      </c>
      <c r="CL3061">
        <f>'TABLEAU DE BORD'!H3059</f>
        <v>0</v>
      </c>
      <c r="CM3061">
        <f>'TABLEAU DE BORD'!K3059-'TABLEAU DE BORD'!I3059</f>
        <v>0</v>
      </c>
    </row>
    <row r="3062" spans="85:91" x14ac:dyDescent="0.25">
      <c r="CG306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BORD'!$B$13:$B$2000,0),9)))*T3062/$P$18)</f>
        <v>406.35042202010396</v>
      </c>
      <c r="CI3062">
        <f>'TABLEAU DE BORD'!B3060</f>
        <v>0</v>
      </c>
      <c r="CJ3062">
        <f>'TABLEAU DE BORD'!E3060-'TABLEAU DE BORD'!C3060</f>
        <v>0</v>
      </c>
      <c r="CL3062">
        <f>'TABLEAU DE BORD'!H3060</f>
        <v>0</v>
      </c>
      <c r="CM3062">
        <f>'TABLEAU DE BORD'!K3060-'TABLEAU DE BORD'!I3060</f>
        <v>0</v>
      </c>
    </row>
    <row r="3063" spans="85:91" x14ac:dyDescent="0.25">
      <c r="CG306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BORD'!$B$13:$B$2000,0),9)))*T3063/$P$18)</f>
        <v>406.35042202010396</v>
      </c>
      <c r="CI3063">
        <f>'TABLEAU DE BORD'!B3061</f>
        <v>0</v>
      </c>
      <c r="CJ3063">
        <f>'TABLEAU DE BORD'!E3061-'TABLEAU DE BORD'!C3061</f>
        <v>0</v>
      </c>
      <c r="CL3063">
        <f>'TABLEAU DE BORD'!H3061</f>
        <v>0</v>
      </c>
      <c r="CM3063">
        <f>'TABLEAU DE BORD'!K3061-'TABLEAU DE BORD'!I3061</f>
        <v>0</v>
      </c>
    </row>
    <row r="3064" spans="85:91" x14ac:dyDescent="0.25">
      <c r="CG306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BORD'!$B$13:$B$2000,0),9)))*T3064/$P$18)</f>
        <v>406.35042202010396</v>
      </c>
      <c r="CI3064">
        <f>'TABLEAU DE BORD'!B3062</f>
        <v>0</v>
      </c>
      <c r="CJ3064">
        <f>'TABLEAU DE BORD'!E3062-'TABLEAU DE BORD'!C3062</f>
        <v>0</v>
      </c>
      <c r="CL3064">
        <f>'TABLEAU DE BORD'!H3062</f>
        <v>0</v>
      </c>
      <c r="CM3064">
        <f>'TABLEAU DE BORD'!K3062-'TABLEAU DE BORD'!I3062</f>
        <v>0</v>
      </c>
    </row>
    <row r="3065" spans="85:91" x14ac:dyDescent="0.25">
      <c r="CG306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BORD'!$B$13:$B$2000,0),9)))*T3065/$P$18)</f>
        <v>406.35042202010396</v>
      </c>
      <c r="CI3065">
        <f>'TABLEAU DE BORD'!B3063</f>
        <v>0</v>
      </c>
      <c r="CJ3065">
        <f>'TABLEAU DE BORD'!E3063-'TABLEAU DE BORD'!C3063</f>
        <v>0</v>
      </c>
      <c r="CL3065">
        <f>'TABLEAU DE BORD'!H3063</f>
        <v>0</v>
      </c>
      <c r="CM3065">
        <f>'TABLEAU DE BORD'!K3063-'TABLEAU DE BORD'!I3063</f>
        <v>0</v>
      </c>
    </row>
    <row r="3066" spans="85:91" x14ac:dyDescent="0.25">
      <c r="CG306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BORD'!$B$13:$B$2000,0),9)))*T3066/$P$18)</f>
        <v>406.35042202010396</v>
      </c>
      <c r="CI3066">
        <f>'TABLEAU DE BORD'!B3064</f>
        <v>0</v>
      </c>
      <c r="CJ3066">
        <f>'TABLEAU DE BORD'!E3064-'TABLEAU DE BORD'!C3064</f>
        <v>0</v>
      </c>
      <c r="CL3066">
        <f>'TABLEAU DE BORD'!H3064</f>
        <v>0</v>
      </c>
      <c r="CM3066">
        <f>'TABLEAU DE BORD'!K3064-'TABLEAU DE BORD'!I3064</f>
        <v>0</v>
      </c>
    </row>
    <row r="3067" spans="85:91" x14ac:dyDescent="0.25">
      <c r="CG306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BORD'!$B$13:$B$2000,0),9)))*T3067/$P$18)</f>
        <v>406.35042202010396</v>
      </c>
      <c r="CI3067">
        <f>'TABLEAU DE BORD'!B3065</f>
        <v>0</v>
      </c>
      <c r="CJ3067">
        <f>'TABLEAU DE BORD'!E3065-'TABLEAU DE BORD'!C3065</f>
        <v>0</v>
      </c>
      <c r="CL3067">
        <f>'TABLEAU DE BORD'!H3065</f>
        <v>0</v>
      </c>
      <c r="CM3067">
        <f>'TABLEAU DE BORD'!K3065-'TABLEAU DE BORD'!I3065</f>
        <v>0</v>
      </c>
    </row>
    <row r="3068" spans="85:91" x14ac:dyDescent="0.25">
      <c r="CG306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BORD'!$B$13:$B$2000,0),9)))*T3068/$P$18)</f>
        <v>406.35042202010396</v>
      </c>
      <c r="CI3068">
        <f>'TABLEAU DE BORD'!B3066</f>
        <v>0</v>
      </c>
      <c r="CJ3068">
        <f>'TABLEAU DE BORD'!E3066-'TABLEAU DE BORD'!C3066</f>
        <v>0</v>
      </c>
      <c r="CL3068">
        <f>'TABLEAU DE BORD'!H3066</f>
        <v>0</v>
      </c>
      <c r="CM3068">
        <f>'TABLEAU DE BORD'!K3066-'TABLEAU DE BORD'!I3066</f>
        <v>0</v>
      </c>
    </row>
    <row r="3069" spans="85:91" x14ac:dyDescent="0.25">
      <c r="CG306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BORD'!$B$13:$B$2000,0),9)))*T3069/$P$18)</f>
        <v>406.35042202010396</v>
      </c>
      <c r="CI3069">
        <f>'TABLEAU DE BORD'!B3067</f>
        <v>0</v>
      </c>
      <c r="CJ3069">
        <f>'TABLEAU DE BORD'!E3067-'TABLEAU DE BORD'!C3067</f>
        <v>0</v>
      </c>
      <c r="CL3069">
        <f>'TABLEAU DE BORD'!H3067</f>
        <v>0</v>
      </c>
      <c r="CM3069">
        <f>'TABLEAU DE BORD'!K3067-'TABLEAU DE BORD'!I3067</f>
        <v>0</v>
      </c>
    </row>
    <row r="3070" spans="85:91" x14ac:dyDescent="0.25">
      <c r="CG307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BORD'!$B$13:$B$2000,0),9)))*T3070/$P$18)</f>
        <v>406.35042202010396</v>
      </c>
      <c r="CI3070">
        <f>'TABLEAU DE BORD'!B3068</f>
        <v>0</v>
      </c>
      <c r="CJ3070">
        <f>'TABLEAU DE BORD'!E3068-'TABLEAU DE BORD'!C3068</f>
        <v>0</v>
      </c>
      <c r="CL3070">
        <f>'TABLEAU DE BORD'!H3068</f>
        <v>0</v>
      </c>
      <c r="CM3070">
        <f>'TABLEAU DE BORD'!K3068-'TABLEAU DE BORD'!I3068</f>
        <v>0</v>
      </c>
    </row>
    <row r="3071" spans="85:91" x14ac:dyDescent="0.25">
      <c r="CG307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BORD'!$B$13:$B$2000,0),9)))*T3071/$P$18)</f>
        <v>406.35042202010396</v>
      </c>
      <c r="CI3071">
        <f>'TABLEAU DE BORD'!B3069</f>
        <v>0</v>
      </c>
      <c r="CJ3071">
        <f>'TABLEAU DE BORD'!E3069-'TABLEAU DE BORD'!C3069</f>
        <v>0</v>
      </c>
      <c r="CL3071">
        <f>'TABLEAU DE BORD'!H3069</f>
        <v>0</v>
      </c>
      <c r="CM3071">
        <f>'TABLEAU DE BORD'!K3069-'TABLEAU DE BORD'!I3069</f>
        <v>0</v>
      </c>
    </row>
    <row r="3072" spans="85:91" x14ac:dyDescent="0.25">
      <c r="CG307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BORD'!$B$13:$B$2000,0),9)))*T3072/$P$18)</f>
        <v>406.35042202010396</v>
      </c>
      <c r="CI3072">
        <f>'TABLEAU DE BORD'!B3070</f>
        <v>0</v>
      </c>
      <c r="CJ3072">
        <f>'TABLEAU DE BORD'!E3070-'TABLEAU DE BORD'!C3070</f>
        <v>0</v>
      </c>
      <c r="CL3072">
        <f>'TABLEAU DE BORD'!H3070</f>
        <v>0</v>
      </c>
      <c r="CM3072">
        <f>'TABLEAU DE BORD'!K3070-'TABLEAU DE BORD'!I3070</f>
        <v>0</v>
      </c>
    </row>
    <row r="3073" spans="85:91" x14ac:dyDescent="0.25">
      <c r="CG307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BORD'!$B$13:$B$2000,0),9)))*T3073/$P$18)</f>
        <v>406.35042202010396</v>
      </c>
      <c r="CI3073">
        <f>'TABLEAU DE BORD'!B3071</f>
        <v>0</v>
      </c>
      <c r="CJ3073">
        <f>'TABLEAU DE BORD'!E3071-'TABLEAU DE BORD'!C3071</f>
        <v>0</v>
      </c>
      <c r="CL3073">
        <f>'TABLEAU DE BORD'!H3071</f>
        <v>0</v>
      </c>
      <c r="CM3073">
        <f>'TABLEAU DE BORD'!K3071-'TABLEAU DE BORD'!I3071</f>
        <v>0</v>
      </c>
    </row>
    <row r="3074" spans="85:91" x14ac:dyDescent="0.25">
      <c r="CG307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BORD'!$B$13:$B$2000,0),9)))*T3074/$P$18)</f>
        <v>406.35042202010396</v>
      </c>
      <c r="CI3074">
        <f>'TABLEAU DE BORD'!B3072</f>
        <v>0</v>
      </c>
      <c r="CJ3074">
        <f>'TABLEAU DE BORD'!E3072-'TABLEAU DE BORD'!C3072</f>
        <v>0</v>
      </c>
      <c r="CL3074">
        <f>'TABLEAU DE BORD'!H3072</f>
        <v>0</v>
      </c>
      <c r="CM3074">
        <f>'TABLEAU DE BORD'!K3072-'TABLEAU DE BORD'!I3072</f>
        <v>0</v>
      </c>
    </row>
    <row r="3075" spans="85:91" x14ac:dyDescent="0.25">
      <c r="CG307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BORD'!$B$13:$B$2000,0),9)))*T3075/$P$18)</f>
        <v>406.35042202010396</v>
      </c>
      <c r="CI3075">
        <f>'TABLEAU DE BORD'!B3073</f>
        <v>0</v>
      </c>
      <c r="CJ3075">
        <f>'TABLEAU DE BORD'!E3073-'TABLEAU DE BORD'!C3073</f>
        <v>0</v>
      </c>
      <c r="CL3075">
        <f>'TABLEAU DE BORD'!H3073</f>
        <v>0</v>
      </c>
      <c r="CM3075">
        <f>'TABLEAU DE BORD'!K3073-'TABLEAU DE BORD'!I3073</f>
        <v>0</v>
      </c>
    </row>
    <row r="3076" spans="85:91" x14ac:dyDescent="0.25">
      <c r="CG307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BORD'!$B$13:$B$2000,0),9)))*T3076/$P$18)</f>
        <v>406.35042202010396</v>
      </c>
      <c r="CI3076">
        <f>'TABLEAU DE BORD'!B3074</f>
        <v>0</v>
      </c>
      <c r="CJ3076">
        <f>'TABLEAU DE BORD'!E3074-'TABLEAU DE BORD'!C3074</f>
        <v>0</v>
      </c>
      <c r="CL3076">
        <f>'TABLEAU DE BORD'!H3074</f>
        <v>0</v>
      </c>
      <c r="CM3076">
        <f>'TABLEAU DE BORD'!K3074-'TABLEAU DE BORD'!I3074</f>
        <v>0</v>
      </c>
    </row>
    <row r="3077" spans="85:91" x14ac:dyDescent="0.25">
      <c r="CG307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BORD'!$B$13:$B$2000,0),9)))*T3077/$P$18)</f>
        <v>406.35042202010396</v>
      </c>
      <c r="CI3077">
        <f>'TABLEAU DE BORD'!B3075</f>
        <v>0</v>
      </c>
      <c r="CJ3077">
        <f>'TABLEAU DE BORD'!E3075-'TABLEAU DE BORD'!C3075</f>
        <v>0</v>
      </c>
      <c r="CL3077">
        <f>'TABLEAU DE BORD'!H3075</f>
        <v>0</v>
      </c>
      <c r="CM3077">
        <f>'TABLEAU DE BORD'!K3075-'TABLEAU DE BORD'!I3075</f>
        <v>0</v>
      </c>
    </row>
    <row r="3078" spans="85:91" x14ac:dyDescent="0.25">
      <c r="CG307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BORD'!$B$13:$B$2000,0),9)))*T3078/$P$18)</f>
        <v>406.35042202010396</v>
      </c>
      <c r="CI3078">
        <f>'TABLEAU DE BORD'!B3076</f>
        <v>0</v>
      </c>
      <c r="CJ3078">
        <f>'TABLEAU DE BORD'!E3076-'TABLEAU DE BORD'!C3076</f>
        <v>0</v>
      </c>
      <c r="CL3078">
        <f>'TABLEAU DE BORD'!H3076</f>
        <v>0</v>
      </c>
      <c r="CM3078">
        <f>'TABLEAU DE BORD'!K3076-'TABLEAU DE BORD'!I3076</f>
        <v>0</v>
      </c>
    </row>
    <row r="3079" spans="85:91" x14ac:dyDescent="0.25">
      <c r="CG307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BORD'!$B$13:$B$2000,0),9)))*T3079/$P$18)</f>
        <v>406.35042202010396</v>
      </c>
      <c r="CI3079">
        <f>'TABLEAU DE BORD'!B3077</f>
        <v>0</v>
      </c>
      <c r="CJ3079">
        <f>'TABLEAU DE BORD'!E3077-'TABLEAU DE BORD'!C3077</f>
        <v>0</v>
      </c>
      <c r="CL3079">
        <f>'TABLEAU DE BORD'!H3077</f>
        <v>0</v>
      </c>
      <c r="CM3079">
        <f>'TABLEAU DE BORD'!K3077-'TABLEAU DE BORD'!I3077</f>
        <v>0</v>
      </c>
    </row>
    <row r="3080" spans="85:91" x14ac:dyDescent="0.25">
      <c r="CG308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BORD'!$B$13:$B$2000,0),9)))*T3080/$P$18)</f>
        <v>406.35042202010396</v>
      </c>
      <c r="CI3080">
        <f>'TABLEAU DE BORD'!B3078</f>
        <v>0</v>
      </c>
      <c r="CJ3080">
        <f>'TABLEAU DE BORD'!E3078-'TABLEAU DE BORD'!C3078</f>
        <v>0</v>
      </c>
      <c r="CL3080">
        <f>'TABLEAU DE BORD'!H3078</f>
        <v>0</v>
      </c>
      <c r="CM3080">
        <f>'TABLEAU DE BORD'!K3078-'TABLEAU DE BORD'!I3078</f>
        <v>0</v>
      </c>
    </row>
    <row r="3081" spans="85:91" x14ac:dyDescent="0.25">
      <c r="CG308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BORD'!$B$13:$B$2000,0),9)))*T3081/$P$18)</f>
        <v>406.35042202010396</v>
      </c>
      <c r="CI3081">
        <f>'TABLEAU DE BORD'!B3079</f>
        <v>0</v>
      </c>
      <c r="CJ3081">
        <f>'TABLEAU DE BORD'!E3079-'TABLEAU DE BORD'!C3079</f>
        <v>0</v>
      </c>
      <c r="CL3081">
        <f>'TABLEAU DE BORD'!H3079</f>
        <v>0</v>
      </c>
      <c r="CM3081">
        <f>'TABLEAU DE BORD'!K3079-'TABLEAU DE BORD'!I3079</f>
        <v>0</v>
      </c>
    </row>
    <row r="3082" spans="85:91" x14ac:dyDescent="0.25">
      <c r="CG308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BORD'!$B$13:$B$2000,0),9)))*T3082/$P$18)</f>
        <v>406.35042202010396</v>
      </c>
      <c r="CI3082">
        <f>'TABLEAU DE BORD'!B3080</f>
        <v>0</v>
      </c>
      <c r="CJ3082">
        <f>'TABLEAU DE BORD'!E3080-'TABLEAU DE BORD'!C3080</f>
        <v>0</v>
      </c>
      <c r="CL3082">
        <f>'TABLEAU DE BORD'!H3080</f>
        <v>0</v>
      </c>
      <c r="CM3082">
        <f>'TABLEAU DE BORD'!K3080-'TABLEAU DE BORD'!I3080</f>
        <v>0</v>
      </c>
    </row>
    <row r="3083" spans="85:91" x14ac:dyDescent="0.25">
      <c r="CG308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BORD'!$B$13:$B$2000,0),9)))*T3083/$P$18)</f>
        <v>406.35042202010396</v>
      </c>
      <c r="CI3083">
        <f>'TABLEAU DE BORD'!B3081</f>
        <v>0</v>
      </c>
      <c r="CJ3083">
        <f>'TABLEAU DE BORD'!E3081-'TABLEAU DE BORD'!C3081</f>
        <v>0</v>
      </c>
      <c r="CL3083">
        <f>'TABLEAU DE BORD'!H3081</f>
        <v>0</v>
      </c>
      <c r="CM3083">
        <f>'TABLEAU DE BORD'!K3081-'TABLEAU DE BORD'!I3081</f>
        <v>0</v>
      </c>
    </row>
    <row r="3084" spans="85:91" x14ac:dyDescent="0.25">
      <c r="CG308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BORD'!$B$13:$B$2000,0),9)))*T3084/$P$18)</f>
        <v>406.35042202010396</v>
      </c>
      <c r="CI3084">
        <f>'TABLEAU DE BORD'!B3082</f>
        <v>0</v>
      </c>
      <c r="CJ3084">
        <f>'TABLEAU DE BORD'!E3082-'TABLEAU DE BORD'!C3082</f>
        <v>0</v>
      </c>
      <c r="CL3084">
        <f>'TABLEAU DE BORD'!H3082</f>
        <v>0</v>
      </c>
      <c r="CM3084">
        <f>'TABLEAU DE BORD'!K3082-'TABLEAU DE BORD'!I3082</f>
        <v>0</v>
      </c>
    </row>
    <row r="3085" spans="85:91" x14ac:dyDescent="0.25">
      <c r="CG308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BORD'!$B$13:$B$2000,0),9)))*T3085/$P$18)</f>
        <v>406.35042202010396</v>
      </c>
      <c r="CI3085">
        <f>'TABLEAU DE BORD'!B3083</f>
        <v>0</v>
      </c>
      <c r="CJ3085">
        <f>'TABLEAU DE BORD'!E3083-'TABLEAU DE BORD'!C3083</f>
        <v>0</v>
      </c>
      <c r="CL3085">
        <f>'TABLEAU DE BORD'!H3083</f>
        <v>0</v>
      </c>
      <c r="CM3085">
        <f>'TABLEAU DE BORD'!K3083-'TABLEAU DE BORD'!I3083</f>
        <v>0</v>
      </c>
    </row>
    <row r="3086" spans="85:91" x14ac:dyDescent="0.25">
      <c r="CG308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BORD'!$B$13:$B$2000,0),9)))*T3086/$P$18)</f>
        <v>406.35042202010396</v>
      </c>
      <c r="CI3086">
        <f>'TABLEAU DE BORD'!B3084</f>
        <v>0</v>
      </c>
      <c r="CJ3086">
        <f>'TABLEAU DE BORD'!E3084-'TABLEAU DE BORD'!C3084</f>
        <v>0</v>
      </c>
      <c r="CL3086">
        <f>'TABLEAU DE BORD'!H3084</f>
        <v>0</v>
      </c>
      <c r="CM3086">
        <f>'TABLEAU DE BORD'!K3084-'TABLEAU DE BORD'!I3084</f>
        <v>0</v>
      </c>
    </row>
    <row r="3087" spans="85:91" x14ac:dyDescent="0.25">
      <c r="CG308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BORD'!$B$13:$B$2000,0),9)))*T3087/$P$18)</f>
        <v>406.35042202010396</v>
      </c>
      <c r="CI3087">
        <f>'TABLEAU DE BORD'!B3085</f>
        <v>0</v>
      </c>
      <c r="CJ3087">
        <f>'TABLEAU DE BORD'!E3085-'TABLEAU DE BORD'!C3085</f>
        <v>0</v>
      </c>
      <c r="CL3087">
        <f>'TABLEAU DE BORD'!H3085</f>
        <v>0</v>
      </c>
      <c r="CM3087">
        <f>'TABLEAU DE BORD'!K3085-'TABLEAU DE BORD'!I3085</f>
        <v>0</v>
      </c>
    </row>
    <row r="3088" spans="85:91" x14ac:dyDescent="0.25">
      <c r="CG308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BORD'!$B$13:$B$2000,0),9)))*T3088/$P$18)</f>
        <v>406.35042202010396</v>
      </c>
      <c r="CI3088">
        <f>'TABLEAU DE BORD'!B3086</f>
        <v>0</v>
      </c>
      <c r="CJ3088">
        <f>'TABLEAU DE BORD'!E3086-'TABLEAU DE BORD'!C3086</f>
        <v>0</v>
      </c>
      <c r="CL3088">
        <f>'TABLEAU DE BORD'!H3086</f>
        <v>0</v>
      </c>
      <c r="CM3088">
        <f>'TABLEAU DE BORD'!K3086-'TABLEAU DE BORD'!I3086</f>
        <v>0</v>
      </c>
    </row>
    <row r="3089" spans="85:91" x14ac:dyDescent="0.25">
      <c r="CG308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BORD'!$B$13:$B$2000,0),9)))*T3089/$P$18)</f>
        <v>406.35042202010396</v>
      </c>
      <c r="CI3089">
        <f>'TABLEAU DE BORD'!B3087</f>
        <v>0</v>
      </c>
      <c r="CJ3089">
        <f>'TABLEAU DE BORD'!E3087-'TABLEAU DE BORD'!C3087</f>
        <v>0</v>
      </c>
      <c r="CL3089">
        <f>'TABLEAU DE BORD'!H3087</f>
        <v>0</v>
      </c>
      <c r="CM3089">
        <f>'TABLEAU DE BORD'!K3087-'TABLEAU DE BORD'!I3087</f>
        <v>0</v>
      </c>
    </row>
    <row r="3090" spans="85:91" x14ac:dyDescent="0.25">
      <c r="CG309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BORD'!$B$13:$B$2000,0),9)))*T3090/$P$18)</f>
        <v>406.35042202010396</v>
      </c>
      <c r="CI3090">
        <f>'TABLEAU DE BORD'!B3088</f>
        <v>0</v>
      </c>
      <c r="CJ3090">
        <f>'TABLEAU DE BORD'!E3088-'TABLEAU DE BORD'!C3088</f>
        <v>0</v>
      </c>
      <c r="CL3090">
        <f>'TABLEAU DE BORD'!H3088</f>
        <v>0</v>
      </c>
      <c r="CM3090">
        <f>'TABLEAU DE BORD'!K3088-'TABLEAU DE BORD'!I3088</f>
        <v>0</v>
      </c>
    </row>
    <row r="3091" spans="85:91" x14ac:dyDescent="0.25">
      <c r="CG309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BORD'!$B$13:$B$2000,0),9)))*T3091/$P$18)</f>
        <v>406.35042202010396</v>
      </c>
      <c r="CI3091">
        <f>'TABLEAU DE BORD'!B3089</f>
        <v>0</v>
      </c>
      <c r="CJ3091">
        <f>'TABLEAU DE BORD'!E3089-'TABLEAU DE BORD'!C3089</f>
        <v>0</v>
      </c>
      <c r="CL3091">
        <f>'TABLEAU DE BORD'!H3089</f>
        <v>0</v>
      </c>
      <c r="CM3091">
        <f>'TABLEAU DE BORD'!K3089-'TABLEAU DE BORD'!I3089</f>
        <v>0</v>
      </c>
    </row>
    <row r="3092" spans="85:91" x14ac:dyDescent="0.25">
      <c r="CG309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BORD'!$B$13:$B$2000,0),9)))*T3092/$P$18)</f>
        <v>406.35042202010396</v>
      </c>
      <c r="CI3092">
        <f>'TABLEAU DE BORD'!B3090</f>
        <v>0</v>
      </c>
      <c r="CJ3092">
        <f>'TABLEAU DE BORD'!E3090-'TABLEAU DE BORD'!C3090</f>
        <v>0</v>
      </c>
      <c r="CL3092">
        <f>'TABLEAU DE BORD'!H3090</f>
        <v>0</v>
      </c>
      <c r="CM3092">
        <f>'TABLEAU DE BORD'!K3090-'TABLEAU DE BORD'!I3090</f>
        <v>0</v>
      </c>
    </row>
    <row r="3093" spans="85:91" x14ac:dyDescent="0.25">
      <c r="CG309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BORD'!$B$13:$B$2000,0),9)))*T3093/$P$18)</f>
        <v>406.35042202010396</v>
      </c>
      <c r="CI3093">
        <f>'TABLEAU DE BORD'!B3091</f>
        <v>0</v>
      </c>
      <c r="CJ3093">
        <f>'TABLEAU DE BORD'!E3091-'TABLEAU DE BORD'!C3091</f>
        <v>0</v>
      </c>
      <c r="CL3093">
        <f>'TABLEAU DE BORD'!H3091</f>
        <v>0</v>
      </c>
      <c r="CM3093">
        <f>'TABLEAU DE BORD'!K3091-'TABLEAU DE BORD'!I3091</f>
        <v>0</v>
      </c>
    </row>
    <row r="3094" spans="85:91" x14ac:dyDescent="0.25">
      <c r="CG309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BORD'!$B$13:$B$2000,0),9)))*T3094/$P$18)</f>
        <v>406.35042202010396</v>
      </c>
      <c r="CI3094">
        <f>'TABLEAU DE BORD'!B3092</f>
        <v>0</v>
      </c>
      <c r="CJ3094">
        <f>'TABLEAU DE BORD'!E3092-'TABLEAU DE BORD'!C3092</f>
        <v>0</v>
      </c>
      <c r="CL3094">
        <f>'TABLEAU DE BORD'!H3092</f>
        <v>0</v>
      </c>
      <c r="CM3094">
        <f>'TABLEAU DE BORD'!K3092-'TABLEAU DE BORD'!I3092</f>
        <v>0</v>
      </c>
    </row>
    <row r="3095" spans="85:91" x14ac:dyDescent="0.25">
      <c r="CG309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BORD'!$B$13:$B$2000,0),9)))*T3095/$P$18)</f>
        <v>406.35042202010396</v>
      </c>
      <c r="CI3095">
        <f>'TABLEAU DE BORD'!B3093</f>
        <v>0</v>
      </c>
      <c r="CJ3095">
        <f>'TABLEAU DE BORD'!E3093-'TABLEAU DE BORD'!C3093</f>
        <v>0</v>
      </c>
      <c r="CL3095">
        <f>'TABLEAU DE BORD'!H3093</f>
        <v>0</v>
      </c>
      <c r="CM3095">
        <f>'TABLEAU DE BORD'!K3093-'TABLEAU DE BORD'!I3093</f>
        <v>0</v>
      </c>
    </row>
    <row r="3096" spans="85:91" x14ac:dyDescent="0.25">
      <c r="CG309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BORD'!$B$13:$B$2000,0),9)))*T3096/$P$18)</f>
        <v>406.35042202010396</v>
      </c>
      <c r="CI3096">
        <f>'TABLEAU DE BORD'!B3094</f>
        <v>0</v>
      </c>
      <c r="CJ3096">
        <f>'TABLEAU DE BORD'!E3094-'TABLEAU DE BORD'!C3094</f>
        <v>0</v>
      </c>
      <c r="CL3096">
        <f>'TABLEAU DE BORD'!H3094</f>
        <v>0</v>
      </c>
      <c r="CM3096">
        <f>'TABLEAU DE BORD'!K3094-'TABLEAU DE BORD'!I3094</f>
        <v>0</v>
      </c>
    </row>
    <row r="3097" spans="85:91" x14ac:dyDescent="0.25">
      <c r="CG309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BORD'!$B$13:$B$2000,0),9)))*T3097/$P$18)</f>
        <v>406.35042202010396</v>
      </c>
      <c r="CI3097">
        <f>'TABLEAU DE BORD'!B3095</f>
        <v>0</v>
      </c>
      <c r="CJ3097">
        <f>'TABLEAU DE BORD'!E3095-'TABLEAU DE BORD'!C3095</f>
        <v>0</v>
      </c>
      <c r="CL3097">
        <f>'TABLEAU DE BORD'!H3095</f>
        <v>0</v>
      </c>
      <c r="CM3097">
        <f>'TABLEAU DE BORD'!K3095-'TABLEAU DE BORD'!I3095</f>
        <v>0</v>
      </c>
    </row>
    <row r="3098" spans="85:91" x14ac:dyDescent="0.25">
      <c r="CG309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BORD'!$B$13:$B$2000,0),9)))*T3098/$P$18)</f>
        <v>406.35042202010396</v>
      </c>
      <c r="CI3098">
        <f>'TABLEAU DE BORD'!B3096</f>
        <v>0</v>
      </c>
      <c r="CJ3098">
        <f>'TABLEAU DE BORD'!E3096-'TABLEAU DE BORD'!C3096</f>
        <v>0</v>
      </c>
      <c r="CL3098">
        <f>'TABLEAU DE BORD'!H3096</f>
        <v>0</v>
      </c>
      <c r="CM3098">
        <f>'TABLEAU DE BORD'!K3096-'TABLEAU DE BORD'!I3096</f>
        <v>0</v>
      </c>
    </row>
    <row r="3099" spans="85:91" x14ac:dyDescent="0.25">
      <c r="CG309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BORD'!$B$13:$B$2000,0),9)))*T3099/$P$18)</f>
        <v>406.35042202010396</v>
      </c>
      <c r="CI3099">
        <f>'TABLEAU DE BORD'!B3097</f>
        <v>0</v>
      </c>
      <c r="CJ3099">
        <f>'TABLEAU DE BORD'!E3097-'TABLEAU DE BORD'!C3097</f>
        <v>0</v>
      </c>
      <c r="CL3099">
        <f>'TABLEAU DE BORD'!H3097</f>
        <v>0</v>
      </c>
      <c r="CM3099">
        <f>'TABLEAU DE BORD'!K3097-'TABLEAU DE BORD'!I3097</f>
        <v>0</v>
      </c>
    </row>
    <row r="3100" spans="85:91" x14ac:dyDescent="0.25">
      <c r="CG310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BORD'!$B$13:$B$2000,0),9)))*T3100/$P$18)</f>
        <v>406.35042202010396</v>
      </c>
      <c r="CI3100">
        <f>'TABLEAU DE BORD'!B3098</f>
        <v>0</v>
      </c>
      <c r="CJ3100">
        <f>'TABLEAU DE BORD'!E3098-'TABLEAU DE BORD'!C3098</f>
        <v>0</v>
      </c>
      <c r="CL3100">
        <f>'TABLEAU DE BORD'!H3098</f>
        <v>0</v>
      </c>
      <c r="CM3100">
        <f>'TABLEAU DE BORD'!K3098-'TABLEAU DE BORD'!I3098</f>
        <v>0</v>
      </c>
    </row>
    <row r="3101" spans="85:91" x14ac:dyDescent="0.25">
      <c r="CG310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BORD'!$B$13:$B$2000,0),9)))*T3101/$P$18)</f>
        <v>406.35042202010396</v>
      </c>
      <c r="CI3101">
        <f>'TABLEAU DE BORD'!B3099</f>
        <v>0</v>
      </c>
      <c r="CJ3101">
        <f>'TABLEAU DE BORD'!E3099-'TABLEAU DE BORD'!C3099</f>
        <v>0</v>
      </c>
      <c r="CL3101">
        <f>'TABLEAU DE BORD'!H3099</f>
        <v>0</v>
      </c>
      <c r="CM3101">
        <f>'TABLEAU DE BORD'!K3099-'TABLEAU DE BORD'!I3099</f>
        <v>0</v>
      </c>
    </row>
    <row r="3102" spans="85:91" x14ac:dyDescent="0.25">
      <c r="CG310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BORD'!$B$13:$B$2000,0),9)))*T3102/$P$18)</f>
        <v>406.35042202010396</v>
      </c>
      <c r="CI3102">
        <f>'TABLEAU DE BORD'!B3100</f>
        <v>0</v>
      </c>
      <c r="CJ3102">
        <f>'TABLEAU DE BORD'!E3100-'TABLEAU DE BORD'!C3100</f>
        <v>0</v>
      </c>
      <c r="CL3102">
        <f>'TABLEAU DE BORD'!H3100</f>
        <v>0</v>
      </c>
      <c r="CM3102">
        <f>'TABLEAU DE BORD'!K3100-'TABLEAU DE BORD'!I3100</f>
        <v>0</v>
      </c>
    </row>
    <row r="3103" spans="85:91" x14ac:dyDescent="0.25">
      <c r="CG310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BORD'!$B$13:$B$2000,0),9)))*T3103/$P$18)</f>
        <v>406.35042202010396</v>
      </c>
      <c r="CI3103">
        <f>'TABLEAU DE BORD'!B3101</f>
        <v>0</v>
      </c>
      <c r="CJ3103">
        <f>'TABLEAU DE BORD'!E3101-'TABLEAU DE BORD'!C3101</f>
        <v>0</v>
      </c>
      <c r="CL3103">
        <f>'TABLEAU DE BORD'!H3101</f>
        <v>0</v>
      </c>
      <c r="CM3103">
        <f>'TABLEAU DE BORD'!K3101-'TABLEAU DE BORD'!I3101</f>
        <v>0</v>
      </c>
    </row>
    <row r="3104" spans="85:91" x14ac:dyDescent="0.25">
      <c r="CG310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BORD'!$B$13:$B$2000,0),9)))*T3104/$P$18)</f>
        <v>406.35042202010396</v>
      </c>
      <c r="CI3104">
        <f>'TABLEAU DE BORD'!B3102</f>
        <v>0</v>
      </c>
      <c r="CJ3104">
        <f>'TABLEAU DE BORD'!E3102-'TABLEAU DE BORD'!C3102</f>
        <v>0</v>
      </c>
      <c r="CL3104">
        <f>'TABLEAU DE BORD'!H3102</f>
        <v>0</v>
      </c>
      <c r="CM3104">
        <f>'TABLEAU DE BORD'!K3102-'TABLEAU DE BORD'!I3102</f>
        <v>0</v>
      </c>
    </row>
    <row r="3105" spans="85:91" x14ac:dyDescent="0.25">
      <c r="CG310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BORD'!$B$13:$B$2000,0),9)))*T3105/$P$18)</f>
        <v>406.35042202010396</v>
      </c>
      <c r="CI3105">
        <f>'TABLEAU DE BORD'!B3103</f>
        <v>0</v>
      </c>
      <c r="CJ3105">
        <f>'TABLEAU DE BORD'!E3103-'TABLEAU DE BORD'!C3103</f>
        <v>0</v>
      </c>
      <c r="CL3105">
        <f>'TABLEAU DE BORD'!H3103</f>
        <v>0</v>
      </c>
      <c r="CM3105">
        <f>'TABLEAU DE BORD'!K3103-'TABLEAU DE BORD'!I3103</f>
        <v>0</v>
      </c>
    </row>
    <row r="3106" spans="85:91" x14ac:dyDescent="0.25">
      <c r="CG310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BORD'!$B$13:$B$2000,0),9)))*T3106/$P$18)</f>
        <v>406.35042202010396</v>
      </c>
      <c r="CI3106">
        <f>'TABLEAU DE BORD'!B3104</f>
        <v>0</v>
      </c>
      <c r="CJ3106">
        <f>'TABLEAU DE BORD'!E3104-'TABLEAU DE BORD'!C3104</f>
        <v>0</v>
      </c>
      <c r="CL3106">
        <f>'TABLEAU DE BORD'!H3104</f>
        <v>0</v>
      </c>
      <c r="CM3106">
        <f>'TABLEAU DE BORD'!K3104-'TABLEAU DE BORD'!I3104</f>
        <v>0</v>
      </c>
    </row>
    <row r="3107" spans="85:91" x14ac:dyDescent="0.25">
      <c r="CG310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BORD'!$B$13:$B$2000,0),9)))*T3107/$P$18)</f>
        <v>406.35042202010396</v>
      </c>
      <c r="CI3107">
        <f>'TABLEAU DE BORD'!B3105</f>
        <v>0</v>
      </c>
      <c r="CJ3107">
        <f>'TABLEAU DE BORD'!E3105-'TABLEAU DE BORD'!C3105</f>
        <v>0</v>
      </c>
      <c r="CL3107">
        <f>'TABLEAU DE BORD'!H3105</f>
        <v>0</v>
      </c>
      <c r="CM3107">
        <f>'TABLEAU DE BORD'!K3105-'TABLEAU DE BORD'!I3105</f>
        <v>0</v>
      </c>
    </row>
    <row r="3108" spans="85:91" x14ac:dyDescent="0.25">
      <c r="CG310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BORD'!$B$13:$B$2000,0),9)))*T3108/$P$18)</f>
        <v>406.35042202010396</v>
      </c>
      <c r="CI3108">
        <f>'TABLEAU DE BORD'!B3106</f>
        <v>0</v>
      </c>
      <c r="CJ3108">
        <f>'TABLEAU DE BORD'!E3106-'TABLEAU DE BORD'!C3106</f>
        <v>0</v>
      </c>
      <c r="CL3108">
        <f>'TABLEAU DE BORD'!H3106</f>
        <v>0</v>
      </c>
      <c r="CM3108">
        <f>'TABLEAU DE BORD'!K3106-'TABLEAU DE BORD'!I3106</f>
        <v>0</v>
      </c>
    </row>
    <row r="3109" spans="85:91" x14ac:dyDescent="0.25">
      <c r="CG310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BORD'!$B$13:$B$2000,0),9)))*T3109/$P$18)</f>
        <v>406.35042202010396</v>
      </c>
      <c r="CI3109">
        <f>'TABLEAU DE BORD'!B3107</f>
        <v>0</v>
      </c>
      <c r="CJ3109">
        <f>'TABLEAU DE BORD'!E3107-'TABLEAU DE BORD'!C3107</f>
        <v>0</v>
      </c>
      <c r="CL3109">
        <f>'TABLEAU DE BORD'!H3107</f>
        <v>0</v>
      </c>
      <c r="CM3109">
        <f>'TABLEAU DE BORD'!K3107-'TABLEAU DE BORD'!I3107</f>
        <v>0</v>
      </c>
    </row>
    <row r="3110" spans="85:91" x14ac:dyDescent="0.25">
      <c r="CG311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BORD'!$B$13:$B$2000,0),9)))*T3110/$P$18)</f>
        <v>406.35042202010396</v>
      </c>
      <c r="CI3110">
        <f>'TABLEAU DE BORD'!B3108</f>
        <v>0</v>
      </c>
      <c r="CJ3110">
        <f>'TABLEAU DE BORD'!E3108-'TABLEAU DE BORD'!C3108</f>
        <v>0</v>
      </c>
      <c r="CL3110">
        <f>'TABLEAU DE BORD'!H3108</f>
        <v>0</v>
      </c>
      <c r="CM3110">
        <f>'TABLEAU DE BORD'!K3108-'TABLEAU DE BORD'!I3108</f>
        <v>0</v>
      </c>
    </row>
    <row r="3111" spans="85:91" x14ac:dyDescent="0.25">
      <c r="CG311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BORD'!$B$13:$B$2000,0),9)))*T3111/$P$18)</f>
        <v>406.35042202010396</v>
      </c>
      <c r="CI3111">
        <f>'TABLEAU DE BORD'!B3109</f>
        <v>0</v>
      </c>
      <c r="CJ3111">
        <f>'TABLEAU DE BORD'!E3109-'TABLEAU DE BORD'!C3109</f>
        <v>0</v>
      </c>
      <c r="CL3111">
        <f>'TABLEAU DE BORD'!H3109</f>
        <v>0</v>
      </c>
      <c r="CM3111">
        <f>'TABLEAU DE BORD'!K3109-'TABLEAU DE BORD'!I3109</f>
        <v>0</v>
      </c>
    </row>
    <row r="3112" spans="85:91" x14ac:dyDescent="0.25">
      <c r="CG311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BORD'!$B$13:$B$2000,0),9)))*T3112/$P$18)</f>
        <v>406.35042202010396</v>
      </c>
      <c r="CI3112">
        <f>'TABLEAU DE BORD'!B3110</f>
        <v>0</v>
      </c>
      <c r="CJ3112">
        <f>'TABLEAU DE BORD'!E3110-'TABLEAU DE BORD'!C3110</f>
        <v>0</v>
      </c>
      <c r="CL3112">
        <f>'TABLEAU DE BORD'!H3110</f>
        <v>0</v>
      </c>
      <c r="CM3112">
        <f>'TABLEAU DE BORD'!K3110-'TABLEAU DE BORD'!I3110</f>
        <v>0</v>
      </c>
    </row>
    <row r="3113" spans="85:91" x14ac:dyDescent="0.25">
      <c r="CG311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BORD'!$B$13:$B$2000,0),9)))*T3113/$P$18)</f>
        <v>406.35042202010396</v>
      </c>
      <c r="CI3113">
        <f>'TABLEAU DE BORD'!B3111</f>
        <v>0</v>
      </c>
      <c r="CJ3113">
        <f>'TABLEAU DE BORD'!E3111-'TABLEAU DE BORD'!C3111</f>
        <v>0</v>
      </c>
      <c r="CL3113">
        <f>'TABLEAU DE BORD'!H3111</f>
        <v>0</v>
      </c>
      <c r="CM3113">
        <f>'TABLEAU DE BORD'!K3111-'TABLEAU DE BORD'!I3111</f>
        <v>0</v>
      </c>
    </row>
    <row r="3114" spans="85:91" x14ac:dyDescent="0.25">
      <c r="CG311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BORD'!$B$13:$B$2000,0),9)))*T3114/$P$18)</f>
        <v>406.35042202010396</v>
      </c>
      <c r="CI3114">
        <f>'TABLEAU DE BORD'!B3112</f>
        <v>0</v>
      </c>
      <c r="CJ3114">
        <f>'TABLEAU DE BORD'!E3112-'TABLEAU DE BORD'!C3112</f>
        <v>0</v>
      </c>
      <c r="CL3114">
        <f>'TABLEAU DE BORD'!H3112</f>
        <v>0</v>
      </c>
      <c r="CM3114">
        <f>'TABLEAU DE BORD'!K3112-'TABLEAU DE BORD'!I3112</f>
        <v>0</v>
      </c>
    </row>
    <row r="3115" spans="85:91" x14ac:dyDescent="0.25">
      <c r="CG311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BORD'!$B$13:$B$2000,0),9)))*T3115/$P$18)</f>
        <v>406.35042202010396</v>
      </c>
      <c r="CI3115">
        <f>'TABLEAU DE BORD'!B3113</f>
        <v>0</v>
      </c>
      <c r="CJ3115">
        <f>'TABLEAU DE BORD'!E3113-'TABLEAU DE BORD'!C3113</f>
        <v>0</v>
      </c>
      <c r="CL3115">
        <f>'TABLEAU DE BORD'!H3113</f>
        <v>0</v>
      </c>
      <c r="CM3115">
        <f>'TABLEAU DE BORD'!K3113-'TABLEAU DE BORD'!I3113</f>
        <v>0</v>
      </c>
    </row>
    <row r="3116" spans="85:91" x14ac:dyDescent="0.25">
      <c r="CG311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BORD'!$B$13:$B$2000,0),9)))*T3116/$P$18)</f>
        <v>406.35042202010396</v>
      </c>
      <c r="CI3116">
        <f>'TABLEAU DE BORD'!B3114</f>
        <v>0</v>
      </c>
      <c r="CJ3116">
        <f>'TABLEAU DE BORD'!E3114-'TABLEAU DE BORD'!C3114</f>
        <v>0</v>
      </c>
      <c r="CL3116">
        <f>'TABLEAU DE BORD'!H3114</f>
        <v>0</v>
      </c>
      <c r="CM3116">
        <f>'TABLEAU DE BORD'!K3114-'TABLEAU DE BORD'!I3114</f>
        <v>0</v>
      </c>
    </row>
    <row r="3117" spans="85:91" x14ac:dyDescent="0.25">
      <c r="CG311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BORD'!$B$13:$B$2000,0),9)))*T3117/$P$18)</f>
        <v>406.35042202010396</v>
      </c>
      <c r="CI3117">
        <f>'TABLEAU DE BORD'!B3115</f>
        <v>0</v>
      </c>
      <c r="CJ3117">
        <f>'TABLEAU DE BORD'!E3115-'TABLEAU DE BORD'!C3115</f>
        <v>0</v>
      </c>
      <c r="CL3117">
        <f>'TABLEAU DE BORD'!H3115</f>
        <v>0</v>
      </c>
      <c r="CM3117">
        <f>'TABLEAU DE BORD'!K3115-'TABLEAU DE BORD'!I3115</f>
        <v>0</v>
      </c>
    </row>
    <row r="3118" spans="85:91" x14ac:dyDescent="0.25">
      <c r="CG311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BORD'!$B$13:$B$2000,0),9)))*T3118/$P$18)</f>
        <v>406.35042202010396</v>
      </c>
      <c r="CI3118">
        <f>'TABLEAU DE BORD'!B3116</f>
        <v>0</v>
      </c>
      <c r="CJ3118">
        <f>'TABLEAU DE BORD'!E3116-'TABLEAU DE BORD'!C3116</f>
        <v>0</v>
      </c>
      <c r="CL3118">
        <f>'TABLEAU DE BORD'!H3116</f>
        <v>0</v>
      </c>
      <c r="CM3118">
        <f>'TABLEAU DE BORD'!K3116-'TABLEAU DE BORD'!I3116</f>
        <v>0</v>
      </c>
    </row>
    <row r="3119" spans="85:91" x14ac:dyDescent="0.25">
      <c r="CG311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BORD'!$B$13:$B$2000,0),9)))*T3119/$P$18)</f>
        <v>406.35042202010396</v>
      </c>
      <c r="CI3119">
        <f>'TABLEAU DE BORD'!B3117</f>
        <v>0</v>
      </c>
      <c r="CJ3119">
        <f>'TABLEAU DE BORD'!E3117-'TABLEAU DE BORD'!C3117</f>
        <v>0</v>
      </c>
      <c r="CL3119">
        <f>'TABLEAU DE BORD'!H3117</f>
        <v>0</v>
      </c>
      <c r="CM3119">
        <f>'TABLEAU DE BORD'!K3117-'TABLEAU DE BORD'!I3117</f>
        <v>0</v>
      </c>
    </row>
    <row r="3120" spans="85:91" x14ac:dyDescent="0.25">
      <c r="CG312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BORD'!$B$13:$B$2000,0),9)))*T3120/$P$18)</f>
        <v>406.35042202010396</v>
      </c>
      <c r="CI3120">
        <f>'TABLEAU DE BORD'!B3118</f>
        <v>0</v>
      </c>
      <c r="CJ3120">
        <f>'TABLEAU DE BORD'!E3118-'TABLEAU DE BORD'!C3118</f>
        <v>0</v>
      </c>
      <c r="CL3120">
        <f>'TABLEAU DE BORD'!H3118</f>
        <v>0</v>
      </c>
      <c r="CM3120">
        <f>'TABLEAU DE BORD'!K3118-'TABLEAU DE BORD'!I3118</f>
        <v>0</v>
      </c>
    </row>
    <row r="3121" spans="85:91" x14ac:dyDescent="0.25">
      <c r="CG312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BORD'!$B$13:$B$2000,0),9)))*T3121/$P$18)</f>
        <v>406.35042202010396</v>
      </c>
      <c r="CI3121">
        <f>'TABLEAU DE BORD'!B3119</f>
        <v>0</v>
      </c>
      <c r="CJ3121">
        <f>'TABLEAU DE BORD'!E3119-'TABLEAU DE BORD'!C3119</f>
        <v>0</v>
      </c>
      <c r="CL3121">
        <f>'TABLEAU DE BORD'!H3119</f>
        <v>0</v>
      </c>
      <c r="CM3121">
        <f>'TABLEAU DE BORD'!K3119-'TABLEAU DE BORD'!I3119</f>
        <v>0</v>
      </c>
    </row>
    <row r="3122" spans="85:91" x14ac:dyDescent="0.25">
      <c r="CG312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BORD'!$B$13:$B$2000,0),9)))*T3122/$P$18)</f>
        <v>406.35042202010396</v>
      </c>
      <c r="CI3122">
        <f>'TABLEAU DE BORD'!B3120</f>
        <v>0</v>
      </c>
      <c r="CJ3122">
        <f>'TABLEAU DE BORD'!E3120-'TABLEAU DE BORD'!C3120</f>
        <v>0</v>
      </c>
      <c r="CL3122">
        <f>'TABLEAU DE BORD'!H3120</f>
        <v>0</v>
      </c>
      <c r="CM3122">
        <f>'TABLEAU DE BORD'!K3120-'TABLEAU DE BORD'!I3120</f>
        <v>0</v>
      </c>
    </row>
    <row r="3123" spans="85:91" x14ac:dyDescent="0.25">
      <c r="CG312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BORD'!$B$13:$B$2000,0),9)))*T3123/$P$18)</f>
        <v>406.35042202010396</v>
      </c>
      <c r="CI3123">
        <f>'TABLEAU DE BORD'!B3121</f>
        <v>0</v>
      </c>
      <c r="CJ3123">
        <f>'TABLEAU DE BORD'!E3121-'TABLEAU DE BORD'!C3121</f>
        <v>0</v>
      </c>
      <c r="CL3123">
        <f>'TABLEAU DE BORD'!H3121</f>
        <v>0</v>
      </c>
      <c r="CM3123">
        <f>'TABLEAU DE BORD'!K3121-'TABLEAU DE BORD'!I3121</f>
        <v>0</v>
      </c>
    </row>
    <row r="3124" spans="85:91" x14ac:dyDescent="0.25">
      <c r="CG312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BORD'!$B$13:$B$2000,0),9)))*T3124/$P$18)</f>
        <v>406.35042202010396</v>
      </c>
      <c r="CI3124">
        <f>'TABLEAU DE BORD'!B3122</f>
        <v>0</v>
      </c>
      <c r="CJ3124">
        <f>'TABLEAU DE BORD'!E3122-'TABLEAU DE BORD'!C3122</f>
        <v>0</v>
      </c>
      <c r="CL3124">
        <f>'TABLEAU DE BORD'!H3122</f>
        <v>0</v>
      </c>
      <c r="CM3124">
        <f>'TABLEAU DE BORD'!K3122-'TABLEAU DE BORD'!I3122</f>
        <v>0</v>
      </c>
    </row>
    <row r="3125" spans="85:91" x14ac:dyDescent="0.25">
      <c r="CG312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BORD'!$B$13:$B$2000,0),9)))*T3125/$P$18)</f>
        <v>406.35042202010396</v>
      </c>
      <c r="CI3125">
        <f>'TABLEAU DE BORD'!B3123</f>
        <v>0</v>
      </c>
      <c r="CJ3125">
        <f>'TABLEAU DE BORD'!E3123-'TABLEAU DE BORD'!C3123</f>
        <v>0</v>
      </c>
      <c r="CL3125">
        <f>'TABLEAU DE BORD'!H3123</f>
        <v>0</v>
      </c>
      <c r="CM3125">
        <f>'TABLEAU DE BORD'!K3123-'TABLEAU DE BORD'!I3123</f>
        <v>0</v>
      </c>
    </row>
    <row r="3126" spans="85:91" x14ac:dyDescent="0.25">
      <c r="CG312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BORD'!$B$13:$B$2000,0),9)))*T3126/$P$18)</f>
        <v>406.35042202010396</v>
      </c>
      <c r="CI3126">
        <f>'TABLEAU DE BORD'!B3124</f>
        <v>0</v>
      </c>
      <c r="CJ3126">
        <f>'TABLEAU DE BORD'!E3124-'TABLEAU DE BORD'!C3124</f>
        <v>0</v>
      </c>
      <c r="CL3126">
        <f>'TABLEAU DE BORD'!H3124</f>
        <v>0</v>
      </c>
      <c r="CM3126">
        <f>'TABLEAU DE BORD'!K3124-'TABLEAU DE BORD'!I3124</f>
        <v>0</v>
      </c>
    </row>
    <row r="3127" spans="85:91" x14ac:dyDescent="0.25">
      <c r="CG312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BORD'!$B$13:$B$2000,0),9)))*T3127/$P$18)</f>
        <v>406.35042202010396</v>
      </c>
      <c r="CI3127">
        <f>'TABLEAU DE BORD'!B3125</f>
        <v>0</v>
      </c>
      <c r="CJ3127">
        <f>'TABLEAU DE BORD'!E3125-'TABLEAU DE BORD'!C3125</f>
        <v>0</v>
      </c>
      <c r="CL3127">
        <f>'TABLEAU DE BORD'!H3125</f>
        <v>0</v>
      </c>
      <c r="CM3127">
        <f>'TABLEAU DE BORD'!K3125-'TABLEAU DE BORD'!I3125</f>
        <v>0</v>
      </c>
    </row>
    <row r="3128" spans="85:91" x14ac:dyDescent="0.25">
      <c r="CG312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BORD'!$B$13:$B$2000,0),9)))*T3128/$P$18)</f>
        <v>406.35042202010396</v>
      </c>
      <c r="CI3128">
        <f>'TABLEAU DE BORD'!B3126</f>
        <v>0</v>
      </c>
      <c r="CJ3128">
        <f>'TABLEAU DE BORD'!E3126-'TABLEAU DE BORD'!C3126</f>
        <v>0</v>
      </c>
      <c r="CL3128">
        <f>'TABLEAU DE BORD'!H3126</f>
        <v>0</v>
      </c>
      <c r="CM3128">
        <f>'TABLEAU DE BORD'!K3126-'TABLEAU DE BORD'!I3126</f>
        <v>0</v>
      </c>
    </row>
    <row r="3129" spans="85:91" x14ac:dyDescent="0.25">
      <c r="CG312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BORD'!$B$13:$B$2000,0),9)))*T3129/$P$18)</f>
        <v>406.35042202010396</v>
      </c>
      <c r="CI3129">
        <f>'TABLEAU DE BORD'!B3127</f>
        <v>0</v>
      </c>
      <c r="CJ3129">
        <f>'TABLEAU DE BORD'!E3127-'TABLEAU DE BORD'!C3127</f>
        <v>0</v>
      </c>
      <c r="CL3129">
        <f>'TABLEAU DE BORD'!H3127</f>
        <v>0</v>
      </c>
      <c r="CM3129">
        <f>'TABLEAU DE BORD'!K3127-'TABLEAU DE BORD'!I3127</f>
        <v>0</v>
      </c>
    </row>
    <row r="3130" spans="85:91" x14ac:dyDescent="0.25">
      <c r="CG313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BORD'!$B$13:$B$2000,0),9)))*T3130/$P$18)</f>
        <v>406.35042202010396</v>
      </c>
      <c r="CI3130">
        <f>'TABLEAU DE BORD'!B3128</f>
        <v>0</v>
      </c>
      <c r="CJ3130">
        <f>'TABLEAU DE BORD'!E3128-'TABLEAU DE BORD'!C3128</f>
        <v>0</v>
      </c>
      <c r="CL3130">
        <f>'TABLEAU DE BORD'!H3128</f>
        <v>0</v>
      </c>
      <c r="CM3130">
        <f>'TABLEAU DE BORD'!K3128-'TABLEAU DE BORD'!I3128</f>
        <v>0</v>
      </c>
    </row>
    <row r="3131" spans="85:91" x14ac:dyDescent="0.25">
      <c r="CG313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BORD'!$B$13:$B$2000,0),9)))*T3131/$P$18)</f>
        <v>406.35042202010396</v>
      </c>
      <c r="CI3131">
        <f>'TABLEAU DE BORD'!B3129</f>
        <v>0</v>
      </c>
      <c r="CJ3131">
        <f>'TABLEAU DE BORD'!E3129-'TABLEAU DE BORD'!C3129</f>
        <v>0</v>
      </c>
      <c r="CL3131">
        <f>'TABLEAU DE BORD'!H3129</f>
        <v>0</v>
      </c>
      <c r="CM3131">
        <f>'TABLEAU DE BORD'!K3129-'TABLEAU DE BORD'!I3129</f>
        <v>0</v>
      </c>
    </row>
    <row r="3132" spans="85:91" x14ac:dyDescent="0.25">
      <c r="CG313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BORD'!$B$13:$B$2000,0),9)))*T3132/$P$18)</f>
        <v>406.35042202010396</v>
      </c>
      <c r="CI3132">
        <f>'TABLEAU DE BORD'!B3130</f>
        <v>0</v>
      </c>
      <c r="CJ3132">
        <f>'TABLEAU DE BORD'!E3130-'TABLEAU DE BORD'!C3130</f>
        <v>0</v>
      </c>
      <c r="CL3132">
        <f>'TABLEAU DE BORD'!H3130</f>
        <v>0</v>
      </c>
      <c r="CM3132">
        <f>'TABLEAU DE BORD'!K3130-'TABLEAU DE BORD'!I3130</f>
        <v>0</v>
      </c>
    </row>
    <row r="3133" spans="85:91" x14ac:dyDescent="0.25">
      <c r="CG313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BORD'!$B$13:$B$2000,0),9)))*T3133/$P$18)</f>
        <v>406.35042202010396</v>
      </c>
      <c r="CI3133">
        <f>'TABLEAU DE BORD'!B3131</f>
        <v>0</v>
      </c>
      <c r="CJ3133">
        <f>'TABLEAU DE BORD'!E3131-'TABLEAU DE BORD'!C3131</f>
        <v>0</v>
      </c>
      <c r="CL3133">
        <f>'TABLEAU DE BORD'!H3131</f>
        <v>0</v>
      </c>
      <c r="CM3133">
        <f>'TABLEAU DE BORD'!K3131-'TABLEAU DE BORD'!I3131</f>
        <v>0</v>
      </c>
    </row>
    <row r="3134" spans="85:91" x14ac:dyDescent="0.25">
      <c r="CG313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BORD'!$B$13:$B$2000,0),9)))*T3134/$P$18)</f>
        <v>406.35042202010396</v>
      </c>
      <c r="CI3134">
        <f>'TABLEAU DE BORD'!B3132</f>
        <v>0</v>
      </c>
      <c r="CJ3134">
        <f>'TABLEAU DE BORD'!E3132-'TABLEAU DE BORD'!C3132</f>
        <v>0</v>
      </c>
      <c r="CL3134">
        <f>'TABLEAU DE BORD'!H3132</f>
        <v>0</v>
      </c>
      <c r="CM3134">
        <f>'TABLEAU DE BORD'!K3132-'TABLEAU DE BORD'!I3132</f>
        <v>0</v>
      </c>
    </row>
    <row r="3135" spans="85:91" x14ac:dyDescent="0.25">
      <c r="CG313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BORD'!$B$13:$B$2000,0),9)))*T3135/$P$18)</f>
        <v>406.35042202010396</v>
      </c>
      <c r="CI3135">
        <f>'TABLEAU DE BORD'!B3133</f>
        <v>0</v>
      </c>
      <c r="CJ3135">
        <f>'TABLEAU DE BORD'!E3133-'TABLEAU DE BORD'!C3133</f>
        <v>0</v>
      </c>
      <c r="CL3135">
        <f>'TABLEAU DE BORD'!H3133</f>
        <v>0</v>
      </c>
      <c r="CM3135">
        <f>'TABLEAU DE BORD'!K3133-'TABLEAU DE BORD'!I3133</f>
        <v>0</v>
      </c>
    </row>
    <row r="3136" spans="85:91" x14ac:dyDescent="0.25">
      <c r="CG313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BORD'!$B$13:$B$2000,0),9)))*T3136/$P$18)</f>
        <v>406.35042202010396</v>
      </c>
      <c r="CI3136">
        <f>'TABLEAU DE BORD'!B3134</f>
        <v>0</v>
      </c>
      <c r="CJ3136">
        <f>'TABLEAU DE BORD'!E3134-'TABLEAU DE BORD'!C3134</f>
        <v>0</v>
      </c>
      <c r="CL3136">
        <f>'TABLEAU DE BORD'!H3134</f>
        <v>0</v>
      </c>
      <c r="CM3136">
        <f>'TABLEAU DE BORD'!K3134-'TABLEAU DE BORD'!I3134</f>
        <v>0</v>
      </c>
    </row>
    <row r="3137" spans="85:91" x14ac:dyDescent="0.25">
      <c r="CG313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BORD'!$B$13:$B$2000,0),9)))*T3137/$P$18)</f>
        <v>406.35042202010396</v>
      </c>
      <c r="CI3137">
        <f>'TABLEAU DE BORD'!B3135</f>
        <v>0</v>
      </c>
      <c r="CJ3137">
        <f>'TABLEAU DE BORD'!E3135-'TABLEAU DE BORD'!C3135</f>
        <v>0</v>
      </c>
      <c r="CL3137">
        <f>'TABLEAU DE BORD'!H3135</f>
        <v>0</v>
      </c>
      <c r="CM3137">
        <f>'TABLEAU DE BORD'!K3135-'TABLEAU DE BORD'!I3135</f>
        <v>0</v>
      </c>
    </row>
    <row r="3138" spans="85:91" x14ac:dyDescent="0.25">
      <c r="CG313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BORD'!$B$13:$B$2000,0),9)))*T3138/$P$18)</f>
        <v>406.35042202010396</v>
      </c>
      <c r="CI3138">
        <f>'TABLEAU DE BORD'!B3136</f>
        <v>0</v>
      </c>
      <c r="CJ3138">
        <f>'TABLEAU DE BORD'!E3136-'TABLEAU DE BORD'!C3136</f>
        <v>0</v>
      </c>
      <c r="CL3138">
        <f>'TABLEAU DE BORD'!H3136</f>
        <v>0</v>
      </c>
      <c r="CM3138">
        <f>'TABLEAU DE BORD'!K3136-'TABLEAU DE BORD'!I3136</f>
        <v>0</v>
      </c>
    </row>
    <row r="3139" spans="85:91" x14ac:dyDescent="0.25">
      <c r="CG313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BORD'!$B$13:$B$2000,0),9)))*T3139/$P$18)</f>
        <v>406.35042202010396</v>
      </c>
      <c r="CI3139">
        <f>'TABLEAU DE BORD'!B3137</f>
        <v>0</v>
      </c>
      <c r="CJ3139">
        <f>'TABLEAU DE BORD'!E3137-'TABLEAU DE BORD'!C3137</f>
        <v>0</v>
      </c>
      <c r="CL3139">
        <f>'TABLEAU DE BORD'!H3137</f>
        <v>0</v>
      </c>
      <c r="CM3139">
        <f>'TABLEAU DE BORD'!K3137-'TABLEAU DE BORD'!I3137</f>
        <v>0</v>
      </c>
    </row>
    <row r="3140" spans="85:91" x14ac:dyDescent="0.25">
      <c r="CG314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BORD'!$B$13:$B$2000,0),9)))*T3140/$P$18)</f>
        <v>406.35042202010396</v>
      </c>
      <c r="CI3140">
        <f>'TABLEAU DE BORD'!B3138</f>
        <v>0</v>
      </c>
      <c r="CJ3140">
        <f>'TABLEAU DE BORD'!E3138-'TABLEAU DE BORD'!C3138</f>
        <v>0</v>
      </c>
      <c r="CL3140">
        <f>'TABLEAU DE BORD'!H3138</f>
        <v>0</v>
      </c>
      <c r="CM3140">
        <f>'TABLEAU DE BORD'!K3138-'TABLEAU DE BORD'!I3138</f>
        <v>0</v>
      </c>
    </row>
    <row r="3141" spans="85:91" x14ac:dyDescent="0.25">
      <c r="CG314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BORD'!$B$13:$B$2000,0),9)))*T3141/$P$18)</f>
        <v>406.35042202010396</v>
      </c>
      <c r="CI3141">
        <f>'TABLEAU DE BORD'!B3139</f>
        <v>0</v>
      </c>
      <c r="CJ3141">
        <f>'TABLEAU DE BORD'!E3139-'TABLEAU DE BORD'!C3139</f>
        <v>0</v>
      </c>
      <c r="CL3141">
        <f>'TABLEAU DE BORD'!H3139</f>
        <v>0</v>
      </c>
      <c r="CM3141">
        <f>'TABLEAU DE BORD'!K3139-'TABLEAU DE BORD'!I3139</f>
        <v>0</v>
      </c>
    </row>
    <row r="3142" spans="85:91" x14ac:dyDescent="0.25">
      <c r="CG314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BORD'!$B$13:$B$2000,0),9)))*T3142/$P$18)</f>
        <v>406.35042202010396</v>
      </c>
      <c r="CI3142">
        <f>'TABLEAU DE BORD'!B3140</f>
        <v>0</v>
      </c>
      <c r="CJ3142">
        <f>'TABLEAU DE BORD'!E3140-'TABLEAU DE BORD'!C3140</f>
        <v>0</v>
      </c>
      <c r="CL3142">
        <f>'TABLEAU DE BORD'!H3140</f>
        <v>0</v>
      </c>
      <c r="CM3142">
        <f>'TABLEAU DE BORD'!K3140-'TABLEAU DE BORD'!I3140</f>
        <v>0</v>
      </c>
    </row>
    <row r="3143" spans="85:91" x14ac:dyDescent="0.25">
      <c r="CG314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BORD'!$B$13:$B$2000,0),9)))*T3143/$P$18)</f>
        <v>406.35042202010396</v>
      </c>
      <c r="CI3143">
        <f>'TABLEAU DE BORD'!B3141</f>
        <v>0</v>
      </c>
      <c r="CJ3143">
        <f>'TABLEAU DE BORD'!E3141-'TABLEAU DE BORD'!C3141</f>
        <v>0</v>
      </c>
      <c r="CL3143">
        <f>'TABLEAU DE BORD'!H3141</f>
        <v>0</v>
      </c>
      <c r="CM3143">
        <f>'TABLEAU DE BORD'!K3141-'TABLEAU DE BORD'!I3141</f>
        <v>0</v>
      </c>
    </row>
    <row r="3144" spans="85:91" x14ac:dyDescent="0.25">
      <c r="CG314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BORD'!$B$13:$B$2000,0),9)))*T3144/$P$18)</f>
        <v>406.35042202010396</v>
      </c>
      <c r="CI3144">
        <f>'TABLEAU DE BORD'!B3142</f>
        <v>0</v>
      </c>
      <c r="CJ3144">
        <f>'TABLEAU DE BORD'!E3142-'TABLEAU DE BORD'!C3142</f>
        <v>0</v>
      </c>
      <c r="CL3144">
        <f>'TABLEAU DE BORD'!H3142</f>
        <v>0</v>
      </c>
      <c r="CM3144">
        <f>'TABLEAU DE BORD'!K3142-'TABLEAU DE BORD'!I3142</f>
        <v>0</v>
      </c>
    </row>
    <row r="3145" spans="85:91" x14ac:dyDescent="0.25">
      <c r="CG314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BORD'!$B$13:$B$2000,0),9)))*T3145/$P$18)</f>
        <v>406.35042202010396</v>
      </c>
      <c r="CI3145">
        <f>'TABLEAU DE BORD'!B3143</f>
        <v>0</v>
      </c>
      <c r="CJ3145">
        <f>'TABLEAU DE BORD'!E3143-'TABLEAU DE BORD'!C3143</f>
        <v>0</v>
      </c>
      <c r="CL3145">
        <f>'TABLEAU DE BORD'!H3143</f>
        <v>0</v>
      </c>
      <c r="CM3145">
        <f>'TABLEAU DE BORD'!K3143-'TABLEAU DE BORD'!I3143</f>
        <v>0</v>
      </c>
    </row>
    <row r="3146" spans="85:91" x14ac:dyDescent="0.25">
      <c r="CG314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BORD'!$B$13:$B$2000,0),9)))*T3146/$P$18)</f>
        <v>406.35042202010396</v>
      </c>
      <c r="CI3146">
        <f>'TABLEAU DE BORD'!B3144</f>
        <v>0</v>
      </c>
      <c r="CJ3146">
        <f>'TABLEAU DE BORD'!E3144-'TABLEAU DE BORD'!C3144</f>
        <v>0</v>
      </c>
      <c r="CL3146">
        <f>'TABLEAU DE BORD'!H3144</f>
        <v>0</v>
      </c>
      <c r="CM3146">
        <f>'TABLEAU DE BORD'!K3144-'TABLEAU DE BORD'!I3144</f>
        <v>0</v>
      </c>
    </row>
    <row r="3147" spans="85:91" x14ac:dyDescent="0.25">
      <c r="CG314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BORD'!$B$13:$B$2000,0),9)))*T3147/$P$18)</f>
        <v>406.35042202010396</v>
      </c>
      <c r="CI3147">
        <f>'TABLEAU DE BORD'!B3145</f>
        <v>0</v>
      </c>
      <c r="CJ3147">
        <f>'TABLEAU DE BORD'!E3145-'TABLEAU DE BORD'!C3145</f>
        <v>0</v>
      </c>
      <c r="CL3147">
        <f>'TABLEAU DE BORD'!H3145</f>
        <v>0</v>
      </c>
      <c r="CM3147">
        <f>'TABLEAU DE BORD'!K3145-'TABLEAU DE BORD'!I3145</f>
        <v>0</v>
      </c>
    </row>
    <row r="3148" spans="85:91" x14ac:dyDescent="0.25">
      <c r="CG314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BORD'!$B$13:$B$2000,0),9)))*T3148/$P$18)</f>
        <v>406.35042202010396</v>
      </c>
      <c r="CI3148">
        <f>'TABLEAU DE BORD'!B3146</f>
        <v>0</v>
      </c>
      <c r="CJ3148">
        <f>'TABLEAU DE BORD'!E3146-'TABLEAU DE BORD'!C3146</f>
        <v>0</v>
      </c>
      <c r="CL3148">
        <f>'TABLEAU DE BORD'!H3146</f>
        <v>0</v>
      </c>
      <c r="CM3148">
        <f>'TABLEAU DE BORD'!K3146-'TABLEAU DE BORD'!I3146</f>
        <v>0</v>
      </c>
    </row>
    <row r="3149" spans="85:91" x14ac:dyDescent="0.25">
      <c r="CG314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BORD'!$B$13:$B$2000,0),9)))*T3149/$P$18)</f>
        <v>406.35042202010396</v>
      </c>
      <c r="CI3149">
        <f>'TABLEAU DE BORD'!B3147</f>
        <v>0</v>
      </c>
      <c r="CJ3149">
        <f>'TABLEAU DE BORD'!E3147-'TABLEAU DE BORD'!C3147</f>
        <v>0</v>
      </c>
      <c r="CL3149">
        <f>'TABLEAU DE BORD'!H3147</f>
        <v>0</v>
      </c>
      <c r="CM3149">
        <f>'TABLEAU DE BORD'!K3147-'TABLEAU DE BORD'!I3147</f>
        <v>0</v>
      </c>
    </row>
    <row r="3150" spans="85:91" x14ac:dyDescent="0.25">
      <c r="CG315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BORD'!$B$13:$B$2000,0),9)))*T3150/$P$18)</f>
        <v>406.35042202010396</v>
      </c>
      <c r="CI3150">
        <f>'TABLEAU DE BORD'!B3148</f>
        <v>0</v>
      </c>
      <c r="CJ3150">
        <f>'TABLEAU DE BORD'!E3148-'TABLEAU DE BORD'!C3148</f>
        <v>0</v>
      </c>
      <c r="CL3150">
        <f>'TABLEAU DE BORD'!H3148</f>
        <v>0</v>
      </c>
      <c r="CM3150">
        <f>'TABLEAU DE BORD'!K3148-'TABLEAU DE BORD'!I3148</f>
        <v>0</v>
      </c>
    </row>
    <row r="3151" spans="85:91" x14ac:dyDescent="0.25">
      <c r="CG315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BORD'!$B$13:$B$2000,0),9)))*T3151/$P$18)</f>
        <v>406.35042202010396</v>
      </c>
      <c r="CI3151">
        <f>'TABLEAU DE BORD'!B3149</f>
        <v>0</v>
      </c>
      <c r="CJ3151">
        <f>'TABLEAU DE BORD'!E3149-'TABLEAU DE BORD'!C3149</f>
        <v>0</v>
      </c>
      <c r="CL3151">
        <f>'TABLEAU DE BORD'!H3149</f>
        <v>0</v>
      </c>
      <c r="CM3151">
        <f>'TABLEAU DE BORD'!K3149-'TABLEAU DE BORD'!I3149</f>
        <v>0</v>
      </c>
    </row>
    <row r="3152" spans="85:91" x14ac:dyDescent="0.25">
      <c r="CG315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BORD'!$B$13:$B$2000,0),9)))*T3152/$P$18)</f>
        <v>406.35042202010396</v>
      </c>
      <c r="CI3152">
        <f>'TABLEAU DE BORD'!B3150</f>
        <v>0</v>
      </c>
      <c r="CJ3152">
        <f>'TABLEAU DE BORD'!E3150-'TABLEAU DE BORD'!C3150</f>
        <v>0</v>
      </c>
      <c r="CL3152">
        <f>'TABLEAU DE BORD'!H3150</f>
        <v>0</v>
      </c>
      <c r="CM3152">
        <f>'TABLEAU DE BORD'!K3150-'TABLEAU DE BORD'!I3150</f>
        <v>0</v>
      </c>
    </row>
    <row r="3153" spans="85:91" x14ac:dyDescent="0.25">
      <c r="CG315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BORD'!$B$13:$B$2000,0),9)))*T3153/$P$18)</f>
        <v>406.35042202010396</v>
      </c>
      <c r="CI3153">
        <f>'TABLEAU DE BORD'!B3151</f>
        <v>0</v>
      </c>
      <c r="CJ3153">
        <f>'TABLEAU DE BORD'!E3151-'TABLEAU DE BORD'!C3151</f>
        <v>0</v>
      </c>
      <c r="CL3153">
        <f>'TABLEAU DE BORD'!H3151</f>
        <v>0</v>
      </c>
      <c r="CM3153">
        <f>'TABLEAU DE BORD'!K3151-'TABLEAU DE BORD'!I3151</f>
        <v>0</v>
      </c>
    </row>
    <row r="3154" spans="85:91" x14ac:dyDescent="0.25">
      <c r="CG315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BORD'!$B$13:$B$2000,0),9)))*T3154/$P$18)</f>
        <v>406.35042202010396</v>
      </c>
      <c r="CI3154">
        <f>'TABLEAU DE BORD'!B3152</f>
        <v>0</v>
      </c>
      <c r="CJ3154">
        <f>'TABLEAU DE BORD'!E3152-'TABLEAU DE BORD'!C3152</f>
        <v>0</v>
      </c>
      <c r="CL3154">
        <f>'TABLEAU DE BORD'!H3152</f>
        <v>0</v>
      </c>
      <c r="CM3154">
        <f>'TABLEAU DE BORD'!K3152-'TABLEAU DE BORD'!I3152</f>
        <v>0</v>
      </c>
    </row>
    <row r="3155" spans="85:91" x14ac:dyDescent="0.25">
      <c r="CG315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BORD'!$B$13:$B$2000,0),9)))*T3155/$P$18)</f>
        <v>406.35042202010396</v>
      </c>
      <c r="CI3155">
        <f>'TABLEAU DE BORD'!B3153</f>
        <v>0</v>
      </c>
      <c r="CJ3155">
        <f>'TABLEAU DE BORD'!E3153-'TABLEAU DE BORD'!C3153</f>
        <v>0</v>
      </c>
      <c r="CL3155">
        <f>'TABLEAU DE BORD'!H3153</f>
        <v>0</v>
      </c>
      <c r="CM3155">
        <f>'TABLEAU DE BORD'!K3153-'TABLEAU DE BORD'!I3153</f>
        <v>0</v>
      </c>
    </row>
    <row r="3156" spans="85:91" x14ac:dyDescent="0.25">
      <c r="CG315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BORD'!$B$13:$B$2000,0),9)))*T3156/$P$18)</f>
        <v>406.35042202010396</v>
      </c>
      <c r="CI3156">
        <f>'TABLEAU DE BORD'!B3154</f>
        <v>0</v>
      </c>
      <c r="CJ3156">
        <f>'TABLEAU DE BORD'!E3154-'TABLEAU DE BORD'!C3154</f>
        <v>0</v>
      </c>
      <c r="CL3156">
        <f>'TABLEAU DE BORD'!H3154</f>
        <v>0</v>
      </c>
      <c r="CM3156">
        <f>'TABLEAU DE BORD'!K3154-'TABLEAU DE BORD'!I3154</f>
        <v>0</v>
      </c>
    </row>
    <row r="3157" spans="85:91" x14ac:dyDescent="0.25">
      <c r="CG315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BORD'!$B$13:$B$2000,0),9)))*T3157/$P$18)</f>
        <v>406.35042202010396</v>
      </c>
      <c r="CI3157">
        <f>'TABLEAU DE BORD'!B3155</f>
        <v>0</v>
      </c>
      <c r="CJ3157">
        <f>'TABLEAU DE BORD'!E3155-'TABLEAU DE BORD'!C3155</f>
        <v>0</v>
      </c>
      <c r="CL3157">
        <f>'TABLEAU DE BORD'!H3155</f>
        <v>0</v>
      </c>
      <c r="CM3157">
        <f>'TABLEAU DE BORD'!K3155-'TABLEAU DE BORD'!I3155</f>
        <v>0</v>
      </c>
    </row>
    <row r="3158" spans="85:91" x14ac:dyDescent="0.25">
      <c r="CG315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BORD'!$B$13:$B$2000,0),9)))*T3158/$P$18)</f>
        <v>406.35042202010396</v>
      </c>
      <c r="CI3158">
        <f>'TABLEAU DE BORD'!B3156</f>
        <v>0</v>
      </c>
      <c r="CJ3158">
        <f>'TABLEAU DE BORD'!E3156-'TABLEAU DE BORD'!C3156</f>
        <v>0</v>
      </c>
      <c r="CL3158">
        <f>'TABLEAU DE BORD'!H3156</f>
        <v>0</v>
      </c>
      <c r="CM3158">
        <f>'TABLEAU DE BORD'!K3156-'TABLEAU DE BORD'!I3156</f>
        <v>0</v>
      </c>
    </row>
    <row r="3159" spans="85:91" x14ac:dyDescent="0.25">
      <c r="CG315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BORD'!$B$13:$B$2000,0),9)))*T3159/$P$18)</f>
        <v>406.35042202010396</v>
      </c>
      <c r="CI3159">
        <f>'TABLEAU DE BORD'!B3157</f>
        <v>0</v>
      </c>
      <c r="CJ3159">
        <f>'TABLEAU DE BORD'!E3157-'TABLEAU DE BORD'!C3157</f>
        <v>0</v>
      </c>
      <c r="CL3159">
        <f>'TABLEAU DE BORD'!H3157</f>
        <v>0</v>
      </c>
      <c r="CM3159">
        <f>'TABLEAU DE BORD'!K3157-'TABLEAU DE BORD'!I3157</f>
        <v>0</v>
      </c>
    </row>
    <row r="3160" spans="85:91" x14ac:dyDescent="0.25">
      <c r="CG316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BORD'!$B$13:$B$2000,0),9)))*T3160/$P$18)</f>
        <v>406.35042202010396</v>
      </c>
      <c r="CI3160">
        <f>'TABLEAU DE BORD'!B3158</f>
        <v>0</v>
      </c>
      <c r="CJ3160">
        <f>'TABLEAU DE BORD'!E3158-'TABLEAU DE BORD'!C3158</f>
        <v>0</v>
      </c>
      <c r="CL3160">
        <f>'TABLEAU DE BORD'!H3158</f>
        <v>0</v>
      </c>
      <c r="CM3160">
        <f>'TABLEAU DE BORD'!K3158-'TABLEAU DE BORD'!I3158</f>
        <v>0</v>
      </c>
    </row>
    <row r="3161" spans="85:91" x14ac:dyDescent="0.25">
      <c r="CG316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BORD'!$B$13:$B$2000,0),9)))*T3161/$P$18)</f>
        <v>406.35042202010396</v>
      </c>
      <c r="CI3161">
        <f>'TABLEAU DE BORD'!B3159</f>
        <v>0</v>
      </c>
      <c r="CJ3161">
        <f>'TABLEAU DE BORD'!E3159-'TABLEAU DE BORD'!C3159</f>
        <v>0</v>
      </c>
      <c r="CL3161">
        <f>'TABLEAU DE BORD'!H3159</f>
        <v>0</v>
      </c>
      <c r="CM3161">
        <f>'TABLEAU DE BORD'!K3159-'TABLEAU DE BORD'!I3159</f>
        <v>0</v>
      </c>
    </row>
    <row r="3162" spans="85:91" x14ac:dyDescent="0.25">
      <c r="CG316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BORD'!$B$13:$B$2000,0),9)))*T3162/$P$18)</f>
        <v>406.35042202010396</v>
      </c>
      <c r="CI3162">
        <f>'TABLEAU DE BORD'!B3160</f>
        <v>0</v>
      </c>
      <c r="CJ3162">
        <f>'TABLEAU DE BORD'!E3160-'TABLEAU DE BORD'!C3160</f>
        <v>0</v>
      </c>
      <c r="CL3162">
        <f>'TABLEAU DE BORD'!H3160</f>
        <v>0</v>
      </c>
      <c r="CM3162">
        <f>'TABLEAU DE BORD'!K3160-'TABLEAU DE BORD'!I3160</f>
        <v>0</v>
      </c>
    </row>
    <row r="3163" spans="85:91" x14ac:dyDescent="0.25">
      <c r="CG316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BORD'!$B$13:$B$2000,0),9)))*T3163/$P$18)</f>
        <v>406.35042202010396</v>
      </c>
      <c r="CI3163">
        <f>'TABLEAU DE BORD'!B3161</f>
        <v>0</v>
      </c>
      <c r="CJ3163">
        <f>'TABLEAU DE BORD'!E3161-'TABLEAU DE BORD'!C3161</f>
        <v>0</v>
      </c>
      <c r="CL3163">
        <f>'TABLEAU DE BORD'!H3161</f>
        <v>0</v>
      </c>
      <c r="CM3163">
        <f>'TABLEAU DE BORD'!K3161-'TABLEAU DE BORD'!I3161</f>
        <v>0</v>
      </c>
    </row>
    <row r="3164" spans="85:91" x14ac:dyDescent="0.25">
      <c r="CG316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BORD'!$B$13:$B$2000,0),9)))*T3164/$P$18)</f>
        <v>406.35042202010396</v>
      </c>
      <c r="CI3164">
        <f>'TABLEAU DE BORD'!B3162</f>
        <v>0</v>
      </c>
      <c r="CJ3164">
        <f>'TABLEAU DE BORD'!E3162-'TABLEAU DE BORD'!C3162</f>
        <v>0</v>
      </c>
      <c r="CL3164">
        <f>'TABLEAU DE BORD'!H3162</f>
        <v>0</v>
      </c>
      <c r="CM3164">
        <f>'TABLEAU DE BORD'!K3162-'TABLEAU DE BORD'!I3162</f>
        <v>0</v>
      </c>
    </row>
    <row r="3165" spans="85:91" x14ac:dyDescent="0.25">
      <c r="CG316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BORD'!$B$13:$B$2000,0),9)))*T3165/$P$18)</f>
        <v>406.35042202010396</v>
      </c>
      <c r="CI3165">
        <f>'TABLEAU DE BORD'!B3163</f>
        <v>0</v>
      </c>
      <c r="CJ3165">
        <f>'TABLEAU DE BORD'!E3163-'TABLEAU DE BORD'!C3163</f>
        <v>0</v>
      </c>
      <c r="CL3165">
        <f>'TABLEAU DE BORD'!H3163</f>
        <v>0</v>
      </c>
      <c r="CM3165">
        <f>'TABLEAU DE BORD'!K3163-'TABLEAU DE BORD'!I3163</f>
        <v>0</v>
      </c>
    </row>
    <row r="3166" spans="85:91" x14ac:dyDescent="0.25">
      <c r="CG316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BORD'!$B$13:$B$2000,0),9)))*T3166/$P$18)</f>
        <v>406.35042202010396</v>
      </c>
      <c r="CI3166">
        <f>'TABLEAU DE BORD'!B3164</f>
        <v>0</v>
      </c>
      <c r="CJ3166">
        <f>'TABLEAU DE BORD'!E3164-'TABLEAU DE BORD'!C3164</f>
        <v>0</v>
      </c>
      <c r="CL3166">
        <f>'TABLEAU DE BORD'!H3164</f>
        <v>0</v>
      </c>
      <c r="CM3166">
        <f>'TABLEAU DE BORD'!K3164-'TABLEAU DE BORD'!I3164</f>
        <v>0</v>
      </c>
    </row>
    <row r="3167" spans="85:91" x14ac:dyDescent="0.25">
      <c r="CG316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BORD'!$B$13:$B$2000,0),9)))*T3167/$P$18)</f>
        <v>406.35042202010396</v>
      </c>
      <c r="CI3167">
        <f>'TABLEAU DE BORD'!B3165</f>
        <v>0</v>
      </c>
      <c r="CJ3167">
        <f>'TABLEAU DE BORD'!E3165-'TABLEAU DE BORD'!C3165</f>
        <v>0</v>
      </c>
      <c r="CL3167">
        <f>'TABLEAU DE BORD'!H3165</f>
        <v>0</v>
      </c>
      <c r="CM3167">
        <f>'TABLEAU DE BORD'!K3165-'TABLEAU DE BORD'!I3165</f>
        <v>0</v>
      </c>
    </row>
    <row r="3168" spans="85:91" x14ac:dyDescent="0.25">
      <c r="CG316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BORD'!$B$13:$B$2000,0),9)))*T3168/$P$18)</f>
        <v>406.35042202010396</v>
      </c>
      <c r="CI3168">
        <f>'TABLEAU DE BORD'!B3166</f>
        <v>0</v>
      </c>
      <c r="CJ3168">
        <f>'TABLEAU DE BORD'!E3166-'TABLEAU DE BORD'!C3166</f>
        <v>0</v>
      </c>
      <c r="CL3168">
        <f>'TABLEAU DE BORD'!H3166</f>
        <v>0</v>
      </c>
      <c r="CM3168">
        <f>'TABLEAU DE BORD'!K3166-'TABLEAU DE BORD'!I3166</f>
        <v>0</v>
      </c>
    </row>
    <row r="3169" spans="85:91" x14ac:dyDescent="0.25">
      <c r="CG316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BORD'!$B$13:$B$2000,0),9)))*T3169/$P$18)</f>
        <v>406.35042202010396</v>
      </c>
      <c r="CI3169">
        <f>'TABLEAU DE BORD'!B3167</f>
        <v>0</v>
      </c>
      <c r="CJ3169">
        <f>'TABLEAU DE BORD'!E3167-'TABLEAU DE BORD'!C3167</f>
        <v>0</v>
      </c>
      <c r="CL3169">
        <f>'TABLEAU DE BORD'!H3167</f>
        <v>0</v>
      </c>
      <c r="CM3169">
        <f>'TABLEAU DE BORD'!K3167-'TABLEAU DE BORD'!I3167</f>
        <v>0</v>
      </c>
    </row>
    <row r="3170" spans="85:91" x14ac:dyDescent="0.25">
      <c r="CG317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BORD'!$B$13:$B$2000,0),9)))*T3170/$P$18)</f>
        <v>406.35042202010396</v>
      </c>
      <c r="CI3170">
        <f>'TABLEAU DE BORD'!B3168</f>
        <v>0</v>
      </c>
      <c r="CJ3170">
        <f>'TABLEAU DE BORD'!E3168-'TABLEAU DE BORD'!C3168</f>
        <v>0</v>
      </c>
      <c r="CL3170">
        <f>'TABLEAU DE BORD'!H3168</f>
        <v>0</v>
      </c>
      <c r="CM3170">
        <f>'TABLEAU DE BORD'!K3168-'TABLEAU DE BORD'!I3168</f>
        <v>0</v>
      </c>
    </row>
    <row r="3171" spans="85:91" x14ac:dyDescent="0.25">
      <c r="CG317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BORD'!$B$13:$B$2000,0),9)))*T3171/$P$18)</f>
        <v>406.35042202010396</v>
      </c>
      <c r="CI3171">
        <f>'TABLEAU DE BORD'!B3169</f>
        <v>0</v>
      </c>
      <c r="CJ3171">
        <f>'TABLEAU DE BORD'!E3169-'TABLEAU DE BORD'!C3169</f>
        <v>0</v>
      </c>
      <c r="CL3171">
        <f>'TABLEAU DE BORD'!H3169</f>
        <v>0</v>
      </c>
      <c r="CM3171">
        <f>'TABLEAU DE BORD'!K3169-'TABLEAU DE BORD'!I3169</f>
        <v>0</v>
      </c>
    </row>
    <row r="3172" spans="85:91" x14ac:dyDescent="0.25">
      <c r="CG317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BORD'!$B$13:$B$2000,0),9)))*T3172/$P$18)</f>
        <v>406.35042202010396</v>
      </c>
      <c r="CI3172">
        <f>'TABLEAU DE BORD'!B3170</f>
        <v>0</v>
      </c>
      <c r="CJ3172">
        <f>'TABLEAU DE BORD'!E3170-'TABLEAU DE BORD'!C3170</f>
        <v>0</v>
      </c>
      <c r="CL3172">
        <f>'TABLEAU DE BORD'!H3170</f>
        <v>0</v>
      </c>
      <c r="CM3172">
        <f>'TABLEAU DE BORD'!K3170-'TABLEAU DE BORD'!I3170</f>
        <v>0</v>
      </c>
    </row>
    <row r="3173" spans="85:91" x14ac:dyDescent="0.25">
      <c r="CG317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BORD'!$B$13:$B$2000,0),9)))*T3173/$P$18)</f>
        <v>406.35042202010396</v>
      </c>
      <c r="CI3173">
        <f>'TABLEAU DE BORD'!B3171</f>
        <v>0</v>
      </c>
      <c r="CJ3173">
        <f>'TABLEAU DE BORD'!E3171-'TABLEAU DE BORD'!C3171</f>
        <v>0</v>
      </c>
      <c r="CL3173">
        <f>'TABLEAU DE BORD'!H3171</f>
        <v>0</v>
      </c>
      <c r="CM3173">
        <f>'TABLEAU DE BORD'!K3171-'TABLEAU DE BORD'!I3171</f>
        <v>0</v>
      </c>
    </row>
    <row r="3174" spans="85:91" x14ac:dyDescent="0.25">
      <c r="CG317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BORD'!$B$13:$B$2000,0),9)))*T3174/$P$18)</f>
        <v>406.35042202010396</v>
      </c>
      <c r="CI3174">
        <f>'TABLEAU DE BORD'!B3172</f>
        <v>0</v>
      </c>
      <c r="CJ3174">
        <f>'TABLEAU DE BORD'!E3172-'TABLEAU DE BORD'!C3172</f>
        <v>0</v>
      </c>
      <c r="CL3174">
        <f>'TABLEAU DE BORD'!H3172</f>
        <v>0</v>
      </c>
      <c r="CM3174">
        <f>'TABLEAU DE BORD'!K3172-'TABLEAU DE BORD'!I3172</f>
        <v>0</v>
      </c>
    </row>
    <row r="3175" spans="85:91" x14ac:dyDescent="0.25">
      <c r="CG317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BORD'!$B$13:$B$2000,0),9)))*T3175/$P$18)</f>
        <v>406.35042202010396</v>
      </c>
      <c r="CI3175">
        <f>'TABLEAU DE BORD'!B3173</f>
        <v>0</v>
      </c>
      <c r="CJ3175">
        <f>'TABLEAU DE BORD'!E3173-'TABLEAU DE BORD'!C3173</f>
        <v>0</v>
      </c>
      <c r="CL3175">
        <f>'TABLEAU DE BORD'!H3173</f>
        <v>0</v>
      </c>
      <c r="CM3175">
        <f>'TABLEAU DE BORD'!K3173-'TABLEAU DE BORD'!I3173</f>
        <v>0</v>
      </c>
    </row>
    <row r="3176" spans="85:91" x14ac:dyDescent="0.25">
      <c r="CG317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BORD'!$B$13:$B$2000,0),9)))*T3176/$P$18)</f>
        <v>406.35042202010396</v>
      </c>
      <c r="CI3176">
        <f>'TABLEAU DE BORD'!B3174</f>
        <v>0</v>
      </c>
      <c r="CJ3176">
        <f>'TABLEAU DE BORD'!E3174-'TABLEAU DE BORD'!C3174</f>
        <v>0</v>
      </c>
      <c r="CL3176">
        <f>'TABLEAU DE BORD'!H3174</f>
        <v>0</v>
      </c>
      <c r="CM3176">
        <f>'TABLEAU DE BORD'!K3174-'TABLEAU DE BORD'!I3174</f>
        <v>0</v>
      </c>
    </row>
    <row r="3177" spans="85:91" x14ac:dyDescent="0.25">
      <c r="CG317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BORD'!$B$13:$B$2000,0),9)))*T3177/$P$18)</f>
        <v>406.35042202010396</v>
      </c>
      <c r="CI3177">
        <f>'TABLEAU DE BORD'!B3175</f>
        <v>0</v>
      </c>
      <c r="CJ3177">
        <f>'TABLEAU DE BORD'!E3175-'TABLEAU DE BORD'!C3175</f>
        <v>0</v>
      </c>
      <c r="CL3177">
        <f>'TABLEAU DE BORD'!H3175</f>
        <v>0</v>
      </c>
      <c r="CM3177">
        <f>'TABLEAU DE BORD'!K3175-'TABLEAU DE BORD'!I3175</f>
        <v>0</v>
      </c>
    </row>
    <row r="3178" spans="85:91" x14ac:dyDescent="0.25">
      <c r="CG317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BORD'!$B$13:$B$2000,0),9)))*T3178/$P$18)</f>
        <v>406.35042202010396</v>
      </c>
      <c r="CI3178">
        <f>'TABLEAU DE BORD'!B3176</f>
        <v>0</v>
      </c>
      <c r="CJ3178">
        <f>'TABLEAU DE BORD'!E3176-'TABLEAU DE BORD'!C3176</f>
        <v>0</v>
      </c>
      <c r="CL3178">
        <f>'TABLEAU DE BORD'!H3176</f>
        <v>0</v>
      </c>
      <c r="CM3178">
        <f>'TABLEAU DE BORD'!K3176-'TABLEAU DE BORD'!I3176</f>
        <v>0</v>
      </c>
    </row>
    <row r="3179" spans="85:91" x14ac:dyDescent="0.25">
      <c r="CG317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BORD'!$B$13:$B$2000,0),9)))*T3179/$P$18)</f>
        <v>406.35042202010396</v>
      </c>
      <c r="CI3179">
        <f>'TABLEAU DE BORD'!B3177</f>
        <v>0</v>
      </c>
      <c r="CJ3179">
        <f>'TABLEAU DE BORD'!E3177-'TABLEAU DE BORD'!C3177</f>
        <v>0</v>
      </c>
      <c r="CL3179">
        <f>'TABLEAU DE BORD'!H3177</f>
        <v>0</v>
      </c>
      <c r="CM3179">
        <f>'TABLEAU DE BORD'!K3177-'TABLEAU DE BORD'!I3177</f>
        <v>0</v>
      </c>
    </row>
    <row r="3180" spans="85:91" x14ac:dyDescent="0.25">
      <c r="CG318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BORD'!$B$13:$B$2000,0),9)))*T3180/$P$18)</f>
        <v>406.35042202010396</v>
      </c>
      <c r="CI3180">
        <f>'TABLEAU DE BORD'!B3178</f>
        <v>0</v>
      </c>
      <c r="CJ3180">
        <f>'TABLEAU DE BORD'!E3178-'TABLEAU DE BORD'!C3178</f>
        <v>0</v>
      </c>
      <c r="CL3180">
        <f>'TABLEAU DE BORD'!H3178</f>
        <v>0</v>
      </c>
      <c r="CM3180">
        <f>'TABLEAU DE BORD'!K3178-'TABLEAU DE BORD'!I3178</f>
        <v>0</v>
      </c>
    </row>
    <row r="3181" spans="85:91" x14ac:dyDescent="0.25">
      <c r="CG318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BORD'!$B$13:$B$2000,0),9)))*T3181/$P$18)</f>
        <v>406.35042202010396</v>
      </c>
      <c r="CI3181">
        <f>'TABLEAU DE BORD'!B3179</f>
        <v>0</v>
      </c>
      <c r="CJ3181">
        <f>'TABLEAU DE BORD'!E3179-'TABLEAU DE BORD'!C3179</f>
        <v>0</v>
      </c>
      <c r="CL3181">
        <f>'TABLEAU DE BORD'!H3179</f>
        <v>0</v>
      </c>
      <c r="CM3181">
        <f>'TABLEAU DE BORD'!K3179-'TABLEAU DE BORD'!I3179</f>
        <v>0</v>
      </c>
    </row>
    <row r="3182" spans="85:91" x14ac:dyDescent="0.25">
      <c r="CG318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BORD'!$B$13:$B$2000,0),9)))*T3182/$P$18)</f>
        <v>406.35042202010396</v>
      </c>
      <c r="CI3182">
        <f>'TABLEAU DE BORD'!B3180</f>
        <v>0</v>
      </c>
      <c r="CJ3182">
        <f>'TABLEAU DE BORD'!E3180-'TABLEAU DE BORD'!C3180</f>
        <v>0</v>
      </c>
      <c r="CL3182">
        <f>'TABLEAU DE BORD'!H3180</f>
        <v>0</v>
      </c>
      <c r="CM3182">
        <f>'TABLEAU DE BORD'!K3180-'TABLEAU DE BORD'!I3180</f>
        <v>0</v>
      </c>
    </row>
    <row r="3183" spans="85:91" x14ac:dyDescent="0.25">
      <c r="CG318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BORD'!$B$13:$B$2000,0),9)))*T3183/$P$18)</f>
        <v>406.35042202010396</v>
      </c>
      <c r="CI3183">
        <f>'TABLEAU DE BORD'!B3181</f>
        <v>0</v>
      </c>
      <c r="CJ3183">
        <f>'TABLEAU DE BORD'!E3181-'TABLEAU DE BORD'!C3181</f>
        <v>0</v>
      </c>
      <c r="CL3183">
        <f>'TABLEAU DE BORD'!H3181</f>
        <v>0</v>
      </c>
      <c r="CM3183">
        <f>'TABLEAU DE BORD'!K3181-'TABLEAU DE BORD'!I3181</f>
        <v>0</v>
      </c>
    </row>
    <row r="3184" spans="85:91" x14ac:dyDescent="0.25">
      <c r="CG318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BORD'!$B$13:$B$2000,0),9)))*T3184/$P$18)</f>
        <v>406.35042202010396</v>
      </c>
      <c r="CI3184">
        <f>'TABLEAU DE BORD'!B3182</f>
        <v>0</v>
      </c>
      <c r="CJ3184">
        <f>'TABLEAU DE BORD'!E3182-'TABLEAU DE BORD'!C3182</f>
        <v>0</v>
      </c>
      <c r="CL3184">
        <f>'TABLEAU DE BORD'!H3182</f>
        <v>0</v>
      </c>
      <c r="CM3184">
        <f>'TABLEAU DE BORD'!K3182-'TABLEAU DE BORD'!I3182</f>
        <v>0</v>
      </c>
    </row>
    <row r="3185" spans="85:91" x14ac:dyDescent="0.25">
      <c r="CG318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BORD'!$B$13:$B$2000,0),9)))*T3185/$P$18)</f>
        <v>406.35042202010396</v>
      </c>
      <c r="CI3185">
        <f>'TABLEAU DE BORD'!B3183</f>
        <v>0</v>
      </c>
      <c r="CJ3185">
        <f>'TABLEAU DE BORD'!E3183-'TABLEAU DE BORD'!C3183</f>
        <v>0</v>
      </c>
      <c r="CL3185">
        <f>'TABLEAU DE BORD'!H3183</f>
        <v>0</v>
      </c>
      <c r="CM3185">
        <f>'TABLEAU DE BORD'!K3183-'TABLEAU DE BORD'!I3183</f>
        <v>0</v>
      </c>
    </row>
    <row r="3186" spans="85:91" x14ac:dyDescent="0.25">
      <c r="CG318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BORD'!$B$13:$B$2000,0),9)))*T3186/$P$18)</f>
        <v>406.35042202010396</v>
      </c>
      <c r="CI3186">
        <f>'TABLEAU DE BORD'!B3184</f>
        <v>0</v>
      </c>
      <c r="CJ3186">
        <f>'TABLEAU DE BORD'!E3184-'TABLEAU DE BORD'!C3184</f>
        <v>0</v>
      </c>
      <c r="CL3186">
        <f>'TABLEAU DE BORD'!H3184</f>
        <v>0</v>
      </c>
      <c r="CM3186">
        <f>'TABLEAU DE BORD'!K3184-'TABLEAU DE BORD'!I3184</f>
        <v>0</v>
      </c>
    </row>
    <row r="3187" spans="85:91" x14ac:dyDescent="0.25">
      <c r="CG318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BORD'!$B$13:$B$2000,0),9)))*T3187/$P$18)</f>
        <v>406.35042202010396</v>
      </c>
      <c r="CI3187">
        <f>'TABLEAU DE BORD'!B3185</f>
        <v>0</v>
      </c>
      <c r="CJ3187">
        <f>'TABLEAU DE BORD'!E3185-'TABLEAU DE BORD'!C3185</f>
        <v>0</v>
      </c>
      <c r="CL3187">
        <f>'TABLEAU DE BORD'!H3185</f>
        <v>0</v>
      </c>
      <c r="CM3187">
        <f>'TABLEAU DE BORD'!K3185-'TABLEAU DE BORD'!I3185</f>
        <v>0</v>
      </c>
    </row>
    <row r="3188" spans="85:91" x14ac:dyDescent="0.25">
      <c r="CG318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BORD'!$B$13:$B$2000,0),9)))*T3188/$P$18)</f>
        <v>406.35042202010396</v>
      </c>
      <c r="CI3188">
        <f>'TABLEAU DE BORD'!B3186</f>
        <v>0</v>
      </c>
      <c r="CJ3188">
        <f>'TABLEAU DE BORD'!E3186-'TABLEAU DE BORD'!C3186</f>
        <v>0</v>
      </c>
      <c r="CL3188">
        <f>'TABLEAU DE BORD'!H3186</f>
        <v>0</v>
      </c>
      <c r="CM3188">
        <f>'TABLEAU DE BORD'!K3186-'TABLEAU DE BORD'!I3186</f>
        <v>0</v>
      </c>
    </row>
    <row r="3189" spans="85:91" x14ac:dyDescent="0.25">
      <c r="CG318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BORD'!$B$13:$B$2000,0),9)))*T3189/$P$18)</f>
        <v>406.35042202010396</v>
      </c>
      <c r="CI3189">
        <f>'TABLEAU DE BORD'!B3187</f>
        <v>0</v>
      </c>
      <c r="CJ3189">
        <f>'TABLEAU DE BORD'!E3187-'TABLEAU DE BORD'!C3187</f>
        <v>0</v>
      </c>
      <c r="CL3189">
        <f>'TABLEAU DE BORD'!H3187</f>
        <v>0</v>
      </c>
      <c r="CM3189">
        <f>'TABLEAU DE BORD'!K3187-'TABLEAU DE BORD'!I3187</f>
        <v>0</v>
      </c>
    </row>
    <row r="3190" spans="85:91" x14ac:dyDescent="0.25">
      <c r="CG319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BORD'!$B$13:$B$2000,0),9)))*T3190/$P$18)</f>
        <v>406.35042202010396</v>
      </c>
      <c r="CI3190">
        <f>'TABLEAU DE BORD'!B3188</f>
        <v>0</v>
      </c>
      <c r="CJ3190">
        <f>'TABLEAU DE BORD'!E3188-'TABLEAU DE BORD'!C3188</f>
        <v>0</v>
      </c>
      <c r="CL3190">
        <f>'TABLEAU DE BORD'!H3188</f>
        <v>0</v>
      </c>
      <c r="CM3190">
        <f>'TABLEAU DE BORD'!K3188-'TABLEAU DE BORD'!I3188</f>
        <v>0</v>
      </c>
    </row>
    <row r="3191" spans="85:91" x14ac:dyDescent="0.25">
      <c r="CG319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BORD'!$B$13:$B$2000,0),9)))*T3191/$P$18)</f>
        <v>406.35042202010396</v>
      </c>
      <c r="CI3191">
        <f>'TABLEAU DE BORD'!B3189</f>
        <v>0</v>
      </c>
      <c r="CJ3191">
        <f>'TABLEAU DE BORD'!E3189-'TABLEAU DE BORD'!C3189</f>
        <v>0</v>
      </c>
      <c r="CL3191">
        <f>'TABLEAU DE BORD'!H3189</f>
        <v>0</v>
      </c>
      <c r="CM3191">
        <f>'TABLEAU DE BORD'!K3189-'TABLEAU DE BORD'!I3189</f>
        <v>0</v>
      </c>
    </row>
    <row r="3192" spans="85:91" x14ac:dyDescent="0.25">
      <c r="CG319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BORD'!$B$13:$B$2000,0),9)))*T3192/$P$18)</f>
        <v>406.35042202010396</v>
      </c>
      <c r="CI3192">
        <f>'TABLEAU DE BORD'!B3190</f>
        <v>0</v>
      </c>
      <c r="CJ3192">
        <f>'TABLEAU DE BORD'!E3190-'TABLEAU DE BORD'!C3190</f>
        <v>0</v>
      </c>
      <c r="CL3192">
        <f>'TABLEAU DE BORD'!H3190</f>
        <v>0</v>
      </c>
      <c r="CM3192">
        <f>'TABLEAU DE BORD'!K3190-'TABLEAU DE BORD'!I3190</f>
        <v>0</v>
      </c>
    </row>
    <row r="3193" spans="85:91" x14ac:dyDescent="0.25">
      <c r="CG319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BORD'!$B$13:$B$2000,0),9)))*T3193/$P$18)</f>
        <v>406.35042202010396</v>
      </c>
      <c r="CI3193">
        <f>'TABLEAU DE BORD'!B3191</f>
        <v>0</v>
      </c>
      <c r="CJ3193">
        <f>'TABLEAU DE BORD'!E3191-'TABLEAU DE BORD'!C3191</f>
        <v>0</v>
      </c>
      <c r="CL3193">
        <f>'TABLEAU DE BORD'!H3191</f>
        <v>0</v>
      </c>
      <c r="CM3193">
        <f>'TABLEAU DE BORD'!K3191-'TABLEAU DE BORD'!I3191</f>
        <v>0</v>
      </c>
    </row>
    <row r="3194" spans="85:91" x14ac:dyDescent="0.25">
      <c r="CG319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BORD'!$B$13:$B$2000,0),9)))*T3194/$P$18)</f>
        <v>406.35042202010396</v>
      </c>
      <c r="CI3194">
        <f>'TABLEAU DE BORD'!B3192</f>
        <v>0</v>
      </c>
      <c r="CJ3194">
        <f>'TABLEAU DE BORD'!E3192-'TABLEAU DE BORD'!C3192</f>
        <v>0</v>
      </c>
      <c r="CL3194">
        <f>'TABLEAU DE BORD'!H3192</f>
        <v>0</v>
      </c>
      <c r="CM3194">
        <f>'TABLEAU DE BORD'!K3192-'TABLEAU DE BORD'!I3192</f>
        <v>0</v>
      </c>
    </row>
    <row r="3195" spans="85:91" x14ac:dyDescent="0.25">
      <c r="CG319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BORD'!$B$13:$B$2000,0),9)))*T3195/$P$18)</f>
        <v>406.35042202010396</v>
      </c>
      <c r="CI3195">
        <f>'TABLEAU DE BORD'!B3193</f>
        <v>0</v>
      </c>
      <c r="CJ3195">
        <f>'TABLEAU DE BORD'!E3193-'TABLEAU DE BORD'!C3193</f>
        <v>0</v>
      </c>
      <c r="CL3195">
        <f>'TABLEAU DE BORD'!H3193</f>
        <v>0</v>
      </c>
      <c r="CM3195">
        <f>'TABLEAU DE BORD'!K3193-'TABLEAU DE BORD'!I3193</f>
        <v>0</v>
      </c>
    </row>
    <row r="3196" spans="85:91" x14ac:dyDescent="0.25">
      <c r="CG3196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BORD'!$B$13:$B$2000,0),9)))*T3196/$P$18)</f>
        <v>406.35042202010396</v>
      </c>
      <c r="CI3196">
        <f>'TABLEAU DE BORD'!B3194</f>
        <v>0</v>
      </c>
      <c r="CJ3196">
        <f>'TABLEAU DE BORD'!E3194-'TABLEAU DE BORD'!C3194</f>
        <v>0</v>
      </c>
      <c r="CL3196">
        <f>'TABLEAU DE BORD'!H3194</f>
        <v>0</v>
      </c>
      <c r="CM3196">
        <f>'TABLEAU DE BORD'!K3194-'TABLEAU DE BORD'!I3194</f>
        <v>0</v>
      </c>
    </row>
    <row r="3197" spans="85:91" x14ac:dyDescent="0.25">
      <c r="CG3197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BORD'!$B$13:$B$2000,0),9)))*T3197/$P$18)</f>
        <v>406.35042202010396</v>
      </c>
      <c r="CI3197">
        <f>'TABLEAU DE BORD'!B3195</f>
        <v>0</v>
      </c>
      <c r="CJ3197">
        <f>'TABLEAU DE BORD'!E3195-'TABLEAU DE BORD'!C3195</f>
        <v>0</v>
      </c>
      <c r="CL3197">
        <f>'TABLEAU DE BORD'!H3195</f>
        <v>0</v>
      </c>
      <c r="CM3197">
        <f>'TABLEAU DE BORD'!K3195-'TABLEAU DE BORD'!I3195</f>
        <v>0</v>
      </c>
    </row>
    <row r="3198" spans="85:91" x14ac:dyDescent="0.25">
      <c r="CG3198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BORD'!$B$13:$B$2000,0),9)))*T3198/$P$18)</f>
        <v>406.35042202010396</v>
      </c>
      <c r="CI3198">
        <f>'TABLEAU DE BORD'!B3196</f>
        <v>0</v>
      </c>
      <c r="CJ3198">
        <f>'TABLEAU DE BORD'!E3196-'TABLEAU DE BORD'!C3196</f>
        <v>0</v>
      </c>
      <c r="CL3198">
        <f>'TABLEAU DE BORD'!H3196</f>
        <v>0</v>
      </c>
      <c r="CM3198">
        <f>'TABLEAU DE BORD'!K3196-'TABLEAU DE BORD'!I3196</f>
        <v>0</v>
      </c>
    </row>
    <row r="3199" spans="85:91" x14ac:dyDescent="0.25">
      <c r="CG3199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BORD'!$B$13:$B$2000,0),9)))*T3199/$P$18)</f>
        <v>406.35042202010396</v>
      </c>
      <c r="CI3199">
        <f>'TABLEAU DE BORD'!B3197</f>
        <v>0</v>
      </c>
      <c r="CJ3199">
        <f>'TABLEAU DE BORD'!E3197-'TABLEAU DE BORD'!C3197</f>
        <v>0</v>
      </c>
      <c r="CL3199">
        <f>'TABLEAU DE BORD'!H3197</f>
        <v>0</v>
      </c>
      <c r="CM3199">
        <f>'TABLEAU DE BORD'!K3197-'TABLEAU DE BORD'!I3197</f>
        <v>0</v>
      </c>
    </row>
    <row r="3200" spans="85:91" x14ac:dyDescent="0.25">
      <c r="CG3200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BORD'!$B$13:$B$2000,0),9)))*T3200/$P$18)</f>
        <v>406.35042202010396</v>
      </c>
      <c r="CI3200">
        <f>'TABLEAU DE BORD'!B3198</f>
        <v>0</v>
      </c>
      <c r="CJ3200">
        <f>'TABLEAU DE BORD'!E3198-'TABLEAU DE BORD'!C3198</f>
        <v>0</v>
      </c>
      <c r="CL3200">
        <f>'TABLEAU DE BORD'!H3198</f>
        <v>0</v>
      </c>
      <c r="CM3200">
        <f>'TABLEAU DE BORD'!K3198-'TABLEAU DE BORD'!I3198</f>
        <v>0</v>
      </c>
    </row>
    <row r="3201" spans="85:91" x14ac:dyDescent="0.25">
      <c r="CG3201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BORD'!$B$13:$B$2000,0),9)))*T3201/$P$18)</f>
        <v>406.35042202010396</v>
      </c>
      <c r="CI3201">
        <f>'TABLEAU DE BORD'!B3199</f>
        <v>0</v>
      </c>
      <c r="CJ3201">
        <f>'TABLEAU DE BORD'!E3199-'TABLEAU DE BORD'!C3199</f>
        <v>0</v>
      </c>
      <c r="CL3201">
        <f>'TABLEAU DE BORD'!H3199</f>
        <v>0</v>
      </c>
      <c r="CM3201">
        <f>'TABLEAU DE BORD'!K3199-'TABLEAU DE BORD'!I3199</f>
        <v>0</v>
      </c>
    </row>
    <row r="3202" spans="85:91" x14ac:dyDescent="0.25">
      <c r="CG3202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BORD'!$B$13:$B$2000,0),9)))*T3202/$P$18)</f>
        <v>406.35042202010396</v>
      </c>
      <c r="CI3202">
        <f>'TABLEAU DE BORD'!B3200</f>
        <v>0</v>
      </c>
      <c r="CJ3202">
        <f>'TABLEAU DE BORD'!E3200-'TABLEAU DE BORD'!C3200</f>
        <v>0</v>
      </c>
      <c r="CL3202">
        <f>'TABLEAU DE BORD'!H3200</f>
        <v>0</v>
      </c>
      <c r="CM3202">
        <f>'TABLEAU DE BORD'!K3200-'TABLEAU DE BORD'!I3200</f>
        <v>0</v>
      </c>
    </row>
    <row r="3203" spans="85:91" x14ac:dyDescent="0.25">
      <c r="CG3203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BORD'!$B$13:$B$2000,0),9)))*T3203/$P$18)</f>
        <v>406.35042202010396</v>
      </c>
      <c r="CI3203">
        <f>'TABLEAU DE BORD'!B3201</f>
        <v>0</v>
      </c>
      <c r="CJ3203">
        <f>'TABLEAU DE BORD'!E3201-'TABLEAU DE BORD'!C3201</f>
        <v>0</v>
      </c>
      <c r="CL3203">
        <f>'TABLEAU DE BORD'!H3201</f>
        <v>0</v>
      </c>
      <c r="CM3203">
        <f>'TABLEAU DE BORD'!K3201-'TABLEAU DE BORD'!I3201</f>
        <v>0</v>
      </c>
    </row>
    <row r="3204" spans="85:91" x14ac:dyDescent="0.25">
      <c r="CG3204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BORD'!$B$13:$B$2000,0),9)))*T3204/$P$18)</f>
        <v>406.35042202010396</v>
      </c>
      <c r="CI3204">
        <f>'TABLEAU DE BORD'!B3202</f>
        <v>0</v>
      </c>
      <c r="CJ3204">
        <f>'TABLEAU DE BORD'!E3202-'TABLEAU DE BORD'!C3202</f>
        <v>0</v>
      </c>
      <c r="CL3204">
        <f>'TABLEAU DE BORD'!H3202</f>
        <v>0</v>
      </c>
      <c r="CM3204">
        <f>'TABLEAU DE BORD'!K3202-'TABLEAU DE BORD'!I3202</f>
        <v>0</v>
      </c>
    </row>
    <row r="3205" spans="85:91" x14ac:dyDescent="0.25">
      <c r="CG3205">
        <f>(INDEX('TABLEAU DE BORD'!$B$13:$R$2000,MATCH('Formalisme RTE'!$H$2,'TABLEAU DE BORD'!$B$13:$B$2000,0),2)+INDEX($CI$15:$CJ$2005,MATCH($H$2,$CI$15:$CI$2005,0),2)+INDEX('TABLEAU DE BORD'!$B$13:$R$2000,MATCH('Formalisme RTE'!$H$2,'TABLEAU DE BORD'!$B$13:$B$2000,0),3))-(((INDEX('TABLEAU DE BORD'!$B$13:$R$2000,MATCH('Formalisme RTE'!$H$2,'TABLEAU DE BORD'!$B$13:$B$2000,0),2)+INDEX($CI$15:$CJ$2005,MATCH($H$2,$CI$15:$CI$2005,0),2)+INDEX('TABLEAU DE BORD'!$B$13:$R$2000,MATCH('Formalisme RTE'!$H$2,'TABLEAU DE BORD'!$B$13:$B$2000,0),3))-(INDEX('TABLEAU DE BORD'!$B$13:$R$2000,MATCH('Formalisme RTE'!$H$2,'TABLEAU DE BORD'!$B$13:$B$2000,0),8)+INDEX($CL$15:$CM$2005,MATCH($J$2,$CL$15:$CL$2005,0),2)+INDEX('TABLEAU DE BORD'!$B$13:$R$2000,MATCH('Formalisme RTE'!$H$2,'TABLEAU DE BORD'!$B$13:$B$2000,0),9)))*T3205/$P$18)</f>
        <v>406.35042202010396</v>
      </c>
      <c r="CI3205">
        <f>'TABLEAU DE BORD'!B3203</f>
        <v>0</v>
      </c>
      <c r="CJ3205">
        <f>'TABLEAU DE BORD'!E3203-'TABLEAU DE BORD'!C3203</f>
        <v>0</v>
      </c>
      <c r="CL3205">
        <f>'TABLEAU DE BORD'!H3203</f>
        <v>0</v>
      </c>
      <c r="CM3205">
        <f>'TABLEAU DE BORD'!K3203-'TABLEAU DE BORD'!I3203</f>
        <v>0</v>
      </c>
    </row>
    <row r="3206" spans="85:91" x14ac:dyDescent="0.25">
      <c r="CI3206">
        <f>'TABLEAU DE BORD'!B3204</f>
        <v>0</v>
      </c>
      <c r="CJ3206">
        <f>'TABLEAU DE BORD'!E3204-'TABLEAU DE BORD'!C3204</f>
        <v>0</v>
      </c>
      <c r="CL3206">
        <f>'TABLEAU DE BORD'!H3204</f>
        <v>0</v>
      </c>
      <c r="CM3206">
        <f>'TABLEAU DE BORD'!K3204-'TABLEAU DE BORD'!I3204</f>
        <v>0</v>
      </c>
    </row>
    <row r="3207" spans="85:91" x14ac:dyDescent="0.25">
      <c r="CI3207">
        <f>'TABLEAU DE BORD'!B3205</f>
        <v>0</v>
      </c>
      <c r="CJ3207">
        <f>'TABLEAU DE BORD'!E3205-'TABLEAU DE BORD'!C3205</f>
        <v>0</v>
      </c>
      <c r="CL3207">
        <f>'TABLEAU DE BORD'!H3205</f>
        <v>0</v>
      </c>
      <c r="CM3207">
        <f>'TABLEAU DE BORD'!K3205-'TABLEAU DE BORD'!I3205</f>
        <v>0</v>
      </c>
    </row>
    <row r="3208" spans="85:91" x14ac:dyDescent="0.25">
      <c r="CI3208">
        <f>'TABLEAU DE BORD'!B3206</f>
        <v>0</v>
      </c>
      <c r="CJ3208">
        <f>'TABLEAU DE BORD'!E3206-'TABLEAU DE BORD'!C3206</f>
        <v>0</v>
      </c>
      <c r="CL3208">
        <f>'TABLEAU DE BORD'!H3206</f>
        <v>0</v>
      </c>
      <c r="CM3208">
        <f>'TABLEAU DE BORD'!K3206-'TABLEAU DE BORD'!I3206</f>
        <v>0</v>
      </c>
    </row>
    <row r="3209" spans="85:91" x14ac:dyDescent="0.25">
      <c r="CI3209">
        <f>'TABLEAU DE BORD'!B3207</f>
        <v>0</v>
      </c>
      <c r="CJ3209">
        <f>'TABLEAU DE BORD'!E3207-'TABLEAU DE BORD'!C3207</f>
        <v>0</v>
      </c>
      <c r="CL3209">
        <f>'TABLEAU DE BORD'!H3207</f>
        <v>0</v>
      </c>
      <c r="CM3209">
        <f>'TABLEAU DE BORD'!K3207-'TABLEAU DE BORD'!I3207</f>
        <v>0</v>
      </c>
    </row>
    <row r="3210" spans="85:91" x14ac:dyDescent="0.25">
      <c r="CI3210">
        <f>'TABLEAU DE BORD'!B3208</f>
        <v>0</v>
      </c>
      <c r="CJ3210">
        <f>'TABLEAU DE BORD'!E3208-'TABLEAU DE BORD'!C3208</f>
        <v>0</v>
      </c>
      <c r="CL3210">
        <f>'TABLEAU DE BORD'!H3208</f>
        <v>0</v>
      </c>
      <c r="CM3210">
        <f>'TABLEAU DE BORD'!K3208-'TABLEAU DE BORD'!I3208</f>
        <v>0</v>
      </c>
    </row>
    <row r="3211" spans="85:91" x14ac:dyDescent="0.25">
      <c r="CI3211">
        <f>'TABLEAU DE BORD'!B3209</f>
        <v>0</v>
      </c>
      <c r="CJ3211">
        <f>'TABLEAU DE BORD'!E3209-'TABLEAU DE BORD'!C3209</f>
        <v>0</v>
      </c>
      <c r="CL3211">
        <f>'TABLEAU DE BORD'!H3209</f>
        <v>0</v>
      </c>
      <c r="CM3211">
        <f>'TABLEAU DE BORD'!K3209-'TABLEAU DE BORD'!I3209</f>
        <v>0</v>
      </c>
    </row>
    <row r="3212" spans="85:91" x14ac:dyDescent="0.25">
      <c r="CI3212">
        <f>'TABLEAU DE BORD'!B3210</f>
        <v>0</v>
      </c>
      <c r="CJ3212">
        <f>'TABLEAU DE BORD'!E3210-'TABLEAU DE BORD'!C3210</f>
        <v>0</v>
      </c>
      <c r="CL3212">
        <f>'TABLEAU DE BORD'!H3210</f>
        <v>0</v>
      </c>
      <c r="CM3212">
        <f>'TABLEAU DE BORD'!K3210-'TABLEAU DE BORD'!I3210</f>
        <v>0</v>
      </c>
    </row>
    <row r="3213" spans="85:91" x14ac:dyDescent="0.25">
      <c r="CI3213">
        <f>'TABLEAU DE BORD'!B3211</f>
        <v>0</v>
      </c>
      <c r="CJ3213">
        <f>'TABLEAU DE BORD'!E3211-'TABLEAU DE BORD'!C3211</f>
        <v>0</v>
      </c>
      <c r="CL3213">
        <f>'TABLEAU DE BORD'!H3211</f>
        <v>0</v>
      </c>
      <c r="CM3213">
        <f>'TABLEAU DE BORD'!K3211-'TABLEAU DE BORD'!I3211</f>
        <v>0</v>
      </c>
    </row>
    <row r="3214" spans="85:91" x14ac:dyDescent="0.25">
      <c r="CI3214">
        <f>'TABLEAU DE BORD'!B3212</f>
        <v>0</v>
      </c>
      <c r="CJ3214">
        <f>'TABLEAU DE BORD'!E3212-'TABLEAU DE BORD'!C3212</f>
        <v>0</v>
      </c>
      <c r="CL3214">
        <f>'TABLEAU DE BORD'!H3212</f>
        <v>0</v>
      </c>
      <c r="CM3214">
        <f>'TABLEAU DE BORD'!K3212-'TABLEAU DE BORD'!I3212</f>
        <v>0</v>
      </c>
    </row>
    <row r="3215" spans="85:91" x14ac:dyDescent="0.25">
      <c r="CI3215">
        <f>'TABLEAU DE BORD'!B3213</f>
        <v>0</v>
      </c>
      <c r="CJ3215">
        <f>'TABLEAU DE BORD'!E3213-'TABLEAU DE BORD'!C3213</f>
        <v>0</v>
      </c>
      <c r="CL3215">
        <f>'TABLEAU DE BORD'!H3213</f>
        <v>0</v>
      </c>
      <c r="CM3215">
        <f>'TABLEAU DE BORD'!K3213-'TABLEAU DE BORD'!I3213</f>
        <v>0</v>
      </c>
    </row>
    <row r="3216" spans="85:91" x14ac:dyDescent="0.25">
      <c r="CI3216">
        <f>'TABLEAU DE BORD'!B3214</f>
        <v>0</v>
      </c>
      <c r="CJ3216">
        <f>'TABLEAU DE BORD'!E3214-'TABLEAU DE BORD'!C3214</f>
        <v>0</v>
      </c>
      <c r="CL3216">
        <f>'TABLEAU DE BORD'!H3214</f>
        <v>0</v>
      </c>
      <c r="CM3216">
        <f>'TABLEAU DE BORD'!K3214-'TABLEAU DE BORD'!I3214</f>
        <v>0</v>
      </c>
    </row>
    <row r="3217" spans="87:91" x14ac:dyDescent="0.25">
      <c r="CI3217">
        <f>'TABLEAU DE BORD'!B3215</f>
        <v>0</v>
      </c>
      <c r="CJ3217">
        <f>'TABLEAU DE BORD'!E3215-'TABLEAU DE BORD'!C3215</f>
        <v>0</v>
      </c>
      <c r="CL3217">
        <f>'TABLEAU DE BORD'!H3215</f>
        <v>0</v>
      </c>
      <c r="CM3217">
        <f>'TABLEAU DE BORD'!K3215-'TABLEAU DE BORD'!I3215</f>
        <v>0</v>
      </c>
    </row>
    <row r="3218" spans="87:91" x14ac:dyDescent="0.25">
      <c r="CI3218">
        <f>'TABLEAU DE BORD'!B3216</f>
        <v>0</v>
      </c>
      <c r="CJ3218">
        <f>'TABLEAU DE BORD'!E3216-'TABLEAU DE BORD'!C3216</f>
        <v>0</v>
      </c>
      <c r="CL3218">
        <f>'TABLEAU DE BORD'!H3216</f>
        <v>0</v>
      </c>
      <c r="CM3218">
        <f>'TABLEAU DE BORD'!K3216-'TABLEAU DE BORD'!I3216</f>
        <v>0</v>
      </c>
    </row>
    <row r="3219" spans="87:91" x14ac:dyDescent="0.25">
      <c r="CI3219">
        <f>'TABLEAU DE BORD'!B3217</f>
        <v>0</v>
      </c>
      <c r="CJ3219">
        <f>'TABLEAU DE BORD'!E3217-'TABLEAU DE BORD'!C3217</f>
        <v>0</v>
      </c>
      <c r="CL3219">
        <f>'TABLEAU DE BORD'!H3217</f>
        <v>0</v>
      </c>
      <c r="CM3219">
        <f>'TABLEAU DE BORD'!K3217-'TABLEAU DE BORD'!I3217</f>
        <v>0</v>
      </c>
    </row>
    <row r="3220" spans="87:91" x14ac:dyDescent="0.25">
      <c r="CI3220">
        <f>'TABLEAU DE BORD'!B3218</f>
        <v>0</v>
      </c>
      <c r="CJ3220">
        <f>'TABLEAU DE BORD'!E3218-'TABLEAU DE BORD'!C3218</f>
        <v>0</v>
      </c>
      <c r="CL3220">
        <f>'TABLEAU DE BORD'!H3218</f>
        <v>0</v>
      </c>
      <c r="CM3220">
        <f>'TABLEAU DE BORD'!K3218-'TABLEAU DE BORD'!I3218</f>
        <v>0</v>
      </c>
    </row>
    <row r="3221" spans="87:91" x14ac:dyDescent="0.25">
      <c r="CI3221">
        <f>'TABLEAU DE BORD'!B3219</f>
        <v>0</v>
      </c>
      <c r="CJ3221">
        <f>'TABLEAU DE BORD'!E3219-'TABLEAU DE BORD'!C3219</f>
        <v>0</v>
      </c>
      <c r="CL3221">
        <f>'TABLEAU DE BORD'!H3219</f>
        <v>0</v>
      </c>
      <c r="CM3221">
        <f>'TABLEAU DE BORD'!K3219-'TABLEAU DE BORD'!I3219</f>
        <v>0</v>
      </c>
    </row>
    <row r="3222" spans="87:91" x14ac:dyDescent="0.25">
      <c r="CI3222">
        <f>'TABLEAU DE BORD'!B3220</f>
        <v>0</v>
      </c>
      <c r="CJ3222">
        <f>'TABLEAU DE BORD'!E3220-'TABLEAU DE BORD'!C3220</f>
        <v>0</v>
      </c>
      <c r="CL3222">
        <f>'TABLEAU DE BORD'!H3220</f>
        <v>0</v>
      </c>
      <c r="CM3222">
        <f>'TABLEAU DE BORD'!K3220-'TABLEAU DE BORD'!I3220</f>
        <v>0</v>
      </c>
    </row>
    <row r="3223" spans="87:91" x14ac:dyDescent="0.25">
      <c r="CI3223">
        <f>'TABLEAU DE BORD'!B3221</f>
        <v>0</v>
      </c>
      <c r="CJ3223">
        <f>'TABLEAU DE BORD'!E3221-'TABLEAU DE BORD'!C3221</f>
        <v>0</v>
      </c>
      <c r="CL3223">
        <f>'TABLEAU DE BORD'!H3221</f>
        <v>0</v>
      </c>
      <c r="CM3223">
        <f>'TABLEAU DE BORD'!K3221-'TABLEAU DE BORD'!I3221</f>
        <v>0</v>
      </c>
    </row>
    <row r="3224" spans="87:91" x14ac:dyDescent="0.25">
      <c r="CI3224">
        <f>'TABLEAU DE BORD'!B3222</f>
        <v>0</v>
      </c>
      <c r="CJ3224">
        <f>'TABLEAU DE BORD'!E3222-'TABLEAU DE BORD'!C3222</f>
        <v>0</v>
      </c>
      <c r="CL3224">
        <f>'TABLEAU DE BORD'!H3222</f>
        <v>0</v>
      </c>
      <c r="CM3224">
        <f>'TABLEAU DE BORD'!K3222-'TABLEAU DE BORD'!I3222</f>
        <v>0</v>
      </c>
    </row>
    <row r="3225" spans="87:91" x14ac:dyDescent="0.25">
      <c r="CI3225">
        <f>'TABLEAU DE BORD'!B3223</f>
        <v>0</v>
      </c>
      <c r="CJ3225">
        <f>'TABLEAU DE BORD'!E3223-'TABLEAU DE BORD'!C3223</f>
        <v>0</v>
      </c>
      <c r="CL3225">
        <f>'TABLEAU DE BORD'!H3223</f>
        <v>0</v>
      </c>
      <c r="CM3225">
        <f>'TABLEAU DE BORD'!K3223-'TABLEAU DE BORD'!I3223</f>
        <v>0</v>
      </c>
    </row>
    <row r="3226" spans="87:91" x14ac:dyDescent="0.25">
      <c r="CI3226">
        <f>'TABLEAU DE BORD'!B3224</f>
        <v>0</v>
      </c>
      <c r="CJ3226">
        <f>'TABLEAU DE BORD'!E3224-'TABLEAU DE BORD'!C3224</f>
        <v>0</v>
      </c>
      <c r="CL3226">
        <f>'TABLEAU DE BORD'!H3224</f>
        <v>0</v>
      </c>
      <c r="CM3226">
        <f>'TABLEAU DE BORD'!K3224-'TABLEAU DE BORD'!I3224</f>
        <v>0</v>
      </c>
    </row>
    <row r="3227" spans="87:91" x14ac:dyDescent="0.25">
      <c r="CI3227">
        <f>'TABLEAU DE BORD'!B3225</f>
        <v>0</v>
      </c>
      <c r="CJ3227">
        <f>'TABLEAU DE BORD'!E3225-'TABLEAU DE BORD'!C3225</f>
        <v>0</v>
      </c>
      <c r="CL3227">
        <f>'TABLEAU DE BORD'!H3225</f>
        <v>0</v>
      </c>
      <c r="CM3227">
        <f>'TABLEAU DE BORD'!K3225-'TABLEAU DE BORD'!I3225</f>
        <v>0</v>
      </c>
    </row>
    <row r="3228" spans="87:91" x14ac:dyDescent="0.25">
      <c r="CI3228">
        <f>'TABLEAU DE BORD'!B3226</f>
        <v>0</v>
      </c>
      <c r="CJ3228">
        <f>'TABLEAU DE BORD'!E3226-'TABLEAU DE BORD'!C3226</f>
        <v>0</v>
      </c>
      <c r="CL3228">
        <f>'TABLEAU DE BORD'!H3226</f>
        <v>0</v>
      </c>
      <c r="CM3228">
        <f>'TABLEAU DE BORD'!K3226-'TABLEAU DE BORD'!I3226</f>
        <v>0</v>
      </c>
    </row>
    <row r="3229" spans="87:91" x14ac:dyDescent="0.25">
      <c r="CI3229">
        <f>'TABLEAU DE BORD'!B3227</f>
        <v>0</v>
      </c>
      <c r="CJ3229">
        <f>'TABLEAU DE BORD'!E3227-'TABLEAU DE BORD'!C3227</f>
        <v>0</v>
      </c>
      <c r="CL3229">
        <f>'TABLEAU DE BORD'!H3227</f>
        <v>0</v>
      </c>
      <c r="CM3229">
        <f>'TABLEAU DE BORD'!K3227-'TABLEAU DE BORD'!I3227</f>
        <v>0</v>
      </c>
    </row>
    <row r="3230" spans="87:91" x14ac:dyDescent="0.25">
      <c r="CI3230">
        <f>'TABLEAU DE BORD'!B3228</f>
        <v>0</v>
      </c>
      <c r="CJ3230">
        <f>'TABLEAU DE BORD'!E3228-'TABLEAU DE BORD'!C3228</f>
        <v>0</v>
      </c>
      <c r="CL3230">
        <f>'TABLEAU DE BORD'!H3228</f>
        <v>0</v>
      </c>
      <c r="CM3230">
        <f>'TABLEAU DE BORD'!K3228-'TABLEAU DE BORD'!I3228</f>
        <v>0</v>
      </c>
    </row>
    <row r="3231" spans="87:91" x14ac:dyDescent="0.25">
      <c r="CI3231">
        <f>'TABLEAU DE BORD'!B3229</f>
        <v>0</v>
      </c>
      <c r="CJ3231">
        <f>'TABLEAU DE BORD'!E3229-'TABLEAU DE BORD'!C3229</f>
        <v>0</v>
      </c>
      <c r="CL3231">
        <f>'TABLEAU DE BORD'!H3229</f>
        <v>0</v>
      </c>
      <c r="CM3231">
        <f>'TABLEAU DE BORD'!K3229-'TABLEAU DE BORD'!I3229</f>
        <v>0</v>
      </c>
    </row>
    <row r="3232" spans="87:91" x14ac:dyDescent="0.25">
      <c r="CI3232">
        <f>'TABLEAU DE BORD'!B3230</f>
        <v>0</v>
      </c>
      <c r="CJ3232">
        <f>'TABLEAU DE BORD'!E3230-'TABLEAU DE BORD'!C3230</f>
        <v>0</v>
      </c>
      <c r="CL3232">
        <f>'TABLEAU DE BORD'!H3230</f>
        <v>0</v>
      </c>
      <c r="CM3232">
        <f>'TABLEAU DE BORD'!K3230-'TABLEAU DE BORD'!I3230</f>
        <v>0</v>
      </c>
    </row>
    <row r="3233" spans="87:91" x14ac:dyDescent="0.25">
      <c r="CI3233">
        <f>'TABLEAU DE BORD'!B3231</f>
        <v>0</v>
      </c>
      <c r="CJ3233">
        <f>'TABLEAU DE BORD'!E3231-'TABLEAU DE BORD'!C3231</f>
        <v>0</v>
      </c>
      <c r="CL3233">
        <f>'TABLEAU DE BORD'!H3231</f>
        <v>0</v>
      </c>
      <c r="CM3233">
        <f>'TABLEAU DE BORD'!K3231-'TABLEAU DE BORD'!I3231</f>
        <v>0</v>
      </c>
    </row>
    <row r="3234" spans="87:91" x14ac:dyDescent="0.25">
      <c r="CI3234">
        <f>'TABLEAU DE BORD'!B3232</f>
        <v>0</v>
      </c>
      <c r="CJ3234">
        <f>'TABLEAU DE BORD'!E3232-'TABLEAU DE BORD'!C3232</f>
        <v>0</v>
      </c>
      <c r="CL3234">
        <f>'TABLEAU DE BORD'!H3232</f>
        <v>0</v>
      </c>
      <c r="CM3234">
        <f>'TABLEAU DE BORD'!K3232-'TABLEAU DE BORD'!I3232</f>
        <v>0</v>
      </c>
    </row>
    <row r="3235" spans="87:91" x14ac:dyDescent="0.25">
      <c r="CI3235">
        <f>'TABLEAU DE BORD'!B3233</f>
        <v>0</v>
      </c>
      <c r="CJ3235">
        <f>'TABLEAU DE BORD'!E3233-'TABLEAU DE BORD'!C3233</f>
        <v>0</v>
      </c>
      <c r="CL3235">
        <f>'TABLEAU DE BORD'!H3233</f>
        <v>0</v>
      </c>
      <c r="CM3235">
        <f>'TABLEAU DE BORD'!K3233-'TABLEAU DE BORD'!I3233</f>
        <v>0</v>
      </c>
    </row>
    <row r="3236" spans="87:91" x14ac:dyDescent="0.25">
      <c r="CI3236">
        <f>'TABLEAU DE BORD'!B3234</f>
        <v>0</v>
      </c>
      <c r="CJ3236">
        <f>'TABLEAU DE BORD'!E3234-'TABLEAU DE BORD'!C3234</f>
        <v>0</v>
      </c>
      <c r="CL3236">
        <f>'TABLEAU DE BORD'!H3234</f>
        <v>0</v>
      </c>
      <c r="CM3236">
        <f>'TABLEAU DE BORD'!K3234-'TABLEAU DE BORD'!I3234</f>
        <v>0</v>
      </c>
    </row>
    <row r="3237" spans="87:91" x14ac:dyDescent="0.25">
      <c r="CI3237">
        <f>'TABLEAU DE BORD'!B3235</f>
        <v>0</v>
      </c>
      <c r="CJ3237">
        <f>'TABLEAU DE BORD'!E3235-'TABLEAU DE BORD'!C3235</f>
        <v>0</v>
      </c>
      <c r="CL3237">
        <f>'TABLEAU DE BORD'!H3235</f>
        <v>0</v>
      </c>
      <c r="CM3237">
        <f>'TABLEAU DE BORD'!K3235-'TABLEAU DE BORD'!I3235</f>
        <v>0</v>
      </c>
    </row>
    <row r="3238" spans="87:91" x14ac:dyDescent="0.25">
      <c r="CI3238">
        <f>'TABLEAU DE BORD'!B3236</f>
        <v>0</v>
      </c>
      <c r="CJ3238">
        <f>'TABLEAU DE BORD'!E3236-'TABLEAU DE BORD'!C3236</f>
        <v>0</v>
      </c>
      <c r="CL3238">
        <f>'TABLEAU DE BORD'!H3236</f>
        <v>0</v>
      </c>
      <c r="CM3238">
        <f>'TABLEAU DE BORD'!K3236-'TABLEAU DE BORD'!I3236</f>
        <v>0</v>
      </c>
    </row>
    <row r="3239" spans="87:91" x14ac:dyDescent="0.25">
      <c r="CI3239">
        <f>'TABLEAU DE BORD'!B3237</f>
        <v>0</v>
      </c>
      <c r="CJ3239">
        <f>'TABLEAU DE BORD'!E3237-'TABLEAU DE BORD'!C3237</f>
        <v>0</v>
      </c>
      <c r="CL3239">
        <f>'TABLEAU DE BORD'!H3237</f>
        <v>0</v>
      </c>
      <c r="CM3239">
        <f>'TABLEAU DE BORD'!K3237-'TABLEAU DE BORD'!I3237</f>
        <v>0</v>
      </c>
    </row>
    <row r="3240" spans="87:91" x14ac:dyDescent="0.25">
      <c r="CI3240">
        <f>'TABLEAU DE BORD'!B3238</f>
        <v>0</v>
      </c>
      <c r="CJ3240">
        <f>'TABLEAU DE BORD'!E3238-'TABLEAU DE BORD'!C3238</f>
        <v>0</v>
      </c>
      <c r="CL3240">
        <f>'TABLEAU DE BORD'!H3238</f>
        <v>0</v>
      </c>
      <c r="CM3240">
        <f>'TABLEAU DE BORD'!K3238-'TABLEAU DE BORD'!I3238</f>
        <v>0</v>
      </c>
    </row>
    <row r="3241" spans="87:91" x14ac:dyDescent="0.25">
      <c r="CI3241">
        <f>'TABLEAU DE BORD'!B3239</f>
        <v>0</v>
      </c>
      <c r="CJ3241">
        <f>'TABLEAU DE BORD'!E3239-'TABLEAU DE BORD'!C3239</f>
        <v>0</v>
      </c>
      <c r="CL3241">
        <f>'TABLEAU DE BORD'!H3239</f>
        <v>0</v>
      </c>
      <c r="CM3241">
        <f>'TABLEAU DE BORD'!K3239-'TABLEAU DE BORD'!I3239</f>
        <v>0</v>
      </c>
    </row>
    <row r="3242" spans="87:91" x14ac:dyDescent="0.25">
      <c r="CI3242">
        <f>'TABLEAU DE BORD'!B3240</f>
        <v>0</v>
      </c>
      <c r="CJ3242">
        <f>'TABLEAU DE BORD'!E3240-'TABLEAU DE BORD'!C3240</f>
        <v>0</v>
      </c>
      <c r="CL3242">
        <f>'TABLEAU DE BORD'!H3240</f>
        <v>0</v>
      </c>
      <c r="CM3242">
        <f>'TABLEAU DE BORD'!K3240-'TABLEAU DE BORD'!I3240</f>
        <v>0</v>
      </c>
    </row>
    <row r="3243" spans="87:91" x14ac:dyDescent="0.25">
      <c r="CI3243">
        <f>'TABLEAU DE BORD'!B3241</f>
        <v>0</v>
      </c>
      <c r="CJ3243">
        <f>'TABLEAU DE BORD'!E3241-'TABLEAU DE BORD'!C3241</f>
        <v>0</v>
      </c>
      <c r="CL3243">
        <f>'TABLEAU DE BORD'!H3241</f>
        <v>0</v>
      </c>
      <c r="CM3243">
        <f>'TABLEAU DE BORD'!K3241-'TABLEAU DE BORD'!I3241</f>
        <v>0</v>
      </c>
    </row>
    <row r="3244" spans="87:91" x14ac:dyDescent="0.25">
      <c r="CI3244">
        <f>'TABLEAU DE BORD'!B3242</f>
        <v>0</v>
      </c>
      <c r="CJ3244">
        <f>'TABLEAU DE BORD'!E3242-'TABLEAU DE BORD'!C3242</f>
        <v>0</v>
      </c>
      <c r="CL3244">
        <f>'TABLEAU DE BORD'!H3242</f>
        <v>0</v>
      </c>
      <c r="CM3244">
        <f>'TABLEAU DE BORD'!K3242-'TABLEAU DE BORD'!I3242</f>
        <v>0</v>
      </c>
    </row>
    <row r="3245" spans="87:91" x14ac:dyDescent="0.25">
      <c r="CI3245">
        <f>'TABLEAU DE BORD'!B3243</f>
        <v>0</v>
      </c>
      <c r="CJ3245">
        <f>'TABLEAU DE BORD'!E3243-'TABLEAU DE BORD'!C3243</f>
        <v>0</v>
      </c>
      <c r="CL3245">
        <f>'TABLEAU DE BORD'!H3243</f>
        <v>0</v>
      </c>
      <c r="CM3245">
        <f>'TABLEAU DE BORD'!K3243-'TABLEAU DE BORD'!I3243</f>
        <v>0</v>
      </c>
    </row>
    <row r="3246" spans="87:91" x14ac:dyDescent="0.25">
      <c r="CI3246">
        <f>'TABLEAU DE BORD'!B3244</f>
        <v>0</v>
      </c>
      <c r="CJ3246">
        <f>'TABLEAU DE BORD'!E3244-'TABLEAU DE BORD'!C3244</f>
        <v>0</v>
      </c>
      <c r="CL3246">
        <f>'TABLEAU DE BORD'!H3244</f>
        <v>0</v>
      </c>
      <c r="CM3246">
        <f>'TABLEAU DE BORD'!K3244-'TABLEAU DE BORD'!I3244</f>
        <v>0</v>
      </c>
    </row>
    <row r="3247" spans="87:91" x14ac:dyDescent="0.25">
      <c r="CI3247">
        <f>'TABLEAU DE BORD'!B3245</f>
        <v>0</v>
      </c>
      <c r="CJ3247">
        <f>'TABLEAU DE BORD'!E3245-'TABLEAU DE BORD'!C3245</f>
        <v>0</v>
      </c>
      <c r="CL3247">
        <f>'TABLEAU DE BORD'!H3245</f>
        <v>0</v>
      </c>
      <c r="CM3247">
        <f>'TABLEAU DE BORD'!K3245-'TABLEAU DE BORD'!I3245</f>
        <v>0</v>
      </c>
    </row>
    <row r="3248" spans="87:91" x14ac:dyDescent="0.25">
      <c r="CI3248">
        <f>'TABLEAU DE BORD'!B3246</f>
        <v>0</v>
      </c>
      <c r="CJ3248">
        <f>'TABLEAU DE BORD'!E3246-'TABLEAU DE BORD'!C3246</f>
        <v>0</v>
      </c>
      <c r="CL3248">
        <f>'TABLEAU DE BORD'!H3246</f>
        <v>0</v>
      </c>
      <c r="CM3248">
        <f>'TABLEAU DE BORD'!K3246-'TABLEAU DE BORD'!I3246</f>
        <v>0</v>
      </c>
    </row>
    <row r="3249" spans="87:91" x14ac:dyDescent="0.25">
      <c r="CI3249">
        <f>'TABLEAU DE BORD'!B3247</f>
        <v>0</v>
      </c>
      <c r="CJ3249">
        <f>'TABLEAU DE BORD'!E3247-'TABLEAU DE BORD'!C3247</f>
        <v>0</v>
      </c>
      <c r="CL3249">
        <f>'TABLEAU DE BORD'!H3247</f>
        <v>0</v>
      </c>
      <c r="CM3249">
        <f>'TABLEAU DE BORD'!K3247-'TABLEAU DE BORD'!I3247</f>
        <v>0</v>
      </c>
    </row>
    <row r="3250" spans="87:91" x14ac:dyDescent="0.25">
      <c r="CI3250">
        <f>'TABLEAU DE BORD'!B3248</f>
        <v>0</v>
      </c>
      <c r="CJ3250">
        <f>'TABLEAU DE BORD'!E3248-'TABLEAU DE BORD'!C3248</f>
        <v>0</v>
      </c>
      <c r="CL3250">
        <f>'TABLEAU DE BORD'!H3248</f>
        <v>0</v>
      </c>
      <c r="CM3250">
        <f>'TABLEAU DE BORD'!K3248-'TABLEAU DE BORD'!I3248</f>
        <v>0</v>
      </c>
    </row>
    <row r="3251" spans="87:91" x14ac:dyDescent="0.25">
      <c r="CI3251">
        <f>'TABLEAU DE BORD'!B3249</f>
        <v>0</v>
      </c>
      <c r="CJ3251">
        <f>'TABLEAU DE BORD'!E3249-'TABLEAU DE BORD'!C3249</f>
        <v>0</v>
      </c>
      <c r="CL3251">
        <f>'TABLEAU DE BORD'!H3249</f>
        <v>0</v>
      </c>
      <c r="CM3251">
        <f>'TABLEAU DE BORD'!K3249-'TABLEAU DE BORD'!I3249</f>
        <v>0</v>
      </c>
    </row>
    <row r="3252" spans="87:91" x14ac:dyDescent="0.25">
      <c r="CI3252">
        <f>'TABLEAU DE BORD'!B3250</f>
        <v>0</v>
      </c>
      <c r="CJ3252">
        <f>'TABLEAU DE BORD'!E3250-'TABLEAU DE BORD'!C3250</f>
        <v>0</v>
      </c>
      <c r="CL3252">
        <f>'TABLEAU DE BORD'!H3250</f>
        <v>0</v>
      </c>
      <c r="CM3252">
        <f>'TABLEAU DE BORD'!K3250-'TABLEAU DE BORD'!I3250</f>
        <v>0</v>
      </c>
    </row>
    <row r="3253" spans="87:91" x14ac:dyDescent="0.25">
      <c r="CI3253">
        <f>'TABLEAU DE BORD'!B3251</f>
        <v>0</v>
      </c>
      <c r="CJ3253">
        <f>'TABLEAU DE BORD'!E3251-'TABLEAU DE BORD'!C3251</f>
        <v>0</v>
      </c>
      <c r="CL3253">
        <f>'TABLEAU DE BORD'!H3251</f>
        <v>0</v>
      </c>
      <c r="CM3253">
        <f>'TABLEAU DE BORD'!K3251-'TABLEAU DE BORD'!I3251</f>
        <v>0</v>
      </c>
    </row>
    <row r="3254" spans="87:91" x14ac:dyDescent="0.25">
      <c r="CI3254">
        <f>'TABLEAU DE BORD'!B3252</f>
        <v>0</v>
      </c>
      <c r="CJ3254">
        <f>'TABLEAU DE BORD'!E3252-'TABLEAU DE BORD'!C3252</f>
        <v>0</v>
      </c>
      <c r="CL3254">
        <f>'TABLEAU DE BORD'!H3252</f>
        <v>0</v>
      </c>
      <c r="CM3254">
        <f>'TABLEAU DE BORD'!K3252-'TABLEAU DE BORD'!I3252</f>
        <v>0</v>
      </c>
    </row>
    <row r="3255" spans="87:91" x14ac:dyDescent="0.25">
      <c r="CI3255">
        <f>'TABLEAU DE BORD'!B3253</f>
        <v>0</v>
      </c>
      <c r="CJ3255">
        <f>'TABLEAU DE BORD'!E3253-'TABLEAU DE BORD'!C3253</f>
        <v>0</v>
      </c>
      <c r="CL3255">
        <f>'TABLEAU DE BORD'!H3253</f>
        <v>0</v>
      </c>
      <c r="CM3255">
        <f>'TABLEAU DE BORD'!K3253-'TABLEAU DE BORD'!I3253</f>
        <v>0</v>
      </c>
    </row>
    <row r="3256" spans="87:91" x14ac:dyDescent="0.25">
      <c r="CI3256">
        <f>'TABLEAU DE BORD'!B3254</f>
        <v>0</v>
      </c>
      <c r="CJ3256">
        <f>'TABLEAU DE BORD'!E3254-'TABLEAU DE BORD'!C3254</f>
        <v>0</v>
      </c>
      <c r="CL3256">
        <f>'TABLEAU DE BORD'!H3254</f>
        <v>0</v>
      </c>
      <c r="CM3256">
        <f>'TABLEAU DE BORD'!K3254-'TABLEAU DE BORD'!I3254</f>
        <v>0</v>
      </c>
    </row>
    <row r="3257" spans="87:91" x14ac:dyDescent="0.25">
      <c r="CI3257">
        <f>'TABLEAU DE BORD'!B3255</f>
        <v>0</v>
      </c>
      <c r="CJ3257">
        <f>'TABLEAU DE BORD'!E3255-'TABLEAU DE BORD'!C3255</f>
        <v>0</v>
      </c>
      <c r="CL3257">
        <f>'TABLEAU DE BORD'!H3255</f>
        <v>0</v>
      </c>
      <c r="CM3257">
        <f>'TABLEAU DE BORD'!K3255-'TABLEAU DE BORD'!I3255</f>
        <v>0</v>
      </c>
    </row>
    <row r="3258" spans="87:91" x14ac:dyDescent="0.25">
      <c r="CI3258">
        <f>'TABLEAU DE BORD'!B3256</f>
        <v>0</v>
      </c>
      <c r="CJ3258">
        <f>'TABLEAU DE BORD'!E3256-'TABLEAU DE BORD'!C3256</f>
        <v>0</v>
      </c>
      <c r="CL3258">
        <f>'TABLEAU DE BORD'!H3256</f>
        <v>0</v>
      </c>
      <c r="CM3258">
        <f>'TABLEAU DE BORD'!K3256-'TABLEAU DE BORD'!I3256</f>
        <v>0</v>
      </c>
    </row>
    <row r="3259" spans="87:91" x14ac:dyDescent="0.25">
      <c r="CI3259">
        <f>'TABLEAU DE BORD'!B3257</f>
        <v>0</v>
      </c>
      <c r="CJ3259">
        <f>'TABLEAU DE BORD'!E3257-'TABLEAU DE BORD'!C3257</f>
        <v>0</v>
      </c>
      <c r="CL3259">
        <f>'TABLEAU DE BORD'!H3257</f>
        <v>0</v>
      </c>
      <c r="CM3259">
        <f>'TABLEAU DE BORD'!K3257-'TABLEAU DE BORD'!I3257</f>
        <v>0</v>
      </c>
    </row>
    <row r="3260" spans="87:91" x14ac:dyDescent="0.25">
      <c r="CI3260">
        <f>'TABLEAU DE BORD'!B3258</f>
        <v>0</v>
      </c>
      <c r="CJ3260">
        <f>'TABLEAU DE BORD'!E3258-'TABLEAU DE BORD'!C3258</f>
        <v>0</v>
      </c>
      <c r="CL3260">
        <f>'TABLEAU DE BORD'!H3258</f>
        <v>0</v>
      </c>
      <c r="CM3260">
        <f>'TABLEAU DE BORD'!K3258-'TABLEAU DE BORD'!I3258</f>
        <v>0</v>
      </c>
    </row>
    <row r="3261" spans="87:91" x14ac:dyDescent="0.25">
      <c r="CI3261">
        <f>'TABLEAU DE BORD'!B3259</f>
        <v>0</v>
      </c>
      <c r="CJ3261">
        <f>'TABLEAU DE BORD'!E3259-'TABLEAU DE BORD'!C3259</f>
        <v>0</v>
      </c>
      <c r="CL3261">
        <f>'TABLEAU DE BORD'!H3259</f>
        <v>0</v>
      </c>
      <c r="CM3261">
        <f>'TABLEAU DE BORD'!K3259-'TABLEAU DE BORD'!I3259</f>
        <v>0</v>
      </c>
    </row>
    <row r="3262" spans="87:91" x14ac:dyDescent="0.25">
      <c r="CI3262">
        <f>'TABLEAU DE BORD'!B3260</f>
        <v>0</v>
      </c>
      <c r="CJ3262">
        <f>'TABLEAU DE BORD'!E3260-'TABLEAU DE BORD'!C3260</f>
        <v>0</v>
      </c>
      <c r="CL3262">
        <f>'TABLEAU DE BORD'!H3260</f>
        <v>0</v>
      </c>
      <c r="CM3262">
        <f>'TABLEAU DE BORD'!K3260-'TABLEAU DE BORD'!I3260</f>
        <v>0</v>
      </c>
    </row>
    <row r="3263" spans="87:91" x14ac:dyDescent="0.25">
      <c r="CI3263">
        <f>'TABLEAU DE BORD'!B3261</f>
        <v>0</v>
      </c>
      <c r="CJ3263">
        <f>'TABLEAU DE BORD'!E3261-'TABLEAU DE BORD'!C3261</f>
        <v>0</v>
      </c>
      <c r="CL3263">
        <f>'TABLEAU DE BORD'!H3261</f>
        <v>0</v>
      </c>
      <c r="CM3263">
        <f>'TABLEAU DE BORD'!K3261-'TABLEAU DE BORD'!I3261</f>
        <v>0</v>
      </c>
    </row>
    <row r="3264" spans="87:91" x14ac:dyDescent="0.25">
      <c r="CI3264">
        <f>'TABLEAU DE BORD'!B3262</f>
        <v>0</v>
      </c>
      <c r="CJ3264">
        <f>'TABLEAU DE BORD'!E3262-'TABLEAU DE BORD'!C3262</f>
        <v>0</v>
      </c>
      <c r="CL3264">
        <f>'TABLEAU DE BORD'!H3262</f>
        <v>0</v>
      </c>
      <c r="CM3264">
        <f>'TABLEAU DE BORD'!K3262-'TABLEAU DE BORD'!I3262</f>
        <v>0</v>
      </c>
    </row>
    <row r="3265" spans="87:91" x14ac:dyDescent="0.25">
      <c r="CI3265">
        <f>'TABLEAU DE BORD'!B3263</f>
        <v>0</v>
      </c>
      <c r="CJ3265">
        <f>'TABLEAU DE BORD'!E3263-'TABLEAU DE BORD'!C3263</f>
        <v>0</v>
      </c>
      <c r="CL3265">
        <f>'TABLEAU DE BORD'!H3263</f>
        <v>0</v>
      </c>
      <c r="CM3265">
        <f>'TABLEAU DE BORD'!K3263-'TABLEAU DE BORD'!I3263</f>
        <v>0</v>
      </c>
    </row>
    <row r="3266" spans="87:91" x14ac:dyDescent="0.25">
      <c r="CI3266">
        <f>'TABLEAU DE BORD'!B3264</f>
        <v>0</v>
      </c>
      <c r="CJ3266">
        <f>'TABLEAU DE BORD'!E3264-'TABLEAU DE BORD'!C3264</f>
        <v>0</v>
      </c>
      <c r="CL3266">
        <f>'TABLEAU DE BORD'!H3264</f>
        <v>0</v>
      </c>
      <c r="CM3266">
        <f>'TABLEAU DE BORD'!K3264-'TABLEAU DE BORD'!I3264</f>
        <v>0</v>
      </c>
    </row>
    <row r="3267" spans="87:91" x14ac:dyDescent="0.25">
      <c r="CI3267">
        <f>'TABLEAU DE BORD'!B3265</f>
        <v>0</v>
      </c>
      <c r="CJ3267">
        <f>'TABLEAU DE BORD'!E3265-'TABLEAU DE BORD'!C3265</f>
        <v>0</v>
      </c>
      <c r="CL3267">
        <f>'TABLEAU DE BORD'!H3265</f>
        <v>0</v>
      </c>
      <c r="CM3267">
        <f>'TABLEAU DE BORD'!K3265-'TABLEAU DE BORD'!I3265</f>
        <v>0</v>
      </c>
    </row>
    <row r="3268" spans="87:91" x14ac:dyDescent="0.25">
      <c r="CI3268">
        <f>'TABLEAU DE BORD'!B3266</f>
        <v>0</v>
      </c>
      <c r="CJ3268">
        <f>'TABLEAU DE BORD'!E3266-'TABLEAU DE BORD'!C3266</f>
        <v>0</v>
      </c>
      <c r="CL3268">
        <f>'TABLEAU DE BORD'!H3266</f>
        <v>0</v>
      </c>
      <c r="CM3268">
        <f>'TABLEAU DE BORD'!K3266-'TABLEAU DE BORD'!I3266</f>
        <v>0</v>
      </c>
    </row>
    <row r="3269" spans="87:91" x14ac:dyDescent="0.25">
      <c r="CI3269">
        <f>'TABLEAU DE BORD'!B3267</f>
        <v>0</v>
      </c>
      <c r="CJ3269">
        <f>'TABLEAU DE BORD'!E3267-'TABLEAU DE BORD'!C3267</f>
        <v>0</v>
      </c>
      <c r="CL3269">
        <f>'TABLEAU DE BORD'!H3267</f>
        <v>0</v>
      </c>
      <c r="CM3269">
        <f>'TABLEAU DE BORD'!K3267-'TABLEAU DE BORD'!I3267</f>
        <v>0</v>
      </c>
    </row>
    <row r="3270" spans="87:91" x14ac:dyDescent="0.25">
      <c r="CI3270">
        <f>'TABLEAU DE BORD'!B3268</f>
        <v>0</v>
      </c>
      <c r="CJ3270">
        <f>'TABLEAU DE BORD'!E3268-'TABLEAU DE BORD'!C3268</f>
        <v>0</v>
      </c>
      <c r="CL3270">
        <f>'TABLEAU DE BORD'!H3268</f>
        <v>0</v>
      </c>
      <c r="CM3270">
        <f>'TABLEAU DE BORD'!K3268-'TABLEAU DE BORD'!I3268</f>
        <v>0</v>
      </c>
    </row>
    <row r="3271" spans="87:91" x14ac:dyDescent="0.25">
      <c r="CI3271">
        <f>'TABLEAU DE BORD'!B3269</f>
        <v>0</v>
      </c>
      <c r="CJ3271">
        <f>'TABLEAU DE BORD'!E3269-'TABLEAU DE BORD'!C3269</f>
        <v>0</v>
      </c>
      <c r="CL3271">
        <f>'TABLEAU DE BORD'!H3269</f>
        <v>0</v>
      </c>
      <c r="CM3271">
        <f>'TABLEAU DE BORD'!K3269-'TABLEAU DE BORD'!I3269</f>
        <v>0</v>
      </c>
    </row>
    <row r="3272" spans="87:91" x14ac:dyDescent="0.25">
      <c r="CI3272">
        <f>'TABLEAU DE BORD'!B3270</f>
        <v>0</v>
      </c>
      <c r="CJ3272">
        <f>'TABLEAU DE BORD'!E3270-'TABLEAU DE BORD'!C3270</f>
        <v>0</v>
      </c>
      <c r="CL3272">
        <f>'TABLEAU DE BORD'!H3270</f>
        <v>0</v>
      </c>
      <c r="CM3272">
        <f>'TABLEAU DE BORD'!K3270-'TABLEAU DE BORD'!I3270</f>
        <v>0</v>
      </c>
    </row>
    <row r="3273" spans="87:91" x14ac:dyDescent="0.25">
      <c r="CI3273">
        <f>'TABLEAU DE BORD'!B3271</f>
        <v>0</v>
      </c>
      <c r="CJ3273">
        <f>'TABLEAU DE BORD'!E3271-'TABLEAU DE BORD'!C3271</f>
        <v>0</v>
      </c>
      <c r="CL3273">
        <f>'TABLEAU DE BORD'!H3271</f>
        <v>0</v>
      </c>
      <c r="CM3273">
        <f>'TABLEAU DE BORD'!K3271-'TABLEAU DE BORD'!I3271</f>
        <v>0</v>
      </c>
    </row>
    <row r="3274" spans="87:91" x14ac:dyDescent="0.25">
      <c r="CI3274">
        <f>'TABLEAU DE BORD'!B3272</f>
        <v>0</v>
      </c>
      <c r="CJ3274">
        <f>'TABLEAU DE BORD'!E3272-'TABLEAU DE BORD'!C3272</f>
        <v>0</v>
      </c>
      <c r="CL3274">
        <f>'TABLEAU DE BORD'!H3272</f>
        <v>0</v>
      </c>
      <c r="CM3274">
        <f>'TABLEAU DE BORD'!K3272-'TABLEAU DE BORD'!I3272</f>
        <v>0</v>
      </c>
    </row>
    <row r="3275" spans="87:91" x14ac:dyDescent="0.25">
      <c r="CI3275">
        <f>'TABLEAU DE BORD'!B3273</f>
        <v>0</v>
      </c>
      <c r="CJ3275">
        <f>'TABLEAU DE BORD'!E3273-'TABLEAU DE BORD'!C3273</f>
        <v>0</v>
      </c>
      <c r="CL3275">
        <f>'TABLEAU DE BORD'!H3273</f>
        <v>0</v>
      </c>
      <c r="CM3275">
        <f>'TABLEAU DE BORD'!K3273-'TABLEAU DE BORD'!I3273</f>
        <v>0</v>
      </c>
    </row>
    <row r="3276" spans="87:91" x14ac:dyDescent="0.25">
      <c r="CI3276">
        <f>'TABLEAU DE BORD'!B3274</f>
        <v>0</v>
      </c>
      <c r="CJ3276">
        <f>'TABLEAU DE BORD'!E3274-'TABLEAU DE BORD'!C3274</f>
        <v>0</v>
      </c>
      <c r="CL3276">
        <f>'TABLEAU DE BORD'!H3274</f>
        <v>0</v>
      </c>
      <c r="CM3276">
        <f>'TABLEAU DE BORD'!K3274-'TABLEAU DE BORD'!I3274</f>
        <v>0</v>
      </c>
    </row>
    <row r="3277" spans="87:91" x14ac:dyDescent="0.25">
      <c r="CI3277">
        <f>'TABLEAU DE BORD'!B3275</f>
        <v>0</v>
      </c>
      <c r="CJ3277">
        <f>'TABLEAU DE BORD'!E3275-'TABLEAU DE BORD'!C3275</f>
        <v>0</v>
      </c>
      <c r="CL3277">
        <f>'TABLEAU DE BORD'!H3275</f>
        <v>0</v>
      </c>
      <c r="CM3277">
        <f>'TABLEAU DE BORD'!K3275-'TABLEAU DE BORD'!I3275</f>
        <v>0</v>
      </c>
    </row>
    <row r="3278" spans="87:91" x14ac:dyDescent="0.25">
      <c r="CI3278">
        <f>'TABLEAU DE BORD'!B3276</f>
        <v>0</v>
      </c>
      <c r="CJ3278">
        <f>'TABLEAU DE BORD'!E3276-'TABLEAU DE BORD'!C3276</f>
        <v>0</v>
      </c>
      <c r="CL3278">
        <f>'TABLEAU DE BORD'!H3276</f>
        <v>0</v>
      </c>
      <c r="CM3278">
        <f>'TABLEAU DE BORD'!K3276-'TABLEAU DE BORD'!I3276</f>
        <v>0</v>
      </c>
    </row>
    <row r="3279" spans="87:91" x14ac:dyDescent="0.25">
      <c r="CI3279">
        <f>'TABLEAU DE BORD'!B3277</f>
        <v>0</v>
      </c>
      <c r="CJ3279">
        <f>'TABLEAU DE BORD'!E3277-'TABLEAU DE BORD'!C3277</f>
        <v>0</v>
      </c>
      <c r="CL3279">
        <f>'TABLEAU DE BORD'!H3277</f>
        <v>0</v>
      </c>
      <c r="CM3279">
        <f>'TABLEAU DE BORD'!K3277-'TABLEAU DE BORD'!I3277</f>
        <v>0</v>
      </c>
    </row>
    <row r="3280" spans="87:91" x14ac:dyDescent="0.25">
      <c r="CI3280">
        <f>'TABLEAU DE BORD'!B3278</f>
        <v>0</v>
      </c>
      <c r="CJ3280">
        <f>'TABLEAU DE BORD'!E3278-'TABLEAU DE BORD'!C3278</f>
        <v>0</v>
      </c>
      <c r="CL3280">
        <f>'TABLEAU DE BORD'!H3278</f>
        <v>0</v>
      </c>
      <c r="CM3280">
        <f>'TABLEAU DE BORD'!K3278-'TABLEAU DE BORD'!I3278</f>
        <v>0</v>
      </c>
    </row>
    <row r="3281" spans="87:91" x14ac:dyDescent="0.25">
      <c r="CI3281">
        <f>'TABLEAU DE BORD'!B3279</f>
        <v>0</v>
      </c>
      <c r="CJ3281">
        <f>'TABLEAU DE BORD'!E3279-'TABLEAU DE BORD'!C3279</f>
        <v>0</v>
      </c>
      <c r="CL3281">
        <f>'TABLEAU DE BORD'!H3279</f>
        <v>0</v>
      </c>
      <c r="CM3281">
        <f>'TABLEAU DE BORD'!K3279-'TABLEAU DE BORD'!I3279</f>
        <v>0</v>
      </c>
    </row>
    <row r="3282" spans="87:91" x14ac:dyDescent="0.25">
      <c r="CI3282">
        <f>'TABLEAU DE BORD'!B3280</f>
        <v>0</v>
      </c>
      <c r="CJ3282">
        <f>'TABLEAU DE BORD'!E3280-'TABLEAU DE BORD'!C3280</f>
        <v>0</v>
      </c>
      <c r="CL3282">
        <f>'TABLEAU DE BORD'!H3280</f>
        <v>0</v>
      </c>
      <c r="CM3282">
        <f>'TABLEAU DE BORD'!K3280-'TABLEAU DE BORD'!I3280</f>
        <v>0</v>
      </c>
    </row>
    <row r="3283" spans="87:91" x14ac:dyDescent="0.25">
      <c r="CI3283">
        <f>'TABLEAU DE BORD'!B3281</f>
        <v>0</v>
      </c>
      <c r="CJ3283">
        <f>'TABLEAU DE BORD'!E3281-'TABLEAU DE BORD'!C3281</f>
        <v>0</v>
      </c>
      <c r="CL3283">
        <f>'TABLEAU DE BORD'!H3281</f>
        <v>0</v>
      </c>
      <c r="CM3283">
        <f>'TABLEAU DE BORD'!K3281-'TABLEAU DE BORD'!I3281</f>
        <v>0</v>
      </c>
    </row>
    <row r="3284" spans="87:91" x14ac:dyDescent="0.25">
      <c r="CI3284">
        <f>'TABLEAU DE BORD'!B3282</f>
        <v>0</v>
      </c>
      <c r="CJ3284">
        <f>'TABLEAU DE BORD'!E3282-'TABLEAU DE BORD'!C3282</f>
        <v>0</v>
      </c>
      <c r="CL3284">
        <f>'TABLEAU DE BORD'!H3282</f>
        <v>0</v>
      </c>
      <c r="CM3284">
        <f>'TABLEAU DE BORD'!K3282-'TABLEAU DE BORD'!I3282</f>
        <v>0</v>
      </c>
    </row>
    <row r="3285" spans="87:91" x14ac:dyDescent="0.25">
      <c r="CI3285">
        <f>'TABLEAU DE BORD'!B3283</f>
        <v>0</v>
      </c>
      <c r="CJ3285">
        <f>'TABLEAU DE BORD'!E3283-'TABLEAU DE BORD'!C3283</f>
        <v>0</v>
      </c>
      <c r="CL3285">
        <f>'TABLEAU DE BORD'!H3283</f>
        <v>0</v>
      </c>
      <c r="CM3285">
        <f>'TABLEAU DE BORD'!K3283-'TABLEAU DE BORD'!I3283</f>
        <v>0</v>
      </c>
    </row>
    <row r="3286" spans="87:91" x14ac:dyDescent="0.25">
      <c r="CI3286">
        <f>'TABLEAU DE BORD'!B3284</f>
        <v>0</v>
      </c>
      <c r="CJ3286">
        <f>'TABLEAU DE BORD'!E3284-'TABLEAU DE BORD'!C3284</f>
        <v>0</v>
      </c>
      <c r="CL3286">
        <f>'TABLEAU DE BORD'!H3284</f>
        <v>0</v>
      </c>
      <c r="CM3286">
        <f>'TABLEAU DE BORD'!K3284-'TABLEAU DE BORD'!I3284</f>
        <v>0</v>
      </c>
    </row>
    <row r="3287" spans="87:91" x14ac:dyDescent="0.25">
      <c r="CI3287">
        <f>'TABLEAU DE BORD'!B3285</f>
        <v>0</v>
      </c>
      <c r="CJ3287">
        <f>'TABLEAU DE BORD'!E3285-'TABLEAU DE BORD'!C3285</f>
        <v>0</v>
      </c>
      <c r="CL3287">
        <f>'TABLEAU DE BORD'!H3285</f>
        <v>0</v>
      </c>
      <c r="CM3287">
        <f>'TABLEAU DE BORD'!K3285-'TABLEAU DE BORD'!I3285</f>
        <v>0</v>
      </c>
    </row>
    <row r="3288" spans="87:91" x14ac:dyDescent="0.25">
      <c r="CI3288">
        <f>'TABLEAU DE BORD'!B3286</f>
        <v>0</v>
      </c>
      <c r="CJ3288">
        <f>'TABLEAU DE BORD'!E3286-'TABLEAU DE BORD'!C3286</f>
        <v>0</v>
      </c>
      <c r="CL3288">
        <f>'TABLEAU DE BORD'!H3286</f>
        <v>0</v>
      </c>
      <c r="CM3288">
        <f>'TABLEAU DE BORD'!K3286-'TABLEAU DE BORD'!I3286</f>
        <v>0</v>
      </c>
    </row>
    <row r="3289" spans="87:91" x14ac:dyDescent="0.25">
      <c r="CI3289">
        <f>'TABLEAU DE BORD'!B3287</f>
        <v>0</v>
      </c>
      <c r="CJ3289">
        <f>'TABLEAU DE BORD'!E3287-'TABLEAU DE BORD'!C3287</f>
        <v>0</v>
      </c>
      <c r="CL3289">
        <f>'TABLEAU DE BORD'!H3287</f>
        <v>0</v>
      </c>
      <c r="CM3289">
        <f>'TABLEAU DE BORD'!K3287-'TABLEAU DE BORD'!I3287</f>
        <v>0</v>
      </c>
    </row>
    <row r="3290" spans="87:91" x14ac:dyDescent="0.25">
      <c r="CI3290">
        <f>'TABLEAU DE BORD'!B3288</f>
        <v>0</v>
      </c>
      <c r="CJ3290">
        <f>'TABLEAU DE BORD'!E3288-'TABLEAU DE BORD'!C3288</f>
        <v>0</v>
      </c>
      <c r="CL3290">
        <f>'TABLEAU DE BORD'!H3288</f>
        <v>0</v>
      </c>
      <c r="CM3290">
        <f>'TABLEAU DE BORD'!K3288-'TABLEAU DE BORD'!I3288</f>
        <v>0</v>
      </c>
    </row>
    <row r="3291" spans="87:91" x14ac:dyDescent="0.25">
      <c r="CI3291">
        <f>'TABLEAU DE BORD'!B3289</f>
        <v>0</v>
      </c>
      <c r="CJ3291">
        <f>'TABLEAU DE BORD'!E3289-'TABLEAU DE BORD'!C3289</f>
        <v>0</v>
      </c>
      <c r="CL3291">
        <f>'TABLEAU DE BORD'!H3289</f>
        <v>0</v>
      </c>
      <c r="CM3291">
        <f>'TABLEAU DE BORD'!K3289-'TABLEAU DE BORD'!I3289</f>
        <v>0</v>
      </c>
    </row>
    <row r="3292" spans="87:91" x14ac:dyDescent="0.25">
      <c r="CI3292">
        <f>'TABLEAU DE BORD'!B3290</f>
        <v>0</v>
      </c>
      <c r="CJ3292">
        <f>'TABLEAU DE BORD'!E3290-'TABLEAU DE BORD'!C3290</f>
        <v>0</v>
      </c>
      <c r="CL3292">
        <f>'TABLEAU DE BORD'!H3290</f>
        <v>0</v>
      </c>
      <c r="CM3292">
        <f>'TABLEAU DE BORD'!K3290-'TABLEAU DE BORD'!I3290</f>
        <v>0</v>
      </c>
    </row>
    <row r="3293" spans="87:91" x14ac:dyDescent="0.25">
      <c r="CI3293">
        <f>'TABLEAU DE BORD'!B3291</f>
        <v>0</v>
      </c>
      <c r="CJ3293">
        <f>'TABLEAU DE BORD'!E3291-'TABLEAU DE BORD'!C3291</f>
        <v>0</v>
      </c>
      <c r="CL3293">
        <f>'TABLEAU DE BORD'!H3291</f>
        <v>0</v>
      </c>
      <c r="CM3293">
        <f>'TABLEAU DE BORD'!K3291-'TABLEAU DE BORD'!I3291</f>
        <v>0</v>
      </c>
    </row>
    <row r="3294" spans="87:91" x14ac:dyDescent="0.25">
      <c r="CI3294">
        <f>'TABLEAU DE BORD'!B3292</f>
        <v>0</v>
      </c>
      <c r="CJ3294">
        <f>'TABLEAU DE BORD'!E3292-'TABLEAU DE BORD'!C3292</f>
        <v>0</v>
      </c>
      <c r="CL3294">
        <f>'TABLEAU DE BORD'!H3292</f>
        <v>0</v>
      </c>
      <c r="CM3294">
        <f>'TABLEAU DE BORD'!K3292-'TABLEAU DE BORD'!I3292</f>
        <v>0</v>
      </c>
    </row>
    <row r="3295" spans="87:91" x14ac:dyDescent="0.25">
      <c r="CI3295">
        <f>'TABLEAU DE BORD'!B3293</f>
        <v>0</v>
      </c>
      <c r="CJ3295">
        <f>'TABLEAU DE BORD'!E3293-'TABLEAU DE BORD'!C3293</f>
        <v>0</v>
      </c>
      <c r="CL3295">
        <f>'TABLEAU DE BORD'!H3293</f>
        <v>0</v>
      </c>
      <c r="CM3295">
        <f>'TABLEAU DE BORD'!K3293-'TABLEAU DE BORD'!I3293</f>
        <v>0</v>
      </c>
    </row>
    <row r="3296" spans="87:91" x14ac:dyDescent="0.25">
      <c r="CI3296">
        <f>'TABLEAU DE BORD'!B3294</f>
        <v>0</v>
      </c>
      <c r="CJ3296">
        <f>'TABLEAU DE BORD'!E3294-'TABLEAU DE BORD'!C3294</f>
        <v>0</v>
      </c>
      <c r="CL3296">
        <f>'TABLEAU DE BORD'!H3294</f>
        <v>0</v>
      </c>
      <c r="CM3296">
        <f>'TABLEAU DE BORD'!K3294-'TABLEAU DE BORD'!I3294</f>
        <v>0</v>
      </c>
    </row>
    <row r="3297" spans="87:91" x14ac:dyDescent="0.25">
      <c r="CI3297">
        <f>'TABLEAU DE BORD'!B3295</f>
        <v>0</v>
      </c>
      <c r="CJ3297">
        <f>'TABLEAU DE BORD'!E3295-'TABLEAU DE BORD'!C3295</f>
        <v>0</v>
      </c>
      <c r="CL3297">
        <f>'TABLEAU DE BORD'!H3295</f>
        <v>0</v>
      </c>
      <c r="CM3297">
        <f>'TABLEAU DE BORD'!K3295-'TABLEAU DE BORD'!I3295</f>
        <v>0</v>
      </c>
    </row>
    <row r="3298" spans="87:91" x14ac:dyDescent="0.25">
      <c r="CI3298">
        <f>'TABLEAU DE BORD'!B3296</f>
        <v>0</v>
      </c>
      <c r="CJ3298">
        <f>'TABLEAU DE BORD'!E3296-'TABLEAU DE BORD'!C3296</f>
        <v>0</v>
      </c>
      <c r="CL3298">
        <f>'TABLEAU DE BORD'!H3296</f>
        <v>0</v>
      </c>
      <c r="CM3298">
        <f>'TABLEAU DE BORD'!K3296-'TABLEAU DE BORD'!I3296</f>
        <v>0</v>
      </c>
    </row>
    <row r="3299" spans="87:91" x14ac:dyDescent="0.25">
      <c r="CI3299">
        <f>'TABLEAU DE BORD'!B3297</f>
        <v>0</v>
      </c>
      <c r="CJ3299">
        <f>'TABLEAU DE BORD'!E3297-'TABLEAU DE BORD'!C3297</f>
        <v>0</v>
      </c>
      <c r="CL3299">
        <f>'TABLEAU DE BORD'!H3297</f>
        <v>0</v>
      </c>
      <c r="CM3299">
        <f>'TABLEAU DE BORD'!K3297-'TABLEAU DE BORD'!I3297</f>
        <v>0</v>
      </c>
    </row>
    <row r="3300" spans="87:91" x14ac:dyDescent="0.25">
      <c r="CI3300">
        <f>'TABLEAU DE BORD'!B3298</f>
        <v>0</v>
      </c>
      <c r="CJ3300">
        <f>'TABLEAU DE BORD'!E3298-'TABLEAU DE BORD'!C3298</f>
        <v>0</v>
      </c>
      <c r="CL3300">
        <f>'TABLEAU DE BORD'!H3298</f>
        <v>0</v>
      </c>
      <c r="CM3300">
        <f>'TABLEAU DE BORD'!K3298-'TABLEAU DE BORD'!I3298</f>
        <v>0</v>
      </c>
    </row>
    <row r="3301" spans="87:91" x14ac:dyDescent="0.25">
      <c r="CI3301">
        <f>'TABLEAU DE BORD'!B3299</f>
        <v>0</v>
      </c>
      <c r="CJ3301">
        <f>'TABLEAU DE BORD'!E3299-'TABLEAU DE BORD'!C3299</f>
        <v>0</v>
      </c>
      <c r="CL3301">
        <f>'TABLEAU DE BORD'!H3299</f>
        <v>0</v>
      </c>
      <c r="CM3301">
        <f>'TABLEAU DE BORD'!K3299-'TABLEAU DE BORD'!I3299</f>
        <v>0</v>
      </c>
    </row>
    <row r="3302" spans="87:91" x14ac:dyDescent="0.25">
      <c r="CI3302">
        <f>'TABLEAU DE BORD'!B3300</f>
        <v>0</v>
      </c>
      <c r="CJ3302">
        <f>'TABLEAU DE BORD'!E3300-'TABLEAU DE BORD'!C3300</f>
        <v>0</v>
      </c>
      <c r="CL3302">
        <f>'TABLEAU DE BORD'!H3300</f>
        <v>0</v>
      </c>
      <c r="CM3302">
        <f>'TABLEAU DE BORD'!K3300-'TABLEAU DE BORD'!I3300</f>
        <v>0</v>
      </c>
    </row>
    <row r="3303" spans="87:91" x14ac:dyDescent="0.25">
      <c r="CI3303">
        <f>'TABLEAU DE BORD'!B3301</f>
        <v>0</v>
      </c>
      <c r="CJ3303">
        <f>'TABLEAU DE BORD'!E3301-'TABLEAU DE BORD'!C3301</f>
        <v>0</v>
      </c>
      <c r="CL3303">
        <f>'TABLEAU DE BORD'!H3301</f>
        <v>0</v>
      </c>
      <c r="CM3303">
        <f>'TABLEAU DE BORD'!K3301-'TABLEAU DE BORD'!I3301</f>
        <v>0</v>
      </c>
    </row>
    <row r="3304" spans="87:91" x14ac:dyDescent="0.25">
      <c r="CI3304">
        <f>'TABLEAU DE BORD'!B3302</f>
        <v>0</v>
      </c>
      <c r="CJ3304">
        <f>'TABLEAU DE BORD'!E3302-'TABLEAU DE BORD'!C3302</f>
        <v>0</v>
      </c>
      <c r="CL3304">
        <f>'TABLEAU DE BORD'!H3302</f>
        <v>0</v>
      </c>
      <c r="CM3304">
        <f>'TABLEAU DE BORD'!K3302-'TABLEAU DE BORD'!I3302</f>
        <v>0</v>
      </c>
    </row>
    <row r="3305" spans="87:91" x14ac:dyDescent="0.25">
      <c r="CI3305">
        <f>'TABLEAU DE BORD'!B3303</f>
        <v>0</v>
      </c>
      <c r="CJ3305">
        <f>'TABLEAU DE BORD'!E3303-'TABLEAU DE BORD'!C3303</f>
        <v>0</v>
      </c>
      <c r="CL3305">
        <f>'TABLEAU DE BORD'!H3303</f>
        <v>0</v>
      </c>
      <c r="CM3305">
        <f>'TABLEAU DE BORD'!K3303-'TABLEAU DE BORD'!I3303</f>
        <v>0</v>
      </c>
    </row>
    <row r="3306" spans="87:91" x14ac:dyDescent="0.25">
      <c r="CI3306">
        <f>'TABLEAU DE BORD'!B3304</f>
        <v>0</v>
      </c>
      <c r="CJ3306">
        <f>'TABLEAU DE BORD'!E3304-'TABLEAU DE BORD'!C3304</f>
        <v>0</v>
      </c>
      <c r="CL3306">
        <f>'TABLEAU DE BORD'!H3304</f>
        <v>0</v>
      </c>
      <c r="CM3306">
        <f>'TABLEAU DE BORD'!K3304-'TABLEAU DE BORD'!I3304</f>
        <v>0</v>
      </c>
    </row>
    <row r="3307" spans="87:91" x14ac:dyDescent="0.25">
      <c r="CI3307">
        <f>'TABLEAU DE BORD'!B3305</f>
        <v>0</v>
      </c>
      <c r="CJ3307">
        <f>'TABLEAU DE BORD'!E3305-'TABLEAU DE BORD'!C3305</f>
        <v>0</v>
      </c>
      <c r="CL3307">
        <f>'TABLEAU DE BORD'!H3305</f>
        <v>0</v>
      </c>
      <c r="CM3307">
        <f>'TABLEAU DE BORD'!K3305-'TABLEAU DE BORD'!I3305</f>
        <v>0</v>
      </c>
    </row>
    <row r="3308" spans="87:91" x14ac:dyDescent="0.25">
      <c r="CI3308">
        <f>'TABLEAU DE BORD'!B3306</f>
        <v>0</v>
      </c>
      <c r="CJ3308">
        <f>'TABLEAU DE BORD'!E3306-'TABLEAU DE BORD'!C3306</f>
        <v>0</v>
      </c>
      <c r="CL3308">
        <f>'TABLEAU DE BORD'!H3306</f>
        <v>0</v>
      </c>
      <c r="CM3308">
        <f>'TABLEAU DE BORD'!K3306-'TABLEAU DE BORD'!I3306</f>
        <v>0</v>
      </c>
    </row>
    <row r="3309" spans="87:91" x14ac:dyDescent="0.25">
      <c r="CI3309">
        <f>'TABLEAU DE BORD'!B3307</f>
        <v>0</v>
      </c>
      <c r="CJ3309">
        <f>'TABLEAU DE BORD'!E3307-'TABLEAU DE BORD'!C3307</f>
        <v>0</v>
      </c>
      <c r="CL3309">
        <f>'TABLEAU DE BORD'!H3307</f>
        <v>0</v>
      </c>
      <c r="CM3309">
        <f>'TABLEAU DE BORD'!K3307-'TABLEAU DE BORD'!I3307</f>
        <v>0</v>
      </c>
    </row>
    <row r="3310" spans="87:91" x14ac:dyDescent="0.25">
      <c r="CI3310">
        <f>'TABLEAU DE BORD'!B3308</f>
        <v>0</v>
      </c>
      <c r="CJ3310">
        <f>'TABLEAU DE BORD'!E3308-'TABLEAU DE BORD'!C3308</f>
        <v>0</v>
      </c>
      <c r="CL3310">
        <f>'TABLEAU DE BORD'!H3308</f>
        <v>0</v>
      </c>
      <c r="CM3310">
        <f>'TABLEAU DE BORD'!K3308-'TABLEAU DE BORD'!I3308</f>
        <v>0</v>
      </c>
    </row>
    <row r="3311" spans="87:91" x14ac:dyDescent="0.25">
      <c r="CI3311">
        <f>'TABLEAU DE BORD'!B3309</f>
        <v>0</v>
      </c>
      <c r="CJ3311">
        <f>'TABLEAU DE BORD'!E3309-'TABLEAU DE BORD'!C3309</f>
        <v>0</v>
      </c>
      <c r="CL3311">
        <f>'TABLEAU DE BORD'!H3309</f>
        <v>0</v>
      </c>
      <c r="CM3311">
        <f>'TABLEAU DE BORD'!K3309-'TABLEAU DE BORD'!I3309</f>
        <v>0</v>
      </c>
    </row>
    <row r="3312" spans="87:91" x14ac:dyDescent="0.25">
      <c r="CI3312">
        <f>'TABLEAU DE BORD'!B3310</f>
        <v>0</v>
      </c>
      <c r="CJ3312">
        <f>'TABLEAU DE BORD'!E3310-'TABLEAU DE BORD'!C3310</f>
        <v>0</v>
      </c>
      <c r="CL3312">
        <f>'TABLEAU DE BORD'!H3310</f>
        <v>0</v>
      </c>
      <c r="CM3312">
        <f>'TABLEAU DE BORD'!K3310-'TABLEAU DE BORD'!I3310</f>
        <v>0</v>
      </c>
    </row>
    <row r="3313" spans="87:91" x14ac:dyDescent="0.25">
      <c r="CI3313">
        <f>'TABLEAU DE BORD'!B3311</f>
        <v>0</v>
      </c>
      <c r="CJ3313">
        <f>'TABLEAU DE BORD'!E3311-'TABLEAU DE BORD'!C3311</f>
        <v>0</v>
      </c>
      <c r="CL3313">
        <f>'TABLEAU DE BORD'!H3311</f>
        <v>0</v>
      </c>
      <c r="CM3313">
        <f>'TABLEAU DE BORD'!K3311-'TABLEAU DE BORD'!I3311</f>
        <v>0</v>
      </c>
    </row>
    <row r="3314" spans="87:91" x14ac:dyDescent="0.25">
      <c r="CI3314">
        <f>'TABLEAU DE BORD'!B3312</f>
        <v>0</v>
      </c>
      <c r="CJ3314">
        <f>'TABLEAU DE BORD'!E3312-'TABLEAU DE BORD'!C3312</f>
        <v>0</v>
      </c>
      <c r="CL3314">
        <f>'TABLEAU DE BORD'!H3312</f>
        <v>0</v>
      </c>
      <c r="CM3314">
        <f>'TABLEAU DE BORD'!K3312-'TABLEAU DE BORD'!I3312</f>
        <v>0</v>
      </c>
    </row>
    <row r="3315" spans="87:91" x14ac:dyDescent="0.25">
      <c r="CI3315">
        <f>'TABLEAU DE BORD'!B3313</f>
        <v>0</v>
      </c>
      <c r="CJ3315">
        <f>'TABLEAU DE BORD'!E3313-'TABLEAU DE BORD'!C3313</f>
        <v>0</v>
      </c>
      <c r="CL3315">
        <f>'TABLEAU DE BORD'!H3313</f>
        <v>0</v>
      </c>
      <c r="CM3315">
        <f>'TABLEAU DE BORD'!K3313-'TABLEAU DE BORD'!I3313</f>
        <v>0</v>
      </c>
    </row>
    <row r="3316" spans="87:91" x14ac:dyDescent="0.25">
      <c r="CI3316">
        <f>'TABLEAU DE BORD'!B3314</f>
        <v>0</v>
      </c>
      <c r="CJ3316">
        <f>'TABLEAU DE BORD'!E3314-'TABLEAU DE BORD'!C3314</f>
        <v>0</v>
      </c>
      <c r="CL3316">
        <f>'TABLEAU DE BORD'!H3314</f>
        <v>0</v>
      </c>
      <c r="CM3316">
        <f>'TABLEAU DE BORD'!K3314-'TABLEAU DE BORD'!I3314</f>
        <v>0</v>
      </c>
    </row>
    <row r="3317" spans="87:91" x14ac:dyDescent="0.25">
      <c r="CI3317">
        <f>'TABLEAU DE BORD'!B3315</f>
        <v>0</v>
      </c>
      <c r="CJ3317">
        <f>'TABLEAU DE BORD'!E3315-'TABLEAU DE BORD'!C3315</f>
        <v>0</v>
      </c>
      <c r="CL3317">
        <f>'TABLEAU DE BORD'!H3315</f>
        <v>0</v>
      </c>
      <c r="CM3317">
        <f>'TABLEAU DE BORD'!K3315-'TABLEAU DE BORD'!I3315</f>
        <v>0</v>
      </c>
    </row>
    <row r="3318" spans="87:91" x14ac:dyDescent="0.25">
      <c r="CI3318">
        <f>'TABLEAU DE BORD'!B3316</f>
        <v>0</v>
      </c>
      <c r="CJ3318">
        <f>'TABLEAU DE BORD'!E3316-'TABLEAU DE BORD'!C3316</f>
        <v>0</v>
      </c>
      <c r="CL3318">
        <f>'TABLEAU DE BORD'!H3316</f>
        <v>0</v>
      </c>
      <c r="CM3318">
        <f>'TABLEAU DE BORD'!K3316-'TABLEAU DE BORD'!I3316</f>
        <v>0</v>
      </c>
    </row>
    <row r="3319" spans="87:91" x14ac:dyDescent="0.25">
      <c r="CI3319">
        <f>'TABLEAU DE BORD'!B3317</f>
        <v>0</v>
      </c>
      <c r="CJ3319">
        <f>'TABLEAU DE BORD'!E3317-'TABLEAU DE BORD'!C3317</f>
        <v>0</v>
      </c>
      <c r="CL3319">
        <f>'TABLEAU DE BORD'!H3317</f>
        <v>0</v>
      </c>
      <c r="CM3319">
        <f>'TABLEAU DE BORD'!K3317-'TABLEAU DE BORD'!I3317</f>
        <v>0</v>
      </c>
    </row>
    <row r="3320" spans="87:91" x14ac:dyDescent="0.25">
      <c r="CI3320">
        <f>'TABLEAU DE BORD'!B3318</f>
        <v>0</v>
      </c>
      <c r="CJ3320">
        <f>'TABLEAU DE BORD'!E3318-'TABLEAU DE BORD'!C3318</f>
        <v>0</v>
      </c>
      <c r="CL3320">
        <f>'TABLEAU DE BORD'!H3318</f>
        <v>0</v>
      </c>
      <c r="CM3320">
        <f>'TABLEAU DE BORD'!K3318-'TABLEAU DE BORD'!I3318</f>
        <v>0</v>
      </c>
    </row>
    <row r="3321" spans="87:91" x14ac:dyDescent="0.25">
      <c r="CI3321">
        <f>'TABLEAU DE BORD'!B3319</f>
        <v>0</v>
      </c>
      <c r="CJ3321">
        <f>'TABLEAU DE BORD'!E3319-'TABLEAU DE BORD'!C3319</f>
        <v>0</v>
      </c>
      <c r="CL3321">
        <f>'TABLEAU DE BORD'!H3319</f>
        <v>0</v>
      </c>
      <c r="CM3321">
        <f>'TABLEAU DE BORD'!K3319-'TABLEAU DE BORD'!I3319</f>
        <v>0</v>
      </c>
    </row>
    <row r="3322" spans="87:91" x14ac:dyDescent="0.25">
      <c r="CI3322">
        <f>'TABLEAU DE BORD'!B3320</f>
        <v>0</v>
      </c>
      <c r="CJ3322">
        <f>'TABLEAU DE BORD'!E3320-'TABLEAU DE BORD'!C3320</f>
        <v>0</v>
      </c>
      <c r="CL3322">
        <f>'TABLEAU DE BORD'!H3320</f>
        <v>0</v>
      </c>
      <c r="CM3322">
        <f>'TABLEAU DE BORD'!K3320-'TABLEAU DE BORD'!I3320</f>
        <v>0</v>
      </c>
    </row>
    <row r="3323" spans="87:91" x14ac:dyDescent="0.25">
      <c r="CI3323">
        <f>'TABLEAU DE BORD'!B3321</f>
        <v>0</v>
      </c>
      <c r="CJ3323">
        <f>'TABLEAU DE BORD'!E3321-'TABLEAU DE BORD'!C3321</f>
        <v>0</v>
      </c>
      <c r="CL3323">
        <f>'TABLEAU DE BORD'!H3321</f>
        <v>0</v>
      </c>
      <c r="CM3323">
        <f>'TABLEAU DE BORD'!K3321-'TABLEAU DE BORD'!I3321</f>
        <v>0</v>
      </c>
    </row>
    <row r="3324" spans="87:91" x14ac:dyDescent="0.25">
      <c r="CI3324">
        <f>'TABLEAU DE BORD'!B3322</f>
        <v>0</v>
      </c>
      <c r="CJ3324">
        <f>'TABLEAU DE BORD'!E3322-'TABLEAU DE BORD'!C3322</f>
        <v>0</v>
      </c>
      <c r="CL3324">
        <f>'TABLEAU DE BORD'!H3322</f>
        <v>0</v>
      </c>
      <c r="CM3324">
        <f>'TABLEAU DE BORD'!K3322-'TABLEAU DE BORD'!I3322</f>
        <v>0</v>
      </c>
    </row>
    <row r="3325" spans="87:91" x14ac:dyDescent="0.25">
      <c r="CI3325">
        <f>'TABLEAU DE BORD'!B3323</f>
        <v>0</v>
      </c>
      <c r="CJ3325">
        <f>'TABLEAU DE BORD'!E3323-'TABLEAU DE BORD'!C3323</f>
        <v>0</v>
      </c>
      <c r="CL3325">
        <f>'TABLEAU DE BORD'!H3323</f>
        <v>0</v>
      </c>
      <c r="CM3325">
        <f>'TABLEAU DE BORD'!K3323-'TABLEAU DE BORD'!I3323</f>
        <v>0</v>
      </c>
    </row>
    <row r="3326" spans="87:91" x14ac:dyDescent="0.25">
      <c r="CI3326">
        <f>'TABLEAU DE BORD'!B3324</f>
        <v>0</v>
      </c>
      <c r="CJ3326">
        <f>'TABLEAU DE BORD'!E3324-'TABLEAU DE BORD'!C3324</f>
        <v>0</v>
      </c>
      <c r="CL3326">
        <f>'TABLEAU DE BORD'!H3324</f>
        <v>0</v>
      </c>
      <c r="CM3326">
        <f>'TABLEAU DE BORD'!K3324-'TABLEAU DE BORD'!I3324</f>
        <v>0</v>
      </c>
    </row>
    <row r="3327" spans="87:91" x14ac:dyDescent="0.25">
      <c r="CI3327">
        <f>'TABLEAU DE BORD'!B3325</f>
        <v>0</v>
      </c>
      <c r="CJ3327">
        <f>'TABLEAU DE BORD'!E3325-'TABLEAU DE BORD'!C3325</f>
        <v>0</v>
      </c>
      <c r="CL3327">
        <f>'TABLEAU DE BORD'!H3325</f>
        <v>0</v>
      </c>
      <c r="CM3327">
        <f>'TABLEAU DE BORD'!K3325-'TABLEAU DE BORD'!I3325</f>
        <v>0</v>
      </c>
    </row>
    <row r="3328" spans="87:91" x14ac:dyDescent="0.25">
      <c r="CI3328">
        <f>'TABLEAU DE BORD'!B3326</f>
        <v>0</v>
      </c>
      <c r="CJ3328">
        <f>'TABLEAU DE BORD'!E3326-'TABLEAU DE BORD'!C3326</f>
        <v>0</v>
      </c>
      <c r="CL3328">
        <f>'TABLEAU DE BORD'!H3326</f>
        <v>0</v>
      </c>
      <c r="CM3328">
        <f>'TABLEAU DE BORD'!K3326-'TABLEAU DE BORD'!I3326</f>
        <v>0</v>
      </c>
    </row>
    <row r="3329" spans="87:91" x14ac:dyDescent="0.25">
      <c r="CI3329">
        <f>'TABLEAU DE BORD'!B3327</f>
        <v>0</v>
      </c>
      <c r="CJ3329">
        <f>'TABLEAU DE BORD'!E3327-'TABLEAU DE BORD'!C3327</f>
        <v>0</v>
      </c>
      <c r="CL3329">
        <f>'TABLEAU DE BORD'!H3327</f>
        <v>0</v>
      </c>
      <c r="CM3329">
        <f>'TABLEAU DE BORD'!K3327-'TABLEAU DE BORD'!I3327</f>
        <v>0</v>
      </c>
    </row>
    <row r="3330" spans="87:91" x14ac:dyDescent="0.25">
      <c r="CI3330">
        <f>'TABLEAU DE BORD'!B3328</f>
        <v>0</v>
      </c>
      <c r="CJ3330">
        <f>'TABLEAU DE BORD'!E3328-'TABLEAU DE BORD'!C3328</f>
        <v>0</v>
      </c>
      <c r="CL3330">
        <f>'TABLEAU DE BORD'!H3328</f>
        <v>0</v>
      </c>
      <c r="CM3330">
        <f>'TABLEAU DE BORD'!K3328-'TABLEAU DE BORD'!I3328</f>
        <v>0</v>
      </c>
    </row>
    <row r="3331" spans="87:91" x14ac:dyDescent="0.25">
      <c r="CI3331">
        <f>'TABLEAU DE BORD'!B3329</f>
        <v>0</v>
      </c>
      <c r="CJ3331">
        <f>'TABLEAU DE BORD'!E3329-'TABLEAU DE BORD'!C3329</f>
        <v>0</v>
      </c>
      <c r="CL3331">
        <f>'TABLEAU DE BORD'!H3329</f>
        <v>0</v>
      </c>
      <c r="CM3331">
        <f>'TABLEAU DE BORD'!K3329-'TABLEAU DE BORD'!I3329</f>
        <v>0</v>
      </c>
    </row>
    <row r="3332" spans="87:91" x14ac:dyDescent="0.25">
      <c r="CI3332">
        <f>'TABLEAU DE BORD'!B3330</f>
        <v>0</v>
      </c>
      <c r="CJ3332">
        <f>'TABLEAU DE BORD'!E3330-'TABLEAU DE BORD'!C3330</f>
        <v>0</v>
      </c>
      <c r="CL3332">
        <f>'TABLEAU DE BORD'!H3330</f>
        <v>0</v>
      </c>
      <c r="CM3332">
        <f>'TABLEAU DE BORD'!K3330-'TABLEAU DE BORD'!I3330</f>
        <v>0</v>
      </c>
    </row>
    <row r="3333" spans="87:91" x14ac:dyDescent="0.25">
      <c r="CI3333">
        <f>'TABLEAU DE BORD'!B3331</f>
        <v>0</v>
      </c>
      <c r="CJ3333">
        <f>'TABLEAU DE BORD'!E3331-'TABLEAU DE BORD'!C3331</f>
        <v>0</v>
      </c>
      <c r="CL3333">
        <f>'TABLEAU DE BORD'!H3331</f>
        <v>0</v>
      </c>
      <c r="CM3333">
        <f>'TABLEAU DE BORD'!K3331-'TABLEAU DE BORD'!I3331</f>
        <v>0</v>
      </c>
    </row>
    <row r="3334" spans="87:91" x14ac:dyDescent="0.25">
      <c r="CI3334">
        <f>'TABLEAU DE BORD'!B3332</f>
        <v>0</v>
      </c>
      <c r="CJ3334">
        <f>'TABLEAU DE BORD'!E3332-'TABLEAU DE BORD'!C3332</f>
        <v>0</v>
      </c>
      <c r="CL3334">
        <f>'TABLEAU DE BORD'!H3332</f>
        <v>0</v>
      </c>
      <c r="CM3334">
        <f>'TABLEAU DE BORD'!K3332-'TABLEAU DE BORD'!I3332</f>
        <v>0</v>
      </c>
    </row>
    <row r="3335" spans="87:91" x14ac:dyDescent="0.25">
      <c r="CI3335">
        <f>'TABLEAU DE BORD'!B3333</f>
        <v>0</v>
      </c>
      <c r="CJ3335">
        <f>'TABLEAU DE BORD'!E3333-'TABLEAU DE BORD'!C3333</f>
        <v>0</v>
      </c>
      <c r="CL3335">
        <f>'TABLEAU DE BORD'!H3333</f>
        <v>0</v>
      </c>
      <c r="CM3335">
        <f>'TABLEAU DE BORD'!K3333-'TABLEAU DE BORD'!I3333</f>
        <v>0</v>
      </c>
    </row>
    <row r="3336" spans="87:91" x14ac:dyDescent="0.25">
      <c r="CI3336">
        <f>'TABLEAU DE BORD'!B3334</f>
        <v>0</v>
      </c>
      <c r="CJ3336">
        <f>'TABLEAU DE BORD'!E3334-'TABLEAU DE BORD'!C3334</f>
        <v>0</v>
      </c>
      <c r="CL3336">
        <f>'TABLEAU DE BORD'!H3334</f>
        <v>0</v>
      </c>
      <c r="CM3336">
        <f>'TABLEAU DE BORD'!K3334-'TABLEAU DE BORD'!I3334</f>
        <v>0</v>
      </c>
    </row>
    <row r="3337" spans="87:91" x14ac:dyDescent="0.25">
      <c r="CI3337">
        <f>'TABLEAU DE BORD'!B3335</f>
        <v>0</v>
      </c>
      <c r="CJ3337">
        <f>'TABLEAU DE BORD'!E3335-'TABLEAU DE BORD'!C3335</f>
        <v>0</v>
      </c>
      <c r="CL3337">
        <f>'TABLEAU DE BORD'!H3335</f>
        <v>0</v>
      </c>
      <c r="CM3337">
        <f>'TABLEAU DE BORD'!K3335-'TABLEAU DE BORD'!I3335</f>
        <v>0</v>
      </c>
    </row>
    <row r="3338" spans="87:91" x14ac:dyDescent="0.25">
      <c r="CI3338">
        <f>'TABLEAU DE BORD'!B3336</f>
        <v>0</v>
      </c>
      <c r="CJ3338">
        <f>'TABLEAU DE BORD'!E3336-'TABLEAU DE BORD'!C3336</f>
        <v>0</v>
      </c>
      <c r="CL3338">
        <f>'TABLEAU DE BORD'!H3336</f>
        <v>0</v>
      </c>
      <c r="CM3338">
        <f>'TABLEAU DE BORD'!K3336-'TABLEAU DE BORD'!I3336</f>
        <v>0</v>
      </c>
    </row>
    <row r="3339" spans="87:91" x14ac:dyDescent="0.25">
      <c r="CI3339">
        <f>'TABLEAU DE BORD'!B3337</f>
        <v>0</v>
      </c>
      <c r="CJ3339">
        <f>'TABLEAU DE BORD'!E3337-'TABLEAU DE BORD'!C3337</f>
        <v>0</v>
      </c>
      <c r="CL3339">
        <f>'TABLEAU DE BORD'!H3337</f>
        <v>0</v>
      </c>
      <c r="CM3339">
        <f>'TABLEAU DE BORD'!K3337-'TABLEAU DE BORD'!I3337</f>
        <v>0</v>
      </c>
    </row>
    <row r="3340" spans="87:91" x14ac:dyDescent="0.25">
      <c r="CI3340">
        <f>'TABLEAU DE BORD'!B3338</f>
        <v>0</v>
      </c>
      <c r="CJ3340">
        <f>'TABLEAU DE BORD'!E3338-'TABLEAU DE BORD'!C3338</f>
        <v>0</v>
      </c>
      <c r="CL3340">
        <f>'TABLEAU DE BORD'!H3338</f>
        <v>0</v>
      </c>
      <c r="CM3340">
        <f>'TABLEAU DE BORD'!K3338-'TABLEAU DE BORD'!I3338</f>
        <v>0</v>
      </c>
    </row>
    <row r="3341" spans="87:91" x14ac:dyDescent="0.25">
      <c r="CI3341">
        <f>'TABLEAU DE BORD'!B3339</f>
        <v>0</v>
      </c>
      <c r="CJ3341">
        <f>'TABLEAU DE BORD'!E3339-'TABLEAU DE BORD'!C3339</f>
        <v>0</v>
      </c>
      <c r="CL3341">
        <f>'TABLEAU DE BORD'!H3339</f>
        <v>0</v>
      </c>
      <c r="CM3341">
        <f>'TABLEAU DE BORD'!K3339-'TABLEAU DE BORD'!I3339</f>
        <v>0</v>
      </c>
    </row>
    <row r="3342" spans="87:91" x14ac:dyDescent="0.25">
      <c r="CI3342">
        <f>'TABLEAU DE BORD'!B3340</f>
        <v>0</v>
      </c>
      <c r="CJ3342">
        <f>'TABLEAU DE BORD'!E3340-'TABLEAU DE BORD'!C3340</f>
        <v>0</v>
      </c>
      <c r="CL3342">
        <f>'TABLEAU DE BORD'!H3340</f>
        <v>0</v>
      </c>
      <c r="CM3342">
        <f>'TABLEAU DE BORD'!K3340-'TABLEAU DE BORD'!I3340</f>
        <v>0</v>
      </c>
    </row>
    <row r="3343" spans="87:91" x14ac:dyDescent="0.25">
      <c r="CI3343">
        <f>'TABLEAU DE BORD'!B3341</f>
        <v>0</v>
      </c>
      <c r="CJ3343">
        <f>'TABLEAU DE BORD'!E3341-'TABLEAU DE BORD'!C3341</f>
        <v>0</v>
      </c>
      <c r="CL3343">
        <f>'TABLEAU DE BORD'!H3341</f>
        <v>0</v>
      </c>
      <c r="CM3343">
        <f>'TABLEAU DE BORD'!K3341-'TABLEAU DE BORD'!I3341</f>
        <v>0</v>
      </c>
    </row>
    <row r="3344" spans="87:91" x14ac:dyDescent="0.25">
      <c r="CI3344">
        <f>'TABLEAU DE BORD'!B3342</f>
        <v>0</v>
      </c>
      <c r="CJ3344">
        <f>'TABLEAU DE BORD'!E3342-'TABLEAU DE BORD'!C3342</f>
        <v>0</v>
      </c>
      <c r="CL3344">
        <f>'TABLEAU DE BORD'!H3342</f>
        <v>0</v>
      </c>
      <c r="CM3344">
        <f>'TABLEAU DE BORD'!K3342-'TABLEAU DE BORD'!I3342</f>
        <v>0</v>
      </c>
    </row>
    <row r="3345" spans="87:91" x14ac:dyDescent="0.25">
      <c r="CI3345">
        <f>'TABLEAU DE BORD'!B3343</f>
        <v>0</v>
      </c>
      <c r="CJ3345">
        <f>'TABLEAU DE BORD'!E3343-'TABLEAU DE BORD'!C3343</f>
        <v>0</v>
      </c>
      <c r="CL3345">
        <f>'TABLEAU DE BORD'!H3343</f>
        <v>0</v>
      </c>
      <c r="CM3345">
        <f>'TABLEAU DE BORD'!K3343-'TABLEAU DE BORD'!I3343</f>
        <v>0</v>
      </c>
    </row>
    <row r="3346" spans="87:91" x14ac:dyDescent="0.25">
      <c r="CI3346">
        <f>'TABLEAU DE BORD'!B3344</f>
        <v>0</v>
      </c>
      <c r="CJ3346">
        <f>'TABLEAU DE BORD'!E3344-'TABLEAU DE BORD'!C3344</f>
        <v>0</v>
      </c>
      <c r="CL3346">
        <f>'TABLEAU DE BORD'!H3344</f>
        <v>0</v>
      </c>
      <c r="CM3346">
        <f>'TABLEAU DE BORD'!K3344-'TABLEAU DE BORD'!I3344</f>
        <v>0</v>
      </c>
    </row>
    <row r="3347" spans="87:91" x14ac:dyDescent="0.25">
      <c r="CI3347">
        <f>'TABLEAU DE BORD'!B3345</f>
        <v>0</v>
      </c>
      <c r="CJ3347">
        <f>'TABLEAU DE BORD'!E3345-'TABLEAU DE BORD'!C3345</f>
        <v>0</v>
      </c>
      <c r="CL3347">
        <f>'TABLEAU DE BORD'!H3345</f>
        <v>0</v>
      </c>
      <c r="CM3347">
        <f>'TABLEAU DE BORD'!K3345-'TABLEAU DE BORD'!I3345</f>
        <v>0</v>
      </c>
    </row>
    <row r="3348" spans="87:91" x14ac:dyDescent="0.25">
      <c r="CI3348">
        <f>'TABLEAU DE BORD'!B3346</f>
        <v>0</v>
      </c>
      <c r="CJ3348">
        <f>'TABLEAU DE BORD'!E3346-'TABLEAU DE BORD'!C3346</f>
        <v>0</v>
      </c>
      <c r="CL3348">
        <f>'TABLEAU DE BORD'!H3346</f>
        <v>0</v>
      </c>
      <c r="CM3348">
        <f>'TABLEAU DE BORD'!K3346-'TABLEAU DE BORD'!I3346</f>
        <v>0</v>
      </c>
    </row>
    <row r="3349" spans="87:91" x14ac:dyDescent="0.25">
      <c r="CI3349">
        <f>'TABLEAU DE BORD'!B3347</f>
        <v>0</v>
      </c>
      <c r="CJ3349">
        <f>'TABLEAU DE BORD'!E3347-'TABLEAU DE BORD'!C3347</f>
        <v>0</v>
      </c>
      <c r="CL3349">
        <f>'TABLEAU DE BORD'!H3347</f>
        <v>0</v>
      </c>
      <c r="CM3349">
        <f>'TABLEAU DE BORD'!K3347-'TABLEAU DE BORD'!I3347</f>
        <v>0</v>
      </c>
    </row>
    <row r="3350" spans="87:91" x14ac:dyDescent="0.25">
      <c r="CI3350">
        <f>'TABLEAU DE BORD'!B3348</f>
        <v>0</v>
      </c>
      <c r="CJ3350">
        <f>'TABLEAU DE BORD'!E3348-'TABLEAU DE BORD'!C3348</f>
        <v>0</v>
      </c>
      <c r="CL3350">
        <f>'TABLEAU DE BORD'!H3348</f>
        <v>0</v>
      </c>
      <c r="CM3350">
        <f>'TABLEAU DE BORD'!K3348-'TABLEAU DE BORD'!I3348</f>
        <v>0</v>
      </c>
    </row>
    <row r="3351" spans="87:91" x14ac:dyDescent="0.25">
      <c r="CI3351">
        <f>'TABLEAU DE BORD'!B3349</f>
        <v>0</v>
      </c>
      <c r="CJ3351">
        <f>'TABLEAU DE BORD'!E3349-'TABLEAU DE BORD'!C3349</f>
        <v>0</v>
      </c>
      <c r="CL3351">
        <f>'TABLEAU DE BORD'!H3349</f>
        <v>0</v>
      </c>
      <c r="CM3351">
        <f>'TABLEAU DE BORD'!K3349-'TABLEAU DE BORD'!I3349</f>
        <v>0</v>
      </c>
    </row>
    <row r="3352" spans="87:91" x14ac:dyDescent="0.25">
      <c r="CI3352">
        <f>'TABLEAU DE BORD'!B3350</f>
        <v>0</v>
      </c>
      <c r="CJ3352">
        <f>'TABLEAU DE BORD'!E3350-'TABLEAU DE BORD'!C3350</f>
        <v>0</v>
      </c>
      <c r="CL3352">
        <f>'TABLEAU DE BORD'!H3350</f>
        <v>0</v>
      </c>
      <c r="CM3352">
        <f>'TABLEAU DE BORD'!K3350-'TABLEAU DE BORD'!I3350</f>
        <v>0</v>
      </c>
    </row>
    <row r="3353" spans="87:91" x14ac:dyDescent="0.25">
      <c r="CI3353">
        <f>'TABLEAU DE BORD'!B3351</f>
        <v>0</v>
      </c>
      <c r="CJ3353">
        <f>'TABLEAU DE BORD'!E3351-'TABLEAU DE BORD'!C3351</f>
        <v>0</v>
      </c>
      <c r="CL3353">
        <f>'TABLEAU DE BORD'!H3351</f>
        <v>0</v>
      </c>
      <c r="CM3353">
        <f>'TABLEAU DE BORD'!K3351-'TABLEAU DE BORD'!I3351</f>
        <v>0</v>
      </c>
    </row>
    <row r="3354" spans="87:91" x14ac:dyDescent="0.25">
      <c r="CI3354">
        <f>'TABLEAU DE BORD'!B3352</f>
        <v>0</v>
      </c>
      <c r="CJ3354">
        <f>'TABLEAU DE BORD'!E3352-'TABLEAU DE BORD'!C3352</f>
        <v>0</v>
      </c>
      <c r="CL3354">
        <f>'TABLEAU DE BORD'!H3352</f>
        <v>0</v>
      </c>
      <c r="CM3354">
        <f>'TABLEAU DE BORD'!K3352-'TABLEAU DE BORD'!I3352</f>
        <v>0</v>
      </c>
    </row>
    <row r="3355" spans="87:91" x14ac:dyDescent="0.25">
      <c r="CI3355">
        <f>'TABLEAU DE BORD'!B3353</f>
        <v>0</v>
      </c>
      <c r="CJ3355">
        <f>'TABLEAU DE BORD'!E3353-'TABLEAU DE BORD'!C3353</f>
        <v>0</v>
      </c>
      <c r="CL3355">
        <f>'TABLEAU DE BORD'!H3353</f>
        <v>0</v>
      </c>
      <c r="CM3355">
        <f>'TABLEAU DE BORD'!K3353-'TABLEAU DE BORD'!I3353</f>
        <v>0</v>
      </c>
    </row>
    <row r="3356" spans="87:91" x14ac:dyDescent="0.25">
      <c r="CI3356">
        <f>'TABLEAU DE BORD'!B3354</f>
        <v>0</v>
      </c>
      <c r="CJ3356">
        <f>'TABLEAU DE BORD'!E3354-'TABLEAU DE BORD'!C3354</f>
        <v>0</v>
      </c>
      <c r="CL3356">
        <f>'TABLEAU DE BORD'!H3354</f>
        <v>0</v>
      </c>
      <c r="CM3356">
        <f>'TABLEAU DE BORD'!K3354-'TABLEAU DE BORD'!I3354</f>
        <v>0</v>
      </c>
    </row>
    <row r="3357" spans="87:91" x14ac:dyDescent="0.25">
      <c r="CI3357">
        <f>'TABLEAU DE BORD'!B3355</f>
        <v>0</v>
      </c>
      <c r="CJ3357">
        <f>'TABLEAU DE BORD'!E3355-'TABLEAU DE BORD'!C3355</f>
        <v>0</v>
      </c>
      <c r="CL3357">
        <f>'TABLEAU DE BORD'!H3355</f>
        <v>0</v>
      </c>
      <c r="CM3357">
        <f>'TABLEAU DE BORD'!K3355-'TABLEAU DE BORD'!I3355</f>
        <v>0</v>
      </c>
    </row>
    <row r="3358" spans="87:91" x14ac:dyDescent="0.25">
      <c r="CI3358">
        <f>'TABLEAU DE BORD'!B3356</f>
        <v>0</v>
      </c>
      <c r="CJ3358">
        <f>'TABLEAU DE BORD'!E3356-'TABLEAU DE BORD'!C3356</f>
        <v>0</v>
      </c>
      <c r="CL3358">
        <f>'TABLEAU DE BORD'!H3356</f>
        <v>0</v>
      </c>
      <c r="CM3358">
        <f>'TABLEAU DE BORD'!K3356-'TABLEAU DE BORD'!I3356</f>
        <v>0</v>
      </c>
    </row>
    <row r="3359" spans="87:91" x14ac:dyDescent="0.25">
      <c r="CI3359">
        <f>'TABLEAU DE BORD'!B3357</f>
        <v>0</v>
      </c>
      <c r="CJ3359">
        <f>'TABLEAU DE BORD'!E3357-'TABLEAU DE BORD'!C3357</f>
        <v>0</v>
      </c>
      <c r="CL3359">
        <f>'TABLEAU DE BORD'!H3357</f>
        <v>0</v>
      </c>
      <c r="CM3359">
        <f>'TABLEAU DE BORD'!K3357-'TABLEAU DE BORD'!I3357</f>
        <v>0</v>
      </c>
    </row>
    <row r="3360" spans="87:91" x14ac:dyDescent="0.25">
      <c r="CI3360">
        <f>'TABLEAU DE BORD'!B3358</f>
        <v>0</v>
      </c>
      <c r="CJ3360">
        <f>'TABLEAU DE BORD'!E3358-'TABLEAU DE BORD'!C3358</f>
        <v>0</v>
      </c>
      <c r="CL3360">
        <f>'TABLEAU DE BORD'!H3358</f>
        <v>0</v>
      </c>
      <c r="CM3360">
        <f>'TABLEAU DE BORD'!K3358-'TABLEAU DE BORD'!I3358</f>
        <v>0</v>
      </c>
    </row>
    <row r="3361" spans="87:91" x14ac:dyDescent="0.25">
      <c r="CI3361">
        <f>'TABLEAU DE BORD'!B3359</f>
        <v>0</v>
      </c>
      <c r="CJ3361">
        <f>'TABLEAU DE BORD'!E3359-'TABLEAU DE BORD'!C3359</f>
        <v>0</v>
      </c>
      <c r="CL3361">
        <f>'TABLEAU DE BORD'!H3359</f>
        <v>0</v>
      </c>
      <c r="CM3361">
        <f>'TABLEAU DE BORD'!K3359-'TABLEAU DE BORD'!I3359</f>
        <v>0</v>
      </c>
    </row>
    <row r="3362" spans="87:91" x14ac:dyDescent="0.25">
      <c r="CI3362">
        <f>'TABLEAU DE BORD'!B3360</f>
        <v>0</v>
      </c>
      <c r="CJ3362">
        <f>'TABLEAU DE BORD'!E3360-'TABLEAU DE BORD'!C3360</f>
        <v>0</v>
      </c>
      <c r="CL3362">
        <f>'TABLEAU DE BORD'!H3360</f>
        <v>0</v>
      </c>
      <c r="CM3362">
        <f>'TABLEAU DE BORD'!K3360-'TABLEAU DE BORD'!I3360</f>
        <v>0</v>
      </c>
    </row>
    <row r="3363" spans="87:91" x14ac:dyDescent="0.25">
      <c r="CI3363">
        <f>'TABLEAU DE BORD'!B3361</f>
        <v>0</v>
      </c>
      <c r="CJ3363">
        <f>'TABLEAU DE BORD'!E3361-'TABLEAU DE BORD'!C3361</f>
        <v>0</v>
      </c>
      <c r="CL3363">
        <f>'TABLEAU DE BORD'!H3361</f>
        <v>0</v>
      </c>
      <c r="CM3363">
        <f>'TABLEAU DE BORD'!K3361-'TABLEAU DE BORD'!I3361</f>
        <v>0</v>
      </c>
    </row>
    <row r="3364" spans="87:91" x14ac:dyDescent="0.25">
      <c r="CI3364">
        <f>'TABLEAU DE BORD'!B3362</f>
        <v>0</v>
      </c>
      <c r="CJ3364">
        <f>'TABLEAU DE BORD'!E3362-'TABLEAU DE BORD'!C3362</f>
        <v>0</v>
      </c>
      <c r="CL3364">
        <f>'TABLEAU DE BORD'!H3362</f>
        <v>0</v>
      </c>
      <c r="CM3364">
        <f>'TABLEAU DE BORD'!K3362-'TABLEAU DE BORD'!I3362</f>
        <v>0</v>
      </c>
    </row>
    <row r="3365" spans="87:91" x14ac:dyDescent="0.25">
      <c r="CI3365">
        <f>'TABLEAU DE BORD'!B3363</f>
        <v>0</v>
      </c>
      <c r="CJ3365">
        <f>'TABLEAU DE BORD'!E3363-'TABLEAU DE BORD'!C3363</f>
        <v>0</v>
      </c>
      <c r="CL3365">
        <f>'TABLEAU DE BORD'!H3363</f>
        <v>0</v>
      </c>
      <c r="CM3365">
        <f>'TABLEAU DE BORD'!K3363-'TABLEAU DE BORD'!I3363</f>
        <v>0</v>
      </c>
    </row>
    <row r="3366" spans="87:91" x14ac:dyDescent="0.25">
      <c r="CI3366">
        <f>'TABLEAU DE BORD'!B3364</f>
        <v>0</v>
      </c>
      <c r="CJ3366">
        <f>'TABLEAU DE BORD'!E3364-'TABLEAU DE BORD'!C3364</f>
        <v>0</v>
      </c>
      <c r="CL3366">
        <f>'TABLEAU DE BORD'!H3364</f>
        <v>0</v>
      </c>
      <c r="CM3366">
        <f>'TABLEAU DE BORD'!K3364-'TABLEAU DE BORD'!I3364</f>
        <v>0</v>
      </c>
    </row>
    <row r="3367" spans="87:91" x14ac:dyDescent="0.25">
      <c r="CI3367">
        <f>'TABLEAU DE BORD'!B3365</f>
        <v>0</v>
      </c>
      <c r="CJ3367">
        <f>'TABLEAU DE BORD'!E3365-'TABLEAU DE BORD'!C3365</f>
        <v>0</v>
      </c>
      <c r="CL3367">
        <f>'TABLEAU DE BORD'!H3365</f>
        <v>0</v>
      </c>
      <c r="CM3367">
        <f>'TABLEAU DE BORD'!K3365-'TABLEAU DE BORD'!I3365</f>
        <v>0</v>
      </c>
    </row>
    <row r="3368" spans="87:91" x14ac:dyDescent="0.25">
      <c r="CI3368">
        <f>'TABLEAU DE BORD'!B3366</f>
        <v>0</v>
      </c>
      <c r="CJ3368">
        <f>'TABLEAU DE BORD'!E3366-'TABLEAU DE BORD'!C3366</f>
        <v>0</v>
      </c>
      <c r="CL3368">
        <f>'TABLEAU DE BORD'!H3366</f>
        <v>0</v>
      </c>
      <c r="CM3368">
        <f>'TABLEAU DE BORD'!K3366-'TABLEAU DE BORD'!I3366</f>
        <v>0</v>
      </c>
    </row>
    <row r="3369" spans="87:91" x14ac:dyDescent="0.25">
      <c r="CI3369">
        <f>'TABLEAU DE BORD'!B3367</f>
        <v>0</v>
      </c>
      <c r="CJ3369">
        <f>'TABLEAU DE BORD'!E3367-'TABLEAU DE BORD'!C3367</f>
        <v>0</v>
      </c>
      <c r="CL3369">
        <f>'TABLEAU DE BORD'!H3367</f>
        <v>0</v>
      </c>
      <c r="CM3369">
        <f>'TABLEAU DE BORD'!K3367-'TABLEAU DE BORD'!I3367</f>
        <v>0</v>
      </c>
    </row>
    <row r="3370" spans="87:91" x14ac:dyDescent="0.25">
      <c r="CI3370">
        <f>'TABLEAU DE BORD'!B3368</f>
        <v>0</v>
      </c>
      <c r="CJ3370">
        <f>'TABLEAU DE BORD'!E3368-'TABLEAU DE BORD'!C3368</f>
        <v>0</v>
      </c>
      <c r="CL3370">
        <f>'TABLEAU DE BORD'!H3368</f>
        <v>0</v>
      </c>
      <c r="CM3370">
        <f>'TABLEAU DE BORD'!K3368-'TABLEAU DE BORD'!I3368</f>
        <v>0</v>
      </c>
    </row>
    <row r="3371" spans="87:91" x14ac:dyDescent="0.25">
      <c r="CI3371">
        <f>'TABLEAU DE BORD'!B3369</f>
        <v>0</v>
      </c>
      <c r="CJ3371">
        <f>'TABLEAU DE BORD'!E3369-'TABLEAU DE BORD'!C3369</f>
        <v>0</v>
      </c>
      <c r="CL3371">
        <f>'TABLEAU DE BORD'!H3369</f>
        <v>0</v>
      </c>
      <c r="CM3371">
        <f>'TABLEAU DE BORD'!K3369-'TABLEAU DE BORD'!I3369</f>
        <v>0</v>
      </c>
    </row>
    <row r="3372" spans="87:91" x14ac:dyDescent="0.25">
      <c r="CI3372">
        <f>'TABLEAU DE BORD'!B3370</f>
        <v>0</v>
      </c>
      <c r="CJ3372">
        <f>'TABLEAU DE BORD'!E3370-'TABLEAU DE BORD'!C3370</f>
        <v>0</v>
      </c>
      <c r="CL3372">
        <f>'TABLEAU DE BORD'!H3370</f>
        <v>0</v>
      </c>
      <c r="CM3372">
        <f>'TABLEAU DE BORD'!K3370-'TABLEAU DE BORD'!I3370</f>
        <v>0</v>
      </c>
    </row>
    <row r="3373" spans="87:91" x14ac:dyDescent="0.25">
      <c r="CI3373">
        <f>'TABLEAU DE BORD'!B3371</f>
        <v>0</v>
      </c>
      <c r="CJ3373">
        <f>'TABLEAU DE BORD'!E3371-'TABLEAU DE BORD'!C3371</f>
        <v>0</v>
      </c>
      <c r="CL3373">
        <f>'TABLEAU DE BORD'!H3371</f>
        <v>0</v>
      </c>
      <c r="CM3373">
        <f>'TABLEAU DE BORD'!K3371-'TABLEAU DE BORD'!I3371</f>
        <v>0</v>
      </c>
    </row>
    <row r="3374" spans="87:91" x14ac:dyDescent="0.25">
      <c r="CI3374">
        <f>'TABLEAU DE BORD'!B3372</f>
        <v>0</v>
      </c>
      <c r="CJ3374">
        <f>'TABLEAU DE BORD'!E3372-'TABLEAU DE BORD'!C3372</f>
        <v>0</v>
      </c>
      <c r="CL3374">
        <f>'TABLEAU DE BORD'!H3372</f>
        <v>0</v>
      </c>
      <c r="CM3374">
        <f>'TABLEAU DE BORD'!K3372-'TABLEAU DE BORD'!I3372</f>
        <v>0</v>
      </c>
    </row>
    <row r="3375" spans="87:91" x14ac:dyDescent="0.25">
      <c r="CI3375">
        <f>'TABLEAU DE BORD'!B3373</f>
        <v>0</v>
      </c>
      <c r="CJ3375">
        <f>'TABLEAU DE BORD'!E3373-'TABLEAU DE BORD'!C3373</f>
        <v>0</v>
      </c>
      <c r="CL3375">
        <f>'TABLEAU DE BORD'!H3373</f>
        <v>0</v>
      </c>
      <c r="CM3375">
        <f>'TABLEAU DE BORD'!K3373-'TABLEAU DE BORD'!I3373</f>
        <v>0</v>
      </c>
    </row>
    <row r="3376" spans="87:91" x14ac:dyDescent="0.25">
      <c r="CI3376">
        <f>'TABLEAU DE BORD'!B3374</f>
        <v>0</v>
      </c>
      <c r="CJ3376">
        <f>'TABLEAU DE BORD'!E3374-'TABLEAU DE BORD'!C3374</f>
        <v>0</v>
      </c>
      <c r="CL3376">
        <f>'TABLEAU DE BORD'!H3374</f>
        <v>0</v>
      </c>
      <c r="CM3376">
        <f>'TABLEAU DE BORD'!K3374-'TABLEAU DE BORD'!I3374</f>
        <v>0</v>
      </c>
    </row>
    <row r="3377" spans="87:91" x14ac:dyDescent="0.25">
      <c r="CI3377">
        <f>'TABLEAU DE BORD'!B3375</f>
        <v>0</v>
      </c>
      <c r="CJ3377">
        <f>'TABLEAU DE BORD'!E3375-'TABLEAU DE BORD'!C3375</f>
        <v>0</v>
      </c>
      <c r="CL3377">
        <f>'TABLEAU DE BORD'!H3375</f>
        <v>0</v>
      </c>
      <c r="CM3377">
        <f>'TABLEAU DE BORD'!K3375-'TABLEAU DE BORD'!I3375</f>
        <v>0</v>
      </c>
    </row>
    <row r="3378" spans="87:91" x14ac:dyDescent="0.25">
      <c r="CI3378">
        <f>'TABLEAU DE BORD'!B3376</f>
        <v>0</v>
      </c>
      <c r="CJ3378">
        <f>'TABLEAU DE BORD'!E3376-'TABLEAU DE BORD'!C3376</f>
        <v>0</v>
      </c>
      <c r="CL3378">
        <f>'TABLEAU DE BORD'!H3376</f>
        <v>0</v>
      </c>
      <c r="CM3378">
        <f>'TABLEAU DE BORD'!K3376-'TABLEAU DE BORD'!I3376</f>
        <v>0</v>
      </c>
    </row>
    <row r="3379" spans="87:91" x14ac:dyDescent="0.25">
      <c r="CI3379">
        <f>'TABLEAU DE BORD'!B3377</f>
        <v>0</v>
      </c>
      <c r="CJ3379">
        <f>'TABLEAU DE BORD'!E3377-'TABLEAU DE BORD'!C3377</f>
        <v>0</v>
      </c>
      <c r="CL3379">
        <f>'TABLEAU DE BORD'!H3377</f>
        <v>0</v>
      </c>
      <c r="CM3379">
        <f>'TABLEAU DE BORD'!K3377-'TABLEAU DE BORD'!I3377</f>
        <v>0</v>
      </c>
    </row>
    <row r="3380" spans="87:91" x14ac:dyDescent="0.25">
      <c r="CI3380">
        <f>'TABLEAU DE BORD'!B3378</f>
        <v>0</v>
      </c>
      <c r="CJ3380">
        <f>'TABLEAU DE BORD'!E3378-'TABLEAU DE BORD'!C3378</f>
        <v>0</v>
      </c>
      <c r="CL3380">
        <f>'TABLEAU DE BORD'!H3378</f>
        <v>0</v>
      </c>
      <c r="CM3380">
        <f>'TABLEAU DE BORD'!K3378-'TABLEAU DE BORD'!I3378</f>
        <v>0</v>
      </c>
    </row>
    <row r="3381" spans="87:91" x14ac:dyDescent="0.25">
      <c r="CI3381">
        <f>'TABLEAU DE BORD'!B3379</f>
        <v>0</v>
      </c>
      <c r="CJ3381">
        <f>'TABLEAU DE BORD'!E3379-'TABLEAU DE BORD'!C3379</f>
        <v>0</v>
      </c>
      <c r="CL3381">
        <f>'TABLEAU DE BORD'!H3379</f>
        <v>0</v>
      </c>
      <c r="CM3381">
        <f>'TABLEAU DE BORD'!K3379-'TABLEAU DE BORD'!I3379</f>
        <v>0</v>
      </c>
    </row>
    <row r="3382" spans="87:91" x14ac:dyDescent="0.25">
      <c r="CI3382">
        <f>'TABLEAU DE BORD'!B3380</f>
        <v>0</v>
      </c>
      <c r="CJ3382">
        <f>'TABLEAU DE BORD'!E3380-'TABLEAU DE BORD'!C3380</f>
        <v>0</v>
      </c>
      <c r="CL3382">
        <f>'TABLEAU DE BORD'!H3380</f>
        <v>0</v>
      </c>
      <c r="CM3382">
        <f>'TABLEAU DE BORD'!K3380-'TABLEAU DE BORD'!I3380</f>
        <v>0</v>
      </c>
    </row>
    <row r="3383" spans="87:91" x14ac:dyDescent="0.25">
      <c r="CI3383">
        <f>'TABLEAU DE BORD'!B3381</f>
        <v>0</v>
      </c>
      <c r="CJ3383">
        <f>'TABLEAU DE BORD'!E3381-'TABLEAU DE BORD'!C3381</f>
        <v>0</v>
      </c>
      <c r="CL3383">
        <f>'TABLEAU DE BORD'!H3381</f>
        <v>0</v>
      </c>
      <c r="CM3383">
        <f>'TABLEAU DE BORD'!K3381-'TABLEAU DE BORD'!I3381</f>
        <v>0</v>
      </c>
    </row>
    <row r="3384" spans="87:91" x14ac:dyDescent="0.25">
      <c r="CI3384">
        <f>'TABLEAU DE BORD'!B3382</f>
        <v>0</v>
      </c>
      <c r="CJ3384">
        <f>'TABLEAU DE BORD'!E3382-'TABLEAU DE BORD'!C3382</f>
        <v>0</v>
      </c>
      <c r="CL3384">
        <f>'TABLEAU DE BORD'!H3382</f>
        <v>0</v>
      </c>
      <c r="CM3384">
        <f>'TABLEAU DE BORD'!K3382-'TABLEAU DE BORD'!I3382</f>
        <v>0</v>
      </c>
    </row>
    <row r="3385" spans="87:91" x14ac:dyDescent="0.25">
      <c r="CI3385">
        <f>'TABLEAU DE BORD'!B3383</f>
        <v>0</v>
      </c>
      <c r="CJ3385">
        <f>'TABLEAU DE BORD'!E3383-'TABLEAU DE BORD'!C3383</f>
        <v>0</v>
      </c>
      <c r="CL3385">
        <f>'TABLEAU DE BORD'!H3383</f>
        <v>0</v>
      </c>
      <c r="CM3385">
        <f>'TABLEAU DE BORD'!K3383-'TABLEAU DE BORD'!I3383</f>
        <v>0</v>
      </c>
    </row>
    <row r="3386" spans="87:91" x14ac:dyDescent="0.25">
      <c r="CI3386">
        <f>'TABLEAU DE BORD'!B3384</f>
        <v>0</v>
      </c>
      <c r="CJ3386">
        <f>'TABLEAU DE BORD'!E3384-'TABLEAU DE BORD'!C3384</f>
        <v>0</v>
      </c>
      <c r="CL3386">
        <f>'TABLEAU DE BORD'!H3384</f>
        <v>0</v>
      </c>
      <c r="CM3386">
        <f>'TABLEAU DE BORD'!K3384-'TABLEAU DE BORD'!I3384</f>
        <v>0</v>
      </c>
    </row>
    <row r="3387" spans="87:91" x14ac:dyDescent="0.25">
      <c r="CI3387">
        <f>'TABLEAU DE BORD'!B3385</f>
        <v>0</v>
      </c>
      <c r="CJ3387">
        <f>'TABLEAU DE BORD'!E3385-'TABLEAU DE BORD'!C3385</f>
        <v>0</v>
      </c>
      <c r="CL3387">
        <f>'TABLEAU DE BORD'!H3385</f>
        <v>0</v>
      </c>
      <c r="CM3387">
        <f>'TABLEAU DE BORD'!K3385-'TABLEAU DE BORD'!I3385</f>
        <v>0</v>
      </c>
    </row>
    <row r="3388" spans="87:91" x14ac:dyDescent="0.25">
      <c r="CI3388">
        <f>'TABLEAU DE BORD'!B3386</f>
        <v>0</v>
      </c>
      <c r="CJ3388">
        <f>'TABLEAU DE BORD'!E3386-'TABLEAU DE BORD'!C3386</f>
        <v>0</v>
      </c>
      <c r="CL3388">
        <f>'TABLEAU DE BORD'!H3386</f>
        <v>0</v>
      </c>
      <c r="CM3388">
        <f>'TABLEAU DE BORD'!K3386-'TABLEAU DE BORD'!I3386</f>
        <v>0</v>
      </c>
    </row>
    <row r="3389" spans="87:91" x14ac:dyDescent="0.25">
      <c r="CI3389">
        <f>'TABLEAU DE BORD'!B3387</f>
        <v>0</v>
      </c>
      <c r="CJ3389">
        <f>'TABLEAU DE BORD'!E3387-'TABLEAU DE BORD'!C3387</f>
        <v>0</v>
      </c>
      <c r="CL3389">
        <f>'TABLEAU DE BORD'!H3387</f>
        <v>0</v>
      </c>
      <c r="CM3389">
        <f>'TABLEAU DE BORD'!K3387-'TABLEAU DE BORD'!I3387</f>
        <v>0</v>
      </c>
    </row>
    <row r="3390" spans="87:91" x14ac:dyDescent="0.25">
      <c r="CI3390">
        <f>'TABLEAU DE BORD'!B3388</f>
        <v>0</v>
      </c>
      <c r="CJ3390">
        <f>'TABLEAU DE BORD'!E3388-'TABLEAU DE BORD'!C3388</f>
        <v>0</v>
      </c>
      <c r="CL3390">
        <f>'TABLEAU DE BORD'!H3388</f>
        <v>0</v>
      </c>
      <c r="CM3390">
        <f>'TABLEAU DE BORD'!K3388-'TABLEAU DE BORD'!I3388</f>
        <v>0</v>
      </c>
    </row>
    <row r="3391" spans="87:91" x14ac:dyDescent="0.25">
      <c r="CI3391">
        <f>'TABLEAU DE BORD'!B3389</f>
        <v>0</v>
      </c>
      <c r="CJ3391">
        <f>'TABLEAU DE BORD'!E3389-'TABLEAU DE BORD'!C3389</f>
        <v>0</v>
      </c>
      <c r="CL3391">
        <f>'TABLEAU DE BORD'!H3389</f>
        <v>0</v>
      </c>
      <c r="CM3391">
        <f>'TABLEAU DE BORD'!K3389-'TABLEAU DE BORD'!I3389</f>
        <v>0</v>
      </c>
    </row>
    <row r="3392" spans="87:91" x14ac:dyDescent="0.25">
      <c r="CI3392">
        <f>'TABLEAU DE BORD'!B3390</f>
        <v>0</v>
      </c>
      <c r="CJ3392">
        <f>'TABLEAU DE BORD'!E3390-'TABLEAU DE BORD'!C3390</f>
        <v>0</v>
      </c>
      <c r="CL3392">
        <f>'TABLEAU DE BORD'!H3390</f>
        <v>0</v>
      </c>
      <c r="CM3392">
        <f>'TABLEAU DE BORD'!K3390-'TABLEAU DE BORD'!I3390</f>
        <v>0</v>
      </c>
    </row>
    <row r="3393" spans="87:91" x14ac:dyDescent="0.25">
      <c r="CI3393">
        <f>'TABLEAU DE BORD'!B3391</f>
        <v>0</v>
      </c>
      <c r="CJ3393">
        <f>'TABLEAU DE BORD'!E3391-'TABLEAU DE BORD'!C3391</f>
        <v>0</v>
      </c>
      <c r="CL3393">
        <f>'TABLEAU DE BORD'!H3391</f>
        <v>0</v>
      </c>
      <c r="CM3393">
        <f>'TABLEAU DE BORD'!K3391-'TABLEAU DE BORD'!I3391</f>
        <v>0</v>
      </c>
    </row>
    <row r="3394" spans="87:91" x14ac:dyDescent="0.25">
      <c r="CI3394">
        <f>'TABLEAU DE BORD'!B3392</f>
        <v>0</v>
      </c>
      <c r="CJ3394">
        <f>'TABLEAU DE BORD'!E3392-'TABLEAU DE BORD'!C3392</f>
        <v>0</v>
      </c>
      <c r="CL3394">
        <f>'TABLEAU DE BORD'!H3392</f>
        <v>0</v>
      </c>
      <c r="CM3394">
        <f>'TABLEAU DE BORD'!K3392-'TABLEAU DE BORD'!I3392</f>
        <v>0</v>
      </c>
    </row>
    <row r="3395" spans="87:91" x14ac:dyDescent="0.25">
      <c r="CI3395">
        <f>'TABLEAU DE BORD'!B3393</f>
        <v>0</v>
      </c>
      <c r="CJ3395">
        <f>'TABLEAU DE BORD'!E3393-'TABLEAU DE BORD'!C3393</f>
        <v>0</v>
      </c>
      <c r="CL3395">
        <f>'TABLEAU DE BORD'!H3393</f>
        <v>0</v>
      </c>
      <c r="CM3395">
        <f>'TABLEAU DE BORD'!K3393-'TABLEAU DE BORD'!I3393</f>
        <v>0</v>
      </c>
    </row>
    <row r="3396" spans="87:91" x14ac:dyDescent="0.25">
      <c r="CI3396">
        <f>'TABLEAU DE BORD'!B3394</f>
        <v>0</v>
      </c>
      <c r="CJ3396">
        <f>'TABLEAU DE BORD'!E3394-'TABLEAU DE BORD'!C3394</f>
        <v>0</v>
      </c>
      <c r="CL3396">
        <f>'TABLEAU DE BORD'!H3394</f>
        <v>0</v>
      </c>
      <c r="CM3396">
        <f>'TABLEAU DE BORD'!K3394-'TABLEAU DE BORD'!I3394</f>
        <v>0</v>
      </c>
    </row>
    <row r="3397" spans="87:91" x14ac:dyDescent="0.25">
      <c r="CI3397">
        <f>'TABLEAU DE BORD'!B3395</f>
        <v>0</v>
      </c>
      <c r="CJ3397">
        <f>'TABLEAU DE BORD'!E3395-'TABLEAU DE BORD'!C3395</f>
        <v>0</v>
      </c>
      <c r="CL3397">
        <f>'TABLEAU DE BORD'!H3395</f>
        <v>0</v>
      </c>
      <c r="CM3397">
        <f>'TABLEAU DE BORD'!K3395-'TABLEAU DE BORD'!I3395</f>
        <v>0</v>
      </c>
    </row>
    <row r="3398" spans="87:91" x14ac:dyDescent="0.25">
      <c r="CI3398">
        <f>'TABLEAU DE BORD'!B3396</f>
        <v>0</v>
      </c>
      <c r="CJ3398">
        <f>'TABLEAU DE BORD'!E3396-'TABLEAU DE BORD'!C3396</f>
        <v>0</v>
      </c>
      <c r="CL3398">
        <f>'TABLEAU DE BORD'!H3396</f>
        <v>0</v>
      </c>
      <c r="CM3398">
        <f>'TABLEAU DE BORD'!K3396-'TABLEAU DE BORD'!I3396</f>
        <v>0</v>
      </c>
    </row>
    <row r="3399" spans="87:91" x14ac:dyDescent="0.25">
      <c r="CI3399">
        <f>'TABLEAU DE BORD'!B3397</f>
        <v>0</v>
      </c>
      <c r="CJ3399">
        <f>'TABLEAU DE BORD'!E3397-'TABLEAU DE BORD'!C3397</f>
        <v>0</v>
      </c>
      <c r="CL3399">
        <f>'TABLEAU DE BORD'!H3397</f>
        <v>0</v>
      </c>
      <c r="CM3399">
        <f>'TABLEAU DE BORD'!K3397-'TABLEAU DE BORD'!I3397</f>
        <v>0</v>
      </c>
    </row>
    <row r="3400" spans="87:91" x14ac:dyDescent="0.25">
      <c r="CI3400">
        <f>'TABLEAU DE BORD'!B3398</f>
        <v>0</v>
      </c>
      <c r="CJ3400">
        <f>'TABLEAU DE BORD'!E3398-'TABLEAU DE BORD'!C3398</f>
        <v>0</v>
      </c>
      <c r="CL3400">
        <f>'TABLEAU DE BORD'!H3398</f>
        <v>0</v>
      </c>
      <c r="CM3400">
        <f>'TABLEAU DE BORD'!K3398-'TABLEAU DE BORD'!I3398</f>
        <v>0</v>
      </c>
    </row>
    <row r="3401" spans="87:91" x14ac:dyDescent="0.25">
      <c r="CI3401">
        <f>'TABLEAU DE BORD'!B3399</f>
        <v>0</v>
      </c>
      <c r="CJ3401">
        <f>'TABLEAU DE BORD'!E3399-'TABLEAU DE BORD'!C3399</f>
        <v>0</v>
      </c>
      <c r="CL3401">
        <f>'TABLEAU DE BORD'!H3399</f>
        <v>0</v>
      </c>
      <c r="CM3401">
        <f>'TABLEAU DE BORD'!K3399-'TABLEAU DE BORD'!I3399</f>
        <v>0</v>
      </c>
    </row>
    <row r="3402" spans="87:91" x14ac:dyDescent="0.25">
      <c r="CI3402">
        <f>'TABLEAU DE BORD'!B3400</f>
        <v>0</v>
      </c>
      <c r="CJ3402">
        <f>'TABLEAU DE BORD'!E3400-'TABLEAU DE BORD'!C3400</f>
        <v>0</v>
      </c>
      <c r="CL3402">
        <f>'TABLEAU DE BORD'!H3400</f>
        <v>0</v>
      </c>
      <c r="CM3402">
        <f>'TABLEAU DE BORD'!K3400-'TABLEAU DE BORD'!I3400</f>
        <v>0</v>
      </c>
    </row>
    <row r="3403" spans="87:91" x14ac:dyDescent="0.25">
      <c r="CI3403">
        <f>'TABLEAU DE BORD'!B3401</f>
        <v>0</v>
      </c>
      <c r="CJ3403">
        <f>'TABLEAU DE BORD'!E3401-'TABLEAU DE BORD'!C3401</f>
        <v>0</v>
      </c>
      <c r="CL3403">
        <f>'TABLEAU DE BORD'!H3401</f>
        <v>0</v>
      </c>
      <c r="CM3403">
        <f>'TABLEAU DE BORD'!K3401-'TABLEAU DE BORD'!I3401</f>
        <v>0</v>
      </c>
    </row>
    <row r="3404" spans="87:91" x14ac:dyDescent="0.25">
      <c r="CI3404">
        <f>'TABLEAU DE BORD'!B3402</f>
        <v>0</v>
      </c>
      <c r="CJ3404">
        <f>'TABLEAU DE BORD'!E3402-'TABLEAU DE BORD'!C3402</f>
        <v>0</v>
      </c>
      <c r="CL3404">
        <f>'TABLEAU DE BORD'!H3402</f>
        <v>0</v>
      </c>
      <c r="CM3404">
        <f>'TABLEAU DE BORD'!K3402-'TABLEAU DE BORD'!I3402</f>
        <v>0</v>
      </c>
    </row>
    <row r="3405" spans="87:91" x14ac:dyDescent="0.25">
      <c r="CI3405">
        <f>'TABLEAU DE BORD'!B3403</f>
        <v>0</v>
      </c>
      <c r="CJ3405">
        <f>'TABLEAU DE BORD'!E3403-'TABLEAU DE BORD'!C3403</f>
        <v>0</v>
      </c>
      <c r="CL3405">
        <f>'TABLEAU DE BORD'!H3403</f>
        <v>0</v>
      </c>
      <c r="CM3405">
        <f>'TABLEAU DE BORD'!K3403-'TABLEAU DE BORD'!I3403</f>
        <v>0</v>
      </c>
    </row>
    <row r="3406" spans="87:91" x14ac:dyDescent="0.25">
      <c r="CI3406">
        <f>'TABLEAU DE BORD'!B3404</f>
        <v>0</v>
      </c>
      <c r="CJ3406">
        <f>'TABLEAU DE BORD'!E3404-'TABLEAU DE BORD'!C3404</f>
        <v>0</v>
      </c>
      <c r="CL3406">
        <f>'TABLEAU DE BORD'!H3404</f>
        <v>0</v>
      </c>
      <c r="CM3406">
        <f>'TABLEAU DE BORD'!K3404-'TABLEAU DE BORD'!I3404</f>
        <v>0</v>
      </c>
    </row>
    <row r="3407" spans="87:91" x14ac:dyDescent="0.25">
      <c r="CI3407">
        <f>'TABLEAU DE BORD'!B3405</f>
        <v>0</v>
      </c>
      <c r="CJ3407">
        <f>'TABLEAU DE BORD'!E3405-'TABLEAU DE BORD'!C3405</f>
        <v>0</v>
      </c>
      <c r="CL3407">
        <f>'TABLEAU DE BORD'!H3405</f>
        <v>0</v>
      </c>
      <c r="CM3407">
        <f>'TABLEAU DE BORD'!K3405-'TABLEAU DE BORD'!I3405</f>
        <v>0</v>
      </c>
    </row>
    <row r="3408" spans="87:91" x14ac:dyDescent="0.25">
      <c r="CI3408">
        <f>'TABLEAU DE BORD'!B3406</f>
        <v>0</v>
      </c>
      <c r="CJ3408">
        <f>'TABLEAU DE BORD'!E3406-'TABLEAU DE BORD'!C3406</f>
        <v>0</v>
      </c>
      <c r="CL3408">
        <f>'TABLEAU DE BORD'!H3406</f>
        <v>0</v>
      </c>
      <c r="CM3408">
        <f>'TABLEAU DE BORD'!K3406-'TABLEAU DE BORD'!I3406</f>
        <v>0</v>
      </c>
    </row>
    <row r="3409" spans="87:91" x14ac:dyDescent="0.25">
      <c r="CI3409">
        <f>'TABLEAU DE BORD'!B3407</f>
        <v>0</v>
      </c>
      <c r="CJ3409">
        <f>'TABLEAU DE BORD'!E3407-'TABLEAU DE BORD'!C3407</f>
        <v>0</v>
      </c>
      <c r="CL3409">
        <f>'TABLEAU DE BORD'!H3407</f>
        <v>0</v>
      </c>
      <c r="CM3409">
        <f>'TABLEAU DE BORD'!K3407-'TABLEAU DE BORD'!I3407</f>
        <v>0</v>
      </c>
    </row>
    <row r="3410" spans="87:91" x14ac:dyDescent="0.25">
      <c r="CI3410">
        <f>'TABLEAU DE BORD'!B3408</f>
        <v>0</v>
      </c>
      <c r="CJ3410">
        <f>'TABLEAU DE BORD'!E3408-'TABLEAU DE BORD'!C3408</f>
        <v>0</v>
      </c>
      <c r="CL3410">
        <f>'TABLEAU DE BORD'!H3408</f>
        <v>0</v>
      </c>
      <c r="CM3410">
        <f>'TABLEAU DE BORD'!K3408-'TABLEAU DE BORD'!I3408</f>
        <v>0</v>
      </c>
    </row>
    <row r="3411" spans="87:91" x14ac:dyDescent="0.25">
      <c r="CI3411">
        <f>'TABLEAU DE BORD'!B3409</f>
        <v>0</v>
      </c>
      <c r="CJ3411">
        <f>'TABLEAU DE BORD'!E3409-'TABLEAU DE BORD'!C3409</f>
        <v>0</v>
      </c>
      <c r="CL3411">
        <f>'TABLEAU DE BORD'!H3409</f>
        <v>0</v>
      </c>
      <c r="CM3411">
        <f>'TABLEAU DE BORD'!K3409-'TABLEAU DE BORD'!I3409</f>
        <v>0</v>
      </c>
    </row>
    <row r="3412" spans="87:91" x14ac:dyDescent="0.25">
      <c r="CI3412">
        <f>'TABLEAU DE BORD'!B3410</f>
        <v>0</v>
      </c>
      <c r="CJ3412">
        <f>'TABLEAU DE BORD'!E3410-'TABLEAU DE BORD'!C3410</f>
        <v>0</v>
      </c>
      <c r="CL3412">
        <f>'TABLEAU DE BORD'!H3410</f>
        <v>0</v>
      </c>
      <c r="CM3412">
        <f>'TABLEAU DE BORD'!K3410-'TABLEAU DE BORD'!I3410</f>
        <v>0</v>
      </c>
    </row>
    <row r="3413" spans="87:91" x14ac:dyDescent="0.25">
      <c r="CI3413">
        <f>'TABLEAU DE BORD'!B3411</f>
        <v>0</v>
      </c>
      <c r="CJ3413">
        <f>'TABLEAU DE BORD'!E3411-'TABLEAU DE BORD'!C3411</f>
        <v>0</v>
      </c>
      <c r="CL3413">
        <f>'TABLEAU DE BORD'!H3411</f>
        <v>0</v>
      </c>
      <c r="CM3413">
        <f>'TABLEAU DE BORD'!K3411-'TABLEAU DE BORD'!I3411</f>
        <v>0</v>
      </c>
    </row>
    <row r="3414" spans="87:91" x14ac:dyDescent="0.25">
      <c r="CI3414">
        <f>'TABLEAU DE BORD'!B3412</f>
        <v>0</v>
      </c>
      <c r="CJ3414">
        <f>'TABLEAU DE BORD'!E3412-'TABLEAU DE BORD'!C3412</f>
        <v>0</v>
      </c>
      <c r="CL3414">
        <f>'TABLEAU DE BORD'!H3412</f>
        <v>0</v>
      </c>
      <c r="CM3414">
        <f>'TABLEAU DE BORD'!K3412-'TABLEAU DE BORD'!I3412</f>
        <v>0</v>
      </c>
    </row>
    <row r="3415" spans="87:91" x14ac:dyDescent="0.25">
      <c r="CI3415">
        <f>'TABLEAU DE BORD'!B3413</f>
        <v>0</v>
      </c>
      <c r="CJ3415">
        <f>'TABLEAU DE BORD'!E3413-'TABLEAU DE BORD'!C3413</f>
        <v>0</v>
      </c>
      <c r="CL3415">
        <f>'TABLEAU DE BORD'!H3413</f>
        <v>0</v>
      </c>
      <c r="CM3415">
        <f>'TABLEAU DE BORD'!K3413-'TABLEAU DE BORD'!I3413</f>
        <v>0</v>
      </c>
    </row>
    <row r="3416" spans="87:91" x14ac:dyDescent="0.25">
      <c r="CI3416">
        <f>'TABLEAU DE BORD'!B3414</f>
        <v>0</v>
      </c>
      <c r="CJ3416">
        <f>'TABLEAU DE BORD'!E3414-'TABLEAU DE BORD'!C3414</f>
        <v>0</v>
      </c>
      <c r="CL3416">
        <f>'TABLEAU DE BORD'!H3414</f>
        <v>0</v>
      </c>
      <c r="CM3416">
        <f>'TABLEAU DE BORD'!K3414-'TABLEAU DE BORD'!I3414</f>
        <v>0</v>
      </c>
    </row>
    <row r="3417" spans="87:91" x14ac:dyDescent="0.25">
      <c r="CI3417">
        <f>'TABLEAU DE BORD'!B3415</f>
        <v>0</v>
      </c>
      <c r="CJ3417">
        <f>'TABLEAU DE BORD'!E3415-'TABLEAU DE BORD'!C3415</f>
        <v>0</v>
      </c>
      <c r="CL3417">
        <f>'TABLEAU DE BORD'!H3415</f>
        <v>0</v>
      </c>
      <c r="CM3417">
        <f>'TABLEAU DE BORD'!K3415-'TABLEAU DE BORD'!I3415</f>
        <v>0</v>
      </c>
    </row>
    <row r="3418" spans="87:91" x14ac:dyDescent="0.25">
      <c r="CI3418">
        <f>'TABLEAU DE BORD'!B3416</f>
        <v>0</v>
      </c>
      <c r="CJ3418">
        <f>'TABLEAU DE BORD'!E3416-'TABLEAU DE BORD'!C3416</f>
        <v>0</v>
      </c>
      <c r="CL3418">
        <f>'TABLEAU DE BORD'!H3416</f>
        <v>0</v>
      </c>
      <c r="CM3418">
        <f>'TABLEAU DE BORD'!K3416-'TABLEAU DE BORD'!I3416</f>
        <v>0</v>
      </c>
    </row>
    <row r="3419" spans="87:91" x14ac:dyDescent="0.25">
      <c r="CI3419">
        <f>'TABLEAU DE BORD'!B3417</f>
        <v>0</v>
      </c>
      <c r="CJ3419">
        <f>'TABLEAU DE BORD'!E3417-'TABLEAU DE BORD'!C3417</f>
        <v>0</v>
      </c>
      <c r="CL3419">
        <f>'TABLEAU DE BORD'!H3417</f>
        <v>0</v>
      </c>
      <c r="CM3419">
        <f>'TABLEAU DE BORD'!K3417-'TABLEAU DE BORD'!I3417</f>
        <v>0</v>
      </c>
    </row>
    <row r="3420" spans="87:91" x14ac:dyDescent="0.25">
      <c r="CI3420">
        <f>'TABLEAU DE BORD'!B3418</f>
        <v>0</v>
      </c>
      <c r="CJ3420">
        <f>'TABLEAU DE BORD'!E3418-'TABLEAU DE BORD'!C3418</f>
        <v>0</v>
      </c>
      <c r="CL3420">
        <f>'TABLEAU DE BORD'!H3418</f>
        <v>0</v>
      </c>
      <c r="CM3420">
        <f>'TABLEAU DE BORD'!K3418-'TABLEAU DE BORD'!I3418</f>
        <v>0</v>
      </c>
    </row>
    <row r="3421" spans="87:91" x14ac:dyDescent="0.25">
      <c r="CI3421">
        <f>'TABLEAU DE BORD'!B3419</f>
        <v>0</v>
      </c>
      <c r="CJ3421">
        <f>'TABLEAU DE BORD'!E3419-'TABLEAU DE BORD'!C3419</f>
        <v>0</v>
      </c>
      <c r="CL3421">
        <f>'TABLEAU DE BORD'!H3419</f>
        <v>0</v>
      </c>
      <c r="CM3421">
        <f>'TABLEAU DE BORD'!K3419-'TABLEAU DE BORD'!I3419</f>
        <v>0</v>
      </c>
    </row>
    <row r="3422" spans="87:91" x14ac:dyDescent="0.25">
      <c r="CI3422">
        <f>'TABLEAU DE BORD'!B3420</f>
        <v>0</v>
      </c>
      <c r="CJ3422">
        <f>'TABLEAU DE BORD'!E3420-'TABLEAU DE BORD'!C3420</f>
        <v>0</v>
      </c>
      <c r="CL3422">
        <f>'TABLEAU DE BORD'!H3420</f>
        <v>0</v>
      </c>
      <c r="CM3422">
        <f>'TABLEAU DE BORD'!K3420-'TABLEAU DE BORD'!I3420</f>
        <v>0</v>
      </c>
    </row>
    <row r="3423" spans="87:91" x14ac:dyDescent="0.25">
      <c r="CI3423">
        <f>'TABLEAU DE BORD'!B3421</f>
        <v>0</v>
      </c>
      <c r="CJ3423">
        <f>'TABLEAU DE BORD'!E3421-'TABLEAU DE BORD'!C3421</f>
        <v>0</v>
      </c>
      <c r="CL3423">
        <f>'TABLEAU DE BORD'!H3421</f>
        <v>0</v>
      </c>
      <c r="CM3423">
        <f>'TABLEAU DE BORD'!K3421-'TABLEAU DE BORD'!I3421</f>
        <v>0</v>
      </c>
    </row>
    <row r="3424" spans="87:91" x14ac:dyDescent="0.25">
      <c r="CI3424">
        <f>'TABLEAU DE BORD'!B3422</f>
        <v>0</v>
      </c>
      <c r="CJ3424">
        <f>'TABLEAU DE BORD'!E3422-'TABLEAU DE BORD'!C3422</f>
        <v>0</v>
      </c>
      <c r="CL3424">
        <f>'TABLEAU DE BORD'!H3422</f>
        <v>0</v>
      </c>
      <c r="CM3424">
        <f>'TABLEAU DE BORD'!K3422-'TABLEAU DE BORD'!I3422</f>
        <v>0</v>
      </c>
    </row>
    <row r="3425" spans="87:91" x14ac:dyDescent="0.25">
      <c r="CI3425">
        <f>'TABLEAU DE BORD'!B3423</f>
        <v>0</v>
      </c>
      <c r="CJ3425">
        <f>'TABLEAU DE BORD'!E3423-'TABLEAU DE BORD'!C3423</f>
        <v>0</v>
      </c>
      <c r="CL3425">
        <f>'TABLEAU DE BORD'!H3423</f>
        <v>0</v>
      </c>
      <c r="CM3425">
        <f>'TABLEAU DE BORD'!K3423-'TABLEAU DE BORD'!I3423</f>
        <v>0</v>
      </c>
    </row>
    <row r="3426" spans="87:91" x14ac:dyDescent="0.25">
      <c r="CI3426">
        <f>'TABLEAU DE BORD'!B3424</f>
        <v>0</v>
      </c>
      <c r="CJ3426">
        <f>'TABLEAU DE BORD'!E3424-'TABLEAU DE BORD'!C3424</f>
        <v>0</v>
      </c>
      <c r="CL3426">
        <f>'TABLEAU DE BORD'!H3424</f>
        <v>0</v>
      </c>
      <c r="CM3426">
        <f>'TABLEAU DE BORD'!K3424-'TABLEAU DE BORD'!I3424</f>
        <v>0</v>
      </c>
    </row>
    <row r="3427" spans="87:91" x14ac:dyDescent="0.25">
      <c r="CI3427">
        <f>'TABLEAU DE BORD'!B3425</f>
        <v>0</v>
      </c>
      <c r="CJ3427">
        <f>'TABLEAU DE BORD'!E3425-'TABLEAU DE BORD'!C3425</f>
        <v>0</v>
      </c>
      <c r="CL3427">
        <f>'TABLEAU DE BORD'!H3425</f>
        <v>0</v>
      </c>
      <c r="CM3427">
        <f>'TABLEAU DE BORD'!K3425-'TABLEAU DE BORD'!I3425</f>
        <v>0</v>
      </c>
    </row>
    <row r="3428" spans="87:91" x14ac:dyDescent="0.25">
      <c r="CI3428">
        <f>'TABLEAU DE BORD'!B3426</f>
        <v>0</v>
      </c>
      <c r="CJ3428">
        <f>'TABLEAU DE BORD'!E3426-'TABLEAU DE BORD'!C3426</f>
        <v>0</v>
      </c>
      <c r="CL3428">
        <f>'TABLEAU DE BORD'!H3426</f>
        <v>0</v>
      </c>
      <c r="CM3428">
        <f>'TABLEAU DE BORD'!K3426-'TABLEAU DE BORD'!I3426</f>
        <v>0</v>
      </c>
    </row>
    <row r="3429" spans="87:91" x14ac:dyDescent="0.25">
      <c r="CI3429">
        <f>'TABLEAU DE BORD'!B3427</f>
        <v>0</v>
      </c>
      <c r="CJ3429">
        <f>'TABLEAU DE BORD'!E3427-'TABLEAU DE BORD'!C3427</f>
        <v>0</v>
      </c>
      <c r="CL3429">
        <f>'TABLEAU DE BORD'!H3427</f>
        <v>0</v>
      </c>
      <c r="CM3429">
        <f>'TABLEAU DE BORD'!K3427-'TABLEAU DE BORD'!I3427</f>
        <v>0</v>
      </c>
    </row>
    <row r="3430" spans="87:91" x14ac:dyDescent="0.25">
      <c r="CI3430">
        <f>'TABLEAU DE BORD'!B3428</f>
        <v>0</v>
      </c>
      <c r="CJ3430">
        <f>'TABLEAU DE BORD'!E3428-'TABLEAU DE BORD'!C3428</f>
        <v>0</v>
      </c>
      <c r="CL3430">
        <f>'TABLEAU DE BORD'!H3428</f>
        <v>0</v>
      </c>
      <c r="CM3430">
        <f>'TABLEAU DE BORD'!K3428-'TABLEAU DE BORD'!I3428</f>
        <v>0</v>
      </c>
    </row>
    <row r="3431" spans="87:91" x14ac:dyDescent="0.25">
      <c r="CI3431">
        <f>'TABLEAU DE BORD'!B3429</f>
        <v>0</v>
      </c>
      <c r="CJ3431">
        <f>'TABLEAU DE BORD'!E3429-'TABLEAU DE BORD'!C3429</f>
        <v>0</v>
      </c>
      <c r="CL3431">
        <f>'TABLEAU DE BORD'!H3429</f>
        <v>0</v>
      </c>
      <c r="CM3431">
        <f>'TABLEAU DE BORD'!K3429-'TABLEAU DE BORD'!I3429</f>
        <v>0</v>
      </c>
    </row>
    <row r="3432" spans="87:91" x14ac:dyDescent="0.25">
      <c r="CI3432">
        <f>'TABLEAU DE BORD'!B3430</f>
        <v>0</v>
      </c>
      <c r="CJ3432">
        <f>'TABLEAU DE BORD'!E3430-'TABLEAU DE BORD'!C3430</f>
        <v>0</v>
      </c>
      <c r="CL3432">
        <f>'TABLEAU DE BORD'!H3430</f>
        <v>0</v>
      </c>
      <c r="CM3432">
        <f>'TABLEAU DE BORD'!K3430-'TABLEAU DE BORD'!I3430</f>
        <v>0</v>
      </c>
    </row>
    <row r="3433" spans="87:91" x14ac:dyDescent="0.25">
      <c r="CI3433">
        <f>'TABLEAU DE BORD'!B3431</f>
        <v>0</v>
      </c>
      <c r="CJ3433">
        <f>'TABLEAU DE BORD'!E3431-'TABLEAU DE BORD'!C3431</f>
        <v>0</v>
      </c>
      <c r="CL3433">
        <f>'TABLEAU DE BORD'!H3431</f>
        <v>0</v>
      </c>
      <c r="CM3433">
        <f>'TABLEAU DE BORD'!K3431-'TABLEAU DE BORD'!I3431</f>
        <v>0</v>
      </c>
    </row>
    <row r="3434" spans="87:91" x14ac:dyDescent="0.25">
      <c r="CI3434">
        <f>'TABLEAU DE BORD'!B3432</f>
        <v>0</v>
      </c>
      <c r="CJ3434">
        <f>'TABLEAU DE BORD'!E3432-'TABLEAU DE BORD'!C3432</f>
        <v>0</v>
      </c>
      <c r="CL3434">
        <f>'TABLEAU DE BORD'!H3432</f>
        <v>0</v>
      </c>
      <c r="CM3434">
        <f>'TABLEAU DE BORD'!K3432-'TABLEAU DE BORD'!I3432</f>
        <v>0</v>
      </c>
    </row>
    <row r="3435" spans="87:91" x14ac:dyDescent="0.25">
      <c r="CI3435">
        <f>'TABLEAU DE BORD'!B3433</f>
        <v>0</v>
      </c>
      <c r="CJ3435">
        <f>'TABLEAU DE BORD'!E3433-'TABLEAU DE BORD'!C3433</f>
        <v>0</v>
      </c>
      <c r="CL3435">
        <f>'TABLEAU DE BORD'!H3433</f>
        <v>0</v>
      </c>
      <c r="CM3435">
        <f>'TABLEAU DE BORD'!K3433-'TABLEAU DE BORD'!I3433</f>
        <v>0</v>
      </c>
    </row>
    <row r="3436" spans="87:91" x14ac:dyDescent="0.25">
      <c r="CI3436">
        <f>'TABLEAU DE BORD'!B3434</f>
        <v>0</v>
      </c>
      <c r="CJ3436">
        <f>'TABLEAU DE BORD'!E3434-'TABLEAU DE BORD'!C3434</f>
        <v>0</v>
      </c>
      <c r="CL3436">
        <f>'TABLEAU DE BORD'!H3434</f>
        <v>0</v>
      </c>
      <c r="CM3436">
        <f>'TABLEAU DE BORD'!K3434-'TABLEAU DE BORD'!I3434</f>
        <v>0</v>
      </c>
    </row>
    <row r="3437" spans="87:91" x14ac:dyDescent="0.25">
      <c r="CI3437">
        <f>'TABLEAU DE BORD'!B3435</f>
        <v>0</v>
      </c>
      <c r="CJ3437">
        <f>'TABLEAU DE BORD'!E3435-'TABLEAU DE BORD'!C3435</f>
        <v>0</v>
      </c>
      <c r="CL3437">
        <f>'TABLEAU DE BORD'!H3435</f>
        <v>0</v>
      </c>
      <c r="CM3437">
        <f>'TABLEAU DE BORD'!K3435-'TABLEAU DE BORD'!I3435</f>
        <v>0</v>
      </c>
    </row>
    <row r="3438" spans="87:91" x14ac:dyDescent="0.25">
      <c r="CI3438">
        <f>'TABLEAU DE BORD'!B3436</f>
        <v>0</v>
      </c>
      <c r="CJ3438">
        <f>'TABLEAU DE BORD'!E3436-'TABLEAU DE BORD'!C3436</f>
        <v>0</v>
      </c>
      <c r="CL3438">
        <f>'TABLEAU DE BORD'!H3436</f>
        <v>0</v>
      </c>
      <c r="CM3438">
        <f>'TABLEAU DE BORD'!K3436-'TABLEAU DE BORD'!I3436</f>
        <v>0</v>
      </c>
    </row>
    <row r="3439" spans="87:91" x14ac:dyDescent="0.25">
      <c r="CI3439">
        <f>'TABLEAU DE BORD'!B3437</f>
        <v>0</v>
      </c>
      <c r="CJ3439">
        <f>'TABLEAU DE BORD'!E3437-'TABLEAU DE BORD'!C3437</f>
        <v>0</v>
      </c>
      <c r="CL3439">
        <f>'TABLEAU DE BORD'!H3437</f>
        <v>0</v>
      </c>
      <c r="CM3439">
        <f>'TABLEAU DE BORD'!K3437-'TABLEAU DE BORD'!I3437</f>
        <v>0</v>
      </c>
    </row>
    <row r="3440" spans="87:91" x14ac:dyDescent="0.25">
      <c r="CI3440">
        <f>'TABLEAU DE BORD'!B3438</f>
        <v>0</v>
      </c>
      <c r="CJ3440">
        <f>'TABLEAU DE BORD'!E3438-'TABLEAU DE BORD'!C3438</f>
        <v>0</v>
      </c>
      <c r="CL3440">
        <f>'TABLEAU DE BORD'!H3438</f>
        <v>0</v>
      </c>
      <c r="CM3440">
        <f>'TABLEAU DE BORD'!K3438-'TABLEAU DE BORD'!I3438</f>
        <v>0</v>
      </c>
    </row>
    <row r="3441" spans="87:91" x14ac:dyDescent="0.25">
      <c r="CI3441">
        <f>'TABLEAU DE BORD'!B3439</f>
        <v>0</v>
      </c>
      <c r="CJ3441">
        <f>'TABLEAU DE BORD'!E3439-'TABLEAU DE BORD'!C3439</f>
        <v>0</v>
      </c>
      <c r="CL3441">
        <f>'TABLEAU DE BORD'!H3439</f>
        <v>0</v>
      </c>
      <c r="CM3441">
        <f>'TABLEAU DE BORD'!K3439-'TABLEAU DE BORD'!I3439</f>
        <v>0</v>
      </c>
    </row>
    <row r="3442" spans="87:91" x14ac:dyDescent="0.25">
      <c r="CI3442">
        <f>'TABLEAU DE BORD'!B3440</f>
        <v>0</v>
      </c>
      <c r="CJ3442">
        <f>'TABLEAU DE BORD'!E3440-'TABLEAU DE BORD'!C3440</f>
        <v>0</v>
      </c>
      <c r="CL3442">
        <f>'TABLEAU DE BORD'!H3440</f>
        <v>0</v>
      </c>
      <c r="CM3442">
        <f>'TABLEAU DE BORD'!K3440-'TABLEAU DE BORD'!I3440</f>
        <v>0</v>
      </c>
    </row>
    <row r="3443" spans="87:91" x14ac:dyDescent="0.25">
      <c r="CI3443">
        <f>'TABLEAU DE BORD'!B3441</f>
        <v>0</v>
      </c>
      <c r="CJ3443">
        <f>'TABLEAU DE BORD'!E3441-'TABLEAU DE BORD'!C3441</f>
        <v>0</v>
      </c>
      <c r="CL3443">
        <f>'TABLEAU DE BORD'!H3441</f>
        <v>0</v>
      </c>
      <c r="CM3443">
        <f>'TABLEAU DE BORD'!K3441-'TABLEAU DE BORD'!I3441</f>
        <v>0</v>
      </c>
    </row>
    <row r="3444" spans="87:91" x14ac:dyDescent="0.25">
      <c r="CI3444">
        <f>'TABLEAU DE BORD'!B3442</f>
        <v>0</v>
      </c>
      <c r="CJ3444">
        <f>'TABLEAU DE BORD'!E3442-'TABLEAU DE BORD'!C3442</f>
        <v>0</v>
      </c>
      <c r="CL3444">
        <f>'TABLEAU DE BORD'!H3442</f>
        <v>0</v>
      </c>
      <c r="CM3444">
        <f>'TABLEAU DE BORD'!K3442-'TABLEAU DE BORD'!I3442</f>
        <v>0</v>
      </c>
    </row>
    <row r="3445" spans="87:91" x14ac:dyDescent="0.25">
      <c r="CI3445">
        <f>'TABLEAU DE BORD'!B3443</f>
        <v>0</v>
      </c>
      <c r="CJ3445">
        <f>'TABLEAU DE BORD'!E3443-'TABLEAU DE BORD'!C3443</f>
        <v>0</v>
      </c>
      <c r="CL3445">
        <f>'TABLEAU DE BORD'!H3443</f>
        <v>0</v>
      </c>
      <c r="CM3445">
        <f>'TABLEAU DE BORD'!K3443-'TABLEAU DE BORD'!I3443</f>
        <v>0</v>
      </c>
    </row>
    <row r="3446" spans="87:91" x14ac:dyDescent="0.25">
      <c r="CI3446">
        <f>'TABLEAU DE BORD'!B3444</f>
        <v>0</v>
      </c>
      <c r="CJ3446">
        <f>'TABLEAU DE BORD'!E3444-'TABLEAU DE BORD'!C3444</f>
        <v>0</v>
      </c>
      <c r="CL3446">
        <f>'TABLEAU DE BORD'!H3444</f>
        <v>0</v>
      </c>
      <c r="CM3446">
        <f>'TABLEAU DE BORD'!K3444-'TABLEAU DE BORD'!I3444</f>
        <v>0</v>
      </c>
    </row>
    <row r="3447" spans="87:91" x14ac:dyDescent="0.25">
      <c r="CI3447">
        <f>'TABLEAU DE BORD'!B3445</f>
        <v>0</v>
      </c>
      <c r="CJ3447">
        <f>'TABLEAU DE BORD'!E3445-'TABLEAU DE BORD'!C3445</f>
        <v>0</v>
      </c>
      <c r="CL3447">
        <f>'TABLEAU DE BORD'!H3445</f>
        <v>0</v>
      </c>
      <c r="CM3447">
        <f>'TABLEAU DE BORD'!K3445-'TABLEAU DE BORD'!I3445</f>
        <v>0</v>
      </c>
    </row>
    <row r="3448" spans="87:91" x14ac:dyDescent="0.25">
      <c r="CI3448">
        <f>'TABLEAU DE BORD'!B3446</f>
        <v>0</v>
      </c>
      <c r="CJ3448">
        <f>'TABLEAU DE BORD'!E3446-'TABLEAU DE BORD'!C3446</f>
        <v>0</v>
      </c>
      <c r="CL3448">
        <f>'TABLEAU DE BORD'!H3446</f>
        <v>0</v>
      </c>
      <c r="CM3448">
        <f>'TABLEAU DE BORD'!K3446-'TABLEAU DE BORD'!I3446</f>
        <v>0</v>
      </c>
    </row>
    <row r="3449" spans="87:91" x14ac:dyDescent="0.25">
      <c r="CI3449">
        <f>'TABLEAU DE BORD'!B3447</f>
        <v>0</v>
      </c>
      <c r="CJ3449">
        <f>'TABLEAU DE BORD'!E3447-'TABLEAU DE BORD'!C3447</f>
        <v>0</v>
      </c>
      <c r="CL3449">
        <f>'TABLEAU DE BORD'!H3447</f>
        <v>0</v>
      </c>
      <c r="CM3449">
        <f>'TABLEAU DE BORD'!K3447-'TABLEAU DE BORD'!I3447</f>
        <v>0</v>
      </c>
    </row>
    <row r="3450" spans="87:91" x14ac:dyDescent="0.25">
      <c r="CI3450">
        <f>'TABLEAU DE BORD'!B3448</f>
        <v>0</v>
      </c>
      <c r="CJ3450">
        <f>'TABLEAU DE BORD'!E3448-'TABLEAU DE BORD'!C3448</f>
        <v>0</v>
      </c>
      <c r="CL3450">
        <f>'TABLEAU DE BORD'!H3448</f>
        <v>0</v>
      </c>
      <c r="CM3450">
        <f>'TABLEAU DE BORD'!K3448-'TABLEAU DE BORD'!I3448</f>
        <v>0</v>
      </c>
    </row>
    <row r="3451" spans="87:91" x14ac:dyDescent="0.25">
      <c r="CI3451">
        <f>'TABLEAU DE BORD'!B3449</f>
        <v>0</v>
      </c>
      <c r="CJ3451">
        <f>'TABLEAU DE BORD'!E3449-'TABLEAU DE BORD'!C3449</f>
        <v>0</v>
      </c>
      <c r="CL3451">
        <f>'TABLEAU DE BORD'!H3449</f>
        <v>0</v>
      </c>
      <c r="CM3451">
        <f>'TABLEAU DE BORD'!K3449-'TABLEAU DE BORD'!I3449</f>
        <v>0</v>
      </c>
    </row>
    <row r="3452" spans="87:91" x14ac:dyDescent="0.25">
      <c r="CI3452">
        <f>'TABLEAU DE BORD'!B3450</f>
        <v>0</v>
      </c>
      <c r="CJ3452">
        <f>'TABLEAU DE BORD'!E3450-'TABLEAU DE BORD'!C3450</f>
        <v>0</v>
      </c>
      <c r="CL3452">
        <f>'TABLEAU DE BORD'!H3450</f>
        <v>0</v>
      </c>
      <c r="CM3452">
        <f>'TABLEAU DE BORD'!K3450-'TABLEAU DE BORD'!I3450</f>
        <v>0</v>
      </c>
    </row>
    <row r="3453" spans="87:91" x14ac:dyDescent="0.25">
      <c r="CI3453">
        <f>'TABLEAU DE BORD'!B3451</f>
        <v>0</v>
      </c>
      <c r="CJ3453">
        <f>'TABLEAU DE BORD'!E3451-'TABLEAU DE BORD'!C3451</f>
        <v>0</v>
      </c>
      <c r="CL3453">
        <f>'TABLEAU DE BORD'!H3451</f>
        <v>0</v>
      </c>
      <c r="CM3453">
        <f>'TABLEAU DE BORD'!K3451-'TABLEAU DE BORD'!I3451</f>
        <v>0</v>
      </c>
    </row>
    <row r="3454" spans="87:91" x14ac:dyDescent="0.25">
      <c r="CI3454">
        <f>'TABLEAU DE BORD'!B3452</f>
        <v>0</v>
      </c>
      <c r="CJ3454">
        <f>'TABLEAU DE BORD'!E3452-'TABLEAU DE BORD'!C3452</f>
        <v>0</v>
      </c>
      <c r="CL3454">
        <f>'TABLEAU DE BORD'!H3452</f>
        <v>0</v>
      </c>
      <c r="CM3454">
        <f>'TABLEAU DE BORD'!K3452-'TABLEAU DE BORD'!I3452</f>
        <v>0</v>
      </c>
    </row>
    <row r="3455" spans="87:91" x14ac:dyDescent="0.25">
      <c r="CI3455">
        <f>'TABLEAU DE BORD'!B3453</f>
        <v>0</v>
      </c>
      <c r="CJ3455">
        <f>'TABLEAU DE BORD'!E3453-'TABLEAU DE BORD'!C3453</f>
        <v>0</v>
      </c>
      <c r="CL3455">
        <f>'TABLEAU DE BORD'!H3453</f>
        <v>0</v>
      </c>
      <c r="CM3455">
        <f>'TABLEAU DE BORD'!K3453-'TABLEAU DE BORD'!I3453</f>
        <v>0</v>
      </c>
    </row>
    <row r="3456" spans="87:91" x14ac:dyDescent="0.25">
      <c r="CI3456">
        <f>'TABLEAU DE BORD'!B3454</f>
        <v>0</v>
      </c>
      <c r="CJ3456">
        <f>'TABLEAU DE BORD'!E3454-'TABLEAU DE BORD'!C3454</f>
        <v>0</v>
      </c>
      <c r="CL3456">
        <f>'TABLEAU DE BORD'!H3454</f>
        <v>0</v>
      </c>
      <c r="CM3456">
        <f>'TABLEAU DE BORD'!K3454-'TABLEAU DE BORD'!I3454</f>
        <v>0</v>
      </c>
    </row>
    <row r="3457" spans="87:91" x14ac:dyDescent="0.25">
      <c r="CI3457">
        <f>'TABLEAU DE BORD'!B3455</f>
        <v>0</v>
      </c>
      <c r="CJ3457">
        <f>'TABLEAU DE BORD'!E3455-'TABLEAU DE BORD'!C3455</f>
        <v>0</v>
      </c>
      <c r="CL3457">
        <f>'TABLEAU DE BORD'!H3455</f>
        <v>0</v>
      </c>
      <c r="CM3457">
        <f>'TABLEAU DE BORD'!K3455-'TABLEAU DE BORD'!I3455</f>
        <v>0</v>
      </c>
    </row>
    <row r="3458" spans="87:91" x14ac:dyDescent="0.25">
      <c r="CI3458">
        <f>'TABLEAU DE BORD'!B3456</f>
        <v>0</v>
      </c>
      <c r="CJ3458">
        <f>'TABLEAU DE BORD'!E3456-'TABLEAU DE BORD'!C3456</f>
        <v>0</v>
      </c>
      <c r="CL3458">
        <f>'TABLEAU DE BORD'!H3456</f>
        <v>0</v>
      </c>
      <c r="CM3458">
        <f>'TABLEAU DE BORD'!K3456-'TABLEAU DE BORD'!I3456</f>
        <v>0</v>
      </c>
    </row>
    <row r="3459" spans="87:91" x14ac:dyDescent="0.25">
      <c r="CI3459">
        <f>'TABLEAU DE BORD'!B3457</f>
        <v>0</v>
      </c>
      <c r="CJ3459">
        <f>'TABLEAU DE BORD'!E3457-'TABLEAU DE BORD'!C3457</f>
        <v>0</v>
      </c>
      <c r="CL3459">
        <f>'TABLEAU DE BORD'!H3457</f>
        <v>0</v>
      </c>
      <c r="CM3459">
        <f>'TABLEAU DE BORD'!K3457-'TABLEAU DE BORD'!I3457</f>
        <v>0</v>
      </c>
    </row>
    <row r="3460" spans="87:91" x14ac:dyDescent="0.25">
      <c r="CI3460">
        <f>'TABLEAU DE BORD'!B3458</f>
        <v>0</v>
      </c>
      <c r="CJ3460">
        <f>'TABLEAU DE BORD'!E3458-'TABLEAU DE BORD'!C3458</f>
        <v>0</v>
      </c>
      <c r="CL3460">
        <f>'TABLEAU DE BORD'!H3458</f>
        <v>0</v>
      </c>
      <c r="CM3460">
        <f>'TABLEAU DE BORD'!K3458-'TABLEAU DE BORD'!I3458</f>
        <v>0</v>
      </c>
    </row>
    <row r="3461" spans="87:91" x14ac:dyDescent="0.25">
      <c r="CI3461">
        <f>'TABLEAU DE BORD'!B3459</f>
        <v>0</v>
      </c>
      <c r="CJ3461">
        <f>'TABLEAU DE BORD'!E3459-'TABLEAU DE BORD'!C3459</f>
        <v>0</v>
      </c>
      <c r="CL3461">
        <f>'TABLEAU DE BORD'!H3459</f>
        <v>0</v>
      </c>
      <c r="CM3461">
        <f>'TABLEAU DE BORD'!K3459-'TABLEAU DE BORD'!I3459</f>
        <v>0</v>
      </c>
    </row>
    <row r="3462" spans="87:91" x14ac:dyDescent="0.25">
      <c r="CI3462">
        <f>'TABLEAU DE BORD'!B3460</f>
        <v>0</v>
      </c>
      <c r="CJ3462">
        <f>'TABLEAU DE BORD'!E3460-'TABLEAU DE BORD'!C3460</f>
        <v>0</v>
      </c>
      <c r="CL3462">
        <f>'TABLEAU DE BORD'!H3460</f>
        <v>0</v>
      </c>
      <c r="CM3462">
        <f>'TABLEAU DE BORD'!K3460-'TABLEAU DE BORD'!I3460</f>
        <v>0</v>
      </c>
    </row>
    <row r="3463" spans="87:91" x14ac:dyDescent="0.25">
      <c r="CI3463">
        <f>'TABLEAU DE BORD'!B3461</f>
        <v>0</v>
      </c>
      <c r="CJ3463">
        <f>'TABLEAU DE BORD'!E3461-'TABLEAU DE BORD'!C3461</f>
        <v>0</v>
      </c>
      <c r="CL3463">
        <f>'TABLEAU DE BORD'!H3461</f>
        <v>0</v>
      </c>
      <c r="CM3463">
        <f>'TABLEAU DE BORD'!K3461-'TABLEAU DE BORD'!I3461</f>
        <v>0</v>
      </c>
    </row>
    <row r="3464" spans="87:91" x14ac:dyDescent="0.25">
      <c r="CI3464">
        <f>'TABLEAU DE BORD'!B3462</f>
        <v>0</v>
      </c>
      <c r="CJ3464">
        <f>'TABLEAU DE BORD'!E3462-'TABLEAU DE BORD'!C3462</f>
        <v>0</v>
      </c>
      <c r="CL3464">
        <f>'TABLEAU DE BORD'!H3462</f>
        <v>0</v>
      </c>
      <c r="CM3464">
        <f>'TABLEAU DE BORD'!K3462-'TABLEAU DE BORD'!I3462</f>
        <v>0</v>
      </c>
    </row>
    <row r="3465" spans="87:91" x14ac:dyDescent="0.25">
      <c r="CI3465">
        <f>'TABLEAU DE BORD'!B3463</f>
        <v>0</v>
      </c>
      <c r="CJ3465">
        <f>'TABLEAU DE BORD'!E3463-'TABLEAU DE BORD'!C3463</f>
        <v>0</v>
      </c>
      <c r="CL3465">
        <f>'TABLEAU DE BORD'!H3463</f>
        <v>0</v>
      </c>
      <c r="CM3465">
        <f>'TABLEAU DE BORD'!K3463-'TABLEAU DE BORD'!I3463</f>
        <v>0</v>
      </c>
    </row>
    <row r="3466" spans="87:91" x14ac:dyDescent="0.25">
      <c r="CI3466">
        <f>'TABLEAU DE BORD'!B3464</f>
        <v>0</v>
      </c>
      <c r="CJ3466">
        <f>'TABLEAU DE BORD'!E3464-'TABLEAU DE BORD'!C3464</f>
        <v>0</v>
      </c>
      <c r="CL3466">
        <f>'TABLEAU DE BORD'!H3464</f>
        <v>0</v>
      </c>
      <c r="CM3466">
        <f>'TABLEAU DE BORD'!K3464-'TABLEAU DE BORD'!I3464</f>
        <v>0</v>
      </c>
    </row>
    <row r="3467" spans="87:91" x14ac:dyDescent="0.25">
      <c r="CI3467">
        <f>'TABLEAU DE BORD'!B3465</f>
        <v>0</v>
      </c>
      <c r="CJ3467">
        <f>'TABLEAU DE BORD'!E3465-'TABLEAU DE BORD'!C3465</f>
        <v>0</v>
      </c>
      <c r="CL3467">
        <f>'TABLEAU DE BORD'!H3465</f>
        <v>0</v>
      </c>
      <c r="CM3467">
        <f>'TABLEAU DE BORD'!K3465-'TABLEAU DE BORD'!I3465</f>
        <v>0</v>
      </c>
    </row>
    <row r="3468" spans="87:91" x14ac:dyDescent="0.25">
      <c r="CI3468">
        <f>'TABLEAU DE BORD'!B3466</f>
        <v>0</v>
      </c>
      <c r="CJ3468">
        <f>'TABLEAU DE BORD'!E3466-'TABLEAU DE BORD'!C3466</f>
        <v>0</v>
      </c>
      <c r="CL3468">
        <f>'TABLEAU DE BORD'!H3466</f>
        <v>0</v>
      </c>
      <c r="CM3468">
        <f>'TABLEAU DE BORD'!K3466-'TABLEAU DE BORD'!I3466</f>
        <v>0</v>
      </c>
    </row>
    <row r="3469" spans="87:91" x14ac:dyDescent="0.25">
      <c r="CI3469">
        <f>'TABLEAU DE BORD'!B3467</f>
        <v>0</v>
      </c>
      <c r="CJ3469">
        <f>'TABLEAU DE BORD'!E3467-'TABLEAU DE BORD'!C3467</f>
        <v>0</v>
      </c>
      <c r="CL3469">
        <f>'TABLEAU DE BORD'!H3467</f>
        <v>0</v>
      </c>
      <c r="CM3469">
        <f>'TABLEAU DE BORD'!K3467-'TABLEAU DE BORD'!I3467</f>
        <v>0</v>
      </c>
    </row>
    <row r="3470" spans="87:91" x14ac:dyDescent="0.25">
      <c r="CI3470">
        <f>'TABLEAU DE BORD'!B3468</f>
        <v>0</v>
      </c>
      <c r="CJ3470">
        <f>'TABLEAU DE BORD'!E3468-'TABLEAU DE BORD'!C3468</f>
        <v>0</v>
      </c>
      <c r="CL3470">
        <f>'TABLEAU DE BORD'!H3468</f>
        <v>0</v>
      </c>
      <c r="CM3470">
        <f>'TABLEAU DE BORD'!K3468-'TABLEAU DE BORD'!I3468</f>
        <v>0</v>
      </c>
    </row>
    <row r="3471" spans="87:91" x14ac:dyDescent="0.25">
      <c r="CI3471">
        <f>'TABLEAU DE BORD'!B3469</f>
        <v>0</v>
      </c>
      <c r="CJ3471">
        <f>'TABLEAU DE BORD'!E3469-'TABLEAU DE BORD'!C3469</f>
        <v>0</v>
      </c>
      <c r="CL3471">
        <f>'TABLEAU DE BORD'!H3469</f>
        <v>0</v>
      </c>
      <c r="CM3471">
        <f>'TABLEAU DE BORD'!K3469-'TABLEAU DE BORD'!I3469</f>
        <v>0</v>
      </c>
    </row>
    <row r="3472" spans="87:91" x14ac:dyDescent="0.25">
      <c r="CI3472">
        <f>'TABLEAU DE BORD'!B3470</f>
        <v>0</v>
      </c>
      <c r="CJ3472">
        <f>'TABLEAU DE BORD'!E3470-'TABLEAU DE BORD'!C3470</f>
        <v>0</v>
      </c>
      <c r="CL3472">
        <f>'TABLEAU DE BORD'!H3470</f>
        <v>0</v>
      </c>
      <c r="CM3472">
        <f>'TABLEAU DE BORD'!K3470-'TABLEAU DE BORD'!I3470</f>
        <v>0</v>
      </c>
    </row>
    <row r="3473" spans="87:91" x14ac:dyDescent="0.25">
      <c r="CI3473">
        <f>'TABLEAU DE BORD'!B3471</f>
        <v>0</v>
      </c>
      <c r="CJ3473">
        <f>'TABLEAU DE BORD'!E3471-'TABLEAU DE BORD'!C3471</f>
        <v>0</v>
      </c>
      <c r="CL3473">
        <f>'TABLEAU DE BORD'!H3471</f>
        <v>0</v>
      </c>
      <c r="CM3473">
        <f>'TABLEAU DE BORD'!K3471-'TABLEAU DE BORD'!I3471</f>
        <v>0</v>
      </c>
    </row>
    <row r="3474" spans="87:91" x14ac:dyDescent="0.25">
      <c r="CI3474">
        <f>'TABLEAU DE BORD'!B3472</f>
        <v>0</v>
      </c>
      <c r="CJ3474">
        <f>'TABLEAU DE BORD'!E3472-'TABLEAU DE BORD'!C3472</f>
        <v>0</v>
      </c>
      <c r="CL3474">
        <f>'TABLEAU DE BORD'!H3472</f>
        <v>0</v>
      </c>
      <c r="CM3474">
        <f>'TABLEAU DE BORD'!K3472-'TABLEAU DE BORD'!I3472</f>
        <v>0</v>
      </c>
    </row>
    <row r="3475" spans="87:91" x14ac:dyDescent="0.25">
      <c r="CI3475">
        <f>'TABLEAU DE BORD'!B3473</f>
        <v>0</v>
      </c>
      <c r="CJ3475">
        <f>'TABLEAU DE BORD'!E3473-'TABLEAU DE BORD'!C3473</f>
        <v>0</v>
      </c>
      <c r="CL3475">
        <f>'TABLEAU DE BORD'!H3473</f>
        <v>0</v>
      </c>
      <c r="CM3475">
        <f>'TABLEAU DE BORD'!K3473-'TABLEAU DE BORD'!I3473</f>
        <v>0</v>
      </c>
    </row>
    <row r="3476" spans="87:91" x14ac:dyDescent="0.25">
      <c r="CI3476">
        <f>'TABLEAU DE BORD'!B3474</f>
        <v>0</v>
      </c>
      <c r="CJ3476">
        <f>'TABLEAU DE BORD'!E3474-'TABLEAU DE BORD'!C3474</f>
        <v>0</v>
      </c>
      <c r="CL3476">
        <f>'TABLEAU DE BORD'!H3474</f>
        <v>0</v>
      </c>
      <c r="CM3476">
        <f>'TABLEAU DE BORD'!K3474-'TABLEAU DE BORD'!I3474</f>
        <v>0</v>
      </c>
    </row>
    <row r="3477" spans="87:91" x14ac:dyDescent="0.25">
      <c r="CI3477">
        <f>'TABLEAU DE BORD'!B3475</f>
        <v>0</v>
      </c>
      <c r="CJ3477">
        <f>'TABLEAU DE BORD'!E3475-'TABLEAU DE BORD'!C3475</f>
        <v>0</v>
      </c>
      <c r="CL3477">
        <f>'TABLEAU DE BORD'!H3475</f>
        <v>0</v>
      </c>
      <c r="CM3477">
        <f>'TABLEAU DE BORD'!K3475-'TABLEAU DE BORD'!I3475</f>
        <v>0</v>
      </c>
    </row>
    <row r="3478" spans="87:91" x14ac:dyDescent="0.25">
      <c r="CI3478">
        <f>'TABLEAU DE BORD'!B3476</f>
        <v>0</v>
      </c>
      <c r="CJ3478">
        <f>'TABLEAU DE BORD'!E3476-'TABLEAU DE BORD'!C3476</f>
        <v>0</v>
      </c>
      <c r="CL3478">
        <f>'TABLEAU DE BORD'!H3476</f>
        <v>0</v>
      </c>
      <c r="CM3478">
        <f>'TABLEAU DE BORD'!K3476-'TABLEAU DE BORD'!I3476</f>
        <v>0</v>
      </c>
    </row>
    <row r="3479" spans="87:91" x14ac:dyDescent="0.25">
      <c r="CI3479">
        <f>'TABLEAU DE BORD'!B3477</f>
        <v>0</v>
      </c>
      <c r="CJ3479">
        <f>'TABLEAU DE BORD'!E3477-'TABLEAU DE BORD'!C3477</f>
        <v>0</v>
      </c>
      <c r="CL3479">
        <f>'TABLEAU DE BORD'!H3477</f>
        <v>0</v>
      </c>
      <c r="CM3479">
        <f>'TABLEAU DE BORD'!K3477-'TABLEAU DE BORD'!I3477</f>
        <v>0</v>
      </c>
    </row>
    <row r="3480" spans="87:91" x14ac:dyDescent="0.25">
      <c r="CI3480">
        <f>'TABLEAU DE BORD'!B3478</f>
        <v>0</v>
      </c>
      <c r="CJ3480">
        <f>'TABLEAU DE BORD'!E3478-'TABLEAU DE BORD'!C3478</f>
        <v>0</v>
      </c>
      <c r="CL3480">
        <f>'TABLEAU DE BORD'!H3478</f>
        <v>0</v>
      </c>
      <c r="CM3480">
        <f>'TABLEAU DE BORD'!K3478-'TABLEAU DE BORD'!I3478</f>
        <v>0</v>
      </c>
    </row>
    <row r="3481" spans="87:91" x14ac:dyDescent="0.25">
      <c r="CI3481">
        <f>'TABLEAU DE BORD'!B3479</f>
        <v>0</v>
      </c>
      <c r="CJ3481">
        <f>'TABLEAU DE BORD'!E3479-'TABLEAU DE BORD'!C3479</f>
        <v>0</v>
      </c>
      <c r="CL3481">
        <f>'TABLEAU DE BORD'!H3479</f>
        <v>0</v>
      </c>
      <c r="CM3481">
        <f>'TABLEAU DE BORD'!K3479-'TABLEAU DE BORD'!I3479</f>
        <v>0</v>
      </c>
    </row>
    <row r="3482" spans="87:91" x14ac:dyDescent="0.25">
      <c r="CI3482">
        <f>'TABLEAU DE BORD'!B3480</f>
        <v>0</v>
      </c>
      <c r="CJ3482">
        <f>'TABLEAU DE BORD'!E3480-'TABLEAU DE BORD'!C3480</f>
        <v>0</v>
      </c>
      <c r="CL3482">
        <f>'TABLEAU DE BORD'!H3480</f>
        <v>0</v>
      </c>
      <c r="CM3482">
        <f>'TABLEAU DE BORD'!K3480-'TABLEAU DE BORD'!I3480</f>
        <v>0</v>
      </c>
    </row>
    <row r="3483" spans="87:91" x14ac:dyDescent="0.25">
      <c r="CI3483">
        <f>'TABLEAU DE BORD'!B3481</f>
        <v>0</v>
      </c>
      <c r="CJ3483">
        <f>'TABLEAU DE BORD'!E3481-'TABLEAU DE BORD'!C3481</f>
        <v>0</v>
      </c>
      <c r="CL3483">
        <f>'TABLEAU DE BORD'!H3481</f>
        <v>0</v>
      </c>
      <c r="CM3483">
        <f>'TABLEAU DE BORD'!K3481-'TABLEAU DE BORD'!I3481</f>
        <v>0</v>
      </c>
    </row>
    <row r="3484" spans="87:91" x14ac:dyDescent="0.25">
      <c r="CI3484">
        <f>'TABLEAU DE BORD'!B3482</f>
        <v>0</v>
      </c>
      <c r="CJ3484">
        <f>'TABLEAU DE BORD'!E3482-'TABLEAU DE BORD'!C3482</f>
        <v>0</v>
      </c>
      <c r="CL3484">
        <f>'TABLEAU DE BORD'!H3482</f>
        <v>0</v>
      </c>
      <c r="CM3484">
        <f>'TABLEAU DE BORD'!K3482-'TABLEAU DE BORD'!I3482</f>
        <v>0</v>
      </c>
    </row>
    <row r="3485" spans="87:91" x14ac:dyDescent="0.25">
      <c r="CI3485">
        <f>'TABLEAU DE BORD'!B3483</f>
        <v>0</v>
      </c>
      <c r="CJ3485">
        <f>'TABLEAU DE BORD'!E3483-'TABLEAU DE BORD'!C3483</f>
        <v>0</v>
      </c>
      <c r="CL3485">
        <f>'TABLEAU DE BORD'!H3483</f>
        <v>0</v>
      </c>
      <c r="CM3485">
        <f>'TABLEAU DE BORD'!K3483-'TABLEAU DE BORD'!I3483</f>
        <v>0</v>
      </c>
    </row>
    <row r="3486" spans="87:91" x14ac:dyDescent="0.25">
      <c r="CI3486">
        <f>'TABLEAU DE BORD'!B3484</f>
        <v>0</v>
      </c>
      <c r="CJ3486">
        <f>'TABLEAU DE BORD'!E3484-'TABLEAU DE BORD'!C3484</f>
        <v>0</v>
      </c>
      <c r="CL3486">
        <f>'TABLEAU DE BORD'!H3484</f>
        <v>0</v>
      </c>
      <c r="CM3486">
        <f>'TABLEAU DE BORD'!K3484-'TABLEAU DE BORD'!I3484</f>
        <v>0</v>
      </c>
    </row>
    <row r="3487" spans="87:91" x14ac:dyDescent="0.25">
      <c r="CI3487">
        <f>'TABLEAU DE BORD'!B3485</f>
        <v>0</v>
      </c>
      <c r="CJ3487">
        <f>'TABLEAU DE BORD'!E3485-'TABLEAU DE BORD'!C3485</f>
        <v>0</v>
      </c>
      <c r="CL3487">
        <f>'TABLEAU DE BORD'!H3485</f>
        <v>0</v>
      </c>
      <c r="CM3487">
        <f>'TABLEAU DE BORD'!K3485-'TABLEAU DE BORD'!I3485</f>
        <v>0</v>
      </c>
    </row>
    <row r="3488" spans="87:91" x14ac:dyDescent="0.25">
      <c r="CI3488">
        <f>'TABLEAU DE BORD'!B3486</f>
        <v>0</v>
      </c>
      <c r="CJ3488">
        <f>'TABLEAU DE BORD'!E3486-'TABLEAU DE BORD'!C3486</f>
        <v>0</v>
      </c>
      <c r="CL3488">
        <f>'TABLEAU DE BORD'!H3486</f>
        <v>0</v>
      </c>
      <c r="CM3488">
        <f>'TABLEAU DE BORD'!K3486-'TABLEAU DE BORD'!I3486</f>
        <v>0</v>
      </c>
    </row>
    <row r="3489" spans="87:91" x14ac:dyDescent="0.25">
      <c r="CI3489">
        <f>'TABLEAU DE BORD'!B3487</f>
        <v>0</v>
      </c>
      <c r="CJ3489">
        <f>'TABLEAU DE BORD'!E3487-'TABLEAU DE BORD'!C3487</f>
        <v>0</v>
      </c>
      <c r="CL3489">
        <f>'TABLEAU DE BORD'!H3487</f>
        <v>0</v>
      </c>
      <c r="CM3489">
        <f>'TABLEAU DE BORD'!K3487-'TABLEAU DE BORD'!I3487</f>
        <v>0</v>
      </c>
    </row>
    <row r="3490" spans="87:91" x14ac:dyDescent="0.25">
      <c r="CI3490">
        <f>'TABLEAU DE BORD'!B3488</f>
        <v>0</v>
      </c>
      <c r="CJ3490">
        <f>'TABLEAU DE BORD'!E3488-'TABLEAU DE BORD'!C3488</f>
        <v>0</v>
      </c>
      <c r="CL3490">
        <f>'TABLEAU DE BORD'!H3488</f>
        <v>0</v>
      </c>
      <c r="CM3490">
        <f>'TABLEAU DE BORD'!K3488-'TABLEAU DE BORD'!I3488</f>
        <v>0</v>
      </c>
    </row>
    <row r="3491" spans="87:91" x14ac:dyDescent="0.25">
      <c r="CI3491">
        <f>'TABLEAU DE BORD'!B3489</f>
        <v>0</v>
      </c>
      <c r="CJ3491">
        <f>'TABLEAU DE BORD'!E3489-'TABLEAU DE BORD'!C3489</f>
        <v>0</v>
      </c>
      <c r="CL3491">
        <f>'TABLEAU DE BORD'!H3489</f>
        <v>0</v>
      </c>
      <c r="CM3491">
        <f>'TABLEAU DE BORD'!K3489-'TABLEAU DE BORD'!I3489</f>
        <v>0</v>
      </c>
    </row>
    <row r="3492" spans="87:91" x14ac:dyDescent="0.25">
      <c r="CI3492">
        <f>'TABLEAU DE BORD'!B3490</f>
        <v>0</v>
      </c>
      <c r="CJ3492">
        <f>'TABLEAU DE BORD'!E3490-'TABLEAU DE BORD'!C3490</f>
        <v>0</v>
      </c>
      <c r="CL3492">
        <f>'TABLEAU DE BORD'!H3490</f>
        <v>0</v>
      </c>
      <c r="CM3492">
        <f>'TABLEAU DE BORD'!K3490-'TABLEAU DE BORD'!I3490</f>
        <v>0</v>
      </c>
    </row>
    <row r="3493" spans="87:91" x14ac:dyDescent="0.25">
      <c r="CI3493">
        <f>'TABLEAU DE BORD'!B3491</f>
        <v>0</v>
      </c>
      <c r="CJ3493">
        <f>'TABLEAU DE BORD'!E3491-'TABLEAU DE BORD'!C3491</f>
        <v>0</v>
      </c>
      <c r="CL3493">
        <f>'TABLEAU DE BORD'!H3491</f>
        <v>0</v>
      </c>
      <c r="CM3493">
        <f>'TABLEAU DE BORD'!K3491-'TABLEAU DE BORD'!I3491</f>
        <v>0</v>
      </c>
    </row>
    <row r="3494" spans="87:91" x14ac:dyDescent="0.25">
      <c r="CI3494">
        <f>'TABLEAU DE BORD'!B3492</f>
        <v>0</v>
      </c>
      <c r="CJ3494">
        <f>'TABLEAU DE BORD'!E3492-'TABLEAU DE BORD'!C3492</f>
        <v>0</v>
      </c>
      <c r="CL3494">
        <f>'TABLEAU DE BORD'!H3492</f>
        <v>0</v>
      </c>
      <c r="CM3494">
        <f>'TABLEAU DE BORD'!K3492-'TABLEAU DE BORD'!I3492</f>
        <v>0</v>
      </c>
    </row>
    <row r="3495" spans="87:91" x14ac:dyDescent="0.25">
      <c r="CI3495">
        <f>'TABLEAU DE BORD'!B3493</f>
        <v>0</v>
      </c>
      <c r="CJ3495">
        <f>'TABLEAU DE BORD'!E3493-'TABLEAU DE BORD'!C3493</f>
        <v>0</v>
      </c>
      <c r="CL3495">
        <f>'TABLEAU DE BORD'!H3493</f>
        <v>0</v>
      </c>
      <c r="CM3495">
        <f>'TABLEAU DE BORD'!K3493-'TABLEAU DE BORD'!I3493</f>
        <v>0</v>
      </c>
    </row>
    <row r="3496" spans="87:91" x14ac:dyDescent="0.25">
      <c r="CI3496">
        <f>'TABLEAU DE BORD'!B3494</f>
        <v>0</v>
      </c>
      <c r="CJ3496">
        <f>'TABLEAU DE BORD'!E3494-'TABLEAU DE BORD'!C3494</f>
        <v>0</v>
      </c>
      <c r="CL3496">
        <f>'TABLEAU DE BORD'!H3494</f>
        <v>0</v>
      </c>
      <c r="CM3496">
        <f>'TABLEAU DE BORD'!K3494-'TABLEAU DE BORD'!I3494</f>
        <v>0</v>
      </c>
    </row>
    <row r="3497" spans="87:91" x14ac:dyDescent="0.25">
      <c r="CI3497">
        <f>'TABLEAU DE BORD'!B3495</f>
        <v>0</v>
      </c>
      <c r="CJ3497">
        <f>'TABLEAU DE BORD'!E3495-'TABLEAU DE BORD'!C3495</f>
        <v>0</v>
      </c>
      <c r="CL3497">
        <f>'TABLEAU DE BORD'!H3495</f>
        <v>0</v>
      </c>
      <c r="CM3497">
        <f>'TABLEAU DE BORD'!K3495-'TABLEAU DE BORD'!I3495</f>
        <v>0</v>
      </c>
    </row>
    <row r="3498" spans="87:91" x14ac:dyDescent="0.25">
      <c r="CI3498">
        <f>'TABLEAU DE BORD'!B3496</f>
        <v>0</v>
      </c>
      <c r="CJ3498">
        <f>'TABLEAU DE BORD'!E3496-'TABLEAU DE BORD'!C3496</f>
        <v>0</v>
      </c>
      <c r="CL3498">
        <f>'TABLEAU DE BORD'!H3496</f>
        <v>0</v>
      </c>
      <c r="CM3498">
        <f>'TABLEAU DE BORD'!K3496-'TABLEAU DE BORD'!I3496</f>
        <v>0</v>
      </c>
    </row>
    <row r="3499" spans="87:91" x14ac:dyDescent="0.25">
      <c r="CI3499">
        <f>'TABLEAU DE BORD'!B3497</f>
        <v>0</v>
      </c>
      <c r="CJ3499">
        <f>'TABLEAU DE BORD'!E3497-'TABLEAU DE BORD'!C3497</f>
        <v>0</v>
      </c>
      <c r="CL3499">
        <f>'TABLEAU DE BORD'!H3497</f>
        <v>0</v>
      </c>
      <c r="CM3499">
        <f>'TABLEAU DE BORD'!K3497-'TABLEAU DE BORD'!I3497</f>
        <v>0</v>
      </c>
    </row>
    <row r="3500" spans="87:91" x14ac:dyDescent="0.25">
      <c r="CI3500">
        <f>'TABLEAU DE BORD'!B3498</f>
        <v>0</v>
      </c>
      <c r="CJ3500">
        <f>'TABLEAU DE BORD'!E3498-'TABLEAU DE BORD'!C3498</f>
        <v>0</v>
      </c>
      <c r="CL3500">
        <f>'TABLEAU DE BORD'!H3498</f>
        <v>0</v>
      </c>
      <c r="CM3500">
        <f>'TABLEAU DE BORD'!K3498-'TABLEAU DE BORD'!I3498</f>
        <v>0</v>
      </c>
    </row>
    <row r="3501" spans="87:91" x14ac:dyDescent="0.25">
      <c r="CI3501">
        <f>'TABLEAU DE BORD'!B3499</f>
        <v>0</v>
      </c>
      <c r="CJ3501">
        <f>'TABLEAU DE BORD'!E3499-'TABLEAU DE BORD'!C3499</f>
        <v>0</v>
      </c>
      <c r="CL3501">
        <f>'TABLEAU DE BORD'!H3499</f>
        <v>0</v>
      </c>
      <c r="CM3501">
        <f>'TABLEAU DE BORD'!K3499-'TABLEAU DE BORD'!I3499</f>
        <v>0</v>
      </c>
    </row>
    <row r="3502" spans="87:91" x14ac:dyDescent="0.25">
      <c r="CI3502">
        <f>'TABLEAU DE BORD'!B3500</f>
        <v>0</v>
      </c>
      <c r="CJ3502">
        <f>'TABLEAU DE BORD'!E3500-'TABLEAU DE BORD'!C3500</f>
        <v>0</v>
      </c>
      <c r="CL3502">
        <f>'TABLEAU DE BORD'!H3500</f>
        <v>0</v>
      </c>
      <c r="CM3502">
        <f>'TABLEAU DE BORD'!K3500-'TABLEAU DE BORD'!I3500</f>
        <v>0</v>
      </c>
    </row>
    <row r="3503" spans="87:91" x14ac:dyDescent="0.25">
      <c r="CI3503">
        <f>'TABLEAU DE BORD'!B3501</f>
        <v>0</v>
      </c>
      <c r="CJ3503">
        <f>'TABLEAU DE BORD'!E3501-'TABLEAU DE BORD'!C3501</f>
        <v>0</v>
      </c>
      <c r="CL3503">
        <f>'TABLEAU DE BORD'!H3501</f>
        <v>0</v>
      </c>
      <c r="CM3503">
        <f>'TABLEAU DE BORD'!K3501-'TABLEAU DE BORD'!I3501</f>
        <v>0</v>
      </c>
    </row>
    <row r="3504" spans="87:91" x14ac:dyDescent="0.25">
      <c r="CI3504">
        <f>'TABLEAU DE BORD'!B3502</f>
        <v>0</v>
      </c>
      <c r="CJ3504">
        <f>'TABLEAU DE BORD'!E3502-'TABLEAU DE BORD'!C3502</f>
        <v>0</v>
      </c>
      <c r="CL3504">
        <f>'TABLEAU DE BORD'!H3502</f>
        <v>0</v>
      </c>
      <c r="CM3504">
        <f>'TABLEAU DE BORD'!K3502-'TABLEAU DE BORD'!I3502</f>
        <v>0</v>
      </c>
    </row>
    <row r="3505" spans="87:91" x14ac:dyDescent="0.25">
      <c r="CI3505">
        <f>'TABLEAU DE BORD'!B3503</f>
        <v>0</v>
      </c>
      <c r="CJ3505">
        <f>'TABLEAU DE BORD'!E3503-'TABLEAU DE BORD'!C3503</f>
        <v>0</v>
      </c>
      <c r="CL3505">
        <f>'TABLEAU DE BORD'!H3503</f>
        <v>0</v>
      </c>
      <c r="CM3505">
        <f>'TABLEAU DE BORD'!K3503-'TABLEAU DE BORD'!I3503</f>
        <v>0</v>
      </c>
    </row>
    <row r="3506" spans="87:91" x14ac:dyDescent="0.25">
      <c r="CI3506">
        <f>'TABLEAU DE BORD'!B3504</f>
        <v>0</v>
      </c>
      <c r="CJ3506">
        <f>'TABLEAU DE BORD'!E3504-'TABLEAU DE BORD'!C3504</f>
        <v>0</v>
      </c>
      <c r="CL3506">
        <f>'TABLEAU DE BORD'!H3504</f>
        <v>0</v>
      </c>
      <c r="CM3506">
        <f>'TABLEAU DE BORD'!K3504-'TABLEAU DE BORD'!I3504</f>
        <v>0</v>
      </c>
    </row>
    <row r="3507" spans="87:91" x14ac:dyDescent="0.25">
      <c r="CI3507">
        <f>'TABLEAU DE BORD'!B3505</f>
        <v>0</v>
      </c>
      <c r="CJ3507">
        <f>'TABLEAU DE BORD'!E3505-'TABLEAU DE BORD'!C3505</f>
        <v>0</v>
      </c>
      <c r="CL3507">
        <f>'TABLEAU DE BORD'!H3505</f>
        <v>0</v>
      </c>
      <c r="CM3507">
        <f>'TABLEAU DE BORD'!K3505-'TABLEAU DE BORD'!I3505</f>
        <v>0</v>
      </c>
    </row>
    <row r="3508" spans="87:91" x14ac:dyDescent="0.25">
      <c r="CI3508">
        <f>'TABLEAU DE BORD'!B3506</f>
        <v>0</v>
      </c>
      <c r="CJ3508">
        <f>'TABLEAU DE BORD'!E3506-'TABLEAU DE BORD'!C3506</f>
        <v>0</v>
      </c>
      <c r="CL3508">
        <f>'TABLEAU DE BORD'!H3506</f>
        <v>0</v>
      </c>
      <c r="CM3508">
        <f>'TABLEAU DE BORD'!K3506-'TABLEAU DE BORD'!I3506</f>
        <v>0</v>
      </c>
    </row>
    <row r="3509" spans="87:91" x14ac:dyDescent="0.25">
      <c r="CI3509">
        <f>'TABLEAU DE BORD'!B3507</f>
        <v>0</v>
      </c>
      <c r="CJ3509">
        <f>'TABLEAU DE BORD'!E3507-'TABLEAU DE BORD'!C3507</f>
        <v>0</v>
      </c>
      <c r="CL3509">
        <f>'TABLEAU DE BORD'!H3507</f>
        <v>0</v>
      </c>
      <c r="CM3509">
        <f>'TABLEAU DE BORD'!K3507-'TABLEAU DE BORD'!I3507</f>
        <v>0</v>
      </c>
    </row>
    <row r="3510" spans="87:91" x14ac:dyDescent="0.25">
      <c r="CI3510">
        <f>'TABLEAU DE BORD'!B3508</f>
        <v>0</v>
      </c>
      <c r="CJ3510">
        <f>'TABLEAU DE BORD'!E3508-'TABLEAU DE BORD'!C3508</f>
        <v>0</v>
      </c>
      <c r="CL3510">
        <f>'TABLEAU DE BORD'!H3508</f>
        <v>0</v>
      </c>
      <c r="CM3510">
        <f>'TABLEAU DE BORD'!K3508-'TABLEAU DE BORD'!I3508</f>
        <v>0</v>
      </c>
    </row>
    <row r="3511" spans="87:91" x14ac:dyDescent="0.25">
      <c r="CI3511">
        <f>'TABLEAU DE BORD'!B3509</f>
        <v>0</v>
      </c>
      <c r="CJ3511">
        <f>'TABLEAU DE BORD'!E3509-'TABLEAU DE BORD'!C3509</f>
        <v>0</v>
      </c>
      <c r="CL3511">
        <f>'TABLEAU DE BORD'!H3509</f>
        <v>0</v>
      </c>
      <c r="CM3511">
        <f>'TABLEAU DE BORD'!K3509-'TABLEAU DE BORD'!I3509</f>
        <v>0</v>
      </c>
    </row>
    <row r="3512" spans="87:91" x14ac:dyDescent="0.25">
      <c r="CI3512">
        <f>'TABLEAU DE BORD'!B3510</f>
        <v>0</v>
      </c>
      <c r="CJ3512">
        <f>'TABLEAU DE BORD'!E3510-'TABLEAU DE BORD'!C3510</f>
        <v>0</v>
      </c>
      <c r="CL3512">
        <f>'TABLEAU DE BORD'!H3510</f>
        <v>0</v>
      </c>
      <c r="CM3512">
        <f>'TABLEAU DE BORD'!K3510-'TABLEAU DE BORD'!I3510</f>
        <v>0</v>
      </c>
    </row>
    <row r="3513" spans="87:91" x14ac:dyDescent="0.25">
      <c r="CI3513">
        <f>'TABLEAU DE BORD'!B3511</f>
        <v>0</v>
      </c>
      <c r="CJ3513">
        <f>'TABLEAU DE BORD'!E3511-'TABLEAU DE BORD'!C3511</f>
        <v>0</v>
      </c>
      <c r="CL3513">
        <f>'TABLEAU DE BORD'!H3511</f>
        <v>0</v>
      </c>
      <c r="CM3513">
        <f>'TABLEAU DE BORD'!K3511-'TABLEAU DE BORD'!I3511</f>
        <v>0</v>
      </c>
    </row>
    <row r="3514" spans="87:91" x14ac:dyDescent="0.25">
      <c r="CI3514">
        <f>'TABLEAU DE BORD'!B3512</f>
        <v>0</v>
      </c>
      <c r="CJ3514">
        <f>'TABLEAU DE BORD'!E3512-'TABLEAU DE BORD'!C3512</f>
        <v>0</v>
      </c>
      <c r="CL3514">
        <f>'TABLEAU DE BORD'!H3512</f>
        <v>0</v>
      </c>
      <c r="CM3514">
        <f>'TABLEAU DE BORD'!K3512-'TABLEAU DE BORD'!I3512</f>
        <v>0</v>
      </c>
    </row>
    <row r="3515" spans="87:91" x14ac:dyDescent="0.25">
      <c r="CI3515">
        <f>'TABLEAU DE BORD'!B3513</f>
        <v>0</v>
      </c>
      <c r="CJ3515">
        <f>'TABLEAU DE BORD'!E3513-'TABLEAU DE BORD'!C3513</f>
        <v>0</v>
      </c>
      <c r="CL3515">
        <f>'TABLEAU DE BORD'!H3513</f>
        <v>0</v>
      </c>
      <c r="CM3515">
        <f>'TABLEAU DE BORD'!K3513-'TABLEAU DE BORD'!I3513</f>
        <v>0</v>
      </c>
    </row>
    <row r="3516" spans="87:91" x14ac:dyDescent="0.25">
      <c r="CI3516">
        <f>'TABLEAU DE BORD'!B3514</f>
        <v>0</v>
      </c>
      <c r="CJ3516">
        <f>'TABLEAU DE BORD'!E3514-'TABLEAU DE BORD'!C3514</f>
        <v>0</v>
      </c>
      <c r="CL3516">
        <f>'TABLEAU DE BORD'!H3514</f>
        <v>0</v>
      </c>
      <c r="CM3516">
        <f>'TABLEAU DE BORD'!K3514-'TABLEAU DE BORD'!I3514</f>
        <v>0</v>
      </c>
    </row>
    <row r="3517" spans="87:91" x14ac:dyDescent="0.25">
      <c r="CI3517">
        <f>'TABLEAU DE BORD'!B3515</f>
        <v>0</v>
      </c>
      <c r="CJ3517">
        <f>'TABLEAU DE BORD'!E3515-'TABLEAU DE BORD'!C3515</f>
        <v>0</v>
      </c>
      <c r="CL3517">
        <f>'TABLEAU DE BORD'!H3515</f>
        <v>0</v>
      </c>
      <c r="CM3517">
        <f>'TABLEAU DE BORD'!K3515-'TABLEAU DE BORD'!I3515</f>
        <v>0</v>
      </c>
    </row>
    <row r="3518" spans="87:91" x14ac:dyDescent="0.25">
      <c r="CI3518">
        <f>'TABLEAU DE BORD'!B3516</f>
        <v>0</v>
      </c>
      <c r="CJ3518">
        <f>'TABLEAU DE BORD'!E3516-'TABLEAU DE BORD'!C3516</f>
        <v>0</v>
      </c>
      <c r="CL3518">
        <f>'TABLEAU DE BORD'!H3516</f>
        <v>0</v>
      </c>
      <c r="CM3518">
        <f>'TABLEAU DE BORD'!K3516-'TABLEAU DE BORD'!I3516</f>
        <v>0</v>
      </c>
    </row>
    <row r="3519" spans="87:91" x14ac:dyDescent="0.25">
      <c r="CI3519">
        <f>'TABLEAU DE BORD'!B3517</f>
        <v>0</v>
      </c>
      <c r="CJ3519">
        <f>'TABLEAU DE BORD'!E3517-'TABLEAU DE BORD'!C3517</f>
        <v>0</v>
      </c>
      <c r="CL3519">
        <f>'TABLEAU DE BORD'!H3517</f>
        <v>0</v>
      </c>
      <c r="CM3519">
        <f>'TABLEAU DE BORD'!K3517-'TABLEAU DE BORD'!I3517</f>
        <v>0</v>
      </c>
    </row>
    <row r="3520" spans="87:91" x14ac:dyDescent="0.25">
      <c r="CI3520">
        <f>'TABLEAU DE BORD'!B3518</f>
        <v>0</v>
      </c>
      <c r="CJ3520">
        <f>'TABLEAU DE BORD'!E3518-'TABLEAU DE BORD'!C3518</f>
        <v>0</v>
      </c>
      <c r="CL3520">
        <f>'TABLEAU DE BORD'!H3518</f>
        <v>0</v>
      </c>
      <c r="CM3520">
        <f>'TABLEAU DE BORD'!K3518-'TABLEAU DE BORD'!I3518</f>
        <v>0</v>
      </c>
    </row>
    <row r="3521" spans="87:91" x14ac:dyDescent="0.25">
      <c r="CI3521">
        <f>'TABLEAU DE BORD'!B3519</f>
        <v>0</v>
      </c>
      <c r="CJ3521">
        <f>'TABLEAU DE BORD'!E3519-'TABLEAU DE BORD'!C3519</f>
        <v>0</v>
      </c>
      <c r="CL3521">
        <f>'TABLEAU DE BORD'!H3519</f>
        <v>0</v>
      </c>
      <c r="CM3521">
        <f>'TABLEAU DE BORD'!K3519-'TABLEAU DE BORD'!I3519</f>
        <v>0</v>
      </c>
    </row>
    <row r="3522" spans="87:91" x14ac:dyDescent="0.25">
      <c r="CI3522">
        <f>'TABLEAU DE BORD'!B3520</f>
        <v>0</v>
      </c>
      <c r="CJ3522">
        <f>'TABLEAU DE BORD'!E3520-'TABLEAU DE BORD'!C3520</f>
        <v>0</v>
      </c>
      <c r="CL3522">
        <f>'TABLEAU DE BORD'!H3520</f>
        <v>0</v>
      </c>
      <c r="CM3522">
        <f>'TABLEAU DE BORD'!K3520-'TABLEAU DE BORD'!I3520</f>
        <v>0</v>
      </c>
    </row>
    <row r="3523" spans="87:91" x14ac:dyDescent="0.25">
      <c r="CI3523">
        <f>'TABLEAU DE BORD'!B3521</f>
        <v>0</v>
      </c>
      <c r="CJ3523">
        <f>'TABLEAU DE BORD'!E3521-'TABLEAU DE BORD'!C3521</f>
        <v>0</v>
      </c>
      <c r="CL3523">
        <f>'TABLEAU DE BORD'!H3521</f>
        <v>0</v>
      </c>
      <c r="CM3523">
        <f>'TABLEAU DE BORD'!K3521-'TABLEAU DE BORD'!I3521</f>
        <v>0</v>
      </c>
    </row>
    <row r="3524" spans="87:91" x14ac:dyDescent="0.25">
      <c r="CI3524">
        <f>'TABLEAU DE BORD'!B3522</f>
        <v>0</v>
      </c>
      <c r="CJ3524">
        <f>'TABLEAU DE BORD'!E3522-'TABLEAU DE BORD'!C3522</f>
        <v>0</v>
      </c>
      <c r="CL3524">
        <f>'TABLEAU DE BORD'!H3522</f>
        <v>0</v>
      </c>
      <c r="CM3524">
        <f>'TABLEAU DE BORD'!K3522-'TABLEAU DE BORD'!I3522</f>
        <v>0</v>
      </c>
    </row>
    <row r="3525" spans="87:91" x14ac:dyDescent="0.25">
      <c r="CI3525">
        <f>'TABLEAU DE BORD'!B3523</f>
        <v>0</v>
      </c>
      <c r="CJ3525">
        <f>'TABLEAU DE BORD'!E3523-'TABLEAU DE BORD'!C3523</f>
        <v>0</v>
      </c>
      <c r="CL3525">
        <f>'TABLEAU DE BORD'!H3523</f>
        <v>0</v>
      </c>
      <c r="CM3525">
        <f>'TABLEAU DE BORD'!K3523-'TABLEAU DE BORD'!I3523</f>
        <v>0</v>
      </c>
    </row>
    <row r="3526" spans="87:91" x14ac:dyDescent="0.25">
      <c r="CI3526">
        <f>'TABLEAU DE BORD'!B3524</f>
        <v>0</v>
      </c>
      <c r="CJ3526">
        <f>'TABLEAU DE BORD'!E3524-'TABLEAU DE BORD'!C3524</f>
        <v>0</v>
      </c>
      <c r="CL3526">
        <f>'TABLEAU DE BORD'!H3524</f>
        <v>0</v>
      </c>
      <c r="CM3526">
        <f>'TABLEAU DE BORD'!K3524-'TABLEAU DE BORD'!I3524</f>
        <v>0</v>
      </c>
    </row>
    <row r="3527" spans="87:91" x14ac:dyDescent="0.25">
      <c r="CI3527">
        <f>'TABLEAU DE BORD'!B3525</f>
        <v>0</v>
      </c>
      <c r="CJ3527">
        <f>'TABLEAU DE BORD'!E3525-'TABLEAU DE BORD'!C3525</f>
        <v>0</v>
      </c>
      <c r="CL3527">
        <f>'TABLEAU DE BORD'!H3525</f>
        <v>0</v>
      </c>
      <c r="CM3527">
        <f>'TABLEAU DE BORD'!K3525-'TABLEAU DE BORD'!I3525</f>
        <v>0</v>
      </c>
    </row>
    <row r="3528" spans="87:91" x14ac:dyDescent="0.25">
      <c r="CI3528">
        <f>'TABLEAU DE BORD'!B3526</f>
        <v>0</v>
      </c>
      <c r="CJ3528">
        <f>'TABLEAU DE BORD'!E3526-'TABLEAU DE BORD'!C3526</f>
        <v>0</v>
      </c>
      <c r="CL3528">
        <f>'TABLEAU DE BORD'!H3526</f>
        <v>0</v>
      </c>
      <c r="CM3528">
        <f>'TABLEAU DE BORD'!K3526-'TABLEAU DE BORD'!I3526</f>
        <v>0</v>
      </c>
    </row>
    <row r="3529" spans="87:91" x14ac:dyDescent="0.25">
      <c r="CI3529">
        <f>'TABLEAU DE BORD'!B3527</f>
        <v>0</v>
      </c>
      <c r="CJ3529">
        <f>'TABLEAU DE BORD'!E3527-'TABLEAU DE BORD'!C3527</f>
        <v>0</v>
      </c>
      <c r="CL3529">
        <f>'TABLEAU DE BORD'!H3527</f>
        <v>0</v>
      </c>
      <c r="CM3529">
        <f>'TABLEAU DE BORD'!K3527-'TABLEAU DE BORD'!I3527</f>
        <v>0</v>
      </c>
    </row>
    <row r="3530" spans="87:91" x14ac:dyDescent="0.25">
      <c r="CI3530">
        <f>'TABLEAU DE BORD'!B3528</f>
        <v>0</v>
      </c>
      <c r="CJ3530">
        <f>'TABLEAU DE BORD'!E3528-'TABLEAU DE BORD'!C3528</f>
        <v>0</v>
      </c>
      <c r="CL3530">
        <f>'TABLEAU DE BORD'!H3528</f>
        <v>0</v>
      </c>
      <c r="CM3530">
        <f>'TABLEAU DE BORD'!K3528-'TABLEAU DE BORD'!I3528</f>
        <v>0</v>
      </c>
    </row>
    <row r="3531" spans="87:91" x14ac:dyDescent="0.25">
      <c r="CI3531">
        <f>'TABLEAU DE BORD'!B3529</f>
        <v>0</v>
      </c>
      <c r="CJ3531">
        <f>'TABLEAU DE BORD'!E3529-'TABLEAU DE BORD'!C3529</f>
        <v>0</v>
      </c>
      <c r="CL3531">
        <f>'TABLEAU DE BORD'!H3529</f>
        <v>0</v>
      </c>
      <c r="CM3531">
        <f>'TABLEAU DE BORD'!K3529-'TABLEAU DE BORD'!I3529</f>
        <v>0</v>
      </c>
    </row>
    <row r="3532" spans="87:91" x14ac:dyDescent="0.25">
      <c r="CI3532">
        <f>'TABLEAU DE BORD'!B3530</f>
        <v>0</v>
      </c>
      <c r="CJ3532">
        <f>'TABLEAU DE BORD'!E3530-'TABLEAU DE BORD'!C3530</f>
        <v>0</v>
      </c>
      <c r="CL3532">
        <f>'TABLEAU DE BORD'!H3530</f>
        <v>0</v>
      </c>
      <c r="CM3532">
        <f>'TABLEAU DE BORD'!K3530-'TABLEAU DE BORD'!I3530</f>
        <v>0</v>
      </c>
    </row>
    <row r="3533" spans="87:91" x14ac:dyDescent="0.25">
      <c r="CI3533">
        <f>'TABLEAU DE BORD'!B3531</f>
        <v>0</v>
      </c>
      <c r="CJ3533">
        <f>'TABLEAU DE BORD'!E3531-'TABLEAU DE BORD'!C3531</f>
        <v>0</v>
      </c>
      <c r="CL3533">
        <f>'TABLEAU DE BORD'!H3531</f>
        <v>0</v>
      </c>
      <c r="CM3533">
        <f>'TABLEAU DE BORD'!K3531-'TABLEAU DE BORD'!I3531</f>
        <v>0</v>
      </c>
    </row>
    <row r="3534" spans="87:91" x14ac:dyDescent="0.25">
      <c r="CI3534">
        <f>'TABLEAU DE BORD'!B3532</f>
        <v>0</v>
      </c>
      <c r="CJ3534">
        <f>'TABLEAU DE BORD'!E3532-'TABLEAU DE BORD'!C3532</f>
        <v>0</v>
      </c>
      <c r="CL3534">
        <f>'TABLEAU DE BORD'!H3532</f>
        <v>0</v>
      </c>
      <c r="CM3534">
        <f>'TABLEAU DE BORD'!K3532-'TABLEAU DE BORD'!I3532</f>
        <v>0</v>
      </c>
    </row>
    <row r="3535" spans="87:91" x14ac:dyDescent="0.25">
      <c r="CI3535">
        <f>'TABLEAU DE BORD'!B3533</f>
        <v>0</v>
      </c>
      <c r="CJ3535">
        <f>'TABLEAU DE BORD'!E3533-'TABLEAU DE BORD'!C3533</f>
        <v>0</v>
      </c>
      <c r="CL3535">
        <f>'TABLEAU DE BORD'!H3533</f>
        <v>0</v>
      </c>
      <c r="CM3535">
        <f>'TABLEAU DE BORD'!K3533-'TABLEAU DE BORD'!I3533</f>
        <v>0</v>
      </c>
    </row>
    <row r="3536" spans="87:91" x14ac:dyDescent="0.25">
      <c r="CI3536">
        <f>'TABLEAU DE BORD'!B3534</f>
        <v>0</v>
      </c>
      <c r="CJ3536">
        <f>'TABLEAU DE BORD'!E3534-'TABLEAU DE BORD'!C3534</f>
        <v>0</v>
      </c>
      <c r="CL3536">
        <f>'TABLEAU DE BORD'!H3534</f>
        <v>0</v>
      </c>
      <c r="CM3536">
        <f>'TABLEAU DE BORD'!K3534-'TABLEAU DE BORD'!I3534</f>
        <v>0</v>
      </c>
    </row>
    <row r="3537" spans="87:91" x14ac:dyDescent="0.25">
      <c r="CI3537">
        <f>'TABLEAU DE BORD'!B3535</f>
        <v>0</v>
      </c>
      <c r="CJ3537">
        <f>'TABLEAU DE BORD'!E3535-'TABLEAU DE BORD'!C3535</f>
        <v>0</v>
      </c>
      <c r="CL3537">
        <f>'TABLEAU DE BORD'!H3535</f>
        <v>0</v>
      </c>
      <c r="CM3537">
        <f>'TABLEAU DE BORD'!K3535-'TABLEAU DE BORD'!I3535</f>
        <v>0</v>
      </c>
    </row>
    <row r="3538" spans="87:91" x14ac:dyDescent="0.25">
      <c r="CI3538">
        <f>'TABLEAU DE BORD'!B3536</f>
        <v>0</v>
      </c>
      <c r="CJ3538">
        <f>'TABLEAU DE BORD'!E3536-'TABLEAU DE BORD'!C3536</f>
        <v>0</v>
      </c>
      <c r="CL3538">
        <f>'TABLEAU DE BORD'!H3536</f>
        <v>0</v>
      </c>
      <c r="CM3538">
        <f>'TABLEAU DE BORD'!K3536-'TABLEAU DE BORD'!I3536</f>
        <v>0</v>
      </c>
    </row>
    <row r="3539" spans="87:91" x14ac:dyDescent="0.25">
      <c r="CI3539">
        <f>'TABLEAU DE BORD'!B3537</f>
        <v>0</v>
      </c>
      <c r="CJ3539">
        <f>'TABLEAU DE BORD'!E3537-'TABLEAU DE BORD'!C3537</f>
        <v>0</v>
      </c>
      <c r="CL3539">
        <f>'TABLEAU DE BORD'!H3537</f>
        <v>0</v>
      </c>
      <c r="CM3539">
        <f>'TABLEAU DE BORD'!K3537-'TABLEAU DE BORD'!I3537</f>
        <v>0</v>
      </c>
    </row>
    <row r="3540" spans="87:91" x14ac:dyDescent="0.25">
      <c r="CI3540">
        <f>'TABLEAU DE BORD'!B3538</f>
        <v>0</v>
      </c>
      <c r="CJ3540">
        <f>'TABLEAU DE BORD'!E3538-'TABLEAU DE BORD'!C3538</f>
        <v>0</v>
      </c>
      <c r="CL3540">
        <f>'TABLEAU DE BORD'!H3538</f>
        <v>0</v>
      </c>
      <c r="CM3540">
        <f>'TABLEAU DE BORD'!K3538-'TABLEAU DE BORD'!I3538</f>
        <v>0</v>
      </c>
    </row>
    <row r="3541" spans="87:91" x14ac:dyDescent="0.25">
      <c r="CI3541">
        <f>'TABLEAU DE BORD'!B3539</f>
        <v>0</v>
      </c>
      <c r="CJ3541">
        <f>'TABLEAU DE BORD'!E3539-'TABLEAU DE BORD'!C3539</f>
        <v>0</v>
      </c>
      <c r="CL3541">
        <f>'TABLEAU DE BORD'!H3539</f>
        <v>0</v>
      </c>
      <c r="CM3541">
        <f>'TABLEAU DE BORD'!K3539-'TABLEAU DE BORD'!I3539</f>
        <v>0</v>
      </c>
    </row>
    <row r="3542" spans="87:91" x14ac:dyDescent="0.25">
      <c r="CI3542">
        <f>'TABLEAU DE BORD'!B3540</f>
        <v>0</v>
      </c>
      <c r="CJ3542">
        <f>'TABLEAU DE BORD'!E3540-'TABLEAU DE BORD'!C3540</f>
        <v>0</v>
      </c>
      <c r="CL3542">
        <f>'TABLEAU DE BORD'!H3540</f>
        <v>0</v>
      </c>
      <c r="CM3542">
        <f>'TABLEAU DE BORD'!K3540-'TABLEAU DE BORD'!I3540</f>
        <v>0</v>
      </c>
    </row>
    <row r="3543" spans="87:91" x14ac:dyDescent="0.25">
      <c r="CI3543">
        <f>'TABLEAU DE BORD'!B3541</f>
        <v>0</v>
      </c>
      <c r="CJ3543">
        <f>'TABLEAU DE BORD'!E3541-'TABLEAU DE BORD'!C3541</f>
        <v>0</v>
      </c>
      <c r="CL3543">
        <f>'TABLEAU DE BORD'!H3541</f>
        <v>0</v>
      </c>
      <c r="CM3543">
        <f>'TABLEAU DE BORD'!K3541-'TABLEAU DE BORD'!I3541</f>
        <v>0</v>
      </c>
    </row>
    <row r="3544" spans="87:91" x14ac:dyDescent="0.25">
      <c r="CI3544">
        <f>'TABLEAU DE BORD'!B3542</f>
        <v>0</v>
      </c>
      <c r="CJ3544">
        <f>'TABLEAU DE BORD'!E3542-'TABLEAU DE BORD'!C3542</f>
        <v>0</v>
      </c>
      <c r="CL3544">
        <f>'TABLEAU DE BORD'!H3542</f>
        <v>0</v>
      </c>
      <c r="CM3544">
        <f>'TABLEAU DE BORD'!K3542-'TABLEAU DE BORD'!I3542</f>
        <v>0</v>
      </c>
    </row>
    <row r="3545" spans="87:91" x14ac:dyDescent="0.25">
      <c r="CI3545">
        <f>'TABLEAU DE BORD'!B3543</f>
        <v>0</v>
      </c>
      <c r="CJ3545">
        <f>'TABLEAU DE BORD'!E3543-'TABLEAU DE BORD'!C3543</f>
        <v>0</v>
      </c>
      <c r="CL3545">
        <f>'TABLEAU DE BORD'!H3543</f>
        <v>0</v>
      </c>
      <c r="CM3545">
        <f>'TABLEAU DE BORD'!K3543-'TABLEAU DE BORD'!I3543</f>
        <v>0</v>
      </c>
    </row>
    <row r="3546" spans="87:91" x14ac:dyDescent="0.25">
      <c r="CI3546">
        <f>'TABLEAU DE BORD'!B3544</f>
        <v>0</v>
      </c>
      <c r="CJ3546">
        <f>'TABLEAU DE BORD'!E3544-'TABLEAU DE BORD'!C3544</f>
        <v>0</v>
      </c>
      <c r="CL3546">
        <f>'TABLEAU DE BORD'!H3544</f>
        <v>0</v>
      </c>
      <c r="CM3546">
        <f>'TABLEAU DE BORD'!K3544-'TABLEAU DE BORD'!I3544</f>
        <v>0</v>
      </c>
    </row>
    <row r="3547" spans="87:91" x14ac:dyDescent="0.25">
      <c r="CI3547">
        <f>'TABLEAU DE BORD'!B3545</f>
        <v>0</v>
      </c>
      <c r="CJ3547">
        <f>'TABLEAU DE BORD'!E3545-'TABLEAU DE BORD'!C3545</f>
        <v>0</v>
      </c>
      <c r="CL3547">
        <f>'TABLEAU DE BORD'!H3545</f>
        <v>0</v>
      </c>
      <c r="CM3547">
        <f>'TABLEAU DE BORD'!K3545-'TABLEAU DE BORD'!I3545</f>
        <v>0</v>
      </c>
    </row>
    <row r="3548" spans="87:91" x14ac:dyDescent="0.25">
      <c r="CI3548">
        <f>'TABLEAU DE BORD'!B3546</f>
        <v>0</v>
      </c>
      <c r="CJ3548">
        <f>'TABLEAU DE BORD'!E3546-'TABLEAU DE BORD'!C3546</f>
        <v>0</v>
      </c>
      <c r="CL3548">
        <f>'TABLEAU DE BORD'!H3546</f>
        <v>0</v>
      </c>
      <c r="CM3548">
        <f>'TABLEAU DE BORD'!K3546-'TABLEAU DE BORD'!I3546</f>
        <v>0</v>
      </c>
    </row>
    <row r="3549" spans="87:91" x14ac:dyDescent="0.25">
      <c r="CI3549">
        <f>'TABLEAU DE BORD'!B3547</f>
        <v>0</v>
      </c>
      <c r="CJ3549">
        <f>'TABLEAU DE BORD'!E3547-'TABLEAU DE BORD'!C3547</f>
        <v>0</v>
      </c>
      <c r="CL3549">
        <f>'TABLEAU DE BORD'!H3547</f>
        <v>0</v>
      </c>
      <c r="CM3549">
        <f>'TABLEAU DE BORD'!K3547-'TABLEAU DE BORD'!I3547</f>
        <v>0</v>
      </c>
    </row>
    <row r="3550" spans="87:91" x14ac:dyDescent="0.25">
      <c r="CI3550">
        <f>'TABLEAU DE BORD'!B3548</f>
        <v>0</v>
      </c>
      <c r="CJ3550">
        <f>'TABLEAU DE BORD'!E3548-'TABLEAU DE BORD'!C3548</f>
        <v>0</v>
      </c>
      <c r="CL3550">
        <f>'TABLEAU DE BORD'!H3548</f>
        <v>0</v>
      </c>
      <c r="CM3550">
        <f>'TABLEAU DE BORD'!K3548-'TABLEAU DE BORD'!I3548</f>
        <v>0</v>
      </c>
    </row>
    <row r="3551" spans="87:91" x14ac:dyDescent="0.25">
      <c r="CI3551">
        <f>'TABLEAU DE BORD'!B3549</f>
        <v>0</v>
      </c>
      <c r="CJ3551">
        <f>'TABLEAU DE BORD'!E3549-'TABLEAU DE BORD'!C3549</f>
        <v>0</v>
      </c>
      <c r="CL3551">
        <f>'TABLEAU DE BORD'!H3549</f>
        <v>0</v>
      </c>
      <c r="CM3551">
        <f>'TABLEAU DE BORD'!K3549-'TABLEAU DE BORD'!I3549</f>
        <v>0</v>
      </c>
    </row>
    <row r="3552" spans="87:91" x14ac:dyDescent="0.25">
      <c r="CI3552">
        <f>'TABLEAU DE BORD'!B3550</f>
        <v>0</v>
      </c>
      <c r="CJ3552">
        <f>'TABLEAU DE BORD'!E3550-'TABLEAU DE BORD'!C3550</f>
        <v>0</v>
      </c>
      <c r="CL3552">
        <f>'TABLEAU DE BORD'!H3550</f>
        <v>0</v>
      </c>
      <c r="CM3552">
        <f>'TABLEAU DE BORD'!K3550-'TABLEAU DE BORD'!I3550</f>
        <v>0</v>
      </c>
    </row>
    <row r="3553" spans="87:91" x14ac:dyDescent="0.25">
      <c r="CI3553">
        <f>'TABLEAU DE BORD'!B3551</f>
        <v>0</v>
      </c>
      <c r="CJ3553">
        <f>'TABLEAU DE BORD'!E3551-'TABLEAU DE BORD'!C3551</f>
        <v>0</v>
      </c>
      <c r="CL3553">
        <f>'TABLEAU DE BORD'!H3551</f>
        <v>0</v>
      </c>
      <c r="CM3553">
        <f>'TABLEAU DE BORD'!K3551-'TABLEAU DE BORD'!I3551</f>
        <v>0</v>
      </c>
    </row>
    <row r="3554" spans="87:91" x14ac:dyDescent="0.25">
      <c r="CI3554">
        <f>'TABLEAU DE BORD'!B3552</f>
        <v>0</v>
      </c>
      <c r="CJ3554">
        <f>'TABLEAU DE BORD'!E3552-'TABLEAU DE BORD'!C3552</f>
        <v>0</v>
      </c>
      <c r="CL3554">
        <f>'TABLEAU DE BORD'!H3552</f>
        <v>0</v>
      </c>
      <c r="CM3554">
        <f>'TABLEAU DE BORD'!K3552-'TABLEAU DE BORD'!I3552</f>
        <v>0</v>
      </c>
    </row>
    <row r="3555" spans="87:91" x14ac:dyDescent="0.25">
      <c r="CI3555">
        <f>'TABLEAU DE BORD'!B3553</f>
        <v>0</v>
      </c>
      <c r="CJ3555">
        <f>'TABLEAU DE BORD'!E3553-'TABLEAU DE BORD'!C3553</f>
        <v>0</v>
      </c>
      <c r="CL3555">
        <f>'TABLEAU DE BORD'!H3553</f>
        <v>0</v>
      </c>
      <c r="CM3555">
        <f>'TABLEAU DE BORD'!K3553-'TABLEAU DE BORD'!I3553</f>
        <v>0</v>
      </c>
    </row>
    <row r="3556" spans="87:91" x14ac:dyDescent="0.25">
      <c r="CI3556">
        <f>'TABLEAU DE BORD'!B3554</f>
        <v>0</v>
      </c>
      <c r="CJ3556">
        <f>'TABLEAU DE BORD'!E3554-'TABLEAU DE BORD'!C3554</f>
        <v>0</v>
      </c>
      <c r="CL3556">
        <f>'TABLEAU DE BORD'!H3554</f>
        <v>0</v>
      </c>
      <c r="CM3556">
        <f>'TABLEAU DE BORD'!K3554-'TABLEAU DE BORD'!I3554</f>
        <v>0</v>
      </c>
    </row>
    <row r="3557" spans="87:91" x14ac:dyDescent="0.25">
      <c r="CI3557">
        <f>'TABLEAU DE BORD'!B3555</f>
        <v>0</v>
      </c>
      <c r="CJ3557">
        <f>'TABLEAU DE BORD'!E3555-'TABLEAU DE BORD'!C3555</f>
        <v>0</v>
      </c>
      <c r="CL3557">
        <f>'TABLEAU DE BORD'!H3555</f>
        <v>0</v>
      </c>
      <c r="CM3557">
        <f>'TABLEAU DE BORD'!K3555-'TABLEAU DE BORD'!I3555</f>
        <v>0</v>
      </c>
    </row>
    <row r="3558" spans="87:91" x14ac:dyDescent="0.25">
      <c r="CI3558">
        <f>'TABLEAU DE BORD'!B3556</f>
        <v>0</v>
      </c>
      <c r="CJ3558">
        <f>'TABLEAU DE BORD'!E3556-'TABLEAU DE BORD'!C3556</f>
        <v>0</v>
      </c>
      <c r="CL3558">
        <f>'TABLEAU DE BORD'!H3556</f>
        <v>0</v>
      </c>
      <c r="CM3558">
        <f>'TABLEAU DE BORD'!K3556-'TABLEAU DE BORD'!I3556</f>
        <v>0</v>
      </c>
    </row>
    <row r="3559" spans="87:91" x14ac:dyDescent="0.25">
      <c r="CI3559">
        <f>'TABLEAU DE BORD'!B3557</f>
        <v>0</v>
      </c>
      <c r="CJ3559">
        <f>'TABLEAU DE BORD'!E3557-'TABLEAU DE BORD'!C3557</f>
        <v>0</v>
      </c>
      <c r="CL3559">
        <f>'TABLEAU DE BORD'!H3557</f>
        <v>0</v>
      </c>
      <c r="CM3559">
        <f>'TABLEAU DE BORD'!K3557-'TABLEAU DE BORD'!I3557</f>
        <v>0</v>
      </c>
    </row>
    <row r="3560" spans="87:91" x14ac:dyDescent="0.25">
      <c r="CI3560">
        <f>'TABLEAU DE BORD'!B3558</f>
        <v>0</v>
      </c>
      <c r="CJ3560">
        <f>'TABLEAU DE BORD'!E3558-'TABLEAU DE BORD'!C3558</f>
        <v>0</v>
      </c>
      <c r="CL3560">
        <f>'TABLEAU DE BORD'!H3558</f>
        <v>0</v>
      </c>
      <c r="CM3560">
        <f>'TABLEAU DE BORD'!K3558-'TABLEAU DE BORD'!I3558</f>
        <v>0</v>
      </c>
    </row>
    <row r="3561" spans="87:91" x14ac:dyDescent="0.25">
      <c r="CI3561">
        <f>'TABLEAU DE BORD'!B3559</f>
        <v>0</v>
      </c>
      <c r="CJ3561">
        <f>'TABLEAU DE BORD'!E3559-'TABLEAU DE BORD'!C3559</f>
        <v>0</v>
      </c>
      <c r="CL3561">
        <f>'TABLEAU DE BORD'!H3559</f>
        <v>0</v>
      </c>
      <c r="CM3561">
        <f>'TABLEAU DE BORD'!K3559-'TABLEAU DE BORD'!I3559</f>
        <v>0</v>
      </c>
    </row>
    <row r="3562" spans="87:91" x14ac:dyDescent="0.25">
      <c r="CI3562">
        <f>'TABLEAU DE BORD'!B3560</f>
        <v>0</v>
      </c>
      <c r="CJ3562">
        <f>'TABLEAU DE BORD'!E3560-'TABLEAU DE BORD'!C3560</f>
        <v>0</v>
      </c>
      <c r="CL3562">
        <f>'TABLEAU DE BORD'!H3560</f>
        <v>0</v>
      </c>
      <c r="CM3562">
        <f>'TABLEAU DE BORD'!K3560-'TABLEAU DE BORD'!I3560</f>
        <v>0</v>
      </c>
    </row>
    <row r="3563" spans="87:91" x14ac:dyDescent="0.25">
      <c r="CI3563">
        <f>'TABLEAU DE BORD'!B3561</f>
        <v>0</v>
      </c>
      <c r="CJ3563">
        <f>'TABLEAU DE BORD'!E3561-'TABLEAU DE BORD'!C3561</f>
        <v>0</v>
      </c>
      <c r="CL3563">
        <f>'TABLEAU DE BORD'!H3561</f>
        <v>0</v>
      </c>
      <c r="CM3563">
        <f>'TABLEAU DE BORD'!K3561-'TABLEAU DE BORD'!I3561</f>
        <v>0</v>
      </c>
    </row>
    <row r="3564" spans="87:91" x14ac:dyDescent="0.25">
      <c r="CI3564">
        <f>'TABLEAU DE BORD'!B3562</f>
        <v>0</v>
      </c>
      <c r="CJ3564">
        <f>'TABLEAU DE BORD'!E3562-'TABLEAU DE BORD'!C3562</f>
        <v>0</v>
      </c>
      <c r="CL3564">
        <f>'TABLEAU DE BORD'!H3562</f>
        <v>0</v>
      </c>
      <c r="CM3564">
        <f>'TABLEAU DE BORD'!K3562-'TABLEAU DE BORD'!I3562</f>
        <v>0</v>
      </c>
    </row>
    <row r="3565" spans="87:91" x14ac:dyDescent="0.25">
      <c r="CI3565">
        <f>'TABLEAU DE BORD'!B3563</f>
        <v>0</v>
      </c>
      <c r="CJ3565">
        <f>'TABLEAU DE BORD'!E3563-'TABLEAU DE BORD'!C3563</f>
        <v>0</v>
      </c>
      <c r="CL3565">
        <f>'TABLEAU DE BORD'!H3563</f>
        <v>0</v>
      </c>
      <c r="CM3565">
        <f>'TABLEAU DE BORD'!K3563-'TABLEAU DE BORD'!I3563</f>
        <v>0</v>
      </c>
    </row>
    <row r="3566" spans="87:91" x14ac:dyDescent="0.25">
      <c r="CI3566">
        <f>'TABLEAU DE BORD'!B3564</f>
        <v>0</v>
      </c>
      <c r="CJ3566">
        <f>'TABLEAU DE BORD'!E3564-'TABLEAU DE BORD'!C3564</f>
        <v>0</v>
      </c>
      <c r="CL3566">
        <f>'TABLEAU DE BORD'!H3564</f>
        <v>0</v>
      </c>
      <c r="CM3566">
        <f>'TABLEAU DE BORD'!K3564-'TABLEAU DE BORD'!I3564</f>
        <v>0</v>
      </c>
    </row>
    <row r="3567" spans="87:91" x14ac:dyDescent="0.25">
      <c r="CI3567">
        <f>'TABLEAU DE BORD'!B3565</f>
        <v>0</v>
      </c>
      <c r="CJ3567">
        <f>'TABLEAU DE BORD'!E3565-'TABLEAU DE BORD'!C3565</f>
        <v>0</v>
      </c>
      <c r="CL3567">
        <f>'TABLEAU DE BORD'!H3565</f>
        <v>0</v>
      </c>
      <c r="CM3567">
        <f>'TABLEAU DE BORD'!K3565-'TABLEAU DE BORD'!I3565</f>
        <v>0</v>
      </c>
    </row>
    <row r="3568" spans="87:91" x14ac:dyDescent="0.25">
      <c r="CI3568">
        <f>'TABLEAU DE BORD'!B3566</f>
        <v>0</v>
      </c>
      <c r="CJ3568">
        <f>'TABLEAU DE BORD'!E3566-'TABLEAU DE BORD'!C3566</f>
        <v>0</v>
      </c>
      <c r="CL3568">
        <f>'TABLEAU DE BORD'!H3566</f>
        <v>0</v>
      </c>
      <c r="CM3568">
        <f>'TABLEAU DE BORD'!K3566-'TABLEAU DE BORD'!I3566</f>
        <v>0</v>
      </c>
    </row>
    <row r="3569" spans="87:91" x14ac:dyDescent="0.25">
      <c r="CI3569">
        <f>'TABLEAU DE BORD'!B3567</f>
        <v>0</v>
      </c>
      <c r="CJ3569">
        <f>'TABLEAU DE BORD'!E3567-'TABLEAU DE BORD'!C3567</f>
        <v>0</v>
      </c>
      <c r="CL3569">
        <f>'TABLEAU DE BORD'!H3567</f>
        <v>0</v>
      </c>
      <c r="CM3569">
        <f>'TABLEAU DE BORD'!K3567-'TABLEAU DE BORD'!I3567</f>
        <v>0</v>
      </c>
    </row>
    <row r="3570" spans="87:91" x14ac:dyDescent="0.25">
      <c r="CI3570">
        <f>'TABLEAU DE BORD'!B3568</f>
        <v>0</v>
      </c>
      <c r="CJ3570">
        <f>'TABLEAU DE BORD'!E3568-'TABLEAU DE BORD'!C3568</f>
        <v>0</v>
      </c>
      <c r="CL3570">
        <f>'TABLEAU DE BORD'!H3568</f>
        <v>0</v>
      </c>
      <c r="CM3570">
        <f>'TABLEAU DE BORD'!K3568-'TABLEAU DE BORD'!I3568</f>
        <v>0</v>
      </c>
    </row>
    <row r="3571" spans="87:91" x14ac:dyDescent="0.25">
      <c r="CI3571">
        <f>'TABLEAU DE BORD'!B3569</f>
        <v>0</v>
      </c>
      <c r="CJ3571">
        <f>'TABLEAU DE BORD'!E3569-'TABLEAU DE BORD'!C3569</f>
        <v>0</v>
      </c>
      <c r="CL3571">
        <f>'TABLEAU DE BORD'!H3569</f>
        <v>0</v>
      </c>
      <c r="CM3571">
        <f>'TABLEAU DE BORD'!K3569-'TABLEAU DE BORD'!I3569</f>
        <v>0</v>
      </c>
    </row>
    <row r="3572" spans="87:91" x14ac:dyDescent="0.25">
      <c r="CI3572">
        <f>'TABLEAU DE BORD'!B3570</f>
        <v>0</v>
      </c>
      <c r="CJ3572">
        <f>'TABLEAU DE BORD'!E3570-'TABLEAU DE BORD'!C3570</f>
        <v>0</v>
      </c>
      <c r="CL3572">
        <f>'TABLEAU DE BORD'!H3570</f>
        <v>0</v>
      </c>
      <c r="CM3572">
        <f>'TABLEAU DE BORD'!K3570-'TABLEAU DE BORD'!I3570</f>
        <v>0</v>
      </c>
    </row>
    <row r="3573" spans="87:91" x14ac:dyDescent="0.25">
      <c r="CI3573">
        <f>'TABLEAU DE BORD'!B3571</f>
        <v>0</v>
      </c>
      <c r="CJ3573">
        <f>'TABLEAU DE BORD'!E3571-'TABLEAU DE BORD'!C3571</f>
        <v>0</v>
      </c>
      <c r="CL3573">
        <f>'TABLEAU DE BORD'!H3571</f>
        <v>0</v>
      </c>
      <c r="CM3573">
        <f>'TABLEAU DE BORD'!K3571-'TABLEAU DE BORD'!I3571</f>
        <v>0</v>
      </c>
    </row>
    <row r="3574" spans="87:91" x14ac:dyDescent="0.25">
      <c r="CI3574">
        <f>'TABLEAU DE BORD'!B3572</f>
        <v>0</v>
      </c>
      <c r="CJ3574">
        <f>'TABLEAU DE BORD'!E3572-'TABLEAU DE BORD'!C3572</f>
        <v>0</v>
      </c>
      <c r="CL3574">
        <f>'TABLEAU DE BORD'!H3572</f>
        <v>0</v>
      </c>
      <c r="CM3574">
        <f>'TABLEAU DE BORD'!K3572-'TABLEAU DE BORD'!I3572</f>
        <v>0</v>
      </c>
    </row>
    <row r="3575" spans="87:91" x14ac:dyDescent="0.25">
      <c r="CI3575">
        <f>'TABLEAU DE BORD'!B3573</f>
        <v>0</v>
      </c>
      <c r="CJ3575">
        <f>'TABLEAU DE BORD'!E3573-'TABLEAU DE BORD'!C3573</f>
        <v>0</v>
      </c>
      <c r="CL3575">
        <f>'TABLEAU DE BORD'!H3573</f>
        <v>0</v>
      </c>
      <c r="CM3575">
        <f>'TABLEAU DE BORD'!K3573-'TABLEAU DE BORD'!I3573</f>
        <v>0</v>
      </c>
    </row>
    <row r="3576" spans="87:91" x14ac:dyDescent="0.25">
      <c r="CI3576">
        <f>'TABLEAU DE BORD'!B3574</f>
        <v>0</v>
      </c>
      <c r="CJ3576">
        <f>'TABLEAU DE BORD'!E3574-'TABLEAU DE BORD'!C3574</f>
        <v>0</v>
      </c>
      <c r="CL3576">
        <f>'TABLEAU DE BORD'!H3574</f>
        <v>0</v>
      </c>
      <c r="CM3576">
        <f>'TABLEAU DE BORD'!K3574-'TABLEAU DE BORD'!I3574</f>
        <v>0</v>
      </c>
    </row>
    <row r="3577" spans="87:91" x14ac:dyDescent="0.25">
      <c r="CI3577">
        <f>'TABLEAU DE BORD'!B3575</f>
        <v>0</v>
      </c>
      <c r="CJ3577">
        <f>'TABLEAU DE BORD'!E3575-'TABLEAU DE BORD'!C3575</f>
        <v>0</v>
      </c>
      <c r="CL3577">
        <f>'TABLEAU DE BORD'!H3575</f>
        <v>0</v>
      </c>
      <c r="CM3577">
        <f>'TABLEAU DE BORD'!K3575-'TABLEAU DE BORD'!I3575</f>
        <v>0</v>
      </c>
    </row>
    <row r="3578" spans="87:91" x14ac:dyDescent="0.25">
      <c r="CI3578">
        <f>'TABLEAU DE BORD'!B3576</f>
        <v>0</v>
      </c>
      <c r="CJ3578">
        <f>'TABLEAU DE BORD'!E3576-'TABLEAU DE BORD'!C3576</f>
        <v>0</v>
      </c>
      <c r="CL3578">
        <f>'TABLEAU DE BORD'!H3576</f>
        <v>0</v>
      </c>
      <c r="CM3578">
        <f>'TABLEAU DE BORD'!K3576-'TABLEAU DE BORD'!I3576</f>
        <v>0</v>
      </c>
    </row>
    <row r="3579" spans="87:91" x14ac:dyDescent="0.25">
      <c r="CI3579">
        <f>'TABLEAU DE BORD'!B3577</f>
        <v>0</v>
      </c>
      <c r="CJ3579">
        <f>'TABLEAU DE BORD'!E3577-'TABLEAU DE BORD'!C3577</f>
        <v>0</v>
      </c>
      <c r="CL3579">
        <f>'TABLEAU DE BORD'!H3577</f>
        <v>0</v>
      </c>
      <c r="CM3579">
        <f>'TABLEAU DE BORD'!K3577-'TABLEAU DE BORD'!I3577</f>
        <v>0</v>
      </c>
    </row>
    <row r="3580" spans="87:91" x14ac:dyDescent="0.25">
      <c r="CI3580">
        <f>'TABLEAU DE BORD'!B3578</f>
        <v>0</v>
      </c>
      <c r="CJ3580">
        <f>'TABLEAU DE BORD'!E3578-'TABLEAU DE BORD'!C3578</f>
        <v>0</v>
      </c>
      <c r="CL3580">
        <f>'TABLEAU DE BORD'!H3578</f>
        <v>0</v>
      </c>
      <c r="CM3580">
        <f>'TABLEAU DE BORD'!K3578-'TABLEAU DE BORD'!I3578</f>
        <v>0</v>
      </c>
    </row>
    <row r="3581" spans="87:91" x14ac:dyDescent="0.25">
      <c r="CI3581">
        <f>'TABLEAU DE BORD'!B3579</f>
        <v>0</v>
      </c>
      <c r="CJ3581">
        <f>'TABLEAU DE BORD'!E3579-'TABLEAU DE BORD'!C3579</f>
        <v>0</v>
      </c>
      <c r="CL3581">
        <f>'TABLEAU DE BORD'!H3579</f>
        <v>0</v>
      </c>
      <c r="CM3581">
        <f>'TABLEAU DE BORD'!K3579-'TABLEAU DE BORD'!I3579</f>
        <v>0</v>
      </c>
    </row>
    <row r="3582" spans="87:91" x14ac:dyDescent="0.25">
      <c r="CI3582">
        <f>'TABLEAU DE BORD'!B3580</f>
        <v>0</v>
      </c>
      <c r="CJ3582">
        <f>'TABLEAU DE BORD'!E3580-'TABLEAU DE BORD'!C3580</f>
        <v>0</v>
      </c>
      <c r="CL3582">
        <f>'TABLEAU DE BORD'!H3580</f>
        <v>0</v>
      </c>
      <c r="CM3582">
        <f>'TABLEAU DE BORD'!K3580-'TABLEAU DE BORD'!I3580</f>
        <v>0</v>
      </c>
    </row>
    <row r="3583" spans="87:91" x14ac:dyDescent="0.25">
      <c r="CI3583">
        <f>'TABLEAU DE BORD'!B3581</f>
        <v>0</v>
      </c>
      <c r="CJ3583">
        <f>'TABLEAU DE BORD'!E3581-'TABLEAU DE BORD'!C3581</f>
        <v>0</v>
      </c>
      <c r="CL3583">
        <f>'TABLEAU DE BORD'!H3581</f>
        <v>0</v>
      </c>
      <c r="CM3583">
        <f>'TABLEAU DE BORD'!K3581-'TABLEAU DE BORD'!I3581</f>
        <v>0</v>
      </c>
    </row>
    <row r="3584" spans="87:91" x14ac:dyDescent="0.25">
      <c r="CI3584">
        <f>'TABLEAU DE BORD'!B3582</f>
        <v>0</v>
      </c>
      <c r="CJ3584">
        <f>'TABLEAU DE BORD'!E3582-'TABLEAU DE BORD'!C3582</f>
        <v>0</v>
      </c>
      <c r="CL3584">
        <f>'TABLEAU DE BORD'!H3582</f>
        <v>0</v>
      </c>
      <c r="CM3584">
        <f>'TABLEAU DE BORD'!K3582-'TABLEAU DE BORD'!I3582</f>
        <v>0</v>
      </c>
    </row>
    <row r="3585" spans="87:91" x14ac:dyDescent="0.25">
      <c r="CI3585">
        <f>'TABLEAU DE BORD'!B3583</f>
        <v>0</v>
      </c>
      <c r="CJ3585">
        <f>'TABLEAU DE BORD'!E3583-'TABLEAU DE BORD'!C3583</f>
        <v>0</v>
      </c>
      <c r="CL3585">
        <f>'TABLEAU DE BORD'!H3583</f>
        <v>0</v>
      </c>
      <c r="CM3585">
        <f>'TABLEAU DE BORD'!K3583-'TABLEAU DE BORD'!I3583</f>
        <v>0</v>
      </c>
    </row>
    <row r="3586" spans="87:91" x14ac:dyDescent="0.25">
      <c r="CI3586">
        <f>'TABLEAU DE BORD'!B3584</f>
        <v>0</v>
      </c>
      <c r="CJ3586">
        <f>'TABLEAU DE BORD'!E3584-'TABLEAU DE BORD'!C3584</f>
        <v>0</v>
      </c>
      <c r="CL3586">
        <f>'TABLEAU DE BORD'!H3584</f>
        <v>0</v>
      </c>
      <c r="CM3586">
        <f>'TABLEAU DE BORD'!K3584-'TABLEAU DE BORD'!I3584</f>
        <v>0</v>
      </c>
    </row>
    <row r="3587" spans="87:91" x14ac:dyDescent="0.25">
      <c r="CI3587">
        <f>'TABLEAU DE BORD'!B3585</f>
        <v>0</v>
      </c>
      <c r="CJ3587">
        <f>'TABLEAU DE BORD'!E3585-'TABLEAU DE BORD'!C3585</f>
        <v>0</v>
      </c>
      <c r="CL3587">
        <f>'TABLEAU DE BORD'!H3585</f>
        <v>0</v>
      </c>
      <c r="CM3587">
        <f>'TABLEAU DE BORD'!K3585-'TABLEAU DE BORD'!I3585</f>
        <v>0</v>
      </c>
    </row>
    <row r="3588" spans="87:91" x14ac:dyDescent="0.25">
      <c r="CI3588">
        <f>'TABLEAU DE BORD'!B3586</f>
        <v>0</v>
      </c>
      <c r="CJ3588">
        <f>'TABLEAU DE BORD'!E3586-'TABLEAU DE BORD'!C3586</f>
        <v>0</v>
      </c>
      <c r="CL3588">
        <f>'TABLEAU DE BORD'!H3586</f>
        <v>0</v>
      </c>
      <c r="CM3588">
        <f>'TABLEAU DE BORD'!K3586-'TABLEAU DE BORD'!I3586</f>
        <v>0</v>
      </c>
    </row>
    <row r="3589" spans="87:91" x14ac:dyDescent="0.25">
      <c r="CI3589">
        <f>'TABLEAU DE BORD'!B3587</f>
        <v>0</v>
      </c>
      <c r="CJ3589">
        <f>'TABLEAU DE BORD'!E3587-'TABLEAU DE BORD'!C3587</f>
        <v>0</v>
      </c>
      <c r="CL3589">
        <f>'TABLEAU DE BORD'!H3587</f>
        <v>0</v>
      </c>
      <c r="CM3589">
        <f>'TABLEAU DE BORD'!K3587-'TABLEAU DE BORD'!I3587</f>
        <v>0</v>
      </c>
    </row>
    <row r="3590" spans="87:91" x14ac:dyDescent="0.25">
      <c r="CI3590">
        <f>'TABLEAU DE BORD'!B3588</f>
        <v>0</v>
      </c>
      <c r="CJ3590">
        <f>'TABLEAU DE BORD'!E3588-'TABLEAU DE BORD'!C3588</f>
        <v>0</v>
      </c>
      <c r="CL3590">
        <f>'TABLEAU DE BORD'!H3588</f>
        <v>0</v>
      </c>
      <c r="CM3590">
        <f>'TABLEAU DE BORD'!K3588-'TABLEAU DE BORD'!I3588</f>
        <v>0</v>
      </c>
    </row>
    <row r="3591" spans="87:91" x14ac:dyDescent="0.25">
      <c r="CI3591">
        <f>'TABLEAU DE BORD'!B3589</f>
        <v>0</v>
      </c>
      <c r="CJ3591">
        <f>'TABLEAU DE BORD'!E3589-'TABLEAU DE BORD'!C3589</f>
        <v>0</v>
      </c>
      <c r="CL3591">
        <f>'TABLEAU DE BORD'!H3589</f>
        <v>0</v>
      </c>
      <c r="CM3591">
        <f>'TABLEAU DE BORD'!K3589-'TABLEAU DE BORD'!I3589</f>
        <v>0</v>
      </c>
    </row>
    <row r="3592" spans="87:91" x14ac:dyDescent="0.25">
      <c r="CI3592">
        <f>'TABLEAU DE BORD'!B3590</f>
        <v>0</v>
      </c>
      <c r="CJ3592">
        <f>'TABLEAU DE BORD'!E3590-'TABLEAU DE BORD'!C3590</f>
        <v>0</v>
      </c>
      <c r="CL3592">
        <f>'TABLEAU DE BORD'!H3590</f>
        <v>0</v>
      </c>
      <c r="CM3592">
        <f>'TABLEAU DE BORD'!K3590-'TABLEAU DE BORD'!I3590</f>
        <v>0</v>
      </c>
    </row>
    <row r="3593" spans="87:91" x14ac:dyDescent="0.25">
      <c r="CI3593">
        <f>'TABLEAU DE BORD'!B3591</f>
        <v>0</v>
      </c>
      <c r="CJ3593">
        <f>'TABLEAU DE BORD'!E3591-'TABLEAU DE BORD'!C3591</f>
        <v>0</v>
      </c>
      <c r="CL3593">
        <f>'TABLEAU DE BORD'!H3591</f>
        <v>0</v>
      </c>
      <c r="CM3593">
        <f>'TABLEAU DE BORD'!K3591-'TABLEAU DE BORD'!I3591</f>
        <v>0</v>
      </c>
    </row>
    <row r="3594" spans="87:91" x14ac:dyDescent="0.25">
      <c r="CI3594">
        <f>'TABLEAU DE BORD'!B3592</f>
        <v>0</v>
      </c>
      <c r="CJ3594">
        <f>'TABLEAU DE BORD'!E3592-'TABLEAU DE BORD'!C3592</f>
        <v>0</v>
      </c>
      <c r="CL3594">
        <f>'TABLEAU DE BORD'!H3592</f>
        <v>0</v>
      </c>
      <c r="CM3594">
        <f>'TABLEAU DE BORD'!K3592-'TABLEAU DE BORD'!I3592</f>
        <v>0</v>
      </c>
    </row>
    <row r="3595" spans="87:91" x14ac:dyDescent="0.25">
      <c r="CI3595">
        <f>'TABLEAU DE BORD'!B3593</f>
        <v>0</v>
      </c>
      <c r="CJ3595">
        <f>'TABLEAU DE BORD'!E3593-'TABLEAU DE BORD'!C3593</f>
        <v>0</v>
      </c>
      <c r="CL3595">
        <f>'TABLEAU DE BORD'!H3593</f>
        <v>0</v>
      </c>
      <c r="CM3595">
        <f>'TABLEAU DE BORD'!K3593-'TABLEAU DE BORD'!I3593</f>
        <v>0</v>
      </c>
    </row>
    <row r="3596" spans="87:91" x14ac:dyDescent="0.25">
      <c r="CI3596">
        <f>'TABLEAU DE BORD'!B3594</f>
        <v>0</v>
      </c>
      <c r="CJ3596">
        <f>'TABLEAU DE BORD'!E3594-'TABLEAU DE BORD'!C3594</f>
        <v>0</v>
      </c>
      <c r="CL3596">
        <f>'TABLEAU DE BORD'!H3594</f>
        <v>0</v>
      </c>
      <c r="CM3596">
        <f>'TABLEAU DE BORD'!K3594-'TABLEAU DE BORD'!I3594</f>
        <v>0</v>
      </c>
    </row>
    <row r="3597" spans="87:91" x14ac:dyDescent="0.25">
      <c r="CI3597">
        <f>'TABLEAU DE BORD'!B3595</f>
        <v>0</v>
      </c>
      <c r="CJ3597">
        <f>'TABLEAU DE BORD'!E3595-'TABLEAU DE BORD'!C3595</f>
        <v>0</v>
      </c>
      <c r="CL3597">
        <f>'TABLEAU DE BORD'!H3595</f>
        <v>0</v>
      </c>
      <c r="CM3597">
        <f>'TABLEAU DE BORD'!K3595-'TABLEAU DE BORD'!I3595</f>
        <v>0</v>
      </c>
    </row>
    <row r="3598" spans="87:91" x14ac:dyDescent="0.25">
      <c r="CI3598">
        <f>'TABLEAU DE BORD'!B3596</f>
        <v>0</v>
      </c>
      <c r="CJ3598">
        <f>'TABLEAU DE BORD'!E3596-'TABLEAU DE BORD'!C3596</f>
        <v>0</v>
      </c>
      <c r="CL3598">
        <f>'TABLEAU DE BORD'!H3596</f>
        <v>0</v>
      </c>
      <c r="CM3598">
        <f>'TABLEAU DE BORD'!K3596-'TABLEAU DE BORD'!I3596</f>
        <v>0</v>
      </c>
    </row>
    <row r="3599" spans="87:91" x14ac:dyDescent="0.25">
      <c r="CI3599">
        <f>'TABLEAU DE BORD'!B3597</f>
        <v>0</v>
      </c>
      <c r="CJ3599">
        <f>'TABLEAU DE BORD'!E3597-'TABLEAU DE BORD'!C3597</f>
        <v>0</v>
      </c>
      <c r="CL3599">
        <f>'TABLEAU DE BORD'!H3597</f>
        <v>0</v>
      </c>
      <c r="CM3599">
        <f>'TABLEAU DE BORD'!K3597-'TABLEAU DE BORD'!I3597</f>
        <v>0</v>
      </c>
    </row>
    <row r="3600" spans="87:91" x14ac:dyDescent="0.25">
      <c r="CI3600">
        <f>'TABLEAU DE BORD'!B3598</f>
        <v>0</v>
      </c>
      <c r="CJ3600">
        <f>'TABLEAU DE BORD'!E3598-'TABLEAU DE BORD'!C3598</f>
        <v>0</v>
      </c>
      <c r="CL3600">
        <f>'TABLEAU DE BORD'!H3598</f>
        <v>0</v>
      </c>
      <c r="CM3600">
        <f>'TABLEAU DE BORD'!K3598-'TABLEAU DE BORD'!I3598</f>
        <v>0</v>
      </c>
    </row>
    <row r="3601" spans="87:91" x14ac:dyDescent="0.25">
      <c r="CI3601">
        <f>'TABLEAU DE BORD'!B3599</f>
        <v>0</v>
      </c>
      <c r="CJ3601">
        <f>'TABLEAU DE BORD'!E3599-'TABLEAU DE BORD'!C3599</f>
        <v>0</v>
      </c>
      <c r="CL3601">
        <f>'TABLEAU DE BORD'!H3599</f>
        <v>0</v>
      </c>
      <c r="CM3601">
        <f>'TABLEAU DE BORD'!K3599-'TABLEAU DE BORD'!I3599</f>
        <v>0</v>
      </c>
    </row>
    <row r="3602" spans="87:91" x14ac:dyDescent="0.25">
      <c r="CI3602">
        <f>'TABLEAU DE BORD'!B3600</f>
        <v>0</v>
      </c>
      <c r="CJ3602">
        <f>'TABLEAU DE BORD'!E3600-'TABLEAU DE BORD'!C3600</f>
        <v>0</v>
      </c>
      <c r="CL3602">
        <f>'TABLEAU DE BORD'!H3600</f>
        <v>0</v>
      </c>
      <c r="CM3602">
        <f>'TABLEAU DE BORD'!K3600-'TABLEAU DE BORD'!I3600</f>
        <v>0</v>
      </c>
    </row>
    <row r="3603" spans="87:91" x14ac:dyDescent="0.25">
      <c r="CI3603">
        <f>'TABLEAU DE BORD'!B3601</f>
        <v>0</v>
      </c>
      <c r="CJ3603">
        <f>'TABLEAU DE BORD'!E3601-'TABLEAU DE BORD'!C3601</f>
        <v>0</v>
      </c>
      <c r="CL3603">
        <f>'TABLEAU DE BORD'!H3601</f>
        <v>0</v>
      </c>
      <c r="CM3603">
        <f>'TABLEAU DE BORD'!K3601-'TABLEAU DE BORD'!I3601</f>
        <v>0</v>
      </c>
    </row>
    <row r="3604" spans="87:91" x14ac:dyDescent="0.25">
      <c r="CI3604">
        <f>'TABLEAU DE BORD'!B3602</f>
        <v>0</v>
      </c>
      <c r="CJ3604">
        <f>'TABLEAU DE BORD'!E3602-'TABLEAU DE BORD'!C3602</f>
        <v>0</v>
      </c>
      <c r="CL3604">
        <f>'TABLEAU DE BORD'!H3602</f>
        <v>0</v>
      </c>
      <c r="CM3604">
        <f>'TABLEAU DE BORD'!K3602-'TABLEAU DE BORD'!I3602</f>
        <v>0</v>
      </c>
    </row>
    <row r="3605" spans="87:91" x14ac:dyDescent="0.25">
      <c r="CI3605">
        <f>'TABLEAU DE BORD'!B3603</f>
        <v>0</v>
      </c>
      <c r="CJ3605">
        <f>'TABLEAU DE BORD'!E3603-'TABLEAU DE BORD'!C3603</f>
        <v>0</v>
      </c>
      <c r="CL3605">
        <f>'TABLEAU DE BORD'!H3603</f>
        <v>0</v>
      </c>
      <c r="CM3605">
        <f>'TABLEAU DE BORD'!K3603-'TABLEAU DE BORD'!I3603</f>
        <v>0</v>
      </c>
    </row>
    <row r="3606" spans="87:91" x14ac:dyDescent="0.25">
      <c r="CI3606">
        <f>'TABLEAU DE BORD'!B3604</f>
        <v>0</v>
      </c>
      <c r="CJ3606">
        <f>'TABLEAU DE BORD'!E3604-'TABLEAU DE BORD'!C3604</f>
        <v>0</v>
      </c>
      <c r="CL3606">
        <f>'TABLEAU DE BORD'!H3604</f>
        <v>0</v>
      </c>
      <c r="CM3606">
        <f>'TABLEAU DE BORD'!K3604-'TABLEAU DE BORD'!I3604</f>
        <v>0</v>
      </c>
    </row>
    <row r="3607" spans="87:91" x14ac:dyDescent="0.25">
      <c r="CI3607">
        <f>'TABLEAU DE BORD'!B3605</f>
        <v>0</v>
      </c>
      <c r="CJ3607">
        <f>'TABLEAU DE BORD'!E3605-'TABLEAU DE BORD'!C3605</f>
        <v>0</v>
      </c>
      <c r="CL3607">
        <f>'TABLEAU DE BORD'!H3605</f>
        <v>0</v>
      </c>
      <c r="CM3607">
        <f>'TABLEAU DE BORD'!K3605-'TABLEAU DE BORD'!I3605</f>
        <v>0</v>
      </c>
    </row>
    <row r="3608" spans="87:91" x14ac:dyDescent="0.25">
      <c r="CI3608">
        <f>'TABLEAU DE BORD'!B3606</f>
        <v>0</v>
      </c>
      <c r="CJ3608">
        <f>'TABLEAU DE BORD'!E3606-'TABLEAU DE BORD'!C3606</f>
        <v>0</v>
      </c>
      <c r="CL3608">
        <f>'TABLEAU DE BORD'!H3606</f>
        <v>0</v>
      </c>
      <c r="CM3608">
        <f>'TABLEAU DE BORD'!K3606-'TABLEAU DE BORD'!I3606</f>
        <v>0</v>
      </c>
    </row>
    <row r="3609" spans="87:91" x14ac:dyDescent="0.25">
      <c r="CI3609">
        <f>'TABLEAU DE BORD'!B3607</f>
        <v>0</v>
      </c>
      <c r="CJ3609">
        <f>'TABLEAU DE BORD'!E3607-'TABLEAU DE BORD'!C3607</f>
        <v>0</v>
      </c>
      <c r="CL3609">
        <f>'TABLEAU DE BORD'!H3607</f>
        <v>0</v>
      </c>
      <c r="CM3609">
        <f>'TABLEAU DE BORD'!K3607-'TABLEAU DE BORD'!I3607</f>
        <v>0</v>
      </c>
    </row>
    <row r="3610" spans="87:91" x14ac:dyDescent="0.25">
      <c r="CI3610">
        <f>'TABLEAU DE BORD'!B3608</f>
        <v>0</v>
      </c>
      <c r="CJ3610">
        <f>'TABLEAU DE BORD'!E3608-'TABLEAU DE BORD'!C3608</f>
        <v>0</v>
      </c>
      <c r="CL3610">
        <f>'TABLEAU DE BORD'!H3608</f>
        <v>0</v>
      </c>
      <c r="CM3610">
        <f>'TABLEAU DE BORD'!K3608-'TABLEAU DE BORD'!I3608</f>
        <v>0</v>
      </c>
    </row>
    <row r="3611" spans="87:91" x14ac:dyDescent="0.25">
      <c r="CI3611">
        <f>'TABLEAU DE BORD'!B3609</f>
        <v>0</v>
      </c>
      <c r="CJ3611">
        <f>'TABLEAU DE BORD'!E3609-'TABLEAU DE BORD'!C3609</f>
        <v>0</v>
      </c>
      <c r="CL3611">
        <f>'TABLEAU DE BORD'!H3609</f>
        <v>0</v>
      </c>
      <c r="CM3611">
        <f>'TABLEAU DE BORD'!K3609-'TABLEAU DE BORD'!I3609</f>
        <v>0</v>
      </c>
    </row>
    <row r="3612" spans="87:91" x14ac:dyDescent="0.25">
      <c r="CI3612">
        <f>'TABLEAU DE BORD'!B3610</f>
        <v>0</v>
      </c>
      <c r="CJ3612">
        <f>'TABLEAU DE BORD'!E3610-'TABLEAU DE BORD'!C3610</f>
        <v>0</v>
      </c>
      <c r="CL3612">
        <f>'TABLEAU DE BORD'!H3610</f>
        <v>0</v>
      </c>
      <c r="CM3612">
        <f>'TABLEAU DE BORD'!K3610-'TABLEAU DE BORD'!I3610</f>
        <v>0</v>
      </c>
    </row>
    <row r="3613" spans="87:91" x14ac:dyDescent="0.25">
      <c r="CI3613">
        <f>'TABLEAU DE BORD'!B3611</f>
        <v>0</v>
      </c>
      <c r="CJ3613">
        <f>'TABLEAU DE BORD'!E3611-'TABLEAU DE BORD'!C3611</f>
        <v>0</v>
      </c>
      <c r="CL3613">
        <f>'TABLEAU DE BORD'!H3611</f>
        <v>0</v>
      </c>
      <c r="CM3613">
        <f>'TABLEAU DE BORD'!K3611-'TABLEAU DE BORD'!I3611</f>
        <v>0</v>
      </c>
    </row>
    <row r="3614" spans="87:91" x14ac:dyDescent="0.25">
      <c r="CI3614">
        <f>'TABLEAU DE BORD'!B3612</f>
        <v>0</v>
      </c>
      <c r="CJ3614">
        <f>'TABLEAU DE BORD'!E3612-'TABLEAU DE BORD'!C3612</f>
        <v>0</v>
      </c>
      <c r="CL3614">
        <f>'TABLEAU DE BORD'!H3612</f>
        <v>0</v>
      </c>
      <c r="CM3614">
        <f>'TABLEAU DE BORD'!K3612-'TABLEAU DE BORD'!I3612</f>
        <v>0</v>
      </c>
    </row>
    <row r="3615" spans="87:91" x14ac:dyDescent="0.25">
      <c r="CI3615">
        <f>'TABLEAU DE BORD'!B3613</f>
        <v>0</v>
      </c>
      <c r="CJ3615">
        <f>'TABLEAU DE BORD'!E3613-'TABLEAU DE BORD'!C3613</f>
        <v>0</v>
      </c>
      <c r="CL3615">
        <f>'TABLEAU DE BORD'!H3613</f>
        <v>0</v>
      </c>
      <c r="CM3615">
        <f>'TABLEAU DE BORD'!K3613-'TABLEAU DE BORD'!I3613</f>
        <v>0</v>
      </c>
    </row>
    <row r="3616" spans="87:91" x14ac:dyDescent="0.25">
      <c r="CI3616">
        <f>'TABLEAU DE BORD'!B3614</f>
        <v>0</v>
      </c>
      <c r="CJ3616">
        <f>'TABLEAU DE BORD'!E3614-'TABLEAU DE BORD'!C3614</f>
        <v>0</v>
      </c>
      <c r="CL3616">
        <f>'TABLEAU DE BORD'!H3614</f>
        <v>0</v>
      </c>
      <c r="CM3616">
        <f>'TABLEAU DE BORD'!K3614-'TABLEAU DE BORD'!I3614</f>
        <v>0</v>
      </c>
    </row>
    <row r="3617" spans="87:91" x14ac:dyDescent="0.25">
      <c r="CI3617">
        <f>'TABLEAU DE BORD'!B3615</f>
        <v>0</v>
      </c>
      <c r="CJ3617">
        <f>'TABLEAU DE BORD'!E3615-'TABLEAU DE BORD'!C3615</f>
        <v>0</v>
      </c>
      <c r="CL3617">
        <f>'TABLEAU DE BORD'!H3615</f>
        <v>0</v>
      </c>
      <c r="CM3617">
        <f>'TABLEAU DE BORD'!K3615-'TABLEAU DE BORD'!I3615</f>
        <v>0</v>
      </c>
    </row>
    <row r="3618" spans="87:91" x14ac:dyDescent="0.25">
      <c r="CI3618">
        <f>'TABLEAU DE BORD'!B3616</f>
        <v>0</v>
      </c>
      <c r="CJ3618">
        <f>'TABLEAU DE BORD'!E3616-'TABLEAU DE BORD'!C3616</f>
        <v>0</v>
      </c>
      <c r="CL3618">
        <f>'TABLEAU DE BORD'!H3616</f>
        <v>0</v>
      </c>
      <c r="CM3618">
        <f>'TABLEAU DE BORD'!K3616-'TABLEAU DE BORD'!I3616</f>
        <v>0</v>
      </c>
    </row>
    <row r="3619" spans="87:91" x14ac:dyDescent="0.25">
      <c r="CI3619">
        <f>'TABLEAU DE BORD'!B3617</f>
        <v>0</v>
      </c>
      <c r="CJ3619">
        <f>'TABLEAU DE BORD'!E3617-'TABLEAU DE BORD'!C3617</f>
        <v>0</v>
      </c>
      <c r="CL3619">
        <f>'TABLEAU DE BORD'!H3617</f>
        <v>0</v>
      </c>
      <c r="CM3619">
        <f>'TABLEAU DE BORD'!K3617-'TABLEAU DE BORD'!I3617</f>
        <v>0</v>
      </c>
    </row>
    <row r="3620" spans="87:91" x14ac:dyDescent="0.25">
      <c r="CI3620">
        <f>'TABLEAU DE BORD'!B3618</f>
        <v>0</v>
      </c>
      <c r="CJ3620">
        <f>'TABLEAU DE BORD'!E3618-'TABLEAU DE BORD'!C3618</f>
        <v>0</v>
      </c>
      <c r="CL3620">
        <f>'TABLEAU DE BORD'!H3618</f>
        <v>0</v>
      </c>
      <c r="CM3620">
        <f>'TABLEAU DE BORD'!K3618-'TABLEAU DE BORD'!I3618</f>
        <v>0</v>
      </c>
    </row>
    <row r="3621" spans="87:91" x14ac:dyDescent="0.25">
      <c r="CI3621">
        <f>'TABLEAU DE BORD'!B3619</f>
        <v>0</v>
      </c>
      <c r="CJ3621">
        <f>'TABLEAU DE BORD'!E3619-'TABLEAU DE BORD'!C3619</f>
        <v>0</v>
      </c>
      <c r="CL3621">
        <f>'TABLEAU DE BORD'!H3619</f>
        <v>0</v>
      </c>
      <c r="CM3621">
        <f>'TABLEAU DE BORD'!K3619-'TABLEAU DE BORD'!I3619</f>
        <v>0</v>
      </c>
    </row>
    <row r="3622" spans="87:91" x14ac:dyDescent="0.25">
      <c r="CI3622">
        <f>'TABLEAU DE BORD'!B3620</f>
        <v>0</v>
      </c>
      <c r="CJ3622">
        <f>'TABLEAU DE BORD'!E3620-'TABLEAU DE BORD'!C3620</f>
        <v>0</v>
      </c>
      <c r="CL3622">
        <f>'TABLEAU DE BORD'!H3620</f>
        <v>0</v>
      </c>
      <c r="CM3622">
        <f>'TABLEAU DE BORD'!K3620-'TABLEAU DE BORD'!I3620</f>
        <v>0</v>
      </c>
    </row>
    <row r="3623" spans="87:91" x14ac:dyDescent="0.25">
      <c r="CI3623">
        <f>'TABLEAU DE BORD'!B3621</f>
        <v>0</v>
      </c>
      <c r="CJ3623">
        <f>'TABLEAU DE BORD'!E3621-'TABLEAU DE BORD'!C3621</f>
        <v>0</v>
      </c>
      <c r="CL3623">
        <f>'TABLEAU DE BORD'!H3621</f>
        <v>0</v>
      </c>
      <c r="CM3623">
        <f>'TABLEAU DE BORD'!K3621-'TABLEAU DE BORD'!I3621</f>
        <v>0</v>
      </c>
    </row>
    <row r="3624" spans="87:91" x14ac:dyDescent="0.25">
      <c r="CI3624">
        <f>'TABLEAU DE BORD'!B3622</f>
        <v>0</v>
      </c>
      <c r="CJ3624">
        <f>'TABLEAU DE BORD'!E3622-'TABLEAU DE BORD'!C3622</f>
        <v>0</v>
      </c>
      <c r="CL3624">
        <f>'TABLEAU DE BORD'!H3622</f>
        <v>0</v>
      </c>
      <c r="CM3624">
        <f>'TABLEAU DE BORD'!K3622-'TABLEAU DE BORD'!I3622</f>
        <v>0</v>
      </c>
    </row>
    <row r="3625" spans="87:91" x14ac:dyDescent="0.25">
      <c r="CI3625">
        <f>'TABLEAU DE BORD'!B3623</f>
        <v>0</v>
      </c>
      <c r="CJ3625">
        <f>'TABLEAU DE BORD'!E3623-'TABLEAU DE BORD'!C3623</f>
        <v>0</v>
      </c>
      <c r="CL3625">
        <f>'TABLEAU DE BORD'!H3623</f>
        <v>0</v>
      </c>
      <c r="CM3625">
        <f>'TABLEAU DE BORD'!K3623-'TABLEAU DE BORD'!I3623</f>
        <v>0</v>
      </c>
    </row>
    <row r="3626" spans="87:91" x14ac:dyDescent="0.25">
      <c r="CI3626">
        <f>'TABLEAU DE BORD'!B3624</f>
        <v>0</v>
      </c>
      <c r="CJ3626">
        <f>'TABLEAU DE BORD'!E3624-'TABLEAU DE BORD'!C3624</f>
        <v>0</v>
      </c>
      <c r="CL3626">
        <f>'TABLEAU DE BORD'!H3624</f>
        <v>0</v>
      </c>
      <c r="CM3626">
        <f>'TABLEAU DE BORD'!K3624-'TABLEAU DE BORD'!I3624</f>
        <v>0</v>
      </c>
    </row>
    <row r="3627" spans="87:91" x14ac:dyDescent="0.25">
      <c r="CI3627">
        <f>'TABLEAU DE BORD'!B3625</f>
        <v>0</v>
      </c>
      <c r="CJ3627">
        <f>'TABLEAU DE BORD'!E3625-'TABLEAU DE BORD'!C3625</f>
        <v>0</v>
      </c>
      <c r="CL3627">
        <f>'TABLEAU DE BORD'!H3625</f>
        <v>0</v>
      </c>
      <c r="CM3627">
        <f>'TABLEAU DE BORD'!K3625-'TABLEAU DE BORD'!I3625</f>
        <v>0</v>
      </c>
    </row>
    <row r="3628" spans="87:91" x14ac:dyDescent="0.25">
      <c r="CI3628">
        <f>'TABLEAU DE BORD'!B3626</f>
        <v>0</v>
      </c>
      <c r="CJ3628">
        <f>'TABLEAU DE BORD'!E3626-'TABLEAU DE BORD'!C3626</f>
        <v>0</v>
      </c>
      <c r="CL3628">
        <f>'TABLEAU DE BORD'!H3626</f>
        <v>0</v>
      </c>
      <c r="CM3628">
        <f>'TABLEAU DE BORD'!K3626-'TABLEAU DE BORD'!I3626</f>
        <v>0</v>
      </c>
    </row>
    <row r="3629" spans="87:91" x14ac:dyDescent="0.25">
      <c r="CI3629">
        <f>'TABLEAU DE BORD'!B3627</f>
        <v>0</v>
      </c>
      <c r="CJ3629">
        <f>'TABLEAU DE BORD'!E3627-'TABLEAU DE BORD'!C3627</f>
        <v>0</v>
      </c>
      <c r="CL3629">
        <f>'TABLEAU DE BORD'!H3627</f>
        <v>0</v>
      </c>
      <c r="CM3629">
        <f>'TABLEAU DE BORD'!K3627-'TABLEAU DE BORD'!I3627</f>
        <v>0</v>
      </c>
    </row>
    <row r="3630" spans="87:91" x14ac:dyDescent="0.25">
      <c r="CI3630">
        <f>'TABLEAU DE BORD'!B3628</f>
        <v>0</v>
      </c>
      <c r="CJ3630">
        <f>'TABLEAU DE BORD'!E3628-'TABLEAU DE BORD'!C3628</f>
        <v>0</v>
      </c>
      <c r="CL3630">
        <f>'TABLEAU DE BORD'!H3628</f>
        <v>0</v>
      </c>
      <c r="CM3630">
        <f>'TABLEAU DE BORD'!K3628-'TABLEAU DE BORD'!I3628</f>
        <v>0</v>
      </c>
    </row>
    <row r="3631" spans="87:91" x14ac:dyDescent="0.25">
      <c r="CI3631">
        <f>'TABLEAU DE BORD'!B3629</f>
        <v>0</v>
      </c>
      <c r="CJ3631">
        <f>'TABLEAU DE BORD'!E3629-'TABLEAU DE BORD'!C3629</f>
        <v>0</v>
      </c>
      <c r="CL3631">
        <f>'TABLEAU DE BORD'!H3629</f>
        <v>0</v>
      </c>
      <c r="CM3631">
        <f>'TABLEAU DE BORD'!K3629-'TABLEAU DE BORD'!I3629</f>
        <v>0</v>
      </c>
    </row>
    <row r="3632" spans="87:91" x14ac:dyDescent="0.25">
      <c r="CI3632">
        <f>'TABLEAU DE BORD'!B3630</f>
        <v>0</v>
      </c>
      <c r="CJ3632">
        <f>'TABLEAU DE BORD'!E3630-'TABLEAU DE BORD'!C3630</f>
        <v>0</v>
      </c>
      <c r="CL3632">
        <f>'TABLEAU DE BORD'!H3630</f>
        <v>0</v>
      </c>
      <c r="CM3632">
        <f>'TABLEAU DE BORD'!K3630-'TABLEAU DE BORD'!I3630</f>
        <v>0</v>
      </c>
    </row>
    <row r="3633" spans="87:91" x14ac:dyDescent="0.25">
      <c r="CI3633">
        <f>'TABLEAU DE BORD'!B3631</f>
        <v>0</v>
      </c>
      <c r="CJ3633">
        <f>'TABLEAU DE BORD'!E3631-'TABLEAU DE BORD'!C3631</f>
        <v>0</v>
      </c>
      <c r="CL3633">
        <f>'TABLEAU DE BORD'!H3631</f>
        <v>0</v>
      </c>
      <c r="CM3633">
        <f>'TABLEAU DE BORD'!K3631-'TABLEAU DE BORD'!I3631</f>
        <v>0</v>
      </c>
    </row>
    <row r="3634" spans="87:91" x14ac:dyDescent="0.25">
      <c r="CI3634">
        <f>'TABLEAU DE BORD'!B3632</f>
        <v>0</v>
      </c>
      <c r="CJ3634">
        <f>'TABLEAU DE BORD'!E3632-'TABLEAU DE BORD'!C3632</f>
        <v>0</v>
      </c>
      <c r="CL3634">
        <f>'TABLEAU DE BORD'!H3632</f>
        <v>0</v>
      </c>
      <c r="CM3634">
        <f>'TABLEAU DE BORD'!K3632-'TABLEAU DE BORD'!I3632</f>
        <v>0</v>
      </c>
    </row>
    <row r="3635" spans="87:91" x14ac:dyDescent="0.25">
      <c r="CI3635">
        <f>'TABLEAU DE BORD'!B3633</f>
        <v>0</v>
      </c>
      <c r="CJ3635">
        <f>'TABLEAU DE BORD'!E3633-'TABLEAU DE BORD'!C3633</f>
        <v>0</v>
      </c>
      <c r="CL3635">
        <f>'TABLEAU DE BORD'!H3633</f>
        <v>0</v>
      </c>
      <c r="CM3635">
        <f>'TABLEAU DE BORD'!K3633-'TABLEAU DE BORD'!I3633</f>
        <v>0</v>
      </c>
    </row>
    <row r="3636" spans="87:91" x14ac:dyDescent="0.25">
      <c r="CI3636">
        <f>'TABLEAU DE BORD'!B3634</f>
        <v>0</v>
      </c>
      <c r="CJ3636">
        <f>'TABLEAU DE BORD'!E3634-'TABLEAU DE BORD'!C3634</f>
        <v>0</v>
      </c>
      <c r="CL3636">
        <f>'TABLEAU DE BORD'!H3634</f>
        <v>0</v>
      </c>
      <c r="CM3636">
        <f>'TABLEAU DE BORD'!K3634-'TABLEAU DE BORD'!I3634</f>
        <v>0</v>
      </c>
    </row>
    <row r="3637" spans="87:91" x14ac:dyDescent="0.25">
      <c r="CI3637">
        <f>'TABLEAU DE BORD'!B3635</f>
        <v>0</v>
      </c>
      <c r="CJ3637">
        <f>'TABLEAU DE BORD'!E3635-'TABLEAU DE BORD'!C3635</f>
        <v>0</v>
      </c>
      <c r="CL3637">
        <f>'TABLEAU DE BORD'!H3635</f>
        <v>0</v>
      </c>
      <c r="CM3637">
        <f>'TABLEAU DE BORD'!K3635-'TABLEAU DE BORD'!I3635</f>
        <v>0</v>
      </c>
    </row>
    <row r="3638" spans="87:91" x14ac:dyDescent="0.25">
      <c r="CI3638">
        <f>'TABLEAU DE BORD'!B3636</f>
        <v>0</v>
      </c>
      <c r="CJ3638">
        <f>'TABLEAU DE BORD'!E3636-'TABLEAU DE BORD'!C3636</f>
        <v>0</v>
      </c>
      <c r="CL3638">
        <f>'TABLEAU DE BORD'!H3636</f>
        <v>0</v>
      </c>
      <c r="CM3638">
        <f>'TABLEAU DE BORD'!K3636-'TABLEAU DE BORD'!I3636</f>
        <v>0</v>
      </c>
    </row>
    <row r="3639" spans="87:91" x14ac:dyDescent="0.25">
      <c r="CI3639">
        <f>'TABLEAU DE BORD'!B3637</f>
        <v>0</v>
      </c>
      <c r="CJ3639">
        <f>'TABLEAU DE BORD'!E3637-'TABLEAU DE BORD'!C3637</f>
        <v>0</v>
      </c>
      <c r="CL3639">
        <f>'TABLEAU DE BORD'!H3637</f>
        <v>0</v>
      </c>
      <c r="CM3639">
        <f>'TABLEAU DE BORD'!K3637-'TABLEAU DE BORD'!I3637</f>
        <v>0</v>
      </c>
    </row>
    <row r="3640" spans="87:91" x14ac:dyDescent="0.25">
      <c r="CI3640">
        <f>'TABLEAU DE BORD'!B3638</f>
        <v>0</v>
      </c>
      <c r="CJ3640">
        <f>'TABLEAU DE BORD'!E3638-'TABLEAU DE BORD'!C3638</f>
        <v>0</v>
      </c>
      <c r="CL3640">
        <f>'TABLEAU DE BORD'!H3638</f>
        <v>0</v>
      </c>
      <c r="CM3640">
        <f>'TABLEAU DE BORD'!K3638-'TABLEAU DE BORD'!I3638</f>
        <v>0</v>
      </c>
    </row>
    <row r="3641" spans="87:91" x14ac:dyDescent="0.25">
      <c r="CI3641">
        <f>'TABLEAU DE BORD'!B3639</f>
        <v>0</v>
      </c>
      <c r="CJ3641">
        <f>'TABLEAU DE BORD'!E3639-'TABLEAU DE BORD'!C3639</f>
        <v>0</v>
      </c>
      <c r="CL3641">
        <f>'TABLEAU DE BORD'!H3639</f>
        <v>0</v>
      </c>
      <c r="CM3641">
        <f>'TABLEAU DE BORD'!K3639-'TABLEAU DE BORD'!I3639</f>
        <v>0</v>
      </c>
    </row>
    <row r="3642" spans="87:91" x14ac:dyDescent="0.25">
      <c r="CI3642">
        <f>'TABLEAU DE BORD'!B3640</f>
        <v>0</v>
      </c>
      <c r="CJ3642">
        <f>'TABLEAU DE BORD'!E3640-'TABLEAU DE BORD'!C3640</f>
        <v>0</v>
      </c>
      <c r="CL3642">
        <f>'TABLEAU DE BORD'!H3640</f>
        <v>0</v>
      </c>
      <c r="CM3642">
        <f>'TABLEAU DE BORD'!K3640-'TABLEAU DE BORD'!I3640</f>
        <v>0</v>
      </c>
    </row>
    <row r="3643" spans="87:91" x14ac:dyDescent="0.25">
      <c r="CI3643">
        <f>'TABLEAU DE BORD'!B3641</f>
        <v>0</v>
      </c>
      <c r="CJ3643">
        <f>'TABLEAU DE BORD'!E3641-'TABLEAU DE BORD'!C3641</f>
        <v>0</v>
      </c>
      <c r="CL3643">
        <f>'TABLEAU DE BORD'!H3641</f>
        <v>0</v>
      </c>
      <c r="CM3643">
        <f>'TABLEAU DE BORD'!K3641-'TABLEAU DE BORD'!I3641</f>
        <v>0</v>
      </c>
    </row>
    <row r="3644" spans="87:91" x14ac:dyDescent="0.25">
      <c r="CI3644">
        <f>'TABLEAU DE BORD'!B3642</f>
        <v>0</v>
      </c>
      <c r="CJ3644">
        <f>'TABLEAU DE BORD'!E3642-'TABLEAU DE BORD'!C3642</f>
        <v>0</v>
      </c>
      <c r="CL3644">
        <f>'TABLEAU DE BORD'!H3642</f>
        <v>0</v>
      </c>
      <c r="CM3644">
        <f>'TABLEAU DE BORD'!K3642-'TABLEAU DE BORD'!I3642</f>
        <v>0</v>
      </c>
    </row>
    <row r="3645" spans="87:91" x14ac:dyDescent="0.25">
      <c r="CI3645">
        <f>'TABLEAU DE BORD'!B3643</f>
        <v>0</v>
      </c>
      <c r="CJ3645">
        <f>'TABLEAU DE BORD'!E3643-'TABLEAU DE BORD'!C3643</f>
        <v>0</v>
      </c>
      <c r="CL3645">
        <f>'TABLEAU DE BORD'!H3643</f>
        <v>0</v>
      </c>
      <c r="CM3645">
        <f>'TABLEAU DE BORD'!K3643-'TABLEAU DE BORD'!I3643</f>
        <v>0</v>
      </c>
    </row>
    <row r="3646" spans="87:91" x14ac:dyDescent="0.25">
      <c r="CI3646">
        <f>'TABLEAU DE BORD'!B3644</f>
        <v>0</v>
      </c>
      <c r="CJ3646">
        <f>'TABLEAU DE BORD'!E3644-'TABLEAU DE BORD'!C3644</f>
        <v>0</v>
      </c>
      <c r="CL3646">
        <f>'TABLEAU DE BORD'!H3644</f>
        <v>0</v>
      </c>
      <c r="CM3646">
        <f>'TABLEAU DE BORD'!K3644-'TABLEAU DE BORD'!I3644</f>
        <v>0</v>
      </c>
    </row>
    <row r="3647" spans="87:91" x14ac:dyDescent="0.25">
      <c r="CI3647">
        <f>'TABLEAU DE BORD'!B3645</f>
        <v>0</v>
      </c>
      <c r="CJ3647">
        <f>'TABLEAU DE BORD'!E3645-'TABLEAU DE BORD'!C3645</f>
        <v>0</v>
      </c>
      <c r="CL3647">
        <f>'TABLEAU DE BORD'!H3645</f>
        <v>0</v>
      </c>
      <c r="CM3647">
        <f>'TABLEAU DE BORD'!K3645-'TABLEAU DE BORD'!I3645</f>
        <v>0</v>
      </c>
    </row>
    <row r="3648" spans="87:91" x14ac:dyDescent="0.25">
      <c r="CI3648">
        <f>'TABLEAU DE BORD'!B3646</f>
        <v>0</v>
      </c>
      <c r="CJ3648">
        <f>'TABLEAU DE BORD'!E3646-'TABLEAU DE BORD'!C3646</f>
        <v>0</v>
      </c>
      <c r="CL3648">
        <f>'TABLEAU DE BORD'!H3646</f>
        <v>0</v>
      </c>
      <c r="CM3648">
        <f>'TABLEAU DE BORD'!K3646-'TABLEAU DE BORD'!I3646</f>
        <v>0</v>
      </c>
    </row>
    <row r="3649" spans="87:91" x14ac:dyDescent="0.25">
      <c r="CI3649">
        <f>'TABLEAU DE BORD'!B3647</f>
        <v>0</v>
      </c>
      <c r="CJ3649">
        <f>'TABLEAU DE BORD'!E3647-'TABLEAU DE BORD'!C3647</f>
        <v>0</v>
      </c>
      <c r="CL3649">
        <f>'TABLEAU DE BORD'!H3647</f>
        <v>0</v>
      </c>
      <c r="CM3649">
        <f>'TABLEAU DE BORD'!K3647-'TABLEAU DE BORD'!I3647</f>
        <v>0</v>
      </c>
    </row>
    <row r="3650" spans="87:91" x14ac:dyDescent="0.25">
      <c r="CI3650">
        <f>'TABLEAU DE BORD'!B3648</f>
        <v>0</v>
      </c>
      <c r="CJ3650">
        <f>'TABLEAU DE BORD'!E3648-'TABLEAU DE BORD'!C3648</f>
        <v>0</v>
      </c>
      <c r="CL3650">
        <f>'TABLEAU DE BORD'!H3648</f>
        <v>0</v>
      </c>
      <c r="CM3650">
        <f>'TABLEAU DE BORD'!K3648-'TABLEAU DE BORD'!I3648</f>
        <v>0</v>
      </c>
    </row>
    <row r="3651" spans="87:91" x14ac:dyDescent="0.25">
      <c r="CI3651">
        <f>'TABLEAU DE BORD'!B3649</f>
        <v>0</v>
      </c>
      <c r="CJ3651">
        <f>'TABLEAU DE BORD'!E3649-'TABLEAU DE BORD'!C3649</f>
        <v>0</v>
      </c>
      <c r="CL3651">
        <f>'TABLEAU DE BORD'!H3649</f>
        <v>0</v>
      </c>
      <c r="CM3651">
        <f>'TABLEAU DE BORD'!K3649-'TABLEAU DE BORD'!I3649</f>
        <v>0</v>
      </c>
    </row>
    <row r="3652" spans="87:91" x14ac:dyDescent="0.25">
      <c r="CI3652">
        <f>'TABLEAU DE BORD'!B3650</f>
        <v>0</v>
      </c>
      <c r="CJ3652">
        <f>'TABLEAU DE BORD'!E3650-'TABLEAU DE BORD'!C3650</f>
        <v>0</v>
      </c>
      <c r="CL3652">
        <f>'TABLEAU DE BORD'!H3650</f>
        <v>0</v>
      </c>
      <c r="CM3652">
        <f>'TABLEAU DE BORD'!K3650-'TABLEAU DE BORD'!I3650</f>
        <v>0</v>
      </c>
    </row>
    <row r="3653" spans="87:91" x14ac:dyDescent="0.25">
      <c r="CI3653">
        <f>'TABLEAU DE BORD'!B3651</f>
        <v>0</v>
      </c>
      <c r="CJ3653">
        <f>'TABLEAU DE BORD'!E3651-'TABLEAU DE BORD'!C3651</f>
        <v>0</v>
      </c>
      <c r="CL3653">
        <f>'TABLEAU DE BORD'!H3651</f>
        <v>0</v>
      </c>
      <c r="CM3653">
        <f>'TABLEAU DE BORD'!K3651-'TABLEAU DE BORD'!I3651</f>
        <v>0</v>
      </c>
    </row>
    <row r="3654" spans="87:91" x14ac:dyDescent="0.25">
      <c r="CI3654">
        <f>'TABLEAU DE BORD'!B3652</f>
        <v>0</v>
      </c>
      <c r="CJ3654">
        <f>'TABLEAU DE BORD'!E3652-'TABLEAU DE BORD'!C3652</f>
        <v>0</v>
      </c>
      <c r="CL3654">
        <f>'TABLEAU DE BORD'!H3652</f>
        <v>0</v>
      </c>
      <c r="CM3654">
        <f>'TABLEAU DE BORD'!K3652-'TABLEAU DE BORD'!I3652</f>
        <v>0</v>
      </c>
    </row>
    <row r="3655" spans="87:91" x14ac:dyDescent="0.25">
      <c r="CI3655">
        <f>'TABLEAU DE BORD'!B3653</f>
        <v>0</v>
      </c>
      <c r="CJ3655">
        <f>'TABLEAU DE BORD'!E3653-'TABLEAU DE BORD'!C3653</f>
        <v>0</v>
      </c>
      <c r="CL3655">
        <f>'TABLEAU DE BORD'!H3653</f>
        <v>0</v>
      </c>
      <c r="CM3655">
        <f>'TABLEAU DE BORD'!K3653-'TABLEAU DE BORD'!I3653</f>
        <v>0</v>
      </c>
    </row>
    <row r="3656" spans="87:91" x14ac:dyDescent="0.25">
      <c r="CI3656">
        <f>'TABLEAU DE BORD'!B3654</f>
        <v>0</v>
      </c>
      <c r="CJ3656">
        <f>'TABLEAU DE BORD'!E3654-'TABLEAU DE BORD'!C3654</f>
        <v>0</v>
      </c>
      <c r="CL3656">
        <f>'TABLEAU DE BORD'!H3654</f>
        <v>0</v>
      </c>
      <c r="CM3656">
        <f>'TABLEAU DE BORD'!K3654-'TABLEAU DE BORD'!I3654</f>
        <v>0</v>
      </c>
    </row>
    <row r="3657" spans="87:91" x14ac:dyDescent="0.25">
      <c r="CI3657">
        <f>'TABLEAU DE BORD'!B3655</f>
        <v>0</v>
      </c>
      <c r="CJ3657">
        <f>'TABLEAU DE BORD'!E3655-'TABLEAU DE BORD'!C3655</f>
        <v>0</v>
      </c>
      <c r="CL3657">
        <f>'TABLEAU DE BORD'!H3655</f>
        <v>0</v>
      </c>
      <c r="CM3657">
        <f>'TABLEAU DE BORD'!K3655-'TABLEAU DE BORD'!I3655</f>
        <v>0</v>
      </c>
    </row>
    <row r="3658" spans="87:91" x14ac:dyDescent="0.25">
      <c r="CI3658">
        <f>'TABLEAU DE BORD'!B3656</f>
        <v>0</v>
      </c>
      <c r="CJ3658">
        <f>'TABLEAU DE BORD'!E3656-'TABLEAU DE BORD'!C3656</f>
        <v>0</v>
      </c>
      <c r="CL3658">
        <f>'TABLEAU DE BORD'!H3656</f>
        <v>0</v>
      </c>
      <c r="CM3658">
        <f>'TABLEAU DE BORD'!K3656-'TABLEAU DE BORD'!I3656</f>
        <v>0</v>
      </c>
    </row>
    <row r="3659" spans="87:91" x14ac:dyDescent="0.25">
      <c r="CI3659">
        <f>'TABLEAU DE BORD'!B3657</f>
        <v>0</v>
      </c>
      <c r="CJ3659">
        <f>'TABLEAU DE BORD'!E3657-'TABLEAU DE BORD'!C3657</f>
        <v>0</v>
      </c>
      <c r="CL3659">
        <f>'TABLEAU DE BORD'!H3657</f>
        <v>0</v>
      </c>
      <c r="CM3659">
        <f>'TABLEAU DE BORD'!K3657-'TABLEAU DE BORD'!I3657</f>
        <v>0</v>
      </c>
    </row>
    <row r="3660" spans="87:91" x14ac:dyDescent="0.25">
      <c r="CI3660">
        <f>'TABLEAU DE BORD'!B3658</f>
        <v>0</v>
      </c>
      <c r="CJ3660">
        <f>'TABLEAU DE BORD'!E3658-'TABLEAU DE BORD'!C3658</f>
        <v>0</v>
      </c>
      <c r="CL3660">
        <f>'TABLEAU DE BORD'!H3658</f>
        <v>0</v>
      </c>
      <c r="CM3660">
        <f>'TABLEAU DE BORD'!K3658-'TABLEAU DE BORD'!I3658</f>
        <v>0</v>
      </c>
    </row>
    <row r="3661" spans="87:91" x14ac:dyDescent="0.25">
      <c r="CI3661">
        <f>'TABLEAU DE BORD'!B3659</f>
        <v>0</v>
      </c>
      <c r="CJ3661">
        <f>'TABLEAU DE BORD'!E3659-'TABLEAU DE BORD'!C3659</f>
        <v>0</v>
      </c>
      <c r="CL3661">
        <f>'TABLEAU DE BORD'!H3659</f>
        <v>0</v>
      </c>
      <c r="CM3661">
        <f>'TABLEAU DE BORD'!K3659-'TABLEAU DE BORD'!I3659</f>
        <v>0</v>
      </c>
    </row>
    <row r="3662" spans="87:91" x14ac:dyDescent="0.25">
      <c r="CI3662">
        <f>'TABLEAU DE BORD'!B3660</f>
        <v>0</v>
      </c>
      <c r="CJ3662">
        <f>'TABLEAU DE BORD'!E3660-'TABLEAU DE BORD'!C3660</f>
        <v>0</v>
      </c>
      <c r="CL3662">
        <f>'TABLEAU DE BORD'!H3660</f>
        <v>0</v>
      </c>
      <c r="CM3662">
        <f>'TABLEAU DE BORD'!K3660-'TABLEAU DE BORD'!I3660</f>
        <v>0</v>
      </c>
    </row>
    <row r="3663" spans="87:91" x14ac:dyDescent="0.25">
      <c r="CI3663">
        <f>'TABLEAU DE BORD'!B3661</f>
        <v>0</v>
      </c>
      <c r="CJ3663">
        <f>'TABLEAU DE BORD'!E3661-'TABLEAU DE BORD'!C3661</f>
        <v>0</v>
      </c>
      <c r="CL3663">
        <f>'TABLEAU DE BORD'!H3661</f>
        <v>0</v>
      </c>
      <c r="CM3663">
        <f>'TABLEAU DE BORD'!K3661-'TABLEAU DE BORD'!I3661</f>
        <v>0</v>
      </c>
    </row>
    <row r="3664" spans="87:91" x14ac:dyDescent="0.25">
      <c r="CI3664">
        <f>'TABLEAU DE BORD'!B3662</f>
        <v>0</v>
      </c>
      <c r="CJ3664">
        <f>'TABLEAU DE BORD'!E3662-'TABLEAU DE BORD'!C3662</f>
        <v>0</v>
      </c>
      <c r="CL3664">
        <f>'TABLEAU DE BORD'!H3662</f>
        <v>0</v>
      </c>
      <c r="CM3664">
        <f>'TABLEAU DE BORD'!K3662-'TABLEAU DE BORD'!I3662</f>
        <v>0</v>
      </c>
    </row>
    <row r="3665" spans="87:91" x14ac:dyDescent="0.25">
      <c r="CI3665">
        <f>'TABLEAU DE BORD'!B3663</f>
        <v>0</v>
      </c>
      <c r="CJ3665">
        <f>'TABLEAU DE BORD'!E3663-'TABLEAU DE BORD'!C3663</f>
        <v>0</v>
      </c>
      <c r="CL3665">
        <f>'TABLEAU DE BORD'!H3663</f>
        <v>0</v>
      </c>
      <c r="CM3665">
        <f>'TABLEAU DE BORD'!K3663-'TABLEAU DE BORD'!I3663</f>
        <v>0</v>
      </c>
    </row>
    <row r="3666" spans="87:91" x14ac:dyDescent="0.25">
      <c r="CI3666">
        <f>'TABLEAU DE BORD'!B3664</f>
        <v>0</v>
      </c>
      <c r="CJ3666">
        <f>'TABLEAU DE BORD'!E3664-'TABLEAU DE BORD'!C3664</f>
        <v>0</v>
      </c>
      <c r="CL3666">
        <f>'TABLEAU DE BORD'!H3664</f>
        <v>0</v>
      </c>
      <c r="CM3666">
        <f>'TABLEAU DE BORD'!K3664-'TABLEAU DE BORD'!I3664</f>
        <v>0</v>
      </c>
    </row>
    <row r="3667" spans="87:91" x14ac:dyDescent="0.25">
      <c r="CI3667">
        <f>'TABLEAU DE BORD'!B3665</f>
        <v>0</v>
      </c>
      <c r="CJ3667">
        <f>'TABLEAU DE BORD'!E3665-'TABLEAU DE BORD'!C3665</f>
        <v>0</v>
      </c>
      <c r="CL3667">
        <f>'TABLEAU DE BORD'!H3665</f>
        <v>0</v>
      </c>
      <c r="CM3667">
        <f>'TABLEAU DE BORD'!K3665-'TABLEAU DE BORD'!I3665</f>
        <v>0</v>
      </c>
    </row>
    <row r="3668" spans="87:91" x14ac:dyDescent="0.25">
      <c r="CI3668">
        <f>'TABLEAU DE BORD'!B3666</f>
        <v>0</v>
      </c>
      <c r="CJ3668">
        <f>'TABLEAU DE BORD'!E3666-'TABLEAU DE BORD'!C3666</f>
        <v>0</v>
      </c>
      <c r="CL3668">
        <f>'TABLEAU DE BORD'!H3666</f>
        <v>0</v>
      </c>
      <c r="CM3668">
        <f>'TABLEAU DE BORD'!K3666-'TABLEAU DE BORD'!I3666</f>
        <v>0</v>
      </c>
    </row>
    <row r="3669" spans="87:91" x14ac:dyDescent="0.25">
      <c r="CI3669">
        <f>'TABLEAU DE BORD'!B3667</f>
        <v>0</v>
      </c>
      <c r="CJ3669">
        <f>'TABLEAU DE BORD'!E3667-'TABLEAU DE BORD'!C3667</f>
        <v>0</v>
      </c>
      <c r="CL3669">
        <f>'TABLEAU DE BORD'!H3667</f>
        <v>0</v>
      </c>
      <c r="CM3669">
        <f>'TABLEAU DE BORD'!K3667-'TABLEAU DE BORD'!I3667</f>
        <v>0</v>
      </c>
    </row>
    <row r="3670" spans="87:91" x14ac:dyDescent="0.25">
      <c r="CI3670">
        <f>'TABLEAU DE BORD'!B3668</f>
        <v>0</v>
      </c>
      <c r="CJ3670">
        <f>'TABLEAU DE BORD'!E3668-'TABLEAU DE BORD'!C3668</f>
        <v>0</v>
      </c>
      <c r="CL3670">
        <f>'TABLEAU DE BORD'!H3668</f>
        <v>0</v>
      </c>
      <c r="CM3670">
        <f>'TABLEAU DE BORD'!K3668-'TABLEAU DE BORD'!I3668</f>
        <v>0</v>
      </c>
    </row>
    <row r="3671" spans="87:91" x14ac:dyDescent="0.25">
      <c r="CI3671">
        <f>'TABLEAU DE BORD'!B3669</f>
        <v>0</v>
      </c>
      <c r="CJ3671">
        <f>'TABLEAU DE BORD'!E3669-'TABLEAU DE BORD'!C3669</f>
        <v>0</v>
      </c>
      <c r="CL3671">
        <f>'TABLEAU DE BORD'!H3669</f>
        <v>0</v>
      </c>
      <c r="CM3671">
        <f>'TABLEAU DE BORD'!K3669-'TABLEAU DE BORD'!I3669</f>
        <v>0</v>
      </c>
    </row>
    <row r="3672" spans="87:91" x14ac:dyDescent="0.25">
      <c r="CI3672">
        <f>'TABLEAU DE BORD'!B3670</f>
        <v>0</v>
      </c>
      <c r="CJ3672">
        <f>'TABLEAU DE BORD'!E3670-'TABLEAU DE BORD'!C3670</f>
        <v>0</v>
      </c>
      <c r="CL3672">
        <f>'TABLEAU DE BORD'!H3670</f>
        <v>0</v>
      </c>
      <c r="CM3672">
        <f>'TABLEAU DE BORD'!K3670-'TABLEAU DE BORD'!I3670</f>
        <v>0</v>
      </c>
    </row>
    <row r="3673" spans="87:91" x14ac:dyDescent="0.25">
      <c r="CI3673">
        <f>'TABLEAU DE BORD'!B3671</f>
        <v>0</v>
      </c>
      <c r="CJ3673">
        <f>'TABLEAU DE BORD'!E3671-'TABLEAU DE BORD'!C3671</f>
        <v>0</v>
      </c>
      <c r="CL3673">
        <f>'TABLEAU DE BORD'!H3671</f>
        <v>0</v>
      </c>
      <c r="CM3673">
        <f>'TABLEAU DE BORD'!K3671-'TABLEAU DE BORD'!I3671</f>
        <v>0</v>
      </c>
    </row>
    <row r="3674" spans="87:91" x14ac:dyDescent="0.25">
      <c r="CI3674">
        <f>'TABLEAU DE BORD'!B3672</f>
        <v>0</v>
      </c>
      <c r="CJ3674">
        <f>'TABLEAU DE BORD'!E3672-'TABLEAU DE BORD'!C3672</f>
        <v>0</v>
      </c>
      <c r="CL3674">
        <f>'TABLEAU DE BORD'!H3672</f>
        <v>0</v>
      </c>
      <c r="CM3674">
        <f>'TABLEAU DE BORD'!K3672-'TABLEAU DE BORD'!I3672</f>
        <v>0</v>
      </c>
    </row>
    <row r="3675" spans="87:91" x14ac:dyDescent="0.25">
      <c r="CI3675">
        <f>'TABLEAU DE BORD'!B3673</f>
        <v>0</v>
      </c>
      <c r="CJ3675">
        <f>'TABLEAU DE BORD'!E3673-'TABLEAU DE BORD'!C3673</f>
        <v>0</v>
      </c>
      <c r="CL3675">
        <f>'TABLEAU DE BORD'!H3673</f>
        <v>0</v>
      </c>
      <c r="CM3675">
        <f>'TABLEAU DE BORD'!K3673-'TABLEAU DE BORD'!I3673</f>
        <v>0</v>
      </c>
    </row>
    <row r="3676" spans="87:91" x14ac:dyDescent="0.25">
      <c r="CI3676">
        <f>'TABLEAU DE BORD'!B3674</f>
        <v>0</v>
      </c>
      <c r="CJ3676">
        <f>'TABLEAU DE BORD'!E3674-'TABLEAU DE BORD'!C3674</f>
        <v>0</v>
      </c>
      <c r="CL3676">
        <f>'TABLEAU DE BORD'!H3674</f>
        <v>0</v>
      </c>
      <c r="CM3676">
        <f>'TABLEAU DE BORD'!K3674-'TABLEAU DE BORD'!I3674</f>
        <v>0</v>
      </c>
    </row>
    <row r="3677" spans="87:91" x14ac:dyDescent="0.25">
      <c r="CI3677">
        <f>'TABLEAU DE BORD'!B3675</f>
        <v>0</v>
      </c>
      <c r="CJ3677">
        <f>'TABLEAU DE BORD'!E3675-'TABLEAU DE BORD'!C3675</f>
        <v>0</v>
      </c>
      <c r="CL3677">
        <f>'TABLEAU DE BORD'!H3675</f>
        <v>0</v>
      </c>
      <c r="CM3677">
        <f>'TABLEAU DE BORD'!K3675-'TABLEAU DE BORD'!I3675</f>
        <v>0</v>
      </c>
    </row>
    <row r="3678" spans="87:91" x14ac:dyDescent="0.25">
      <c r="CI3678">
        <f>'TABLEAU DE BORD'!B3676</f>
        <v>0</v>
      </c>
      <c r="CJ3678">
        <f>'TABLEAU DE BORD'!E3676-'TABLEAU DE BORD'!C3676</f>
        <v>0</v>
      </c>
      <c r="CL3678">
        <f>'TABLEAU DE BORD'!H3676</f>
        <v>0</v>
      </c>
      <c r="CM3678">
        <f>'TABLEAU DE BORD'!K3676-'TABLEAU DE BORD'!I3676</f>
        <v>0</v>
      </c>
    </row>
    <row r="3679" spans="87:91" x14ac:dyDescent="0.25">
      <c r="CI3679">
        <f>'TABLEAU DE BORD'!B3677</f>
        <v>0</v>
      </c>
      <c r="CJ3679">
        <f>'TABLEAU DE BORD'!E3677-'TABLEAU DE BORD'!C3677</f>
        <v>0</v>
      </c>
      <c r="CL3679">
        <f>'TABLEAU DE BORD'!H3677</f>
        <v>0</v>
      </c>
      <c r="CM3679">
        <f>'TABLEAU DE BORD'!K3677-'TABLEAU DE BORD'!I3677</f>
        <v>0</v>
      </c>
    </row>
    <row r="3680" spans="87:91" x14ac:dyDescent="0.25">
      <c r="CI3680">
        <f>'TABLEAU DE BORD'!B3678</f>
        <v>0</v>
      </c>
      <c r="CJ3680">
        <f>'TABLEAU DE BORD'!E3678-'TABLEAU DE BORD'!C3678</f>
        <v>0</v>
      </c>
      <c r="CL3680">
        <f>'TABLEAU DE BORD'!H3678</f>
        <v>0</v>
      </c>
      <c r="CM3680">
        <f>'TABLEAU DE BORD'!K3678-'TABLEAU DE BORD'!I3678</f>
        <v>0</v>
      </c>
    </row>
    <row r="3681" spans="87:91" x14ac:dyDescent="0.25">
      <c r="CI3681">
        <f>'TABLEAU DE BORD'!B3679</f>
        <v>0</v>
      </c>
      <c r="CJ3681">
        <f>'TABLEAU DE BORD'!E3679-'TABLEAU DE BORD'!C3679</f>
        <v>0</v>
      </c>
      <c r="CL3681">
        <f>'TABLEAU DE BORD'!H3679</f>
        <v>0</v>
      </c>
      <c r="CM3681">
        <f>'TABLEAU DE BORD'!K3679-'TABLEAU DE BORD'!I3679</f>
        <v>0</v>
      </c>
    </row>
    <row r="3682" spans="87:91" x14ac:dyDescent="0.25">
      <c r="CI3682">
        <f>'TABLEAU DE BORD'!B3680</f>
        <v>0</v>
      </c>
      <c r="CJ3682">
        <f>'TABLEAU DE BORD'!E3680-'TABLEAU DE BORD'!C3680</f>
        <v>0</v>
      </c>
      <c r="CL3682">
        <f>'TABLEAU DE BORD'!H3680</f>
        <v>0</v>
      </c>
      <c r="CM3682">
        <f>'TABLEAU DE BORD'!K3680-'TABLEAU DE BORD'!I3680</f>
        <v>0</v>
      </c>
    </row>
    <row r="3683" spans="87:91" x14ac:dyDescent="0.25">
      <c r="CI3683">
        <f>'TABLEAU DE BORD'!B3681</f>
        <v>0</v>
      </c>
      <c r="CJ3683">
        <f>'TABLEAU DE BORD'!E3681-'TABLEAU DE BORD'!C3681</f>
        <v>0</v>
      </c>
      <c r="CL3683">
        <f>'TABLEAU DE BORD'!H3681</f>
        <v>0</v>
      </c>
      <c r="CM3683">
        <f>'TABLEAU DE BORD'!K3681-'TABLEAU DE BORD'!I3681</f>
        <v>0</v>
      </c>
    </row>
    <row r="3684" spans="87:91" x14ac:dyDescent="0.25">
      <c r="CI3684">
        <f>'TABLEAU DE BORD'!B3682</f>
        <v>0</v>
      </c>
      <c r="CJ3684">
        <f>'TABLEAU DE BORD'!E3682-'TABLEAU DE BORD'!C3682</f>
        <v>0</v>
      </c>
      <c r="CL3684">
        <f>'TABLEAU DE BORD'!H3682</f>
        <v>0</v>
      </c>
      <c r="CM3684">
        <f>'TABLEAU DE BORD'!K3682-'TABLEAU DE BORD'!I3682</f>
        <v>0</v>
      </c>
    </row>
    <row r="3685" spans="87:91" x14ac:dyDescent="0.25">
      <c r="CI3685">
        <f>'TABLEAU DE BORD'!B3683</f>
        <v>0</v>
      </c>
      <c r="CJ3685">
        <f>'TABLEAU DE BORD'!E3683-'TABLEAU DE BORD'!C3683</f>
        <v>0</v>
      </c>
      <c r="CL3685">
        <f>'TABLEAU DE BORD'!H3683</f>
        <v>0</v>
      </c>
      <c r="CM3685">
        <f>'TABLEAU DE BORD'!K3683-'TABLEAU DE BORD'!I3683</f>
        <v>0</v>
      </c>
    </row>
    <row r="3686" spans="87:91" x14ac:dyDescent="0.25">
      <c r="CI3686">
        <f>'TABLEAU DE BORD'!B3684</f>
        <v>0</v>
      </c>
      <c r="CJ3686">
        <f>'TABLEAU DE BORD'!E3684-'TABLEAU DE BORD'!C3684</f>
        <v>0</v>
      </c>
      <c r="CL3686">
        <f>'TABLEAU DE BORD'!H3684</f>
        <v>0</v>
      </c>
      <c r="CM3686">
        <f>'TABLEAU DE BORD'!K3684-'TABLEAU DE BORD'!I3684</f>
        <v>0</v>
      </c>
    </row>
    <row r="3687" spans="87:91" x14ac:dyDescent="0.25">
      <c r="CI3687">
        <f>'TABLEAU DE BORD'!B3685</f>
        <v>0</v>
      </c>
      <c r="CJ3687">
        <f>'TABLEAU DE BORD'!E3685-'TABLEAU DE BORD'!C3685</f>
        <v>0</v>
      </c>
      <c r="CL3687">
        <f>'TABLEAU DE BORD'!H3685</f>
        <v>0</v>
      </c>
      <c r="CM3687">
        <f>'TABLEAU DE BORD'!K3685-'TABLEAU DE BORD'!I3685</f>
        <v>0</v>
      </c>
    </row>
    <row r="3688" spans="87:91" x14ac:dyDescent="0.25">
      <c r="CI3688">
        <f>'TABLEAU DE BORD'!B3686</f>
        <v>0</v>
      </c>
      <c r="CJ3688">
        <f>'TABLEAU DE BORD'!E3686-'TABLEAU DE BORD'!C3686</f>
        <v>0</v>
      </c>
      <c r="CL3688">
        <f>'TABLEAU DE BORD'!H3686</f>
        <v>0</v>
      </c>
      <c r="CM3688">
        <f>'TABLEAU DE BORD'!K3686-'TABLEAU DE BORD'!I3686</f>
        <v>0</v>
      </c>
    </row>
    <row r="3689" spans="87:91" x14ac:dyDescent="0.25">
      <c r="CI3689">
        <f>'TABLEAU DE BORD'!B3687</f>
        <v>0</v>
      </c>
      <c r="CJ3689">
        <f>'TABLEAU DE BORD'!E3687-'TABLEAU DE BORD'!C3687</f>
        <v>0</v>
      </c>
      <c r="CL3689">
        <f>'TABLEAU DE BORD'!H3687</f>
        <v>0</v>
      </c>
      <c r="CM3689">
        <f>'TABLEAU DE BORD'!K3687-'TABLEAU DE BORD'!I3687</f>
        <v>0</v>
      </c>
    </row>
    <row r="3690" spans="87:91" x14ac:dyDescent="0.25">
      <c r="CI3690">
        <f>'TABLEAU DE BORD'!B3688</f>
        <v>0</v>
      </c>
      <c r="CJ3690">
        <f>'TABLEAU DE BORD'!E3688-'TABLEAU DE BORD'!C3688</f>
        <v>0</v>
      </c>
      <c r="CL3690">
        <f>'TABLEAU DE BORD'!H3688</f>
        <v>0</v>
      </c>
      <c r="CM3690">
        <f>'TABLEAU DE BORD'!K3688-'TABLEAU DE BORD'!I3688</f>
        <v>0</v>
      </c>
    </row>
    <row r="3691" spans="87:91" x14ac:dyDescent="0.25">
      <c r="CI3691">
        <f>'TABLEAU DE BORD'!B3689</f>
        <v>0</v>
      </c>
      <c r="CJ3691">
        <f>'TABLEAU DE BORD'!E3689-'TABLEAU DE BORD'!C3689</f>
        <v>0</v>
      </c>
      <c r="CL3691">
        <f>'TABLEAU DE BORD'!H3689</f>
        <v>0</v>
      </c>
      <c r="CM3691">
        <f>'TABLEAU DE BORD'!K3689-'TABLEAU DE BORD'!I3689</f>
        <v>0</v>
      </c>
    </row>
    <row r="3692" spans="87:91" x14ac:dyDescent="0.25">
      <c r="CI3692">
        <f>'TABLEAU DE BORD'!B3690</f>
        <v>0</v>
      </c>
      <c r="CJ3692">
        <f>'TABLEAU DE BORD'!E3690-'TABLEAU DE BORD'!C3690</f>
        <v>0</v>
      </c>
      <c r="CL3692">
        <f>'TABLEAU DE BORD'!H3690</f>
        <v>0</v>
      </c>
      <c r="CM3692">
        <f>'TABLEAU DE BORD'!K3690-'TABLEAU DE BORD'!I3690</f>
        <v>0</v>
      </c>
    </row>
    <row r="3693" spans="87:91" x14ac:dyDescent="0.25">
      <c r="CI3693">
        <f>'TABLEAU DE BORD'!B3691</f>
        <v>0</v>
      </c>
      <c r="CJ3693">
        <f>'TABLEAU DE BORD'!E3691-'TABLEAU DE BORD'!C3691</f>
        <v>0</v>
      </c>
      <c r="CL3693">
        <f>'TABLEAU DE BORD'!H3691</f>
        <v>0</v>
      </c>
      <c r="CM3693">
        <f>'TABLEAU DE BORD'!K3691-'TABLEAU DE BORD'!I3691</f>
        <v>0</v>
      </c>
    </row>
    <row r="3694" spans="87:91" x14ac:dyDescent="0.25">
      <c r="CI3694">
        <f>'TABLEAU DE BORD'!B3692</f>
        <v>0</v>
      </c>
      <c r="CJ3694">
        <f>'TABLEAU DE BORD'!E3692-'TABLEAU DE BORD'!C3692</f>
        <v>0</v>
      </c>
      <c r="CL3694">
        <f>'TABLEAU DE BORD'!H3692</f>
        <v>0</v>
      </c>
      <c r="CM3694">
        <f>'TABLEAU DE BORD'!K3692-'TABLEAU DE BORD'!I3692</f>
        <v>0</v>
      </c>
    </row>
    <row r="3695" spans="87:91" x14ac:dyDescent="0.25">
      <c r="CI3695">
        <f>'TABLEAU DE BORD'!B3693</f>
        <v>0</v>
      </c>
      <c r="CJ3695">
        <f>'TABLEAU DE BORD'!E3693-'TABLEAU DE BORD'!C3693</f>
        <v>0</v>
      </c>
      <c r="CL3695">
        <f>'TABLEAU DE BORD'!H3693</f>
        <v>0</v>
      </c>
      <c r="CM3695">
        <f>'TABLEAU DE BORD'!K3693-'TABLEAU DE BORD'!I3693</f>
        <v>0</v>
      </c>
    </row>
    <row r="3696" spans="87:91" x14ac:dyDescent="0.25">
      <c r="CI3696">
        <f>'TABLEAU DE BORD'!B3694</f>
        <v>0</v>
      </c>
      <c r="CJ3696">
        <f>'TABLEAU DE BORD'!E3694-'TABLEAU DE BORD'!C3694</f>
        <v>0</v>
      </c>
      <c r="CL3696">
        <f>'TABLEAU DE BORD'!H3694</f>
        <v>0</v>
      </c>
      <c r="CM3696">
        <f>'TABLEAU DE BORD'!K3694-'TABLEAU DE BORD'!I3694</f>
        <v>0</v>
      </c>
    </row>
    <row r="3697" spans="87:91" x14ac:dyDescent="0.25">
      <c r="CI3697">
        <f>'TABLEAU DE BORD'!B3695</f>
        <v>0</v>
      </c>
      <c r="CJ3697">
        <f>'TABLEAU DE BORD'!E3695-'TABLEAU DE BORD'!C3695</f>
        <v>0</v>
      </c>
      <c r="CL3697">
        <f>'TABLEAU DE BORD'!H3695</f>
        <v>0</v>
      </c>
      <c r="CM3697">
        <f>'TABLEAU DE BORD'!K3695-'TABLEAU DE BORD'!I3695</f>
        <v>0</v>
      </c>
    </row>
    <row r="3698" spans="87:91" x14ac:dyDescent="0.25">
      <c r="CI3698">
        <f>'TABLEAU DE BORD'!B3696</f>
        <v>0</v>
      </c>
      <c r="CJ3698">
        <f>'TABLEAU DE BORD'!E3696-'TABLEAU DE BORD'!C3696</f>
        <v>0</v>
      </c>
      <c r="CL3698">
        <f>'TABLEAU DE BORD'!H3696</f>
        <v>0</v>
      </c>
      <c r="CM3698">
        <f>'TABLEAU DE BORD'!K3696-'TABLEAU DE BORD'!I3696</f>
        <v>0</v>
      </c>
    </row>
    <row r="3699" spans="87:91" x14ac:dyDescent="0.25">
      <c r="CI3699">
        <f>'TABLEAU DE BORD'!B3697</f>
        <v>0</v>
      </c>
      <c r="CJ3699">
        <f>'TABLEAU DE BORD'!E3697-'TABLEAU DE BORD'!C3697</f>
        <v>0</v>
      </c>
      <c r="CL3699">
        <f>'TABLEAU DE BORD'!H3697</f>
        <v>0</v>
      </c>
      <c r="CM3699">
        <f>'TABLEAU DE BORD'!K3697-'TABLEAU DE BORD'!I3697</f>
        <v>0</v>
      </c>
    </row>
    <row r="3700" spans="87:91" x14ac:dyDescent="0.25">
      <c r="CI3700">
        <f>'TABLEAU DE BORD'!B3698</f>
        <v>0</v>
      </c>
      <c r="CJ3700">
        <f>'TABLEAU DE BORD'!E3698-'TABLEAU DE BORD'!C3698</f>
        <v>0</v>
      </c>
      <c r="CL3700">
        <f>'TABLEAU DE BORD'!H3698</f>
        <v>0</v>
      </c>
      <c r="CM3700">
        <f>'TABLEAU DE BORD'!K3698-'TABLEAU DE BORD'!I3698</f>
        <v>0</v>
      </c>
    </row>
    <row r="3701" spans="87:91" x14ac:dyDescent="0.25">
      <c r="CI3701">
        <f>'TABLEAU DE BORD'!B3699</f>
        <v>0</v>
      </c>
      <c r="CJ3701">
        <f>'TABLEAU DE BORD'!E3699-'TABLEAU DE BORD'!C3699</f>
        <v>0</v>
      </c>
      <c r="CL3701">
        <f>'TABLEAU DE BORD'!H3699</f>
        <v>0</v>
      </c>
      <c r="CM3701">
        <f>'TABLEAU DE BORD'!K3699-'TABLEAU DE BORD'!I3699</f>
        <v>0</v>
      </c>
    </row>
    <row r="3702" spans="87:91" x14ac:dyDescent="0.25">
      <c r="CI3702">
        <f>'TABLEAU DE BORD'!B3700</f>
        <v>0</v>
      </c>
      <c r="CJ3702">
        <f>'TABLEAU DE BORD'!E3700-'TABLEAU DE BORD'!C3700</f>
        <v>0</v>
      </c>
      <c r="CL3702">
        <f>'TABLEAU DE BORD'!H3700</f>
        <v>0</v>
      </c>
      <c r="CM3702">
        <f>'TABLEAU DE BORD'!K3700-'TABLEAU DE BORD'!I3700</f>
        <v>0</v>
      </c>
    </row>
    <row r="3703" spans="87:91" x14ac:dyDescent="0.25">
      <c r="CI3703">
        <f>'TABLEAU DE BORD'!B3701</f>
        <v>0</v>
      </c>
      <c r="CJ3703">
        <f>'TABLEAU DE BORD'!E3701-'TABLEAU DE BORD'!C3701</f>
        <v>0</v>
      </c>
      <c r="CL3703">
        <f>'TABLEAU DE BORD'!H3701</f>
        <v>0</v>
      </c>
      <c r="CM3703">
        <f>'TABLEAU DE BORD'!K3701-'TABLEAU DE BORD'!I3701</f>
        <v>0</v>
      </c>
    </row>
    <row r="3704" spans="87:91" x14ac:dyDescent="0.25">
      <c r="CI3704">
        <f>'TABLEAU DE BORD'!B3702</f>
        <v>0</v>
      </c>
      <c r="CJ3704">
        <f>'TABLEAU DE BORD'!E3702-'TABLEAU DE BORD'!C3702</f>
        <v>0</v>
      </c>
      <c r="CL3704">
        <f>'TABLEAU DE BORD'!H3702</f>
        <v>0</v>
      </c>
      <c r="CM3704">
        <f>'TABLEAU DE BORD'!K3702-'TABLEAU DE BORD'!I3702</f>
        <v>0</v>
      </c>
    </row>
    <row r="3705" spans="87:91" x14ac:dyDescent="0.25">
      <c r="CI3705">
        <f>'TABLEAU DE BORD'!B3703</f>
        <v>0</v>
      </c>
      <c r="CJ3705">
        <f>'TABLEAU DE BORD'!E3703-'TABLEAU DE BORD'!C3703</f>
        <v>0</v>
      </c>
      <c r="CL3705">
        <f>'TABLEAU DE BORD'!H3703</f>
        <v>0</v>
      </c>
      <c r="CM3705">
        <f>'TABLEAU DE BORD'!K3703-'TABLEAU DE BORD'!I3703</f>
        <v>0</v>
      </c>
    </row>
    <row r="3706" spans="87:91" x14ac:dyDescent="0.25">
      <c r="CI3706">
        <f>'TABLEAU DE BORD'!B3704</f>
        <v>0</v>
      </c>
      <c r="CJ3706">
        <f>'TABLEAU DE BORD'!E3704-'TABLEAU DE BORD'!C3704</f>
        <v>0</v>
      </c>
      <c r="CL3706">
        <f>'TABLEAU DE BORD'!H3704</f>
        <v>0</v>
      </c>
      <c r="CM3706">
        <f>'TABLEAU DE BORD'!K3704-'TABLEAU DE BORD'!I3704</f>
        <v>0</v>
      </c>
    </row>
    <row r="3707" spans="87:91" x14ac:dyDescent="0.25">
      <c r="CI3707">
        <f>'TABLEAU DE BORD'!B3705</f>
        <v>0</v>
      </c>
      <c r="CJ3707">
        <f>'TABLEAU DE BORD'!E3705-'TABLEAU DE BORD'!C3705</f>
        <v>0</v>
      </c>
      <c r="CL3707">
        <f>'TABLEAU DE BORD'!H3705</f>
        <v>0</v>
      </c>
      <c r="CM3707">
        <f>'TABLEAU DE BORD'!K3705-'TABLEAU DE BORD'!I3705</f>
        <v>0</v>
      </c>
    </row>
    <row r="3708" spans="87:91" x14ac:dyDescent="0.25">
      <c r="CI3708">
        <f>'TABLEAU DE BORD'!B3706</f>
        <v>0</v>
      </c>
      <c r="CJ3708">
        <f>'TABLEAU DE BORD'!E3706-'TABLEAU DE BORD'!C3706</f>
        <v>0</v>
      </c>
      <c r="CL3708">
        <f>'TABLEAU DE BORD'!H3706</f>
        <v>0</v>
      </c>
      <c r="CM3708">
        <f>'TABLEAU DE BORD'!K3706-'TABLEAU DE BORD'!I3706</f>
        <v>0</v>
      </c>
    </row>
    <row r="3709" spans="87:91" x14ac:dyDescent="0.25">
      <c r="CI3709">
        <f>'TABLEAU DE BORD'!B3707</f>
        <v>0</v>
      </c>
      <c r="CJ3709">
        <f>'TABLEAU DE BORD'!E3707-'TABLEAU DE BORD'!C3707</f>
        <v>0</v>
      </c>
      <c r="CL3709">
        <f>'TABLEAU DE BORD'!H3707</f>
        <v>0</v>
      </c>
      <c r="CM3709">
        <f>'TABLEAU DE BORD'!K3707-'TABLEAU DE BORD'!I3707</f>
        <v>0</v>
      </c>
    </row>
    <row r="3710" spans="87:91" x14ac:dyDescent="0.25">
      <c r="CI3710">
        <f>'TABLEAU DE BORD'!B3708</f>
        <v>0</v>
      </c>
      <c r="CJ3710">
        <f>'TABLEAU DE BORD'!E3708-'TABLEAU DE BORD'!C3708</f>
        <v>0</v>
      </c>
      <c r="CL3710">
        <f>'TABLEAU DE BORD'!H3708</f>
        <v>0</v>
      </c>
      <c r="CM3710">
        <f>'TABLEAU DE BORD'!K3708-'TABLEAU DE BORD'!I3708</f>
        <v>0</v>
      </c>
    </row>
    <row r="3711" spans="87:91" x14ac:dyDescent="0.25">
      <c r="CI3711">
        <f>'TABLEAU DE BORD'!B3709</f>
        <v>0</v>
      </c>
      <c r="CJ3711">
        <f>'TABLEAU DE BORD'!E3709-'TABLEAU DE BORD'!C3709</f>
        <v>0</v>
      </c>
      <c r="CL3711">
        <f>'TABLEAU DE BORD'!H3709</f>
        <v>0</v>
      </c>
      <c r="CM3711">
        <f>'TABLEAU DE BORD'!K3709-'TABLEAU DE BORD'!I3709</f>
        <v>0</v>
      </c>
    </row>
    <row r="3712" spans="87:91" x14ac:dyDescent="0.25">
      <c r="CI3712">
        <f>'TABLEAU DE BORD'!B3710</f>
        <v>0</v>
      </c>
      <c r="CJ3712">
        <f>'TABLEAU DE BORD'!E3710-'TABLEAU DE BORD'!C3710</f>
        <v>0</v>
      </c>
      <c r="CL3712">
        <f>'TABLEAU DE BORD'!H3710</f>
        <v>0</v>
      </c>
      <c r="CM3712">
        <f>'TABLEAU DE BORD'!K3710-'TABLEAU DE BORD'!I3710</f>
        <v>0</v>
      </c>
    </row>
    <row r="3713" spans="87:91" x14ac:dyDescent="0.25">
      <c r="CI3713">
        <f>'TABLEAU DE BORD'!B3711</f>
        <v>0</v>
      </c>
      <c r="CJ3713">
        <f>'TABLEAU DE BORD'!E3711-'TABLEAU DE BORD'!C3711</f>
        <v>0</v>
      </c>
      <c r="CL3713">
        <f>'TABLEAU DE BORD'!H3711</f>
        <v>0</v>
      </c>
      <c r="CM3713">
        <f>'TABLEAU DE BORD'!K3711-'TABLEAU DE BORD'!I3711</f>
        <v>0</v>
      </c>
    </row>
    <row r="3714" spans="87:91" x14ac:dyDescent="0.25">
      <c r="CI3714">
        <f>'TABLEAU DE BORD'!B3712</f>
        <v>0</v>
      </c>
      <c r="CJ3714">
        <f>'TABLEAU DE BORD'!E3712-'TABLEAU DE BORD'!C3712</f>
        <v>0</v>
      </c>
      <c r="CL3714">
        <f>'TABLEAU DE BORD'!H3712</f>
        <v>0</v>
      </c>
      <c r="CM3714">
        <f>'TABLEAU DE BORD'!K3712-'TABLEAU DE BORD'!I3712</f>
        <v>0</v>
      </c>
    </row>
    <row r="3715" spans="87:91" x14ac:dyDescent="0.25">
      <c r="CI3715">
        <f>'TABLEAU DE BORD'!B3713</f>
        <v>0</v>
      </c>
      <c r="CJ3715">
        <f>'TABLEAU DE BORD'!E3713-'TABLEAU DE BORD'!C3713</f>
        <v>0</v>
      </c>
      <c r="CL3715">
        <f>'TABLEAU DE BORD'!H3713</f>
        <v>0</v>
      </c>
      <c r="CM3715">
        <f>'TABLEAU DE BORD'!K3713-'TABLEAU DE BORD'!I3713</f>
        <v>0</v>
      </c>
    </row>
    <row r="3716" spans="87:91" x14ac:dyDescent="0.25">
      <c r="CI3716">
        <f>'TABLEAU DE BORD'!B3714</f>
        <v>0</v>
      </c>
      <c r="CJ3716">
        <f>'TABLEAU DE BORD'!E3714-'TABLEAU DE BORD'!C3714</f>
        <v>0</v>
      </c>
      <c r="CL3716">
        <f>'TABLEAU DE BORD'!H3714</f>
        <v>0</v>
      </c>
      <c r="CM3716">
        <f>'TABLEAU DE BORD'!K3714-'TABLEAU DE BORD'!I3714</f>
        <v>0</v>
      </c>
    </row>
    <row r="3717" spans="87:91" x14ac:dyDescent="0.25">
      <c r="CI3717">
        <f>'TABLEAU DE BORD'!B3715</f>
        <v>0</v>
      </c>
      <c r="CJ3717">
        <f>'TABLEAU DE BORD'!E3715-'TABLEAU DE BORD'!C3715</f>
        <v>0</v>
      </c>
      <c r="CL3717">
        <f>'TABLEAU DE BORD'!H3715</f>
        <v>0</v>
      </c>
      <c r="CM3717">
        <f>'TABLEAU DE BORD'!K3715-'TABLEAU DE BORD'!I3715</f>
        <v>0</v>
      </c>
    </row>
    <row r="3718" spans="87:91" x14ac:dyDescent="0.25">
      <c r="CI3718">
        <f>'TABLEAU DE BORD'!B3716</f>
        <v>0</v>
      </c>
      <c r="CJ3718">
        <f>'TABLEAU DE BORD'!E3716-'TABLEAU DE BORD'!C3716</f>
        <v>0</v>
      </c>
      <c r="CL3718">
        <f>'TABLEAU DE BORD'!H3716</f>
        <v>0</v>
      </c>
      <c r="CM3718">
        <f>'TABLEAU DE BORD'!K3716-'TABLEAU DE BORD'!I3716</f>
        <v>0</v>
      </c>
    </row>
    <row r="3719" spans="87:91" x14ac:dyDescent="0.25">
      <c r="CI3719">
        <f>'TABLEAU DE BORD'!B3717</f>
        <v>0</v>
      </c>
      <c r="CJ3719">
        <f>'TABLEAU DE BORD'!E3717-'TABLEAU DE BORD'!C3717</f>
        <v>0</v>
      </c>
      <c r="CL3719">
        <f>'TABLEAU DE BORD'!H3717</f>
        <v>0</v>
      </c>
      <c r="CM3719">
        <f>'TABLEAU DE BORD'!K3717-'TABLEAU DE BORD'!I3717</f>
        <v>0</v>
      </c>
    </row>
    <row r="3720" spans="87:91" x14ac:dyDescent="0.25">
      <c r="CI3720">
        <f>'TABLEAU DE BORD'!B3718</f>
        <v>0</v>
      </c>
      <c r="CJ3720">
        <f>'TABLEAU DE BORD'!E3718-'TABLEAU DE BORD'!C3718</f>
        <v>0</v>
      </c>
      <c r="CL3720">
        <f>'TABLEAU DE BORD'!H3718</f>
        <v>0</v>
      </c>
      <c r="CM3720">
        <f>'TABLEAU DE BORD'!K3718-'TABLEAU DE BORD'!I3718</f>
        <v>0</v>
      </c>
    </row>
    <row r="3721" spans="87:91" x14ac:dyDescent="0.25">
      <c r="CI3721">
        <f>'TABLEAU DE BORD'!B3719</f>
        <v>0</v>
      </c>
      <c r="CJ3721">
        <f>'TABLEAU DE BORD'!E3719-'TABLEAU DE BORD'!C3719</f>
        <v>0</v>
      </c>
      <c r="CL3721">
        <f>'TABLEAU DE BORD'!H3719</f>
        <v>0</v>
      </c>
      <c r="CM3721">
        <f>'TABLEAU DE BORD'!K3719-'TABLEAU DE BORD'!I3719</f>
        <v>0</v>
      </c>
    </row>
    <row r="3722" spans="87:91" x14ac:dyDescent="0.25">
      <c r="CI3722">
        <f>'TABLEAU DE BORD'!B3720</f>
        <v>0</v>
      </c>
      <c r="CJ3722">
        <f>'TABLEAU DE BORD'!E3720-'TABLEAU DE BORD'!C3720</f>
        <v>0</v>
      </c>
      <c r="CL3722">
        <f>'TABLEAU DE BORD'!H3720</f>
        <v>0</v>
      </c>
      <c r="CM3722">
        <f>'TABLEAU DE BORD'!K3720-'TABLEAU DE BORD'!I3720</f>
        <v>0</v>
      </c>
    </row>
    <row r="3723" spans="87:91" x14ac:dyDescent="0.25">
      <c r="CI3723">
        <f>'TABLEAU DE BORD'!B3721</f>
        <v>0</v>
      </c>
      <c r="CJ3723">
        <f>'TABLEAU DE BORD'!E3721-'TABLEAU DE BORD'!C3721</f>
        <v>0</v>
      </c>
      <c r="CL3723">
        <f>'TABLEAU DE BORD'!H3721</f>
        <v>0</v>
      </c>
      <c r="CM3723">
        <f>'TABLEAU DE BORD'!K3721-'TABLEAU DE BORD'!I3721</f>
        <v>0</v>
      </c>
    </row>
    <row r="3724" spans="87:91" x14ac:dyDescent="0.25">
      <c r="CI3724">
        <f>'TABLEAU DE BORD'!B3722</f>
        <v>0</v>
      </c>
      <c r="CJ3724">
        <f>'TABLEAU DE BORD'!E3722-'TABLEAU DE BORD'!C3722</f>
        <v>0</v>
      </c>
      <c r="CL3724">
        <f>'TABLEAU DE BORD'!H3722</f>
        <v>0</v>
      </c>
      <c r="CM3724">
        <f>'TABLEAU DE BORD'!K3722-'TABLEAU DE BORD'!I3722</f>
        <v>0</v>
      </c>
    </row>
    <row r="3725" spans="87:91" x14ac:dyDescent="0.25">
      <c r="CI3725">
        <f>'TABLEAU DE BORD'!B3723</f>
        <v>0</v>
      </c>
      <c r="CJ3725">
        <f>'TABLEAU DE BORD'!E3723-'TABLEAU DE BORD'!C3723</f>
        <v>0</v>
      </c>
      <c r="CL3725">
        <f>'TABLEAU DE BORD'!H3723</f>
        <v>0</v>
      </c>
      <c r="CM3725">
        <f>'TABLEAU DE BORD'!K3723-'TABLEAU DE BORD'!I3723</f>
        <v>0</v>
      </c>
    </row>
    <row r="3726" spans="87:91" x14ac:dyDescent="0.25">
      <c r="CI3726">
        <f>'TABLEAU DE BORD'!B3724</f>
        <v>0</v>
      </c>
      <c r="CJ3726">
        <f>'TABLEAU DE BORD'!E3724-'TABLEAU DE BORD'!C3724</f>
        <v>0</v>
      </c>
      <c r="CL3726">
        <f>'TABLEAU DE BORD'!H3724</f>
        <v>0</v>
      </c>
      <c r="CM3726">
        <f>'TABLEAU DE BORD'!K3724-'TABLEAU DE BORD'!I3724</f>
        <v>0</v>
      </c>
    </row>
    <row r="3727" spans="87:91" x14ac:dyDescent="0.25">
      <c r="CI3727">
        <f>'TABLEAU DE BORD'!B3725</f>
        <v>0</v>
      </c>
      <c r="CJ3727">
        <f>'TABLEAU DE BORD'!E3725-'TABLEAU DE BORD'!C3725</f>
        <v>0</v>
      </c>
      <c r="CL3727">
        <f>'TABLEAU DE BORD'!H3725</f>
        <v>0</v>
      </c>
      <c r="CM3727">
        <f>'TABLEAU DE BORD'!K3725-'TABLEAU DE BORD'!I3725</f>
        <v>0</v>
      </c>
    </row>
    <row r="3728" spans="87:91" x14ac:dyDescent="0.25">
      <c r="CI3728">
        <f>'TABLEAU DE BORD'!B3726</f>
        <v>0</v>
      </c>
      <c r="CJ3728">
        <f>'TABLEAU DE BORD'!E3726-'TABLEAU DE BORD'!C3726</f>
        <v>0</v>
      </c>
      <c r="CL3728">
        <f>'TABLEAU DE BORD'!H3726</f>
        <v>0</v>
      </c>
      <c r="CM3728">
        <f>'TABLEAU DE BORD'!K3726-'TABLEAU DE BORD'!I3726</f>
        <v>0</v>
      </c>
    </row>
    <row r="3729" spans="87:91" x14ac:dyDescent="0.25">
      <c r="CI3729">
        <f>'TABLEAU DE BORD'!B3727</f>
        <v>0</v>
      </c>
      <c r="CJ3729">
        <f>'TABLEAU DE BORD'!E3727-'TABLEAU DE BORD'!C3727</f>
        <v>0</v>
      </c>
      <c r="CL3729">
        <f>'TABLEAU DE BORD'!H3727</f>
        <v>0</v>
      </c>
      <c r="CM3729">
        <f>'TABLEAU DE BORD'!K3727-'TABLEAU DE BORD'!I3727</f>
        <v>0</v>
      </c>
    </row>
    <row r="3730" spans="87:91" x14ac:dyDescent="0.25">
      <c r="CI3730">
        <f>'TABLEAU DE BORD'!B3728</f>
        <v>0</v>
      </c>
      <c r="CJ3730">
        <f>'TABLEAU DE BORD'!E3728-'TABLEAU DE BORD'!C3728</f>
        <v>0</v>
      </c>
      <c r="CL3730">
        <f>'TABLEAU DE BORD'!H3728</f>
        <v>0</v>
      </c>
      <c r="CM3730">
        <f>'TABLEAU DE BORD'!K3728-'TABLEAU DE BORD'!I3728</f>
        <v>0</v>
      </c>
    </row>
    <row r="3731" spans="87:91" x14ac:dyDescent="0.25">
      <c r="CI3731">
        <f>'TABLEAU DE BORD'!B3729</f>
        <v>0</v>
      </c>
      <c r="CJ3731">
        <f>'TABLEAU DE BORD'!E3729-'TABLEAU DE BORD'!C3729</f>
        <v>0</v>
      </c>
      <c r="CL3731">
        <f>'TABLEAU DE BORD'!H3729</f>
        <v>0</v>
      </c>
      <c r="CM3731">
        <f>'TABLEAU DE BORD'!K3729-'TABLEAU DE BORD'!I3729</f>
        <v>0</v>
      </c>
    </row>
    <row r="3732" spans="87:91" x14ac:dyDescent="0.25">
      <c r="CI3732">
        <f>'TABLEAU DE BORD'!B3730</f>
        <v>0</v>
      </c>
      <c r="CJ3732">
        <f>'TABLEAU DE BORD'!E3730-'TABLEAU DE BORD'!C3730</f>
        <v>0</v>
      </c>
      <c r="CL3732">
        <f>'TABLEAU DE BORD'!H3730</f>
        <v>0</v>
      </c>
      <c r="CM3732">
        <f>'TABLEAU DE BORD'!K3730-'TABLEAU DE BORD'!I3730</f>
        <v>0</v>
      </c>
    </row>
    <row r="3733" spans="87:91" x14ac:dyDescent="0.25">
      <c r="CI3733">
        <f>'TABLEAU DE BORD'!B3731</f>
        <v>0</v>
      </c>
      <c r="CJ3733">
        <f>'TABLEAU DE BORD'!E3731-'TABLEAU DE BORD'!C3731</f>
        <v>0</v>
      </c>
      <c r="CL3733">
        <f>'TABLEAU DE BORD'!H3731</f>
        <v>0</v>
      </c>
      <c r="CM3733">
        <f>'TABLEAU DE BORD'!K3731-'TABLEAU DE BORD'!I3731</f>
        <v>0</v>
      </c>
    </row>
    <row r="3734" spans="87:91" x14ac:dyDescent="0.25">
      <c r="CI3734">
        <f>'TABLEAU DE BORD'!B3732</f>
        <v>0</v>
      </c>
      <c r="CJ3734">
        <f>'TABLEAU DE BORD'!E3732-'TABLEAU DE BORD'!C3732</f>
        <v>0</v>
      </c>
      <c r="CL3734">
        <f>'TABLEAU DE BORD'!H3732</f>
        <v>0</v>
      </c>
      <c r="CM3734">
        <f>'TABLEAU DE BORD'!K3732-'TABLEAU DE BORD'!I3732</f>
        <v>0</v>
      </c>
    </row>
    <row r="3735" spans="87:91" x14ac:dyDescent="0.25">
      <c r="CI3735">
        <f>'TABLEAU DE BORD'!B3733</f>
        <v>0</v>
      </c>
      <c r="CJ3735">
        <f>'TABLEAU DE BORD'!E3733-'TABLEAU DE BORD'!C3733</f>
        <v>0</v>
      </c>
      <c r="CL3735">
        <f>'TABLEAU DE BORD'!H3733</f>
        <v>0</v>
      </c>
      <c r="CM3735">
        <f>'TABLEAU DE BORD'!K3733-'TABLEAU DE BORD'!I3733</f>
        <v>0</v>
      </c>
    </row>
    <row r="3736" spans="87:91" x14ac:dyDescent="0.25">
      <c r="CI3736">
        <f>'TABLEAU DE BORD'!B3734</f>
        <v>0</v>
      </c>
      <c r="CJ3736">
        <f>'TABLEAU DE BORD'!E3734-'TABLEAU DE BORD'!C3734</f>
        <v>0</v>
      </c>
      <c r="CL3736">
        <f>'TABLEAU DE BORD'!H3734</f>
        <v>0</v>
      </c>
      <c r="CM3736">
        <f>'TABLEAU DE BORD'!K3734-'TABLEAU DE BORD'!I3734</f>
        <v>0</v>
      </c>
    </row>
    <row r="3737" spans="87:91" x14ac:dyDescent="0.25">
      <c r="CI3737">
        <f>'TABLEAU DE BORD'!B3735</f>
        <v>0</v>
      </c>
      <c r="CJ3737">
        <f>'TABLEAU DE BORD'!E3735-'TABLEAU DE BORD'!C3735</f>
        <v>0</v>
      </c>
      <c r="CL3737">
        <f>'TABLEAU DE BORD'!H3735</f>
        <v>0</v>
      </c>
      <c r="CM3737">
        <f>'TABLEAU DE BORD'!K3735-'TABLEAU DE BORD'!I3735</f>
        <v>0</v>
      </c>
    </row>
    <row r="3738" spans="87:91" x14ac:dyDescent="0.25">
      <c r="CI3738">
        <f>'TABLEAU DE BORD'!B3736</f>
        <v>0</v>
      </c>
      <c r="CJ3738">
        <f>'TABLEAU DE BORD'!E3736-'TABLEAU DE BORD'!C3736</f>
        <v>0</v>
      </c>
      <c r="CL3738">
        <f>'TABLEAU DE BORD'!H3736</f>
        <v>0</v>
      </c>
      <c r="CM3738">
        <f>'TABLEAU DE BORD'!K3736-'TABLEAU DE BORD'!I3736</f>
        <v>0</v>
      </c>
    </row>
    <row r="3739" spans="87:91" x14ac:dyDescent="0.25">
      <c r="CI3739">
        <f>'TABLEAU DE BORD'!B3737</f>
        <v>0</v>
      </c>
      <c r="CJ3739">
        <f>'TABLEAU DE BORD'!E3737-'TABLEAU DE BORD'!C3737</f>
        <v>0</v>
      </c>
      <c r="CL3739">
        <f>'TABLEAU DE BORD'!H3737</f>
        <v>0</v>
      </c>
      <c r="CM3739">
        <f>'TABLEAU DE BORD'!K3737-'TABLEAU DE BORD'!I3737</f>
        <v>0</v>
      </c>
    </row>
    <row r="3740" spans="87:91" x14ac:dyDescent="0.25">
      <c r="CI3740">
        <f>'TABLEAU DE BORD'!B3738</f>
        <v>0</v>
      </c>
      <c r="CJ3740">
        <f>'TABLEAU DE BORD'!E3738-'TABLEAU DE BORD'!C3738</f>
        <v>0</v>
      </c>
      <c r="CL3740">
        <f>'TABLEAU DE BORD'!H3738</f>
        <v>0</v>
      </c>
      <c r="CM3740">
        <f>'TABLEAU DE BORD'!K3738-'TABLEAU DE BORD'!I3738</f>
        <v>0</v>
      </c>
    </row>
    <row r="3741" spans="87:91" x14ac:dyDescent="0.25">
      <c r="CI3741">
        <f>'TABLEAU DE BORD'!B3739</f>
        <v>0</v>
      </c>
      <c r="CJ3741">
        <f>'TABLEAU DE BORD'!E3739-'TABLEAU DE BORD'!C3739</f>
        <v>0</v>
      </c>
      <c r="CL3741">
        <f>'TABLEAU DE BORD'!H3739</f>
        <v>0</v>
      </c>
      <c r="CM3741">
        <f>'TABLEAU DE BORD'!K3739-'TABLEAU DE BORD'!I3739</f>
        <v>0</v>
      </c>
    </row>
    <row r="3742" spans="87:91" x14ac:dyDescent="0.25">
      <c r="CI3742">
        <f>'TABLEAU DE BORD'!B3740</f>
        <v>0</v>
      </c>
      <c r="CJ3742">
        <f>'TABLEAU DE BORD'!E3740-'TABLEAU DE BORD'!C3740</f>
        <v>0</v>
      </c>
      <c r="CL3742">
        <f>'TABLEAU DE BORD'!H3740</f>
        <v>0</v>
      </c>
      <c r="CM3742">
        <f>'TABLEAU DE BORD'!K3740-'TABLEAU DE BORD'!I3740</f>
        <v>0</v>
      </c>
    </row>
    <row r="3743" spans="87:91" x14ac:dyDescent="0.25">
      <c r="CI3743">
        <f>'TABLEAU DE BORD'!B3741</f>
        <v>0</v>
      </c>
      <c r="CJ3743">
        <f>'TABLEAU DE BORD'!E3741-'TABLEAU DE BORD'!C3741</f>
        <v>0</v>
      </c>
      <c r="CL3743">
        <f>'TABLEAU DE BORD'!H3741</f>
        <v>0</v>
      </c>
      <c r="CM3743">
        <f>'TABLEAU DE BORD'!K3741-'TABLEAU DE BORD'!I3741</f>
        <v>0</v>
      </c>
    </row>
    <row r="3744" spans="87:91" x14ac:dyDescent="0.25">
      <c r="CI3744">
        <f>'TABLEAU DE BORD'!B3742</f>
        <v>0</v>
      </c>
      <c r="CJ3744">
        <f>'TABLEAU DE BORD'!E3742-'TABLEAU DE BORD'!C3742</f>
        <v>0</v>
      </c>
      <c r="CL3744">
        <f>'TABLEAU DE BORD'!H3742</f>
        <v>0</v>
      </c>
      <c r="CM3744">
        <f>'TABLEAU DE BORD'!K3742-'TABLEAU DE BORD'!I3742</f>
        <v>0</v>
      </c>
    </row>
    <row r="3745" spans="87:91" x14ac:dyDescent="0.25">
      <c r="CI3745">
        <f>'TABLEAU DE BORD'!B3743</f>
        <v>0</v>
      </c>
      <c r="CJ3745">
        <f>'TABLEAU DE BORD'!E3743-'TABLEAU DE BORD'!C3743</f>
        <v>0</v>
      </c>
      <c r="CL3745">
        <f>'TABLEAU DE BORD'!H3743</f>
        <v>0</v>
      </c>
      <c r="CM3745">
        <f>'TABLEAU DE BORD'!K3743-'TABLEAU DE BORD'!I3743</f>
        <v>0</v>
      </c>
    </row>
    <row r="3746" spans="87:91" x14ac:dyDescent="0.25">
      <c r="CI3746">
        <f>'TABLEAU DE BORD'!B3744</f>
        <v>0</v>
      </c>
      <c r="CJ3746">
        <f>'TABLEAU DE BORD'!E3744-'TABLEAU DE BORD'!C3744</f>
        <v>0</v>
      </c>
      <c r="CL3746">
        <f>'TABLEAU DE BORD'!H3744</f>
        <v>0</v>
      </c>
      <c r="CM3746">
        <f>'TABLEAU DE BORD'!K3744-'TABLEAU DE BORD'!I3744</f>
        <v>0</v>
      </c>
    </row>
    <row r="3747" spans="87:91" x14ac:dyDescent="0.25">
      <c r="CI3747">
        <f>'TABLEAU DE BORD'!B3745</f>
        <v>0</v>
      </c>
      <c r="CJ3747">
        <f>'TABLEAU DE BORD'!E3745-'TABLEAU DE BORD'!C3745</f>
        <v>0</v>
      </c>
      <c r="CL3747">
        <f>'TABLEAU DE BORD'!H3745</f>
        <v>0</v>
      </c>
      <c r="CM3747">
        <f>'TABLEAU DE BORD'!K3745-'TABLEAU DE BORD'!I3745</f>
        <v>0</v>
      </c>
    </row>
    <row r="3748" spans="87:91" x14ac:dyDescent="0.25">
      <c r="CI3748">
        <f>'TABLEAU DE BORD'!B3746</f>
        <v>0</v>
      </c>
      <c r="CJ3748">
        <f>'TABLEAU DE BORD'!E3746-'TABLEAU DE BORD'!C3746</f>
        <v>0</v>
      </c>
      <c r="CL3748">
        <f>'TABLEAU DE BORD'!H3746</f>
        <v>0</v>
      </c>
      <c r="CM3748">
        <f>'TABLEAU DE BORD'!K3746-'TABLEAU DE BORD'!I3746</f>
        <v>0</v>
      </c>
    </row>
    <row r="3749" spans="87:91" x14ac:dyDescent="0.25">
      <c r="CI3749">
        <f>'TABLEAU DE BORD'!B3747</f>
        <v>0</v>
      </c>
      <c r="CJ3749">
        <f>'TABLEAU DE BORD'!E3747-'TABLEAU DE BORD'!C3747</f>
        <v>0</v>
      </c>
      <c r="CL3749">
        <f>'TABLEAU DE BORD'!H3747</f>
        <v>0</v>
      </c>
      <c r="CM3749">
        <f>'TABLEAU DE BORD'!K3747-'TABLEAU DE BORD'!I3747</f>
        <v>0</v>
      </c>
    </row>
    <row r="3750" spans="87:91" x14ac:dyDescent="0.25">
      <c r="CI3750">
        <f>'TABLEAU DE BORD'!B3748</f>
        <v>0</v>
      </c>
      <c r="CJ3750">
        <f>'TABLEAU DE BORD'!E3748-'TABLEAU DE BORD'!C3748</f>
        <v>0</v>
      </c>
      <c r="CL3750">
        <f>'TABLEAU DE BORD'!H3748</f>
        <v>0</v>
      </c>
      <c r="CM3750">
        <f>'TABLEAU DE BORD'!K3748-'TABLEAU DE BORD'!I3748</f>
        <v>0</v>
      </c>
    </row>
    <row r="3751" spans="87:91" x14ac:dyDescent="0.25">
      <c r="CI3751">
        <f>'TABLEAU DE BORD'!B3749</f>
        <v>0</v>
      </c>
      <c r="CJ3751">
        <f>'TABLEAU DE BORD'!E3749-'TABLEAU DE BORD'!C3749</f>
        <v>0</v>
      </c>
      <c r="CL3751">
        <f>'TABLEAU DE BORD'!H3749</f>
        <v>0</v>
      </c>
      <c r="CM3751">
        <f>'TABLEAU DE BORD'!K3749-'TABLEAU DE BORD'!I3749</f>
        <v>0</v>
      </c>
    </row>
    <row r="3752" spans="87:91" x14ac:dyDescent="0.25">
      <c r="CI3752">
        <f>'TABLEAU DE BORD'!B3750</f>
        <v>0</v>
      </c>
      <c r="CJ3752">
        <f>'TABLEAU DE BORD'!E3750-'TABLEAU DE BORD'!C3750</f>
        <v>0</v>
      </c>
      <c r="CL3752">
        <f>'TABLEAU DE BORD'!H3750</f>
        <v>0</v>
      </c>
      <c r="CM3752">
        <f>'TABLEAU DE BORD'!K3750-'TABLEAU DE BORD'!I3750</f>
        <v>0</v>
      </c>
    </row>
    <row r="3753" spans="87:91" x14ac:dyDescent="0.25">
      <c r="CI3753">
        <f>'TABLEAU DE BORD'!B3751</f>
        <v>0</v>
      </c>
      <c r="CJ3753">
        <f>'TABLEAU DE BORD'!E3751-'TABLEAU DE BORD'!C3751</f>
        <v>0</v>
      </c>
      <c r="CL3753">
        <f>'TABLEAU DE BORD'!H3751</f>
        <v>0</v>
      </c>
      <c r="CM3753">
        <f>'TABLEAU DE BORD'!K3751-'TABLEAU DE BORD'!I3751</f>
        <v>0</v>
      </c>
    </row>
    <row r="3754" spans="87:91" x14ac:dyDescent="0.25">
      <c r="CI3754">
        <f>'TABLEAU DE BORD'!B3752</f>
        <v>0</v>
      </c>
      <c r="CJ3754">
        <f>'TABLEAU DE BORD'!E3752-'TABLEAU DE BORD'!C3752</f>
        <v>0</v>
      </c>
      <c r="CL3754">
        <f>'TABLEAU DE BORD'!H3752</f>
        <v>0</v>
      </c>
      <c r="CM3754">
        <f>'TABLEAU DE BORD'!K3752-'TABLEAU DE BORD'!I3752</f>
        <v>0</v>
      </c>
    </row>
    <row r="3755" spans="87:91" x14ac:dyDescent="0.25">
      <c r="CI3755">
        <f>'TABLEAU DE BORD'!B3753</f>
        <v>0</v>
      </c>
      <c r="CJ3755">
        <f>'TABLEAU DE BORD'!E3753-'TABLEAU DE BORD'!C3753</f>
        <v>0</v>
      </c>
      <c r="CL3755">
        <f>'TABLEAU DE BORD'!H3753</f>
        <v>0</v>
      </c>
      <c r="CM3755">
        <f>'TABLEAU DE BORD'!K3753-'TABLEAU DE BORD'!I3753</f>
        <v>0</v>
      </c>
    </row>
    <row r="3756" spans="87:91" x14ac:dyDescent="0.25">
      <c r="CI3756">
        <f>'TABLEAU DE BORD'!B3754</f>
        <v>0</v>
      </c>
      <c r="CJ3756">
        <f>'TABLEAU DE BORD'!E3754-'TABLEAU DE BORD'!C3754</f>
        <v>0</v>
      </c>
      <c r="CL3756">
        <f>'TABLEAU DE BORD'!H3754</f>
        <v>0</v>
      </c>
      <c r="CM3756">
        <f>'TABLEAU DE BORD'!K3754-'TABLEAU DE BORD'!I3754</f>
        <v>0</v>
      </c>
    </row>
    <row r="3757" spans="87:91" x14ac:dyDescent="0.25">
      <c r="CI3757">
        <f>'TABLEAU DE BORD'!B3755</f>
        <v>0</v>
      </c>
      <c r="CJ3757">
        <f>'TABLEAU DE BORD'!E3755-'TABLEAU DE BORD'!C3755</f>
        <v>0</v>
      </c>
      <c r="CL3757">
        <f>'TABLEAU DE BORD'!H3755</f>
        <v>0</v>
      </c>
      <c r="CM3757">
        <f>'TABLEAU DE BORD'!K3755-'TABLEAU DE BORD'!I3755</f>
        <v>0</v>
      </c>
    </row>
    <row r="3758" spans="87:91" x14ac:dyDescent="0.25">
      <c r="CI3758">
        <f>'TABLEAU DE BORD'!B3756</f>
        <v>0</v>
      </c>
      <c r="CJ3758">
        <f>'TABLEAU DE BORD'!E3756-'TABLEAU DE BORD'!C3756</f>
        <v>0</v>
      </c>
      <c r="CL3758">
        <f>'TABLEAU DE BORD'!H3756</f>
        <v>0</v>
      </c>
      <c r="CM3758">
        <f>'TABLEAU DE BORD'!K3756-'TABLEAU DE BORD'!I3756</f>
        <v>0</v>
      </c>
    </row>
    <row r="3759" spans="87:91" x14ac:dyDescent="0.25">
      <c r="CI3759">
        <f>'TABLEAU DE BORD'!B3757</f>
        <v>0</v>
      </c>
      <c r="CJ3759">
        <f>'TABLEAU DE BORD'!E3757-'TABLEAU DE BORD'!C3757</f>
        <v>0</v>
      </c>
      <c r="CL3759">
        <f>'TABLEAU DE BORD'!H3757</f>
        <v>0</v>
      </c>
      <c r="CM3759">
        <f>'TABLEAU DE BORD'!K3757-'TABLEAU DE BORD'!I3757</f>
        <v>0</v>
      </c>
    </row>
    <row r="3760" spans="87:91" x14ac:dyDescent="0.25">
      <c r="CI3760">
        <f>'TABLEAU DE BORD'!B3758</f>
        <v>0</v>
      </c>
      <c r="CJ3760">
        <f>'TABLEAU DE BORD'!E3758-'TABLEAU DE BORD'!C3758</f>
        <v>0</v>
      </c>
      <c r="CL3760">
        <f>'TABLEAU DE BORD'!H3758</f>
        <v>0</v>
      </c>
      <c r="CM3760">
        <f>'TABLEAU DE BORD'!K3758-'TABLEAU DE BORD'!I3758</f>
        <v>0</v>
      </c>
    </row>
    <row r="3761" spans="87:91" x14ac:dyDescent="0.25">
      <c r="CI3761">
        <f>'TABLEAU DE BORD'!B3759</f>
        <v>0</v>
      </c>
      <c r="CJ3761">
        <f>'TABLEAU DE BORD'!E3759-'TABLEAU DE BORD'!C3759</f>
        <v>0</v>
      </c>
      <c r="CL3761">
        <f>'TABLEAU DE BORD'!H3759</f>
        <v>0</v>
      </c>
      <c r="CM3761">
        <f>'TABLEAU DE BORD'!K3759-'TABLEAU DE BORD'!I3759</f>
        <v>0</v>
      </c>
    </row>
    <row r="3762" spans="87:91" x14ac:dyDescent="0.25">
      <c r="CI3762">
        <f>'TABLEAU DE BORD'!B3760</f>
        <v>0</v>
      </c>
      <c r="CJ3762">
        <f>'TABLEAU DE BORD'!E3760-'TABLEAU DE BORD'!C3760</f>
        <v>0</v>
      </c>
      <c r="CL3762">
        <f>'TABLEAU DE BORD'!H3760</f>
        <v>0</v>
      </c>
      <c r="CM3762">
        <f>'TABLEAU DE BORD'!K3760-'TABLEAU DE BORD'!I3760</f>
        <v>0</v>
      </c>
    </row>
    <row r="3763" spans="87:91" x14ac:dyDescent="0.25">
      <c r="CI3763">
        <f>'TABLEAU DE BORD'!B3761</f>
        <v>0</v>
      </c>
      <c r="CJ3763">
        <f>'TABLEAU DE BORD'!E3761-'TABLEAU DE BORD'!C3761</f>
        <v>0</v>
      </c>
      <c r="CL3763">
        <f>'TABLEAU DE BORD'!H3761</f>
        <v>0</v>
      </c>
      <c r="CM3763">
        <f>'TABLEAU DE BORD'!K3761-'TABLEAU DE BORD'!I3761</f>
        <v>0</v>
      </c>
    </row>
    <row r="3764" spans="87:91" x14ac:dyDescent="0.25">
      <c r="CI3764">
        <f>'TABLEAU DE BORD'!B3762</f>
        <v>0</v>
      </c>
      <c r="CJ3764">
        <f>'TABLEAU DE BORD'!E3762-'TABLEAU DE BORD'!C3762</f>
        <v>0</v>
      </c>
      <c r="CL3764">
        <f>'TABLEAU DE BORD'!H3762</f>
        <v>0</v>
      </c>
      <c r="CM3764">
        <f>'TABLEAU DE BORD'!K3762-'TABLEAU DE BORD'!I3762</f>
        <v>0</v>
      </c>
    </row>
    <row r="3765" spans="87:91" x14ac:dyDescent="0.25">
      <c r="CI3765">
        <f>'TABLEAU DE BORD'!B3763</f>
        <v>0</v>
      </c>
      <c r="CJ3765">
        <f>'TABLEAU DE BORD'!E3763-'TABLEAU DE BORD'!C3763</f>
        <v>0</v>
      </c>
      <c r="CL3765">
        <f>'TABLEAU DE BORD'!H3763</f>
        <v>0</v>
      </c>
      <c r="CM3765">
        <f>'TABLEAU DE BORD'!K3763-'TABLEAU DE BORD'!I3763</f>
        <v>0</v>
      </c>
    </row>
    <row r="3766" spans="87:91" x14ac:dyDescent="0.25">
      <c r="CI3766">
        <f>'TABLEAU DE BORD'!B3764</f>
        <v>0</v>
      </c>
      <c r="CJ3766">
        <f>'TABLEAU DE BORD'!E3764-'TABLEAU DE BORD'!C3764</f>
        <v>0</v>
      </c>
      <c r="CL3766">
        <f>'TABLEAU DE BORD'!H3764</f>
        <v>0</v>
      </c>
      <c r="CM3766">
        <f>'TABLEAU DE BORD'!K3764-'TABLEAU DE BORD'!I3764</f>
        <v>0</v>
      </c>
    </row>
    <row r="3767" spans="87:91" x14ac:dyDescent="0.25">
      <c r="CI3767">
        <f>'TABLEAU DE BORD'!B3765</f>
        <v>0</v>
      </c>
      <c r="CJ3767">
        <f>'TABLEAU DE BORD'!E3765-'TABLEAU DE BORD'!C3765</f>
        <v>0</v>
      </c>
      <c r="CL3767">
        <f>'TABLEAU DE BORD'!H3765</f>
        <v>0</v>
      </c>
      <c r="CM3767">
        <f>'TABLEAU DE BORD'!K3765-'TABLEAU DE BORD'!I3765</f>
        <v>0</v>
      </c>
    </row>
    <row r="3768" spans="87:91" x14ac:dyDescent="0.25">
      <c r="CI3768">
        <f>'TABLEAU DE BORD'!B3766</f>
        <v>0</v>
      </c>
      <c r="CJ3768">
        <f>'TABLEAU DE BORD'!E3766-'TABLEAU DE BORD'!C3766</f>
        <v>0</v>
      </c>
      <c r="CL3768">
        <f>'TABLEAU DE BORD'!H3766</f>
        <v>0</v>
      </c>
      <c r="CM3768">
        <f>'TABLEAU DE BORD'!K3766-'TABLEAU DE BORD'!I3766</f>
        <v>0</v>
      </c>
    </row>
    <row r="3769" spans="87:91" x14ac:dyDescent="0.25">
      <c r="CI3769">
        <f>'TABLEAU DE BORD'!B3767</f>
        <v>0</v>
      </c>
      <c r="CJ3769">
        <f>'TABLEAU DE BORD'!E3767-'TABLEAU DE BORD'!C3767</f>
        <v>0</v>
      </c>
      <c r="CL3769">
        <f>'TABLEAU DE BORD'!H3767</f>
        <v>0</v>
      </c>
      <c r="CM3769">
        <f>'TABLEAU DE BORD'!K3767-'TABLEAU DE BORD'!I3767</f>
        <v>0</v>
      </c>
    </row>
    <row r="3770" spans="87:91" x14ac:dyDescent="0.25">
      <c r="CI3770">
        <f>'TABLEAU DE BORD'!B3768</f>
        <v>0</v>
      </c>
      <c r="CJ3770">
        <f>'TABLEAU DE BORD'!E3768-'TABLEAU DE BORD'!C3768</f>
        <v>0</v>
      </c>
      <c r="CL3770">
        <f>'TABLEAU DE BORD'!H3768</f>
        <v>0</v>
      </c>
      <c r="CM3770">
        <f>'TABLEAU DE BORD'!K3768-'TABLEAU DE BORD'!I3768</f>
        <v>0</v>
      </c>
    </row>
    <row r="3771" spans="87:91" x14ac:dyDescent="0.25">
      <c r="CI3771">
        <f>'TABLEAU DE BORD'!B3769</f>
        <v>0</v>
      </c>
      <c r="CJ3771">
        <f>'TABLEAU DE BORD'!E3769-'TABLEAU DE BORD'!C3769</f>
        <v>0</v>
      </c>
      <c r="CL3771">
        <f>'TABLEAU DE BORD'!H3769</f>
        <v>0</v>
      </c>
      <c r="CM3771">
        <f>'TABLEAU DE BORD'!K3769-'TABLEAU DE BORD'!I3769</f>
        <v>0</v>
      </c>
    </row>
    <row r="3772" spans="87:91" x14ac:dyDescent="0.25">
      <c r="CI3772">
        <f>'TABLEAU DE BORD'!B3770</f>
        <v>0</v>
      </c>
      <c r="CJ3772">
        <f>'TABLEAU DE BORD'!E3770-'TABLEAU DE BORD'!C3770</f>
        <v>0</v>
      </c>
      <c r="CL3772">
        <f>'TABLEAU DE BORD'!H3770</f>
        <v>0</v>
      </c>
      <c r="CM3772">
        <f>'TABLEAU DE BORD'!K3770-'TABLEAU DE BORD'!I3770</f>
        <v>0</v>
      </c>
    </row>
    <row r="3773" spans="87:91" x14ac:dyDescent="0.25">
      <c r="CI3773">
        <f>'TABLEAU DE BORD'!B3771</f>
        <v>0</v>
      </c>
      <c r="CJ3773">
        <f>'TABLEAU DE BORD'!E3771-'TABLEAU DE BORD'!C3771</f>
        <v>0</v>
      </c>
      <c r="CL3773">
        <f>'TABLEAU DE BORD'!H3771</f>
        <v>0</v>
      </c>
      <c r="CM3773">
        <f>'TABLEAU DE BORD'!K3771-'TABLEAU DE BORD'!I3771</f>
        <v>0</v>
      </c>
    </row>
    <row r="3774" spans="87:91" x14ac:dyDescent="0.25">
      <c r="CI3774">
        <f>'TABLEAU DE BORD'!B3772</f>
        <v>0</v>
      </c>
      <c r="CJ3774">
        <f>'TABLEAU DE BORD'!E3772-'TABLEAU DE BORD'!C3772</f>
        <v>0</v>
      </c>
      <c r="CL3774">
        <f>'TABLEAU DE BORD'!H3772</f>
        <v>0</v>
      </c>
      <c r="CM3774">
        <f>'TABLEAU DE BORD'!K3772-'TABLEAU DE BORD'!I3772</f>
        <v>0</v>
      </c>
    </row>
    <row r="3775" spans="87:91" x14ac:dyDescent="0.25">
      <c r="CI3775">
        <f>'TABLEAU DE BORD'!B3773</f>
        <v>0</v>
      </c>
      <c r="CJ3775">
        <f>'TABLEAU DE BORD'!E3773-'TABLEAU DE BORD'!C3773</f>
        <v>0</v>
      </c>
      <c r="CL3775">
        <f>'TABLEAU DE BORD'!H3773</f>
        <v>0</v>
      </c>
      <c r="CM3775">
        <f>'TABLEAU DE BORD'!K3773-'TABLEAU DE BORD'!I3773</f>
        <v>0</v>
      </c>
    </row>
    <row r="3776" spans="87:91" x14ac:dyDescent="0.25">
      <c r="CI3776">
        <f>'TABLEAU DE BORD'!B3774</f>
        <v>0</v>
      </c>
      <c r="CJ3776">
        <f>'TABLEAU DE BORD'!E3774-'TABLEAU DE BORD'!C3774</f>
        <v>0</v>
      </c>
      <c r="CL3776">
        <f>'TABLEAU DE BORD'!H3774</f>
        <v>0</v>
      </c>
      <c r="CM3776">
        <f>'TABLEAU DE BORD'!K3774-'TABLEAU DE BORD'!I3774</f>
        <v>0</v>
      </c>
    </row>
    <row r="3777" spans="87:91" x14ac:dyDescent="0.25">
      <c r="CI3777">
        <f>'TABLEAU DE BORD'!B3775</f>
        <v>0</v>
      </c>
      <c r="CJ3777">
        <f>'TABLEAU DE BORD'!E3775-'TABLEAU DE BORD'!C3775</f>
        <v>0</v>
      </c>
      <c r="CL3777">
        <f>'TABLEAU DE BORD'!H3775</f>
        <v>0</v>
      </c>
      <c r="CM3777">
        <f>'TABLEAU DE BORD'!K3775-'TABLEAU DE BORD'!I3775</f>
        <v>0</v>
      </c>
    </row>
    <row r="3778" spans="87:91" x14ac:dyDescent="0.25">
      <c r="CI3778">
        <f>'TABLEAU DE BORD'!B3776</f>
        <v>0</v>
      </c>
      <c r="CJ3778">
        <f>'TABLEAU DE BORD'!E3776-'TABLEAU DE BORD'!C3776</f>
        <v>0</v>
      </c>
      <c r="CL3778">
        <f>'TABLEAU DE BORD'!H3776</f>
        <v>0</v>
      </c>
      <c r="CM3778">
        <f>'TABLEAU DE BORD'!K3776-'TABLEAU DE BORD'!I3776</f>
        <v>0</v>
      </c>
    </row>
    <row r="3779" spans="87:91" x14ac:dyDescent="0.25">
      <c r="CI3779">
        <f>'TABLEAU DE BORD'!B3777</f>
        <v>0</v>
      </c>
      <c r="CJ3779">
        <f>'TABLEAU DE BORD'!E3777-'TABLEAU DE BORD'!C3777</f>
        <v>0</v>
      </c>
      <c r="CL3779">
        <f>'TABLEAU DE BORD'!H3777</f>
        <v>0</v>
      </c>
      <c r="CM3779">
        <f>'TABLEAU DE BORD'!K3777-'TABLEAU DE BORD'!I3777</f>
        <v>0</v>
      </c>
    </row>
    <row r="3780" spans="87:91" x14ac:dyDescent="0.25">
      <c r="CI3780">
        <f>'TABLEAU DE BORD'!B3778</f>
        <v>0</v>
      </c>
      <c r="CJ3780">
        <f>'TABLEAU DE BORD'!E3778-'TABLEAU DE BORD'!C3778</f>
        <v>0</v>
      </c>
      <c r="CL3780">
        <f>'TABLEAU DE BORD'!H3778</f>
        <v>0</v>
      </c>
      <c r="CM3780">
        <f>'TABLEAU DE BORD'!K3778-'TABLEAU DE BORD'!I3778</f>
        <v>0</v>
      </c>
    </row>
    <row r="3781" spans="87:91" x14ac:dyDescent="0.25">
      <c r="CI3781">
        <f>'TABLEAU DE BORD'!B3779</f>
        <v>0</v>
      </c>
      <c r="CJ3781">
        <f>'TABLEAU DE BORD'!E3779-'TABLEAU DE BORD'!C3779</f>
        <v>0</v>
      </c>
      <c r="CL3781">
        <f>'TABLEAU DE BORD'!H3779</f>
        <v>0</v>
      </c>
      <c r="CM3781">
        <f>'TABLEAU DE BORD'!K3779-'TABLEAU DE BORD'!I3779</f>
        <v>0</v>
      </c>
    </row>
    <row r="3782" spans="87:91" x14ac:dyDescent="0.25">
      <c r="CI3782">
        <f>'TABLEAU DE BORD'!B3780</f>
        <v>0</v>
      </c>
      <c r="CJ3782">
        <f>'TABLEAU DE BORD'!E3780-'TABLEAU DE BORD'!C3780</f>
        <v>0</v>
      </c>
      <c r="CL3782">
        <f>'TABLEAU DE BORD'!H3780</f>
        <v>0</v>
      </c>
      <c r="CM3782">
        <f>'TABLEAU DE BORD'!K3780-'TABLEAU DE BORD'!I3780</f>
        <v>0</v>
      </c>
    </row>
    <row r="3783" spans="87:91" x14ac:dyDescent="0.25">
      <c r="CI3783">
        <f>'TABLEAU DE BORD'!B3781</f>
        <v>0</v>
      </c>
      <c r="CJ3783">
        <f>'TABLEAU DE BORD'!E3781-'TABLEAU DE BORD'!C3781</f>
        <v>0</v>
      </c>
      <c r="CL3783">
        <f>'TABLEAU DE BORD'!H3781</f>
        <v>0</v>
      </c>
      <c r="CM3783">
        <f>'TABLEAU DE BORD'!K3781-'TABLEAU DE BORD'!I3781</f>
        <v>0</v>
      </c>
    </row>
    <row r="3784" spans="87:91" x14ac:dyDescent="0.25">
      <c r="CI3784">
        <f>'TABLEAU DE BORD'!B3782</f>
        <v>0</v>
      </c>
      <c r="CJ3784">
        <f>'TABLEAU DE BORD'!E3782-'TABLEAU DE BORD'!C3782</f>
        <v>0</v>
      </c>
      <c r="CL3784">
        <f>'TABLEAU DE BORD'!H3782</f>
        <v>0</v>
      </c>
      <c r="CM3784">
        <f>'TABLEAU DE BORD'!K3782-'TABLEAU DE BORD'!I3782</f>
        <v>0</v>
      </c>
    </row>
    <row r="3785" spans="87:91" x14ac:dyDescent="0.25">
      <c r="CI3785">
        <f>'TABLEAU DE BORD'!B3783</f>
        <v>0</v>
      </c>
      <c r="CJ3785">
        <f>'TABLEAU DE BORD'!E3783-'TABLEAU DE BORD'!C3783</f>
        <v>0</v>
      </c>
      <c r="CL3785">
        <f>'TABLEAU DE BORD'!H3783</f>
        <v>0</v>
      </c>
      <c r="CM3785">
        <f>'TABLEAU DE BORD'!K3783-'TABLEAU DE BORD'!I3783</f>
        <v>0</v>
      </c>
    </row>
    <row r="3786" spans="87:91" x14ac:dyDescent="0.25">
      <c r="CI3786">
        <f>'TABLEAU DE BORD'!B3784</f>
        <v>0</v>
      </c>
      <c r="CJ3786">
        <f>'TABLEAU DE BORD'!E3784-'TABLEAU DE BORD'!C3784</f>
        <v>0</v>
      </c>
      <c r="CL3786">
        <f>'TABLEAU DE BORD'!H3784</f>
        <v>0</v>
      </c>
      <c r="CM3786">
        <f>'TABLEAU DE BORD'!K3784-'TABLEAU DE BORD'!I3784</f>
        <v>0</v>
      </c>
    </row>
    <row r="3787" spans="87:91" x14ac:dyDescent="0.25">
      <c r="CI3787">
        <f>'TABLEAU DE BORD'!B3785</f>
        <v>0</v>
      </c>
      <c r="CJ3787">
        <f>'TABLEAU DE BORD'!E3785-'TABLEAU DE BORD'!C3785</f>
        <v>0</v>
      </c>
      <c r="CL3787">
        <f>'TABLEAU DE BORD'!H3785</f>
        <v>0</v>
      </c>
      <c r="CM3787">
        <f>'TABLEAU DE BORD'!K3785-'TABLEAU DE BORD'!I3785</f>
        <v>0</v>
      </c>
    </row>
    <row r="3788" spans="87:91" x14ac:dyDescent="0.25">
      <c r="CI3788">
        <f>'TABLEAU DE BORD'!B3786</f>
        <v>0</v>
      </c>
      <c r="CJ3788">
        <f>'TABLEAU DE BORD'!E3786-'TABLEAU DE BORD'!C3786</f>
        <v>0</v>
      </c>
      <c r="CL3788">
        <f>'TABLEAU DE BORD'!H3786</f>
        <v>0</v>
      </c>
      <c r="CM3788">
        <f>'TABLEAU DE BORD'!K3786-'TABLEAU DE BORD'!I3786</f>
        <v>0</v>
      </c>
    </row>
    <row r="3789" spans="87:91" x14ac:dyDescent="0.25">
      <c r="CI3789">
        <f>'TABLEAU DE BORD'!B3787</f>
        <v>0</v>
      </c>
      <c r="CJ3789">
        <f>'TABLEAU DE BORD'!E3787-'TABLEAU DE BORD'!C3787</f>
        <v>0</v>
      </c>
      <c r="CL3789">
        <f>'TABLEAU DE BORD'!H3787</f>
        <v>0</v>
      </c>
      <c r="CM3789">
        <f>'TABLEAU DE BORD'!K3787-'TABLEAU DE BORD'!I3787</f>
        <v>0</v>
      </c>
    </row>
    <row r="3790" spans="87:91" x14ac:dyDescent="0.25">
      <c r="CI3790">
        <f>'TABLEAU DE BORD'!B3788</f>
        <v>0</v>
      </c>
      <c r="CJ3790">
        <f>'TABLEAU DE BORD'!E3788-'TABLEAU DE BORD'!C3788</f>
        <v>0</v>
      </c>
      <c r="CL3790">
        <f>'TABLEAU DE BORD'!H3788</f>
        <v>0</v>
      </c>
      <c r="CM3790">
        <f>'TABLEAU DE BORD'!K3788-'TABLEAU DE BORD'!I3788</f>
        <v>0</v>
      </c>
    </row>
    <row r="3791" spans="87:91" x14ac:dyDescent="0.25">
      <c r="CI3791">
        <f>'TABLEAU DE BORD'!B3789</f>
        <v>0</v>
      </c>
      <c r="CJ3791">
        <f>'TABLEAU DE BORD'!E3789-'TABLEAU DE BORD'!C3789</f>
        <v>0</v>
      </c>
      <c r="CL3791">
        <f>'TABLEAU DE BORD'!H3789</f>
        <v>0</v>
      </c>
      <c r="CM3791">
        <f>'TABLEAU DE BORD'!K3789-'TABLEAU DE BORD'!I3789</f>
        <v>0</v>
      </c>
    </row>
    <row r="3792" spans="87:91" x14ac:dyDescent="0.25">
      <c r="CI3792">
        <f>'TABLEAU DE BORD'!B3790</f>
        <v>0</v>
      </c>
      <c r="CJ3792">
        <f>'TABLEAU DE BORD'!E3790-'TABLEAU DE BORD'!C3790</f>
        <v>0</v>
      </c>
      <c r="CL3792">
        <f>'TABLEAU DE BORD'!H3790</f>
        <v>0</v>
      </c>
      <c r="CM3792">
        <f>'TABLEAU DE BORD'!K3790-'TABLEAU DE BORD'!I3790</f>
        <v>0</v>
      </c>
    </row>
    <row r="3793" spans="87:91" x14ac:dyDescent="0.25">
      <c r="CI3793">
        <f>'TABLEAU DE BORD'!B3791</f>
        <v>0</v>
      </c>
      <c r="CJ3793">
        <f>'TABLEAU DE BORD'!E3791-'TABLEAU DE BORD'!C3791</f>
        <v>0</v>
      </c>
      <c r="CL3793">
        <f>'TABLEAU DE BORD'!H3791</f>
        <v>0</v>
      </c>
      <c r="CM3793">
        <f>'TABLEAU DE BORD'!K3791-'TABLEAU DE BORD'!I3791</f>
        <v>0</v>
      </c>
    </row>
    <row r="3794" spans="87:91" x14ac:dyDescent="0.25">
      <c r="CI3794">
        <f>'TABLEAU DE BORD'!B3792</f>
        <v>0</v>
      </c>
      <c r="CJ3794">
        <f>'TABLEAU DE BORD'!E3792-'TABLEAU DE BORD'!C3792</f>
        <v>0</v>
      </c>
      <c r="CL3794">
        <f>'TABLEAU DE BORD'!H3792</f>
        <v>0</v>
      </c>
      <c r="CM3794">
        <f>'TABLEAU DE BORD'!K3792-'TABLEAU DE BORD'!I3792</f>
        <v>0</v>
      </c>
    </row>
    <row r="3795" spans="87:91" x14ac:dyDescent="0.25">
      <c r="CI3795">
        <f>'TABLEAU DE BORD'!B3793</f>
        <v>0</v>
      </c>
      <c r="CJ3795">
        <f>'TABLEAU DE BORD'!E3793-'TABLEAU DE BORD'!C3793</f>
        <v>0</v>
      </c>
      <c r="CL3795">
        <f>'TABLEAU DE BORD'!H3793</f>
        <v>0</v>
      </c>
      <c r="CM3795">
        <f>'TABLEAU DE BORD'!K3793-'TABLEAU DE BORD'!I3793</f>
        <v>0</v>
      </c>
    </row>
    <row r="3796" spans="87:91" x14ac:dyDescent="0.25">
      <c r="CI3796">
        <f>'TABLEAU DE BORD'!B3794</f>
        <v>0</v>
      </c>
      <c r="CJ3796">
        <f>'TABLEAU DE BORD'!E3794-'TABLEAU DE BORD'!C3794</f>
        <v>0</v>
      </c>
      <c r="CL3796">
        <f>'TABLEAU DE BORD'!H3794</f>
        <v>0</v>
      </c>
      <c r="CM3796">
        <f>'TABLEAU DE BORD'!K3794-'TABLEAU DE BORD'!I3794</f>
        <v>0</v>
      </c>
    </row>
    <row r="3797" spans="87:91" x14ac:dyDescent="0.25">
      <c r="CI3797">
        <f>'TABLEAU DE BORD'!B3795</f>
        <v>0</v>
      </c>
      <c r="CJ3797">
        <f>'TABLEAU DE BORD'!E3795-'TABLEAU DE BORD'!C3795</f>
        <v>0</v>
      </c>
      <c r="CL3797">
        <f>'TABLEAU DE BORD'!H3795</f>
        <v>0</v>
      </c>
      <c r="CM3797">
        <f>'TABLEAU DE BORD'!K3795-'TABLEAU DE BORD'!I3795</f>
        <v>0</v>
      </c>
    </row>
    <row r="3798" spans="87:91" x14ac:dyDescent="0.25">
      <c r="CI3798">
        <f>'TABLEAU DE BORD'!B3796</f>
        <v>0</v>
      </c>
      <c r="CJ3798">
        <f>'TABLEAU DE BORD'!E3796-'TABLEAU DE BORD'!C3796</f>
        <v>0</v>
      </c>
      <c r="CL3798">
        <f>'TABLEAU DE BORD'!H3796</f>
        <v>0</v>
      </c>
      <c r="CM3798">
        <f>'TABLEAU DE BORD'!K3796-'TABLEAU DE BORD'!I3796</f>
        <v>0</v>
      </c>
    </row>
    <row r="3799" spans="87:91" x14ac:dyDescent="0.25">
      <c r="CI3799">
        <f>'TABLEAU DE BORD'!B3797</f>
        <v>0</v>
      </c>
      <c r="CJ3799">
        <f>'TABLEAU DE BORD'!E3797-'TABLEAU DE BORD'!C3797</f>
        <v>0</v>
      </c>
      <c r="CL3799">
        <f>'TABLEAU DE BORD'!H3797</f>
        <v>0</v>
      </c>
      <c r="CM3799">
        <f>'TABLEAU DE BORD'!K3797-'TABLEAU DE BORD'!I3797</f>
        <v>0</v>
      </c>
    </row>
    <row r="3800" spans="87:91" x14ac:dyDescent="0.25">
      <c r="CI3800">
        <f>'TABLEAU DE BORD'!B3798</f>
        <v>0</v>
      </c>
      <c r="CJ3800">
        <f>'TABLEAU DE BORD'!E3798-'TABLEAU DE BORD'!C3798</f>
        <v>0</v>
      </c>
      <c r="CL3800">
        <f>'TABLEAU DE BORD'!H3798</f>
        <v>0</v>
      </c>
      <c r="CM3800">
        <f>'TABLEAU DE BORD'!K3798-'TABLEAU DE BORD'!I3798</f>
        <v>0</v>
      </c>
    </row>
    <row r="3801" spans="87:91" x14ac:dyDescent="0.25">
      <c r="CI3801">
        <f>'TABLEAU DE BORD'!B3799</f>
        <v>0</v>
      </c>
      <c r="CJ3801">
        <f>'TABLEAU DE BORD'!E3799-'TABLEAU DE BORD'!C3799</f>
        <v>0</v>
      </c>
      <c r="CL3801">
        <f>'TABLEAU DE BORD'!H3799</f>
        <v>0</v>
      </c>
      <c r="CM3801">
        <f>'TABLEAU DE BORD'!K3799-'TABLEAU DE BORD'!I3799</f>
        <v>0</v>
      </c>
    </row>
    <row r="3802" spans="87:91" x14ac:dyDescent="0.25">
      <c r="CI3802">
        <f>'TABLEAU DE BORD'!B3800</f>
        <v>0</v>
      </c>
      <c r="CJ3802">
        <f>'TABLEAU DE BORD'!E3800-'TABLEAU DE BORD'!C3800</f>
        <v>0</v>
      </c>
      <c r="CL3802">
        <f>'TABLEAU DE BORD'!H3800</f>
        <v>0</v>
      </c>
      <c r="CM3802">
        <f>'TABLEAU DE BORD'!K3800-'TABLEAU DE BORD'!I3800</f>
        <v>0</v>
      </c>
    </row>
    <row r="3803" spans="87:91" x14ac:dyDescent="0.25">
      <c r="CI3803">
        <f>'TABLEAU DE BORD'!B3801</f>
        <v>0</v>
      </c>
      <c r="CJ3803">
        <f>'TABLEAU DE BORD'!E3801-'TABLEAU DE BORD'!C3801</f>
        <v>0</v>
      </c>
      <c r="CL3803">
        <f>'TABLEAU DE BORD'!H3801</f>
        <v>0</v>
      </c>
      <c r="CM3803">
        <f>'TABLEAU DE BORD'!K3801-'TABLEAU DE BORD'!I3801</f>
        <v>0</v>
      </c>
    </row>
    <row r="3804" spans="87:91" x14ac:dyDescent="0.25">
      <c r="CI3804">
        <f>'TABLEAU DE BORD'!B3802</f>
        <v>0</v>
      </c>
      <c r="CJ3804">
        <f>'TABLEAU DE BORD'!E3802-'TABLEAU DE BORD'!C3802</f>
        <v>0</v>
      </c>
      <c r="CL3804">
        <f>'TABLEAU DE BORD'!H3802</f>
        <v>0</v>
      </c>
      <c r="CM3804">
        <f>'TABLEAU DE BORD'!K3802-'TABLEAU DE BORD'!I3802</f>
        <v>0</v>
      </c>
    </row>
    <row r="3805" spans="87:91" x14ac:dyDescent="0.25">
      <c r="CI3805">
        <f>'TABLEAU DE BORD'!B3803</f>
        <v>0</v>
      </c>
      <c r="CJ3805">
        <f>'TABLEAU DE BORD'!E3803-'TABLEAU DE BORD'!C3803</f>
        <v>0</v>
      </c>
      <c r="CL3805">
        <f>'TABLEAU DE BORD'!H3803</f>
        <v>0</v>
      </c>
      <c r="CM3805">
        <f>'TABLEAU DE BORD'!K3803-'TABLEAU DE BORD'!I3803</f>
        <v>0</v>
      </c>
    </row>
    <row r="3806" spans="87:91" x14ac:dyDescent="0.25">
      <c r="CI3806">
        <f>'TABLEAU DE BORD'!B3804</f>
        <v>0</v>
      </c>
      <c r="CJ3806">
        <f>'TABLEAU DE BORD'!E3804-'TABLEAU DE BORD'!C3804</f>
        <v>0</v>
      </c>
      <c r="CL3806">
        <f>'TABLEAU DE BORD'!H3804</f>
        <v>0</v>
      </c>
      <c r="CM3806">
        <f>'TABLEAU DE BORD'!K3804-'TABLEAU DE BORD'!I3804</f>
        <v>0</v>
      </c>
    </row>
    <row r="3807" spans="87:91" x14ac:dyDescent="0.25">
      <c r="CI3807">
        <f>'TABLEAU DE BORD'!B3805</f>
        <v>0</v>
      </c>
      <c r="CJ3807">
        <f>'TABLEAU DE BORD'!E3805-'TABLEAU DE BORD'!C3805</f>
        <v>0</v>
      </c>
      <c r="CL3807">
        <f>'TABLEAU DE BORD'!H3805</f>
        <v>0</v>
      </c>
      <c r="CM3807">
        <f>'TABLEAU DE BORD'!K3805-'TABLEAU DE BORD'!I3805</f>
        <v>0</v>
      </c>
    </row>
    <row r="3808" spans="87:91" x14ac:dyDescent="0.25">
      <c r="CI3808">
        <f>'TABLEAU DE BORD'!B3806</f>
        <v>0</v>
      </c>
      <c r="CJ3808">
        <f>'TABLEAU DE BORD'!E3806-'TABLEAU DE BORD'!C3806</f>
        <v>0</v>
      </c>
      <c r="CL3808">
        <f>'TABLEAU DE BORD'!H3806</f>
        <v>0</v>
      </c>
      <c r="CM3808">
        <f>'TABLEAU DE BORD'!K3806-'TABLEAU DE BORD'!I3806</f>
        <v>0</v>
      </c>
    </row>
    <row r="3809" spans="87:91" x14ac:dyDescent="0.25">
      <c r="CI3809">
        <f>'TABLEAU DE BORD'!B3807</f>
        <v>0</v>
      </c>
      <c r="CJ3809">
        <f>'TABLEAU DE BORD'!E3807-'TABLEAU DE BORD'!C3807</f>
        <v>0</v>
      </c>
      <c r="CL3809">
        <f>'TABLEAU DE BORD'!H3807</f>
        <v>0</v>
      </c>
      <c r="CM3809">
        <f>'TABLEAU DE BORD'!K3807-'TABLEAU DE BORD'!I3807</f>
        <v>0</v>
      </c>
    </row>
    <row r="3810" spans="87:91" x14ac:dyDescent="0.25">
      <c r="CI3810">
        <f>'TABLEAU DE BORD'!B3808</f>
        <v>0</v>
      </c>
      <c r="CJ3810">
        <f>'TABLEAU DE BORD'!E3808-'TABLEAU DE BORD'!C3808</f>
        <v>0</v>
      </c>
      <c r="CL3810">
        <f>'TABLEAU DE BORD'!H3808</f>
        <v>0</v>
      </c>
      <c r="CM3810">
        <f>'TABLEAU DE BORD'!K3808-'TABLEAU DE BORD'!I3808</f>
        <v>0</v>
      </c>
    </row>
    <row r="3811" spans="87:91" x14ac:dyDescent="0.25">
      <c r="CI3811">
        <f>'TABLEAU DE BORD'!B3809</f>
        <v>0</v>
      </c>
      <c r="CJ3811">
        <f>'TABLEAU DE BORD'!E3809-'TABLEAU DE BORD'!C3809</f>
        <v>0</v>
      </c>
      <c r="CL3811">
        <f>'TABLEAU DE BORD'!H3809</f>
        <v>0</v>
      </c>
      <c r="CM3811">
        <f>'TABLEAU DE BORD'!K3809-'TABLEAU DE BORD'!I3809</f>
        <v>0</v>
      </c>
    </row>
    <row r="3812" spans="87:91" x14ac:dyDescent="0.25">
      <c r="CI3812">
        <f>'TABLEAU DE BORD'!B3810</f>
        <v>0</v>
      </c>
      <c r="CJ3812">
        <f>'TABLEAU DE BORD'!E3810-'TABLEAU DE BORD'!C3810</f>
        <v>0</v>
      </c>
      <c r="CL3812">
        <f>'TABLEAU DE BORD'!H3810</f>
        <v>0</v>
      </c>
      <c r="CM3812">
        <f>'TABLEAU DE BORD'!K3810-'TABLEAU DE BORD'!I3810</f>
        <v>0</v>
      </c>
    </row>
    <row r="3813" spans="87:91" x14ac:dyDescent="0.25">
      <c r="CI3813">
        <f>'TABLEAU DE BORD'!B3811</f>
        <v>0</v>
      </c>
      <c r="CJ3813">
        <f>'TABLEAU DE BORD'!E3811-'TABLEAU DE BORD'!C3811</f>
        <v>0</v>
      </c>
      <c r="CL3813">
        <f>'TABLEAU DE BORD'!H3811</f>
        <v>0</v>
      </c>
      <c r="CM3813">
        <f>'TABLEAU DE BORD'!K3811-'TABLEAU DE BORD'!I3811</f>
        <v>0</v>
      </c>
    </row>
    <row r="3814" spans="87:91" x14ac:dyDescent="0.25">
      <c r="CI3814">
        <f>'TABLEAU DE BORD'!B3812</f>
        <v>0</v>
      </c>
      <c r="CJ3814">
        <f>'TABLEAU DE BORD'!E3812-'TABLEAU DE BORD'!C3812</f>
        <v>0</v>
      </c>
      <c r="CL3814">
        <f>'TABLEAU DE BORD'!H3812</f>
        <v>0</v>
      </c>
      <c r="CM3814">
        <f>'TABLEAU DE BORD'!K3812-'TABLEAU DE BORD'!I3812</f>
        <v>0</v>
      </c>
    </row>
    <row r="3815" spans="87:91" x14ac:dyDescent="0.25">
      <c r="CI3815">
        <f>'TABLEAU DE BORD'!B3813</f>
        <v>0</v>
      </c>
      <c r="CJ3815">
        <f>'TABLEAU DE BORD'!E3813-'TABLEAU DE BORD'!C3813</f>
        <v>0</v>
      </c>
      <c r="CL3815">
        <f>'TABLEAU DE BORD'!H3813</f>
        <v>0</v>
      </c>
      <c r="CM3815">
        <f>'TABLEAU DE BORD'!K3813-'TABLEAU DE BORD'!I3813</f>
        <v>0</v>
      </c>
    </row>
    <row r="3816" spans="87:91" x14ac:dyDescent="0.25">
      <c r="CI3816">
        <f>'TABLEAU DE BORD'!B3814</f>
        <v>0</v>
      </c>
      <c r="CJ3816">
        <f>'TABLEAU DE BORD'!E3814-'TABLEAU DE BORD'!C3814</f>
        <v>0</v>
      </c>
      <c r="CL3816">
        <f>'TABLEAU DE BORD'!H3814</f>
        <v>0</v>
      </c>
      <c r="CM3816">
        <f>'TABLEAU DE BORD'!K3814-'TABLEAU DE BORD'!I3814</f>
        <v>0</v>
      </c>
    </row>
    <row r="3817" spans="87:91" x14ac:dyDescent="0.25">
      <c r="CI3817">
        <f>'TABLEAU DE BORD'!B3815</f>
        <v>0</v>
      </c>
      <c r="CJ3817">
        <f>'TABLEAU DE BORD'!E3815-'TABLEAU DE BORD'!C3815</f>
        <v>0</v>
      </c>
      <c r="CL3817">
        <f>'TABLEAU DE BORD'!H3815</f>
        <v>0</v>
      </c>
      <c r="CM3817">
        <f>'TABLEAU DE BORD'!K3815-'TABLEAU DE BORD'!I3815</f>
        <v>0</v>
      </c>
    </row>
    <row r="3818" spans="87:91" x14ac:dyDescent="0.25">
      <c r="CI3818">
        <f>'TABLEAU DE BORD'!B3816</f>
        <v>0</v>
      </c>
      <c r="CJ3818">
        <f>'TABLEAU DE BORD'!E3816-'TABLEAU DE BORD'!C3816</f>
        <v>0</v>
      </c>
      <c r="CL3818">
        <f>'TABLEAU DE BORD'!H3816</f>
        <v>0</v>
      </c>
      <c r="CM3818">
        <f>'TABLEAU DE BORD'!K3816-'TABLEAU DE BORD'!I3816</f>
        <v>0</v>
      </c>
    </row>
    <row r="3819" spans="87:91" x14ac:dyDescent="0.25">
      <c r="CI3819">
        <f>'TABLEAU DE BORD'!B3817</f>
        <v>0</v>
      </c>
      <c r="CJ3819">
        <f>'TABLEAU DE BORD'!E3817-'TABLEAU DE BORD'!C3817</f>
        <v>0</v>
      </c>
      <c r="CL3819">
        <f>'TABLEAU DE BORD'!H3817</f>
        <v>0</v>
      </c>
      <c r="CM3819">
        <f>'TABLEAU DE BORD'!K3817-'TABLEAU DE BORD'!I3817</f>
        <v>0</v>
      </c>
    </row>
    <row r="3820" spans="87:91" x14ac:dyDescent="0.25">
      <c r="CI3820">
        <f>'TABLEAU DE BORD'!B3818</f>
        <v>0</v>
      </c>
      <c r="CJ3820">
        <f>'TABLEAU DE BORD'!E3818-'TABLEAU DE BORD'!C3818</f>
        <v>0</v>
      </c>
      <c r="CL3820">
        <f>'TABLEAU DE BORD'!H3818</f>
        <v>0</v>
      </c>
      <c r="CM3820">
        <f>'TABLEAU DE BORD'!K3818-'TABLEAU DE BORD'!I3818</f>
        <v>0</v>
      </c>
    </row>
    <row r="3821" spans="87:91" x14ac:dyDescent="0.25">
      <c r="CI3821">
        <f>'TABLEAU DE BORD'!B3819</f>
        <v>0</v>
      </c>
      <c r="CJ3821">
        <f>'TABLEAU DE BORD'!E3819-'TABLEAU DE BORD'!C3819</f>
        <v>0</v>
      </c>
      <c r="CL3821">
        <f>'TABLEAU DE BORD'!H3819</f>
        <v>0</v>
      </c>
      <c r="CM3821">
        <f>'TABLEAU DE BORD'!K3819-'TABLEAU DE BORD'!I3819</f>
        <v>0</v>
      </c>
    </row>
    <row r="3822" spans="87:91" x14ac:dyDescent="0.25">
      <c r="CI3822">
        <f>'TABLEAU DE BORD'!B3820</f>
        <v>0</v>
      </c>
      <c r="CJ3822">
        <f>'TABLEAU DE BORD'!E3820-'TABLEAU DE BORD'!C3820</f>
        <v>0</v>
      </c>
      <c r="CL3822">
        <f>'TABLEAU DE BORD'!H3820</f>
        <v>0</v>
      </c>
      <c r="CM3822">
        <f>'TABLEAU DE BORD'!K3820-'TABLEAU DE BORD'!I3820</f>
        <v>0</v>
      </c>
    </row>
    <row r="3823" spans="87:91" x14ac:dyDescent="0.25">
      <c r="CI3823">
        <f>'TABLEAU DE BORD'!B3821</f>
        <v>0</v>
      </c>
      <c r="CJ3823">
        <f>'TABLEAU DE BORD'!E3821-'TABLEAU DE BORD'!C3821</f>
        <v>0</v>
      </c>
      <c r="CL3823">
        <f>'TABLEAU DE BORD'!H3821</f>
        <v>0</v>
      </c>
      <c r="CM3823">
        <f>'TABLEAU DE BORD'!K3821-'TABLEAU DE BORD'!I3821</f>
        <v>0</v>
      </c>
    </row>
    <row r="3824" spans="87:91" x14ac:dyDescent="0.25">
      <c r="CI3824">
        <f>'TABLEAU DE BORD'!B3822</f>
        <v>0</v>
      </c>
      <c r="CJ3824">
        <f>'TABLEAU DE BORD'!E3822-'TABLEAU DE BORD'!C3822</f>
        <v>0</v>
      </c>
      <c r="CL3824">
        <f>'TABLEAU DE BORD'!H3822</f>
        <v>0</v>
      </c>
      <c r="CM3824">
        <f>'TABLEAU DE BORD'!K3822-'TABLEAU DE BORD'!I3822</f>
        <v>0</v>
      </c>
    </row>
    <row r="3825" spans="87:91" x14ac:dyDescent="0.25">
      <c r="CI3825">
        <f>'TABLEAU DE BORD'!B3823</f>
        <v>0</v>
      </c>
      <c r="CJ3825">
        <f>'TABLEAU DE BORD'!E3823-'TABLEAU DE BORD'!C3823</f>
        <v>0</v>
      </c>
      <c r="CL3825">
        <f>'TABLEAU DE BORD'!H3823</f>
        <v>0</v>
      </c>
      <c r="CM3825">
        <f>'TABLEAU DE BORD'!K3823-'TABLEAU DE BORD'!I3823</f>
        <v>0</v>
      </c>
    </row>
    <row r="3826" spans="87:91" x14ac:dyDescent="0.25">
      <c r="CI3826">
        <f>'TABLEAU DE BORD'!B3824</f>
        <v>0</v>
      </c>
      <c r="CJ3826">
        <f>'TABLEAU DE BORD'!E3824-'TABLEAU DE BORD'!C3824</f>
        <v>0</v>
      </c>
      <c r="CL3826">
        <f>'TABLEAU DE BORD'!H3824</f>
        <v>0</v>
      </c>
      <c r="CM3826">
        <f>'TABLEAU DE BORD'!K3824-'TABLEAU DE BORD'!I3824</f>
        <v>0</v>
      </c>
    </row>
    <row r="3827" spans="87:91" x14ac:dyDescent="0.25">
      <c r="CI3827">
        <f>'TABLEAU DE BORD'!B3825</f>
        <v>0</v>
      </c>
      <c r="CJ3827">
        <f>'TABLEAU DE BORD'!E3825-'TABLEAU DE BORD'!C3825</f>
        <v>0</v>
      </c>
      <c r="CL3827">
        <f>'TABLEAU DE BORD'!H3825</f>
        <v>0</v>
      </c>
      <c r="CM3827">
        <f>'TABLEAU DE BORD'!K3825-'TABLEAU DE BORD'!I3825</f>
        <v>0</v>
      </c>
    </row>
    <row r="3828" spans="87:91" x14ac:dyDescent="0.25">
      <c r="CI3828">
        <f>'TABLEAU DE BORD'!B3826</f>
        <v>0</v>
      </c>
      <c r="CJ3828">
        <f>'TABLEAU DE BORD'!E3826-'TABLEAU DE BORD'!C3826</f>
        <v>0</v>
      </c>
      <c r="CL3828">
        <f>'TABLEAU DE BORD'!H3826</f>
        <v>0</v>
      </c>
      <c r="CM3828">
        <f>'TABLEAU DE BORD'!K3826-'TABLEAU DE BORD'!I3826</f>
        <v>0</v>
      </c>
    </row>
    <row r="3829" spans="87:91" x14ac:dyDescent="0.25">
      <c r="CI3829">
        <f>'TABLEAU DE BORD'!B3827</f>
        <v>0</v>
      </c>
      <c r="CJ3829">
        <f>'TABLEAU DE BORD'!E3827-'TABLEAU DE BORD'!C3827</f>
        <v>0</v>
      </c>
      <c r="CL3829">
        <f>'TABLEAU DE BORD'!H3827</f>
        <v>0</v>
      </c>
      <c r="CM3829">
        <f>'TABLEAU DE BORD'!K3827-'TABLEAU DE BORD'!I3827</f>
        <v>0</v>
      </c>
    </row>
    <row r="3830" spans="87:91" x14ac:dyDescent="0.25">
      <c r="CI3830">
        <f>'TABLEAU DE BORD'!B3828</f>
        <v>0</v>
      </c>
      <c r="CJ3830">
        <f>'TABLEAU DE BORD'!E3828-'TABLEAU DE BORD'!C3828</f>
        <v>0</v>
      </c>
      <c r="CL3830">
        <f>'TABLEAU DE BORD'!H3828</f>
        <v>0</v>
      </c>
      <c r="CM3830">
        <f>'TABLEAU DE BORD'!K3828-'TABLEAU DE BORD'!I3828</f>
        <v>0</v>
      </c>
    </row>
    <row r="3831" spans="87:91" x14ac:dyDescent="0.25">
      <c r="CI3831">
        <f>'TABLEAU DE BORD'!B3829</f>
        <v>0</v>
      </c>
      <c r="CJ3831">
        <f>'TABLEAU DE BORD'!E3829-'TABLEAU DE BORD'!C3829</f>
        <v>0</v>
      </c>
      <c r="CL3831">
        <f>'TABLEAU DE BORD'!H3829</f>
        <v>0</v>
      </c>
      <c r="CM3831">
        <f>'TABLEAU DE BORD'!K3829-'TABLEAU DE BORD'!I3829</f>
        <v>0</v>
      </c>
    </row>
    <row r="3832" spans="87:91" x14ac:dyDescent="0.25">
      <c r="CI3832">
        <f>'TABLEAU DE BORD'!B3830</f>
        <v>0</v>
      </c>
      <c r="CJ3832">
        <f>'TABLEAU DE BORD'!E3830-'TABLEAU DE BORD'!C3830</f>
        <v>0</v>
      </c>
      <c r="CL3832">
        <f>'TABLEAU DE BORD'!H3830</f>
        <v>0</v>
      </c>
      <c r="CM3832">
        <f>'TABLEAU DE BORD'!K3830-'TABLEAU DE BORD'!I3830</f>
        <v>0</v>
      </c>
    </row>
    <row r="3833" spans="87:91" x14ac:dyDescent="0.25">
      <c r="CI3833">
        <f>'TABLEAU DE BORD'!B3831</f>
        <v>0</v>
      </c>
      <c r="CJ3833">
        <f>'TABLEAU DE BORD'!E3831-'TABLEAU DE BORD'!C3831</f>
        <v>0</v>
      </c>
      <c r="CL3833">
        <f>'TABLEAU DE BORD'!H3831</f>
        <v>0</v>
      </c>
      <c r="CM3833">
        <f>'TABLEAU DE BORD'!K3831-'TABLEAU DE BORD'!I3831</f>
        <v>0</v>
      </c>
    </row>
    <row r="3834" spans="87:91" x14ac:dyDescent="0.25">
      <c r="CI3834">
        <f>'TABLEAU DE BORD'!B3832</f>
        <v>0</v>
      </c>
      <c r="CJ3834">
        <f>'TABLEAU DE BORD'!E3832-'TABLEAU DE BORD'!C3832</f>
        <v>0</v>
      </c>
      <c r="CL3834">
        <f>'TABLEAU DE BORD'!H3832</f>
        <v>0</v>
      </c>
      <c r="CM3834">
        <f>'TABLEAU DE BORD'!K3832-'TABLEAU DE BORD'!I3832</f>
        <v>0</v>
      </c>
    </row>
    <row r="3835" spans="87:91" x14ac:dyDescent="0.25">
      <c r="CI3835">
        <f>'TABLEAU DE BORD'!B3833</f>
        <v>0</v>
      </c>
      <c r="CJ3835">
        <f>'TABLEAU DE BORD'!E3833-'TABLEAU DE BORD'!C3833</f>
        <v>0</v>
      </c>
      <c r="CL3835">
        <f>'TABLEAU DE BORD'!H3833</f>
        <v>0</v>
      </c>
      <c r="CM3835">
        <f>'TABLEAU DE BORD'!K3833-'TABLEAU DE BORD'!I3833</f>
        <v>0</v>
      </c>
    </row>
    <row r="3836" spans="87:91" x14ac:dyDescent="0.25">
      <c r="CI3836">
        <f>'TABLEAU DE BORD'!B3834</f>
        <v>0</v>
      </c>
      <c r="CJ3836">
        <f>'TABLEAU DE BORD'!E3834-'TABLEAU DE BORD'!C3834</f>
        <v>0</v>
      </c>
      <c r="CL3836">
        <f>'TABLEAU DE BORD'!H3834</f>
        <v>0</v>
      </c>
      <c r="CM3836">
        <f>'TABLEAU DE BORD'!K3834-'TABLEAU DE BORD'!I3834</f>
        <v>0</v>
      </c>
    </row>
    <row r="3837" spans="87:91" x14ac:dyDescent="0.25">
      <c r="CI3837">
        <f>'TABLEAU DE BORD'!B3835</f>
        <v>0</v>
      </c>
      <c r="CJ3837">
        <f>'TABLEAU DE BORD'!E3835-'TABLEAU DE BORD'!C3835</f>
        <v>0</v>
      </c>
      <c r="CL3837">
        <f>'TABLEAU DE BORD'!H3835</f>
        <v>0</v>
      </c>
      <c r="CM3837">
        <f>'TABLEAU DE BORD'!K3835-'TABLEAU DE BORD'!I3835</f>
        <v>0</v>
      </c>
    </row>
    <row r="3838" spans="87:91" x14ac:dyDescent="0.25">
      <c r="CI3838">
        <f>'TABLEAU DE BORD'!B3836</f>
        <v>0</v>
      </c>
      <c r="CJ3838">
        <f>'TABLEAU DE BORD'!E3836-'TABLEAU DE BORD'!C3836</f>
        <v>0</v>
      </c>
      <c r="CL3838">
        <f>'TABLEAU DE BORD'!H3836</f>
        <v>0</v>
      </c>
      <c r="CM3838">
        <f>'TABLEAU DE BORD'!K3836-'TABLEAU DE BORD'!I3836</f>
        <v>0</v>
      </c>
    </row>
    <row r="3839" spans="87:91" x14ac:dyDescent="0.25">
      <c r="CI3839">
        <f>'TABLEAU DE BORD'!B3837</f>
        <v>0</v>
      </c>
      <c r="CJ3839">
        <f>'TABLEAU DE BORD'!E3837-'TABLEAU DE BORD'!C3837</f>
        <v>0</v>
      </c>
      <c r="CL3839">
        <f>'TABLEAU DE BORD'!H3837</f>
        <v>0</v>
      </c>
      <c r="CM3839">
        <f>'TABLEAU DE BORD'!K3837-'TABLEAU DE BORD'!I3837</f>
        <v>0</v>
      </c>
    </row>
    <row r="3840" spans="87:91" x14ac:dyDescent="0.25">
      <c r="CI3840">
        <f>'TABLEAU DE BORD'!B3838</f>
        <v>0</v>
      </c>
      <c r="CJ3840">
        <f>'TABLEAU DE BORD'!E3838-'TABLEAU DE BORD'!C3838</f>
        <v>0</v>
      </c>
      <c r="CL3840">
        <f>'TABLEAU DE BORD'!H3838</f>
        <v>0</v>
      </c>
      <c r="CM3840">
        <f>'TABLEAU DE BORD'!K3838-'TABLEAU DE BORD'!I3838</f>
        <v>0</v>
      </c>
    </row>
    <row r="3841" spans="87:91" x14ac:dyDescent="0.25">
      <c r="CI3841">
        <f>'TABLEAU DE BORD'!B3839</f>
        <v>0</v>
      </c>
      <c r="CJ3841">
        <f>'TABLEAU DE BORD'!E3839-'TABLEAU DE BORD'!C3839</f>
        <v>0</v>
      </c>
      <c r="CL3841">
        <f>'TABLEAU DE BORD'!H3839</f>
        <v>0</v>
      </c>
      <c r="CM3841">
        <f>'TABLEAU DE BORD'!K3839-'TABLEAU DE BORD'!I3839</f>
        <v>0</v>
      </c>
    </row>
    <row r="3842" spans="87:91" x14ac:dyDescent="0.25">
      <c r="CI3842">
        <f>'TABLEAU DE BORD'!B3840</f>
        <v>0</v>
      </c>
      <c r="CJ3842">
        <f>'TABLEAU DE BORD'!E3840-'TABLEAU DE BORD'!C3840</f>
        <v>0</v>
      </c>
      <c r="CL3842">
        <f>'TABLEAU DE BORD'!H3840</f>
        <v>0</v>
      </c>
      <c r="CM3842">
        <f>'TABLEAU DE BORD'!K3840-'TABLEAU DE BORD'!I3840</f>
        <v>0</v>
      </c>
    </row>
    <row r="3843" spans="87:91" x14ac:dyDescent="0.25">
      <c r="CI3843">
        <f>'TABLEAU DE BORD'!B3841</f>
        <v>0</v>
      </c>
      <c r="CJ3843">
        <f>'TABLEAU DE BORD'!E3841-'TABLEAU DE BORD'!C3841</f>
        <v>0</v>
      </c>
      <c r="CL3843">
        <f>'TABLEAU DE BORD'!H3841</f>
        <v>0</v>
      </c>
      <c r="CM3843">
        <f>'TABLEAU DE BORD'!K3841-'TABLEAU DE BORD'!I3841</f>
        <v>0</v>
      </c>
    </row>
    <row r="3844" spans="87:91" x14ac:dyDescent="0.25">
      <c r="CI3844">
        <f>'TABLEAU DE BORD'!B3842</f>
        <v>0</v>
      </c>
      <c r="CJ3844">
        <f>'TABLEAU DE BORD'!E3842-'TABLEAU DE BORD'!C3842</f>
        <v>0</v>
      </c>
      <c r="CL3844">
        <f>'TABLEAU DE BORD'!H3842</f>
        <v>0</v>
      </c>
      <c r="CM3844">
        <f>'TABLEAU DE BORD'!K3842-'TABLEAU DE BORD'!I3842</f>
        <v>0</v>
      </c>
    </row>
    <row r="3845" spans="87:91" x14ac:dyDescent="0.25">
      <c r="CI3845">
        <f>'TABLEAU DE BORD'!B3843</f>
        <v>0</v>
      </c>
      <c r="CJ3845">
        <f>'TABLEAU DE BORD'!E3843-'TABLEAU DE BORD'!C3843</f>
        <v>0</v>
      </c>
      <c r="CL3845">
        <f>'TABLEAU DE BORD'!H3843</f>
        <v>0</v>
      </c>
      <c r="CM3845">
        <f>'TABLEAU DE BORD'!K3843-'TABLEAU DE BORD'!I3843</f>
        <v>0</v>
      </c>
    </row>
    <row r="3846" spans="87:91" x14ac:dyDescent="0.25">
      <c r="CI3846">
        <f>'TABLEAU DE BORD'!B3844</f>
        <v>0</v>
      </c>
      <c r="CJ3846">
        <f>'TABLEAU DE BORD'!E3844-'TABLEAU DE BORD'!C3844</f>
        <v>0</v>
      </c>
      <c r="CL3846">
        <f>'TABLEAU DE BORD'!H3844</f>
        <v>0</v>
      </c>
      <c r="CM3846">
        <f>'TABLEAU DE BORD'!K3844-'TABLEAU DE BORD'!I3844</f>
        <v>0</v>
      </c>
    </row>
    <row r="3847" spans="87:91" x14ac:dyDescent="0.25">
      <c r="CI3847">
        <f>'TABLEAU DE BORD'!B3845</f>
        <v>0</v>
      </c>
      <c r="CJ3847">
        <f>'TABLEAU DE BORD'!E3845-'TABLEAU DE BORD'!C3845</f>
        <v>0</v>
      </c>
      <c r="CL3847">
        <f>'TABLEAU DE BORD'!H3845</f>
        <v>0</v>
      </c>
      <c r="CM3847">
        <f>'TABLEAU DE BORD'!K3845-'TABLEAU DE BORD'!I3845</f>
        <v>0</v>
      </c>
    </row>
    <row r="3848" spans="87:91" x14ac:dyDescent="0.25">
      <c r="CI3848">
        <f>'TABLEAU DE BORD'!B3846</f>
        <v>0</v>
      </c>
      <c r="CJ3848">
        <f>'TABLEAU DE BORD'!E3846-'TABLEAU DE BORD'!C3846</f>
        <v>0</v>
      </c>
      <c r="CL3848">
        <f>'TABLEAU DE BORD'!H3846</f>
        <v>0</v>
      </c>
      <c r="CM3848">
        <f>'TABLEAU DE BORD'!K3846-'TABLEAU DE BORD'!I3846</f>
        <v>0</v>
      </c>
    </row>
    <row r="3849" spans="87:91" x14ac:dyDescent="0.25">
      <c r="CI3849">
        <f>'TABLEAU DE BORD'!B3847</f>
        <v>0</v>
      </c>
      <c r="CJ3849">
        <f>'TABLEAU DE BORD'!E3847-'TABLEAU DE BORD'!C3847</f>
        <v>0</v>
      </c>
      <c r="CL3849">
        <f>'TABLEAU DE BORD'!H3847</f>
        <v>0</v>
      </c>
      <c r="CM3849">
        <f>'TABLEAU DE BORD'!K3847-'TABLEAU DE BORD'!I3847</f>
        <v>0</v>
      </c>
    </row>
    <row r="3850" spans="87:91" x14ac:dyDescent="0.25">
      <c r="CI3850">
        <f>'TABLEAU DE BORD'!B3848</f>
        <v>0</v>
      </c>
      <c r="CJ3850">
        <f>'TABLEAU DE BORD'!E3848-'TABLEAU DE BORD'!C3848</f>
        <v>0</v>
      </c>
      <c r="CL3850">
        <f>'TABLEAU DE BORD'!H3848</f>
        <v>0</v>
      </c>
      <c r="CM3850">
        <f>'TABLEAU DE BORD'!K3848-'TABLEAU DE BORD'!I3848</f>
        <v>0</v>
      </c>
    </row>
    <row r="3851" spans="87:91" x14ac:dyDescent="0.25">
      <c r="CI3851">
        <f>'TABLEAU DE BORD'!B3849</f>
        <v>0</v>
      </c>
      <c r="CJ3851">
        <f>'TABLEAU DE BORD'!E3849-'TABLEAU DE BORD'!C3849</f>
        <v>0</v>
      </c>
      <c r="CL3851">
        <f>'TABLEAU DE BORD'!H3849</f>
        <v>0</v>
      </c>
      <c r="CM3851">
        <f>'TABLEAU DE BORD'!K3849-'TABLEAU DE BORD'!I3849</f>
        <v>0</v>
      </c>
    </row>
    <row r="3852" spans="87:91" x14ac:dyDescent="0.25">
      <c r="CI3852">
        <f>'TABLEAU DE BORD'!B3850</f>
        <v>0</v>
      </c>
      <c r="CJ3852">
        <f>'TABLEAU DE BORD'!E3850-'TABLEAU DE BORD'!C3850</f>
        <v>0</v>
      </c>
      <c r="CL3852">
        <f>'TABLEAU DE BORD'!H3850</f>
        <v>0</v>
      </c>
      <c r="CM3852">
        <f>'TABLEAU DE BORD'!K3850-'TABLEAU DE BORD'!I3850</f>
        <v>0</v>
      </c>
    </row>
    <row r="3853" spans="87:91" x14ac:dyDescent="0.25">
      <c r="CI3853">
        <f>'TABLEAU DE BORD'!B3851</f>
        <v>0</v>
      </c>
      <c r="CJ3853">
        <f>'TABLEAU DE BORD'!E3851-'TABLEAU DE BORD'!C3851</f>
        <v>0</v>
      </c>
      <c r="CL3853">
        <f>'TABLEAU DE BORD'!H3851</f>
        <v>0</v>
      </c>
      <c r="CM3853">
        <f>'TABLEAU DE BORD'!K3851-'TABLEAU DE BORD'!I3851</f>
        <v>0</v>
      </c>
    </row>
    <row r="3854" spans="87:91" x14ac:dyDescent="0.25">
      <c r="CI3854">
        <f>'TABLEAU DE BORD'!B3852</f>
        <v>0</v>
      </c>
      <c r="CJ3854">
        <f>'TABLEAU DE BORD'!E3852-'TABLEAU DE BORD'!C3852</f>
        <v>0</v>
      </c>
      <c r="CL3854">
        <f>'TABLEAU DE BORD'!H3852</f>
        <v>0</v>
      </c>
      <c r="CM3854">
        <f>'TABLEAU DE BORD'!K3852-'TABLEAU DE BORD'!I3852</f>
        <v>0</v>
      </c>
    </row>
    <row r="3855" spans="87:91" x14ac:dyDescent="0.25">
      <c r="CI3855">
        <f>'TABLEAU DE BORD'!B3853</f>
        <v>0</v>
      </c>
      <c r="CJ3855">
        <f>'TABLEAU DE BORD'!E3853-'TABLEAU DE BORD'!C3853</f>
        <v>0</v>
      </c>
      <c r="CL3855">
        <f>'TABLEAU DE BORD'!H3853</f>
        <v>0</v>
      </c>
      <c r="CM3855">
        <f>'TABLEAU DE BORD'!K3853-'TABLEAU DE BORD'!I3853</f>
        <v>0</v>
      </c>
    </row>
    <row r="3856" spans="87:91" x14ac:dyDescent="0.25">
      <c r="CI3856">
        <f>'TABLEAU DE BORD'!B3854</f>
        <v>0</v>
      </c>
      <c r="CJ3856">
        <f>'TABLEAU DE BORD'!E3854-'TABLEAU DE BORD'!C3854</f>
        <v>0</v>
      </c>
      <c r="CL3856">
        <f>'TABLEAU DE BORD'!H3854</f>
        <v>0</v>
      </c>
      <c r="CM3856">
        <f>'TABLEAU DE BORD'!K3854-'TABLEAU DE BORD'!I3854</f>
        <v>0</v>
      </c>
    </row>
    <row r="3857" spans="87:91" x14ac:dyDescent="0.25">
      <c r="CI3857">
        <f>'TABLEAU DE BORD'!B3855</f>
        <v>0</v>
      </c>
      <c r="CJ3857">
        <f>'TABLEAU DE BORD'!E3855-'TABLEAU DE BORD'!C3855</f>
        <v>0</v>
      </c>
      <c r="CL3857">
        <f>'TABLEAU DE BORD'!H3855</f>
        <v>0</v>
      </c>
      <c r="CM3857">
        <f>'TABLEAU DE BORD'!K3855-'TABLEAU DE BORD'!I3855</f>
        <v>0</v>
      </c>
    </row>
    <row r="3858" spans="87:91" x14ac:dyDescent="0.25">
      <c r="CI3858">
        <f>'TABLEAU DE BORD'!B3856</f>
        <v>0</v>
      </c>
      <c r="CJ3858">
        <f>'TABLEAU DE BORD'!E3856-'TABLEAU DE BORD'!C3856</f>
        <v>0</v>
      </c>
      <c r="CL3858">
        <f>'TABLEAU DE BORD'!H3856</f>
        <v>0</v>
      </c>
      <c r="CM3858">
        <f>'TABLEAU DE BORD'!K3856-'TABLEAU DE BORD'!I3856</f>
        <v>0</v>
      </c>
    </row>
    <row r="3859" spans="87:91" x14ac:dyDescent="0.25">
      <c r="CI3859">
        <f>'TABLEAU DE BORD'!B3857</f>
        <v>0</v>
      </c>
      <c r="CJ3859">
        <f>'TABLEAU DE BORD'!E3857-'TABLEAU DE BORD'!C3857</f>
        <v>0</v>
      </c>
      <c r="CL3859">
        <f>'TABLEAU DE BORD'!H3857</f>
        <v>0</v>
      </c>
      <c r="CM3859">
        <f>'TABLEAU DE BORD'!K3857-'TABLEAU DE BORD'!I3857</f>
        <v>0</v>
      </c>
    </row>
    <row r="3860" spans="87:91" x14ac:dyDescent="0.25">
      <c r="CI3860">
        <f>'TABLEAU DE BORD'!B3858</f>
        <v>0</v>
      </c>
      <c r="CJ3860">
        <f>'TABLEAU DE BORD'!E3858-'TABLEAU DE BORD'!C3858</f>
        <v>0</v>
      </c>
      <c r="CL3860">
        <f>'TABLEAU DE BORD'!H3858</f>
        <v>0</v>
      </c>
      <c r="CM3860">
        <f>'TABLEAU DE BORD'!K3858-'TABLEAU DE BORD'!I3858</f>
        <v>0</v>
      </c>
    </row>
    <row r="3861" spans="87:91" x14ac:dyDescent="0.25">
      <c r="CI3861">
        <f>'TABLEAU DE BORD'!B3859</f>
        <v>0</v>
      </c>
      <c r="CJ3861">
        <f>'TABLEAU DE BORD'!E3859-'TABLEAU DE BORD'!C3859</f>
        <v>0</v>
      </c>
      <c r="CL3861">
        <f>'TABLEAU DE BORD'!H3859</f>
        <v>0</v>
      </c>
      <c r="CM3861">
        <f>'TABLEAU DE BORD'!K3859-'TABLEAU DE BORD'!I3859</f>
        <v>0</v>
      </c>
    </row>
    <row r="3862" spans="87:91" x14ac:dyDescent="0.25">
      <c r="CI3862">
        <f>'TABLEAU DE BORD'!B3860</f>
        <v>0</v>
      </c>
      <c r="CJ3862">
        <f>'TABLEAU DE BORD'!E3860-'TABLEAU DE BORD'!C3860</f>
        <v>0</v>
      </c>
      <c r="CL3862">
        <f>'TABLEAU DE BORD'!H3860</f>
        <v>0</v>
      </c>
      <c r="CM3862">
        <f>'TABLEAU DE BORD'!K3860-'TABLEAU DE BORD'!I3860</f>
        <v>0</v>
      </c>
    </row>
    <row r="3863" spans="87:91" x14ac:dyDescent="0.25">
      <c r="CI3863">
        <f>'TABLEAU DE BORD'!B3861</f>
        <v>0</v>
      </c>
      <c r="CJ3863">
        <f>'TABLEAU DE BORD'!E3861-'TABLEAU DE BORD'!C3861</f>
        <v>0</v>
      </c>
      <c r="CL3863">
        <f>'TABLEAU DE BORD'!H3861</f>
        <v>0</v>
      </c>
      <c r="CM3863">
        <f>'TABLEAU DE BORD'!K3861-'TABLEAU DE BORD'!I3861</f>
        <v>0</v>
      </c>
    </row>
    <row r="3864" spans="87:91" x14ac:dyDescent="0.25">
      <c r="CI3864">
        <f>'TABLEAU DE BORD'!B3862</f>
        <v>0</v>
      </c>
      <c r="CJ3864">
        <f>'TABLEAU DE BORD'!E3862-'TABLEAU DE BORD'!C3862</f>
        <v>0</v>
      </c>
      <c r="CL3864">
        <f>'TABLEAU DE BORD'!H3862</f>
        <v>0</v>
      </c>
      <c r="CM3864">
        <f>'TABLEAU DE BORD'!K3862-'TABLEAU DE BORD'!I3862</f>
        <v>0</v>
      </c>
    </row>
    <row r="3865" spans="87:91" x14ac:dyDescent="0.25">
      <c r="CI3865">
        <f>'TABLEAU DE BORD'!B3863</f>
        <v>0</v>
      </c>
      <c r="CJ3865">
        <f>'TABLEAU DE BORD'!E3863-'TABLEAU DE BORD'!C3863</f>
        <v>0</v>
      </c>
      <c r="CL3865">
        <f>'TABLEAU DE BORD'!H3863</f>
        <v>0</v>
      </c>
      <c r="CM3865">
        <f>'TABLEAU DE BORD'!K3863-'TABLEAU DE BORD'!I3863</f>
        <v>0</v>
      </c>
    </row>
    <row r="3866" spans="87:91" x14ac:dyDescent="0.25">
      <c r="CI3866">
        <f>'TABLEAU DE BORD'!B3864</f>
        <v>0</v>
      </c>
      <c r="CJ3866">
        <f>'TABLEAU DE BORD'!E3864-'TABLEAU DE BORD'!C3864</f>
        <v>0</v>
      </c>
      <c r="CL3866">
        <f>'TABLEAU DE BORD'!H3864</f>
        <v>0</v>
      </c>
      <c r="CM3866">
        <f>'TABLEAU DE BORD'!K3864-'TABLEAU DE BORD'!I3864</f>
        <v>0</v>
      </c>
    </row>
    <row r="3867" spans="87:91" x14ac:dyDescent="0.25">
      <c r="CI3867">
        <f>'TABLEAU DE BORD'!B3865</f>
        <v>0</v>
      </c>
      <c r="CJ3867">
        <f>'TABLEAU DE BORD'!E3865-'TABLEAU DE BORD'!C3865</f>
        <v>0</v>
      </c>
      <c r="CL3867">
        <f>'TABLEAU DE BORD'!H3865</f>
        <v>0</v>
      </c>
      <c r="CM3867">
        <f>'TABLEAU DE BORD'!K3865-'TABLEAU DE BORD'!I3865</f>
        <v>0</v>
      </c>
    </row>
    <row r="3868" spans="87:91" x14ac:dyDescent="0.25">
      <c r="CI3868">
        <f>'TABLEAU DE BORD'!B3866</f>
        <v>0</v>
      </c>
      <c r="CJ3868">
        <f>'TABLEAU DE BORD'!E3866-'TABLEAU DE BORD'!C3866</f>
        <v>0</v>
      </c>
      <c r="CL3868">
        <f>'TABLEAU DE BORD'!H3866</f>
        <v>0</v>
      </c>
      <c r="CM3868">
        <f>'TABLEAU DE BORD'!K3866-'TABLEAU DE BORD'!I3866</f>
        <v>0</v>
      </c>
    </row>
    <row r="3869" spans="87:91" x14ac:dyDescent="0.25">
      <c r="CI3869">
        <f>'TABLEAU DE BORD'!B3867</f>
        <v>0</v>
      </c>
      <c r="CJ3869">
        <f>'TABLEAU DE BORD'!E3867-'TABLEAU DE BORD'!C3867</f>
        <v>0</v>
      </c>
      <c r="CL3869">
        <f>'TABLEAU DE BORD'!H3867</f>
        <v>0</v>
      </c>
      <c r="CM3869">
        <f>'TABLEAU DE BORD'!K3867-'TABLEAU DE BORD'!I3867</f>
        <v>0</v>
      </c>
    </row>
    <row r="3870" spans="87:91" x14ac:dyDescent="0.25">
      <c r="CI3870">
        <f>'TABLEAU DE BORD'!B3868</f>
        <v>0</v>
      </c>
      <c r="CJ3870">
        <f>'TABLEAU DE BORD'!E3868-'TABLEAU DE BORD'!C3868</f>
        <v>0</v>
      </c>
      <c r="CL3870">
        <f>'TABLEAU DE BORD'!H3868</f>
        <v>0</v>
      </c>
      <c r="CM3870">
        <f>'TABLEAU DE BORD'!K3868-'TABLEAU DE BORD'!I3868</f>
        <v>0</v>
      </c>
    </row>
    <row r="3871" spans="87:91" x14ac:dyDescent="0.25">
      <c r="CI3871">
        <f>'TABLEAU DE BORD'!B3869</f>
        <v>0</v>
      </c>
      <c r="CJ3871">
        <f>'TABLEAU DE BORD'!E3869-'TABLEAU DE BORD'!C3869</f>
        <v>0</v>
      </c>
      <c r="CL3871">
        <f>'TABLEAU DE BORD'!H3869</f>
        <v>0</v>
      </c>
      <c r="CM3871">
        <f>'TABLEAU DE BORD'!K3869-'TABLEAU DE BORD'!I3869</f>
        <v>0</v>
      </c>
    </row>
    <row r="3872" spans="87:91" x14ac:dyDescent="0.25">
      <c r="CI3872">
        <f>'TABLEAU DE BORD'!B3870</f>
        <v>0</v>
      </c>
      <c r="CJ3872">
        <f>'TABLEAU DE BORD'!E3870-'TABLEAU DE BORD'!C3870</f>
        <v>0</v>
      </c>
      <c r="CL3872">
        <f>'TABLEAU DE BORD'!H3870</f>
        <v>0</v>
      </c>
      <c r="CM3872">
        <f>'TABLEAU DE BORD'!K3870-'TABLEAU DE BORD'!I3870</f>
        <v>0</v>
      </c>
    </row>
    <row r="3873" spans="87:91" x14ac:dyDescent="0.25">
      <c r="CI3873">
        <f>'TABLEAU DE BORD'!B3871</f>
        <v>0</v>
      </c>
      <c r="CJ3873">
        <f>'TABLEAU DE BORD'!E3871-'TABLEAU DE BORD'!C3871</f>
        <v>0</v>
      </c>
      <c r="CL3873">
        <f>'TABLEAU DE BORD'!H3871</f>
        <v>0</v>
      </c>
      <c r="CM3873">
        <f>'TABLEAU DE BORD'!K3871-'TABLEAU DE BORD'!I3871</f>
        <v>0</v>
      </c>
    </row>
    <row r="3874" spans="87:91" x14ac:dyDescent="0.25">
      <c r="CI3874">
        <f>'TABLEAU DE BORD'!B3872</f>
        <v>0</v>
      </c>
      <c r="CJ3874">
        <f>'TABLEAU DE BORD'!E3872-'TABLEAU DE BORD'!C3872</f>
        <v>0</v>
      </c>
      <c r="CL3874">
        <f>'TABLEAU DE BORD'!H3872</f>
        <v>0</v>
      </c>
      <c r="CM3874">
        <f>'TABLEAU DE BORD'!K3872-'TABLEAU DE BORD'!I3872</f>
        <v>0</v>
      </c>
    </row>
    <row r="3875" spans="87:91" x14ac:dyDescent="0.25">
      <c r="CI3875">
        <f>'TABLEAU DE BORD'!B3873</f>
        <v>0</v>
      </c>
      <c r="CJ3875">
        <f>'TABLEAU DE BORD'!E3873-'TABLEAU DE BORD'!C3873</f>
        <v>0</v>
      </c>
      <c r="CL3875">
        <f>'TABLEAU DE BORD'!H3873</f>
        <v>0</v>
      </c>
      <c r="CM3875">
        <f>'TABLEAU DE BORD'!K3873-'TABLEAU DE BORD'!I3873</f>
        <v>0</v>
      </c>
    </row>
    <row r="3876" spans="87:91" x14ac:dyDescent="0.25">
      <c r="CI3876">
        <f>'TABLEAU DE BORD'!B3874</f>
        <v>0</v>
      </c>
      <c r="CJ3876">
        <f>'TABLEAU DE BORD'!E3874-'TABLEAU DE BORD'!C3874</f>
        <v>0</v>
      </c>
      <c r="CL3876">
        <f>'TABLEAU DE BORD'!H3874</f>
        <v>0</v>
      </c>
      <c r="CM3876">
        <f>'TABLEAU DE BORD'!K3874-'TABLEAU DE BORD'!I3874</f>
        <v>0</v>
      </c>
    </row>
    <row r="3877" spans="87:91" x14ac:dyDescent="0.25">
      <c r="CI3877">
        <f>'TABLEAU DE BORD'!B3875</f>
        <v>0</v>
      </c>
      <c r="CJ3877">
        <f>'TABLEAU DE BORD'!E3875-'TABLEAU DE BORD'!C3875</f>
        <v>0</v>
      </c>
      <c r="CL3877">
        <f>'TABLEAU DE BORD'!H3875</f>
        <v>0</v>
      </c>
      <c r="CM3877">
        <f>'TABLEAU DE BORD'!K3875-'TABLEAU DE BORD'!I3875</f>
        <v>0</v>
      </c>
    </row>
    <row r="3878" spans="87:91" x14ac:dyDescent="0.25">
      <c r="CI3878">
        <f>'TABLEAU DE BORD'!B3876</f>
        <v>0</v>
      </c>
      <c r="CJ3878">
        <f>'TABLEAU DE BORD'!E3876-'TABLEAU DE BORD'!C3876</f>
        <v>0</v>
      </c>
      <c r="CL3878">
        <f>'TABLEAU DE BORD'!H3876</f>
        <v>0</v>
      </c>
      <c r="CM3878">
        <f>'TABLEAU DE BORD'!K3876-'TABLEAU DE BORD'!I3876</f>
        <v>0</v>
      </c>
    </row>
    <row r="3879" spans="87:91" x14ac:dyDescent="0.25">
      <c r="CI3879">
        <f>'TABLEAU DE BORD'!B3877</f>
        <v>0</v>
      </c>
      <c r="CJ3879">
        <f>'TABLEAU DE BORD'!E3877-'TABLEAU DE BORD'!C3877</f>
        <v>0</v>
      </c>
      <c r="CL3879">
        <f>'TABLEAU DE BORD'!H3877</f>
        <v>0</v>
      </c>
      <c r="CM3879">
        <f>'TABLEAU DE BORD'!K3877-'TABLEAU DE BORD'!I3877</f>
        <v>0</v>
      </c>
    </row>
    <row r="3880" spans="87:91" x14ac:dyDescent="0.25">
      <c r="CI3880">
        <f>'TABLEAU DE BORD'!B3878</f>
        <v>0</v>
      </c>
      <c r="CJ3880">
        <f>'TABLEAU DE BORD'!E3878-'TABLEAU DE BORD'!C3878</f>
        <v>0</v>
      </c>
      <c r="CL3880">
        <f>'TABLEAU DE BORD'!H3878</f>
        <v>0</v>
      </c>
      <c r="CM3880">
        <f>'TABLEAU DE BORD'!K3878-'TABLEAU DE BORD'!I3878</f>
        <v>0</v>
      </c>
    </row>
    <row r="3881" spans="87:91" x14ac:dyDescent="0.25">
      <c r="CI3881">
        <f>'TABLEAU DE BORD'!B3879</f>
        <v>0</v>
      </c>
      <c r="CJ3881">
        <f>'TABLEAU DE BORD'!E3879-'TABLEAU DE BORD'!C3879</f>
        <v>0</v>
      </c>
      <c r="CL3881">
        <f>'TABLEAU DE BORD'!H3879</f>
        <v>0</v>
      </c>
      <c r="CM3881">
        <f>'TABLEAU DE BORD'!K3879-'TABLEAU DE BORD'!I3879</f>
        <v>0</v>
      </c>
    </row>
    <row r="3882" spans="87:91" x14ac:dyDescent="0.25">
      <c r="CI3882">
        <f>'TABLEAU DE BORD'!B3880</f>
        <v>0</v>
      </c>
      <c r="CJ3882">
        <f>'TABLEAU DE BORD'!E3880-'TABLEAU DE BORD'!C3880</f>
        <v>0</v>
      </c>
      <c r="CL3882">
        <f>'TABLEAU DE BORD'!H3880</f>
        <v>0</v>
      </c>
      <c r="CM3882">
        <f>'TABLEAU DE BORD'!K3880-'TABLEAU DE BORD'!I3880</f>
        <v>0</v>
      </c>
    </row>
    <row r="3883" spans="87:91" x14ac:dyDescent="0.25">
      <c r="CI3883">
        <f>'TABLEAU DE BORD'!B3881</f>
        <v>0</v>
      </c>
      <c r="CJ3883">
        <f>'TABLEAU DE BORD'!E3881-'TABLEAU DE BORD'!C3881</f>
        <v>0</v>
      </c>
      <c r="CL3883">
        <f>'TABLEAU DE BORD'!H3881</f>
        <v>0</v>
      </c>
      <c r="CM3883">
        <f>'TABLEAU DE BORD'!K3881-'TABLEAU DE BORD'!I3881</f>
        <v>0</v>
      </c>
    </row>
    <row r="3884" spans="87:91" x14ac:dyDescent="0.25">
      <c r="CI3884">
        <f>'TABLEAU DE BORD'!B3882</f>
        <v>0</v>
      </c>
      <c r="CJ3884">
        <f>'TABLEAU DE BORD'!E3882-'TABLEAU DE BORD'!C3882</f>
        <v>0</v>
      </c>
      <c r="CL3884">
        <f>'TABLEAU DE BORD'!H3882</f>
        <v>0</v>
      </c>
      <c r="CM3884">
        <f>'TABLEAU DE BORD'!K3882-'TABLEAU DE BORD'!I3882</f>
        <v>0</v>
      </c>
    </row>
    <row r="3885" spans="87:91" x14ac:dyDescent="0.25">
      <c r="CI3885">
        <f>'TABLEAU DE BORD'!B3883</f>
        <v>0</v>
      </c>
      <c r="CJ3885">
        <f>'TABLEAU DE BORD'!E3883-'TABLEAU DE BORD'!C3883</f>
        <v>0</v>
      </c>
      <c r="CL3885">
        <f>'TABLEAU DE BORD'!H3883</f>
        <v>0</v>
      </c>
      <c r="CM3885">
        <f>'TABLEAU DE BORD'!K3883-'TABLEAU DE BORD'!I3883</f>
        <v>0</v>
      </c>
    </row>
    <row r="3886" spans="87:91" x14ac:dyDescent="0.25">
      <c r="CI3886">
        <f>'TABLEAU DE BORD'!B3884</f>
        <v>0</v>
      </c>
      <c r="CJ3886">
        <f>'TABLEAU DE BORD'!E3884-'TABLEAU DE BORD'!C3884</f>
        <v>0</v>
      </c>
      <c r="CL3886">
        <f>'TABLEAU DE BORD'!H3884</f>
        <v>0</v>
      </c>
      <c r="CM3886">
        <f>'TABLEAU DE BORD'!K3884-'TABLEAU DE BORD'!I3884</f>
        <v>0</v>
      </c>
    </row>
    <row r="3887" spans="87:91" x14ac:dyDescent="0.25">
      <c r="CI3887">
        <f>'TABLEAU DE BORD'!B3885</f>
        <v>0</v>
      </c>
      <c r="CJ3887">
        <f>'TABLEAU DE BORD'!E3885-'TABLEAU DE BORD'!C3885</f>
        <v>0</v>
      </c>
      <c r="CL3887">
        <f>'TABLEAU DE BORD'!H3885</f>
        <v>0</v>
      </c>
      <c r="CM3887">
        <f>'TABLEAU DE BORD'!K3885-'TABLEAU DE BORD'!I3885</f>
        <v>0</v>
      </c>
    </row>
    <row r="3888" spans="87:91" x14ac:dyDescent="0.25">
      <c r="CI3888">
        <f>'TABLEAU DE BORD'!B3886</f>
        <v>0</v>
      </c>
      <c r="CJ3888">
        <f>'TABLEAU DE BORD'!E3886-'TABLEAU DE BORD'!C3886</f>
        <v>0</v>
      </c>
      <c r="CL3888">
        <f>'TABLEAU DE BORD'!H3886</f>
        <v>0</v>
      </c>
      <c r="CM3888">
        <f>'TABLEAU DE BORD'!K3886-'TABLEAU DE BORD'!I3886</f>
        <v>0</v>
      </c>
    </row>
    <row r="3889" spans="87:91" x14ac:dyDescent="0.25">
      <c r="CI3889">
        <f>'TABLEAU DE BORD'!B3887</f>
        <v>0</v>
      </c>
      <c r="CJ3889">
        <f>'TABLEAU DE BORD'!E3887-'TABLEAU DE BORD'!C3887</f>
        <v>0</v>
      </c>
      <c r="CL3889">
        <f>'TABLEAU DE BORD'!H3887</f>
        <v>0</v>
      </c>
      <c r="CM3889">
        <f>'TABLEAU DE BORD'!K3887-'TABLEAU DE BORD'!I3887</f>
        <v>0</v>
      </c>
    </row>
    <row r="3890" spans="87:91" x14ac:dyDescent="0.25">
      <c r="CI3890">
        <f>'TABLEAU DE BORD'!B3888</f>
        <v>0</v>
      </c>
      <c r="CJ3890">
        <f>'TABLEAU DE BORD'!E3888-'TABLEAU DE BORD'!C3888</f>
        <v>0</v>
      </c>
      <c r="CL3890">
        <f>'TABLEAU DE BORD'!H3888</f>
        <v>0</v>
      </c>
      <c r="CM3890">
        <f>'TABLEAU DE BORD'!K3888-'TABLEAU DE BORD'!I3888</f>
        <v>0</v>
      </c>
    </row>
    <row r="3891" spans="87:91" x14ac:dyDescent="0.25">
      <c r="CI3891">
        <f>'TABLEAU DE BORD'!B3889</f>
        <v>0</v>
      </c>
      <c r="CJ3891">
        <f>'TABLEAU DE BORD'!E3889-'TABLEAU DE BORD'!C3889</f>
        <v>0</v>
      </c>
      <c r="CL3891">
        <f>'TABLEAU DE BORD'!H3889</f>
        <v>0</v>
      </c>
      <c r="CM3891">
        <f>'TABLEAU DE BORD'!K3889-'TABLEAU DE BORD'!I3889</f>
        <v>0</v>
      </c>
    </row>
    <row r="3892" spans="87:91" x14ac:dyDescent="0.25">
      <c r="CI3892">
        <f>'TABLEAU DE BORD'!B3890</f>
        <v>0</v>
      </c>
      <c r="CJ3892">
        <f>'TABLEAU DE BORD'!E3890-'TABLEAU DE BORD'!C3890</f>
        <v>0</v>
      </c>
      <c r="CL3892">
        <f>'TABLEAU DE BORD'!H3890</f>
        <v>0</v>
      </c>
      <c r="CM3892">
        <f>'TABLEAU DE BORD'!K3890-'TABLEAU DE BORD'!I3890</f>
        <v>0</v>
      </c>
    </row>
    <row r="3893" spans="87:91" x14ac:dyDescent="0.25">
      <c r="CI3893">
        <f>'TABLEAU DE BORD'!B3891</f>
        <v>0</v>
      </c>
      <c r="CJ3893">
        <f>'TABLEAU DE BORD'!E3891-'TABLEAU DE BORD'!C3891</f>
        <v>0</v>
      </c>
      <c r="CL3893">
        <f>'TABLEAU DE BORD'!H3891</f>
        <v>0</v>
      </c>
      <c r="CM3893">
        <f>'TABLEAU DE BORD'!K3891-'TABLEAU DE BORD'!I3891</f>
        <v>0</v>
      </c>
    </row>
    <row r="3894" spans="87:91" x14ac:dyDescent="0.25">
      <c r="CI3894">
        <f>'TABLEAU DE BORD'!B3892</f>
        <v>0</v>
      </c>
      <c r="CJ3894">
        <f>'TABLEAU DE BORD'!E3892-'TABLEAU DE BORD'!C3892</f>
        <v>0</v>
      </c>
      <c r="CL3894">
        <f>'TABLEAU DE BORD'!H3892</f>
        <v>0</v>
      </c>
      <c r="CM3894">
        <f>'TABLEAU DE BORD'!K3892-'TABLEAU DE BORD'!I3892</f>
        <v>0</v>
      </c>
    </row>
    <row r="3895" spans="87:91" x14ac:dyDescent="0.25">
      <c r="CI3895">
        <f>'TABLEAU DE BORD'!B3893</f>
        <v>0</v>
      </c>
      <c r="CJ3895">
        <f>'TABLEAU DE BORD'!E3893-'TABLEAU DE BORD'!C3893</f>
        <v>0</v>
      </c>
      <c r="CL3895">
        <f>'TABLEAU DE BORD'!H3893</f>
        <v>0</v>
      </c>
      <c r="CM3895">
        <f>'TABLEAU DE BORD'!K3893-'TABLEAU DE BORD'!I3893</f>
        <v>0</v>
      </c>
    </row>
    <row r="3896" spans="87:91" x14ac:dyDescent="0.25">
      <c r="CI3896">
        <f>'TABLEAU DE BORD'!B3894</f>
        <v>0</v>
      </c>
      <c r="CJ3896">
        <f>'TABLEAU DE BORD'!E3894-'TABLEAU DE BORD'!C3894</f>
        <v>0</v>
      </c>
      <c r="CL3896">
        <f>'TABLEAU DE BORD'!H3894</f>
        <v>0</v>
      </c>
      <c r="CM3896">
        <f>'TABLEAU DE BORD'!K3894-'TABLEAU DE BORD'!I3894</f>
        <v>0</v>
      </c>
    </row>
    <row r="3897" spans="87:91" x14ac:dyDescent="0.25">
      <c r="CI3897">
        <f>'TABLEAU DE BORD'!B3895</f>
        <v>0</v>
      </c>
      <c r="CJ3897">
        <f>'TABLEAU DE BORD'!E3895-'TABLEAU DE BORD'!C3895</f>
        <v>0</v>
      </c>
      <c r="CL3897">
        <f>'TABLEAU DE BORD'!H3895</f>
        <v>0</v>
      </c>
      <c r="CM3897">
        <f>'TABLEAU DE BORD'!K3895-'TABLEAU DE BORD'!I3895</f>
        <v>0</v>
      </c>
    </row>
    <row r="3898" spans="87:91" x14ac:dyDescent="0.25">
      <c r="CI3898">
        <f>'TABLEAU DE BORD'!B3896</f>
        <v>0</v>
      </c>
      <c r="CJ3898">
        <f>'TABLEAU DE BORD'!E3896-'TABLEAU DE BORD'!C3896</f>
        <v>0</v>
      </c>
      <c r="CL3898">
        <f>'TABLEAU DE BORD'!H3896</f>
        <v>0</v>
      </c>
      <c r="CM3898">
        <f>'TABLEAU DE BORD'!K3896-'TABLEAU DE BORD'!I3896</f>
        <v>0</v>
      </c>
    </row>
    <row r="3899" spans="87:91" x14ac:dyDescent="0.25">
      <c r="CI3899">
        <f>'TABLEAU DE BORD'!B3897</f>
        <v>0</v>
      </c>
      <c r="CJ3899">
        <f>'TABLEAU DE BORD'!E3897-'TABLEAU DE BORD'!C3897</f>
        <v>0</v>
      </c>
      <c r="CL3899">
        <f>'TABLEAU DE BORD'!H3897</f>
        <v>0</v>
      </c>
      <c r="CM3899">
        <f>'TABLEAU DE BORD'!K3897-'TABLEAU DE BORD'!I3897</f>
        <v>0</v>
      </c>
    </row>
    <row r="3900" spans="87:91" x14ac:dyDescent="0.25">
      <c r="CI3900">
        <f>'TABLEAU DE BORD'!B3898</f>
        <v>0</v>
      </c>
      <c r="CJ3900">
        <f>'TABLEAU DE BORD'!E3898-'TABLEAU DE BORD'!C3898</f>
        <v>0</v>
      </c>
      <c r="CL3900">
        <f>'TABLEAU DE BORD'!H3898</f>
        <v>0</v>
      </c>
      <c r="CM3900">
        <f>'TABLEAU DE BORD'!K3898-'TABLEAU DE BORD'!I3898</f>
        <v>0</v>
      </c>
    </row>
    <row r="3901" spans="87:91" x14ac:dyDescent="0.25">
      <c r="CI3901">
        <f>'TABLEAU DE BORD'!B3899</f>
        <v>0</v>
      </c>
      <c r="CJ3901">
        <f>'TABLEAU DE BORD'!E3899-'TABLEAU DE BORD'!C3899</f>
        <v>0</v>
      </c>
      <c r="CL3901">
        <f>'TABLEAU DE BORD'!H3899</f>
        <v>0</v>
      </c>
      <c r="CM3901">
        <f>'TABLEAU DE BORD'!K3899-'TABLEAU DE BORD'!I3899</f>
        <v>0</v>
      </c>
    </row>
    <row r="3902" spans="87:91" x14ac:dyDescent="0.25">
      <c r="CI3902">
        <f>'TABLEAU DE BORD'!B3900</f>
        <v>0</v>
      </c>
      <c r="CJ3902">
        <f>'TABLEAU DE BORD'!E3900-'TABLEAU DE BORD'!C3900</f>
        <v>0</v>
      </c>
      <c r="CL3902">
        <f>'TABLEAU DE BORD'!H3900</f>
        <v>0</v>
      </c>
      <c r="CM3902">
        <f>'TABLEAU DE BORD'!K3900-'TABLEAU DE BORD'!I3900</f>
        <v>0</v>
      </c>
    </row>
    <row r="3903" spans="87:91" x14ac:dyDescent="0.25">
      <c r="CI3903">
        <f>'TABLEAU DE BORD'!B3901</f>
        <v>0</v>
      </c>
      <c r="CJ3903">
        <f>'TABLEAU DE BORD'!E3901-'TABLEAU DE BORD'!C3901</f>
        <v>0</v>
      </c>
      <c r="CL3903">
        <f>'TABLEAU DE BORD'!H3901</f>
        <v>0</v>
      </c>
      <c r="CM3903">
        <f>'TABLEAU DE BORD'!K3901-'TABLEAU DE BORD'!I3901</f>
        <v>0</v>
      </c>
    </row>
    <row r="3904" spans="87:91" x14ac:dyDescent="0.25">
      <c r="CI3904">
        <f>'TABLEAU DE BORD'!B3902</f>
        <v>0</v>
      </c>
      <c r="CJ3904">
        <f>'TABLEAU DE BORD'!E3902-'TABLEAU DE BORD'!C3902</f>
        <v>0</v>
      </c>
      <c r="CL3904">
        <f>'TABLEAU DE BORD'!H3902</f>
        <v>0</v>
      </c>
      <c r="CM3904">
        <f>'TABLEAU DE BORD'!K3902-'TABLEAU DE BORD'!I3902</f>
        <v>0</v>
      </c>
    </row>
    <row r="3905" spans="87:91" x14ac:dyDescent="0.25">
      <c r="CI3905">
        <f>'TABLEAU DE BORD'!B3903</f>
        <v>0</v>
      </c>
      <c r="CJ3905">
        <f>'TABLEAU DE BORD'!E3903-'TABLEAU DE BORD'!C3903</f>
        <v>0</v>
      </c>
      <c r="CL3905">
        <f>'TABLEAU DE BORD'!H3903</f>
        <v>0</v>
      </c>
      <c r="CM3905">
        <f>'TABLEAU DE BORD'!K3903-'TABLEAU DE BORD'!I3903</f>
        <v>0</v>
      </c>
    </row>
    <row r="3906" spans="87:91" x14ac:dyDescent="0.25">
      <c r="CI3906">
        <f>'TABLEAU DE BORD'!B3904</f>
        <v>0</v>
      </c>
      <c r="CJ3906">
        <f>'TABLEAU DE BORD'!E3904-'TABLEAU DE BORD'!C3904</f>
        <v>0</v>
      </c>
      <c r="CL3906">
        <f>'TABLEAU DE BORD'!H3904</f>
        <v>0</v>
      </c>
      <c r="CM3906">
        <f>'TABLEAU DE BORD'!K3904-'TABLEAU DE BORD'!I3904</f>
        <v>0</v>
      </c>
    </row>
    <row r="3907" spans="87:91" x14ac:dyDescent="0.25">
      <c r="CI3907">
        <f>'TABLEAU DE BORD'!B3905</f>
        <v>0</v>
      </c>
      <c r="CJ3907">
        <f>'TABLEAU DE BORD'!E3905-'TABLEAU DE BORD'!C3905</f>
        <v>0</v>
      </c>
      <c r="CL3907">
        <f>'TABLEAU DE BORD'!H3905</f>
        <v>0</v>
      </c>
      <c r="CM3907">
        <f>'TABLEAU DE BORD'!K3905-'TABLEAU DE BORD'!I3905</f>
        <v>0</v>
      </c>
    </row>
    <row r="3908" spans="87:91" x14ac:dyDescent="0.25">
      <c r="CI3908">
        <f>'TABLEAU DE BORD'!B3906</f>
        <v>0</v>
      </c>
      <c r="CJ3908">
        <f>'TABLEAU DE BORD'!E3906-'TABLEAU DE BORD'!C3906</f>
        <v>0</v>
      </c>
      <c r="CL3908">
        <f>'TABLEAU DE BORD'!H3906</f>
        <v>0</v>
      </c>
      <c r="CM3908">
        <f>'TABLEAU DE BORD'!K3906-'TABLEAU DE BORD'!I3906</f>
        <v>0</v>
      </c>
    </row>
    <row r="3909" spans="87:91" x14ac:dyDescent="0.25">
      <c r="CI3909">
        <f>'TABLEAU DE BORD'!B3907</f>
        <v>0</v>
      </c>
      <c r="CJ3909">
        <f>'TABLEAU DE BORD'!E3907-'TABLEAU DE BORD'!C3907</f>
        <v>0</v>
      </c>
      <c r="CL3909">
        <f>'TABLEAU DE BORD'!H3907</f>
        <v>0</v>
      </c>
      <c r="CM3909">
        <f>'TABLEAU DE BORD'!K3907-'TABLEAU DE BORD'!I3907</f>
        <v>0</v>
      </c>
    </row>
    <row r="3910" spans="87:91" x14ac:dyDescent="0.25">
      <c r="CI3910">
        <f>'TABLEAU DE BORD'!B3908</f>
        <v>0</v>
      </c>
      <c r="CJ3910">
        <f>'TABLEAU DE BORD'!E3908-'TABLEAU DE BORD'!C3908</f>
        <v>0</v>
      </c>
      <c r="CL3910">
        <f>'TABLEAU DE BORD'!H3908</f>
        <v>0</v>
      </c>
      <c r="CM3910">
        <f>'TABLEAU DE BORD'!K3908-'TABLEAU DE BORD'!I3908</f>
        <v>0</v>
      </c>
    </row>
    <row r="3911" spans="87:91" x14ac:dyDescent="0.25">
      <c r="CI3911">
        <f>'TABLEAU DE BORD'!B3909</f>
        <v>0</v>
      </c>
      <c r="CJ3911">
        <f>'TABLEAU DE BORD'!E3909-'TABLEAU DE BORD'!C3909</f>
        <v>0</v>
      </c>
      <c r="CL3911">
        <f>'TABLEAU DE BORD'!H3909</f>
        <v>0</v>
      </c>
      <c r="CM3911">
        <f>'TABLEAU DE BORD'!K3909-'TABLEAU DE BORD'!I3909</f>
        <v>0</v>
      </c>
    </row>
    <row r="3912" spans="87:91" x14ac:dyDescent="0.25">
      <c r="CI3912">
        <f>'TABLEAU DE BORD'!B3910</f>
        <v>0</v>
      </c>
      <c r="CJ3912">
        <f>'TABLEAU DE BORD'!E3910-'TABLEAU DE BORD'!C3910</f>
        <v>0</v>
      </c>
      <c r="CL3912">
        <f>'TABLEAU DE BORD'!H3910</f>
        <v>0</v>
      </c>
      <c r="CM3912">
        <f>'TABLEAU DE BORD'!K3910-'TABLEAU DE BORD'!I3910</f>
        <v>0</v>
      </c>
    </row>
    <row r="3913" spans="87:91" x14ac:dyDescent="0.25">
      <c r="CI3913">
        <f>'TABLEAU DE BORD'!B3911</f>
        <v>0</v>
      </c>
      <c r="CJ3913">
        <f>'TABLEAU DE BORD'!E3911-'TABLEAU DE BORD'!C3911</f>
        <v>0</v>
      </c>
      <c r="CL3913">
        <f>'TABLEAU DE BORD'!H3911</f>
        <v>0</v>
      </c>
      <c r="CM3913">
        <f>'TABLEAU DE BORD'!K3911-'TABLEAU DE BORD'!I3911</f>
        <v>0</v>
      </c>
    </row>
    <row r="3914" spans="87:91" x14ac:dyDescent="0.25">
      <c r="CI3914">
        <f>'TABLEAU DE BORD'!B3912</f>
        <v>0</v>
      </c>
      <c r="CJ3914">
        <f>'TABLEAU DE BORD'!E3912-'TABLEAU DE BORD'!C3912</f>
        <v>0</v>
      </c>
      <c r="CL3914">
        <f>'TABLEAU DE BORD'!H3912</f>
        <v>0</v>
      </c>
      <c r="CM3914">
        <f>'TABLEAU DE BORD'!K3912-'TABLEAU DE BORD'!I3912</f>
        <v>0</v>
      </c>
    </row>
    <row r="3915" spans="87:91" x14ac:dyDescent="0.25">
      <c r="CI3915">
        <f>'TABLEAU DE BORD'!B3913</f>
        <v>0</v>
      </c>
      <c r="CJ3915">
        <f>'TABLEAU DE BORD'!E3913-'TABLEAU DE BORD'!C3913</f>
        <v>0</v>
      </c>
      <c r="CL3915">
        <f>'TABLEAU DE BORD'!H3913</f>
        <v>0</v>
      </c>
      <c r="CM3915">
        <f>'TABLEAU DE BORD'!K3913-'TABLEAU DE BORD'!I3913</f>
        <v>0</v>
      </c>
    </row>
    <row r="3916" spans="87:91" x14ac:dyDescent="0.25">
      <c r="CI3916">
        <f>'TABLEAU DE BORD'!B3914</f>
        <v>0</v>
      </c>
      <c r="CJ3916">
        <f>'TABLEAU DE BORD'!E3914-'TABLEAU DE BORD'!C3914</f>
        <v>0</v>
      </c>
      <c r="CL3916">
        <f>'TABLEAU DE BORD'!H3914</f>
        <v>0</v>
      </c>
      <c r="CM3916">
        <f>'TABLEAU DE BORD'!K3914-'TABLEAU DE BORD'!I3914</f>
        <v>0</v>
      </c>
    </row>
    <row r="3917" spans="87:91" x14ac:dyDescent="0.25">
      <c r="CI3917">
        <f>'TABLEAU DE BORD'!B3915</f>
        <v>0</v>
      </c>
      <c r="CJ3917">
        <f>'TABLEAU DE BORD'!E3915-'TABLEAU DE BORD'!C3915</f>
        <v>0</v>
      </c>
      <c r="CL3917">
        <f>'TABLEAU DE BORD'!H3915</f>
        <v>0</v>
      </c>
      <c r="CM3917">
        <f>'TABLEAU DE BORD'!K3915-'TABLEAU DE BORD'!I3915</f>
        <v>0</v>
      </c>
    </row>
    <row r="3918" spans="87:91" x14ac:dyDescent="0.25">
      <c r="CI3918">
        <f>'TABLEAU DE BORD'!B3916</f>
        <v>0</v>
      </c>
      <c r="CJ3918">
        <f>'TABLEAU DE BORD'!E3916-'TABLEAU DE BORD'!C3916</f>
        <v>0</v>
      </c>
      <c r="CL3918">
        <f>'TABLEAU DE BORD'!H3916</f>
        <v>0</v>
      </c>
      <c r="CM3918">
        <f>'TABLEAU DE BORD'!K3916-'TABLEAU DE BORD'!I3916</f>
        <v>0</v>
      </c>
    </row>
    <row r="3919" spans="87:91" x14ac:dyDescent="0.25">
      <c r="CI3919">
        <f>'TABLEAU DE BORD'!B3917</f>
        <v>0</v>
      </c>
      <c r="CJ3919">
        <f>'TABLEAU DE BORD'!E3917-'TABLEAU DE BORD'!C3917</f>
        <v>0</v>
      </c>
      <c r="CL3919">
        <f>'TABLEAU DE BORD'!H3917</f>
        <v>0</v>
      </c>
      <c r="CM3919">
        <f>'TABLEAU DE BORD'!K3917-'TABLEAU DE BORD'!I3917</f>
        <v>0</v>
      </c>
    </row>
    <row r="3920" spans="87:91" x14ac:dyDescent="0.25">
      <c r="CI3920">
        <f>'TABLEAU DE BORD'!B3918</f>
        <v>0</v>
      </c>
      <c r="CJ3920">
        <f>'TABLEAU DE BORD'!E3918-'TABLEAU DE BORD'!C3918</f>
        <v>0</v>
      </c>
      <c r="CL3920">
        <f>'TABLEAU DE BORD'!H3918</f>
        <v>0</v>
      </c>
      <c r="CM3920">
        <f>'TABLEAU DE BORD'!K3918-'TABLEAU DE BORD'!I3918</f>
        <v>0</v>
      </c>
    </row>
    <row r="3921" spans="87:91" x14ac:dyDescent="0.25">
      <c r="CI3921">
        <f>'TABLEAU DE BORD'!B3919</f>
        <v>0</v>
      </c>
      <c r="CJ3921">
        <f>'TABLEAU DE BORD'!E3919-'TABLEAU DE BORD'!C3919</f>
        <v>0</v>
      </c>
      <c r="CL3921">
        <f>'TABLEAU DE BORD'!H3919</f>
        <v>0</v>
      </c>
      <c r="CM3921">
        <f>'TABLEAU DE BORD'!K3919-'TABLEAU DE BORD'!I3919</f>
        <v>0</v>
      </c>
    </row>
    <row r="3922" spans="87:91" x14ac:dyDescent="0.25">
      <c r="CI3922">
        <f>'TABLEAU DE BORD'!B3920</f>
        <v>0</v>
      </c>
      <c r="CJ3922">
        <f>'TABLEAU DE BORD'!E3920-'TABLEAU DE BORD'!C3920</f>
        <v>0</v>
      </c>
      <c r="CL3922">
        <f>'TABLEAU DE BORD'!H3920</f>
        <v>0</v>
      </c>
      <c r="CM3922">
        <f>'TABLEAU DE BORD'!K3920-'TABLEAU DE BORD'!I3920</f>
        <v>0</v>
      </c>
    </row>
    <row r="3923" spans="87:91" x14ac:dyDescent="0.25">
      <c r="CI3923">
        <f>'TABLEAU DE BORD'!B3921</f>
        <v>0</v>
      </c>
      <c r="CJ3923">
        <f>'TABLEAU DE BORD'!E3921-'TABLEAU DE BORD'!C3921</f>
        <v>0</v>
      </c>
      <c r="CL3923">
        <f>'TABLEAU DE BORD'!H3921</f>
        <v>0</v>
      </c>
      <c r="CM3923">
        <f>'TABLEAU DE BORD'!K3921-'TABLEAU DE BORD'!I3921</f>
        <v>0</v>
      </c>
    </row>
    <row r="3924" spans="87:91" x14ac:dyDescent="0.25">
      <c r="CI3924">
        <f>'TABLEAU DE BORD'!B3922</f>
        <v>0</v>
      </c>
      <c r="CJ3924">
        <f>'TABLEAU DE BORD'!E3922-'TABLEAU DE BORD'!C3922</f>
        <v>0</v>
      </c>
      <c r="CL3924">
        <f>'TABLEAU DE BORD'!H3922</f>
        <v>0</v>
      </c>
      <c r="CM3924">
        <f>'TABLEAU DE BORD'!K3922-'TABLEAU DE BORD'!I3922</f>
        <v>0</v>
      </c>
    </row>
    <row r="3925" spans="87:91" x14ac:dyDescent="0.25">
      <c r="CI3925">
        <f>'TABLEAU DE BORD'!B3923</f>
        <v>0</v>
      </c>
      <c r="CJ3925">
        <f>'TABLEAU DE BORD'!E3923-'TABLEAU DE BORD'!C3923</f>
        <v>0</v>
      </c>
      <c r="CL3925">
        <f>'TABLEAU DE BORD'!H3923</f>
        <v>0</v>
      </c>
      <c r="CM3925">
        <f>'TABLEAU DE BORD'!K3923-'TABLEAU DE BORD'!I3923</f>
        <v>0</v>
      </c>
    </row>
    <row r="3926" spans="87:91" x14ac:dyDescent="0.25">
      <c r="CI3926">
        <f>'TABLEAU DE BORD'!B3924</f>
        <v>0</v>
      </c>
      <c r="CJ3926">
        <f>'TABLEAU DE BORD'!E3924-'TABLEAU DE BORD'!C3924</f>
        <v>0</v>
      </c>
      <c r="CL3926">
        <f>'TABLEAU DE BORD'!H3924</f>
        <v>0</v>
      </c>
      <c r="CM3926">
        <f>'TABLEAU DE BORD'!K3924-'TABLEAU DE BORD'!I3924</f>
        <v>0</v>
      </c>
    </row>
    <row r="3927" spans="87:91" x14ac:dyDescent="0.25">
      <c r="CI3927">
        <f>'TABLEAU DE BORD'!B3925</f>
        <v>0</v>
      </c>
      <c r="CJ3927">
        <f>'TABLEAU DE BORD'!E3925-'TABLEAU DE BORD'!C3925</f>
        <v>0</v>
      </c>
      <c r="CL3927">
        <f>'TABLEAU DE BORD'!H3925</f>
        <v>0</v>
      </c>
      <c r="CM3927">
        <f>'TABLEAU DE BORD'!K3925-'TABLEAU DE BORD'!I3925</f>
        <v>0</v>
      </c>
    </row>
    <row r="3928" spans="87:91" x14ac:dyDescent="0.25">
      <c r="CI3928">
        <f>'TABLEAU DE BORD'!B3926</f>
        <v>0</v>
      </c>
      <c r="CJ3928">
        <f>'TABLEAU DE BORD'!E3926-'TABLEAU DE BORD'!C3926</f>
        <v>0</v>
      </c>
      <c r="CL3928">
        <f>'TABLEAU DE BORD'!H3926</f>
        <v>0</v>
      </c>
      <c r="CM3928">
        <f>'TABLEAU DE BORD'!K3926-'TABLEAU DE BORD'!I3926</f>
        <v>0</v>
      </c>
    </row>
    <row r="3929" spans="87:91" x14ac:dyDescent="0.25">
      <c r="CI3929">
        <f>'TABLEAU DE BORD'!B3927</f>
        <v>0</v>
      </c>
      <c r="CJ3929">
        <f>'TABLEAU DE BORD'!E3927-'TABLEAU DE BORD'!C3927</f>
        <v>0</v>
      </c>
      <c r="CL3929">
        <f>'TABLEAU DE BORD'!H3927</f>
        <v>0</v>
      </c>
      <c r="CM3929">
        <f>'TABLEAU DE BORD'!K3927-'TABLEAU DE BORD'!I3927</f>
        <v>0</v>
      </c>
    </row>
    <row r="3930" spans="87:91" x14ac:dyDescent="0.25">
      <c r="CI3930">
        <f>'TABLEAU DE BORD'!B3928</f>
        <v>0</v>
      </c>
      <c r="CJ3930">
        <f>'TABLEAU DE BORD'!E3928-'TABLEAU DE BORD'!C3928</f>
        <v>0</v>
      </c>
      <c r="CL3930">
        <f>'TABLEAU DE BORD'!H3928</f>
        <v>0</v>
      </c>
      <c r="CM3930">
        <f>'TABLEAU DE BORD'!K3928-'TABLEAU DE BORD'!I3928</f>
        <v>0</v>
      </c>
    </row>
    <row r="3931" spans="87:91" x14ac:dyDescent="0.25">
      <c r="CI3931">
        <f>'TABLEAU DE BORD'!B3929</f>
        <v>0</v>
      </c>
      <c r="CJ3931">
        <f>'TABLEAU DE BORD'!E3929-'TABLEAU DE BORD'!C3929</f>
        <v>0</v>
      </c>
      <c r="CL3931">
        <f>'TABLEAU DE BORD'!H3929</f>
        <v>0</v>
      </c>
      <c r="CM3931">
        <f>'TABLEAU DE BORD'!K3929-'TABLEAU DE BORD'!I3929</f>
        <v>0</v>
      </c>
    </row>
    <row r="3932" spans="87:91" x14ac:dyDescent="0.25">
      <c r="CI3932">
        <f>'TABLEAU DE BORD'!B3930</f>
        <v>0</v>
      </c>
      <c r="CJ3932">
        <f>'TABLEAU DE BORD'!E3930-'TABLEAU DE BORD'!C3930</f>
        <v>0</v>
      </c>
      <c r="CL3932">
        <f>'TABLEAU DE BORD'!H3930</f>
        <v>0</v>
      </c>
      <c r="CM3932">
        <f>'TABLEAU DE BORD'!K3930-'TABLEAU DE BORD'!I3930</f>
        <v>0</v>
      </c>
    </row>
    <row r="3933" spans="87:91" x14ac:dyDescent="0.25">
      <c r="CI3933">
        <f>'TABLEAU DE BORD'!B3931</f>
        <v>0</v>
      </c>
      <c r="CJ3933">
        <f>'TABLEAU DE BORD'!E3931-'TABLEAU DE BORD'!C3931</f>
        <v>0</v>
      </c>
      <c r="CL3933">
        <f>'TABLEAU DE BORD'!H3931</f>
        <v>0</v>
      </c>
      <c r="CM3933">
        <f>'TABLEAU DE BORD'!K3931-'TABLEAU DE BORD'!I3931</f>
        <v>0</v>
      </c>
    </row>
    <row r="3934" spans="87:91" x14ac:dyDescent="0.25">
      <c r="CI3934">
        <f>'TABLEAU DE BORD'!B3932</f>
        <v>0</v>
      </c>
      <c r="CJ3934">
        <f>'TABLEAU DE BORD'!E3932-'TABLEAU DE BORD'!C3932</f>
        <v>0</v>
      </c>
      <c r="CL3934">
        <f>'TABLEAU DE BORD'!H3932</f>
        <v>0</v>
      </c>
      <c r="CM3934">
        <f>'TABLEAU DE BORD'!K3932-'TABLEAU DE BORD'!I3932</f>
        <v>0</v>
      </c>
    </row>
    <row r="3935" spans="87:91" x14ac:dyDescent="0.25">
      <c r="CI3935">
        <f>'TABLEAU DE BORD'!B3933</f>
        <v>0</v>
      </c>
      <c r="CJ3935">
        <f>'TABLEAU DE BORD'!E3933-'TABLEAU DE BORD'!C3933</f>
        <v>0</v>
      </c>
      <c r="CL3935">
        <f>'TABLEAU DE BORD'!H3933</f>
        <v>0</v>
      </c>
      <c r="CM3935">
        <f>'TABLEAU DE BORD'!K3933-'TABLEAU DE BORD'!I3933</f>
        <v>0</v>
      </c>
    </row>
    <row r="3936" spans="87:91" x14ac:dyDescent="0.25">
      <c r="CI3936">
        <f>'TABLEAU DE BORD'!B3934</f>
        <v>0</v>
      </c>
      <c r="CJ3936">
        <f>'TABLEAU DE BORD'!E3934-'TABLEAU DE BORD'!C3934</f>
        <v>0</v>
      </c>
      <c r="CL3936">
        <f>'TABLEAU DE BORD'!H3934</f>
        <v>0</v>
      </c>
      <c r="CM3936">
        <f>'TABLEAU DE BORD'!K3934-'TABLEAU DE BORD'!I3934</f>
        <v>0</v>
      </c>
    </row>
    <row r="3937" spans="87:91" x14ac:dyDescent="0.25">
      <c r="CI3937">
        <f>'TABLEAU DE BORD'!B3935</f>
        <v>0</v>
      </c>
      <c r="CJ3937">
        <f>'TABLEAU DE BORD'!E3935-'TABLEAU DE BORD'!C3935</f>
        <v>0</v>
      </c>
      <c r="CL3937">
        <f>'TABLEAU DE BORD'!H3935</f>
        <v>0</v>
      </c>
      <c r="CM3937">
        <f>'TABLEAU DE BORD'!K3935-'TABLEAU DE BORD'!I3935</f>
        <v>0</v>
      </c>
    </row>
    <row r="3938" spans="87:91" x14ac:dyDescent="0.25">
      <c r="CI3938">
        <f>'TABLEAU DE BORD'!B3936</f>
        <v>0</v>
      </c>
      <c r="CJ3938">
        <f>'TABLEAU DE BORD'!E3936-'TABLEAU DE BORD'!C3936</f>
        <v>0</v>
      </c>
      <c r="CL3938">
        <f>'TABLEAU DE BORD'!H3936</f>
        <v>0</v>
      </c>
      <c r="CM3938">
        <f>'TABLEAU DE BORD'!K3936-'TABLEAU DE BORD'!I3936</f>
        <v>0</v>
      </c>
    </row>
    <row r="3939" spans="87:91" x14ac:dyDescent="0.25">
      <c r="CI3939">
        <f>'TABLEAU DE BORD'!B3937</f>
        <v>0</v>
      </c>
      <c r="CJ3939">
        <f>'TABLEAU DE BORD'!E3937-'TABLEAU DE BORD'!C3937</f>
        <v>0</v>
      </c>
      <c r="CL3939">
        <f>'TABLEAU DE BORD'!H3937</f>
        <v>0</v>
      </c>
      <c r="CM3939">
        <f>'TABLEAU DE BORD'!K3937-'TABLEAU DE BORD'!I3937</f>
        <v>0</v>
      </c>
    </row>
    <row r="3940" spans="87:91" x14ac:dyDescent="0.25">
      <c r="CI3940">
        <f>'TABLEAU DE BORD'!B3938</f>
        <v>0</v>
      </c>
      <c r="CJ3940">
        <f>'TABLEAU DE BORD'!E3938-'TABLEAU DE BORD'!C3938</f>
        <v>0</v>
      </c>
      <c r="CL3940">
        <f>'TABLEAU DE BORD'!H3938</f>
        <v>0</v>
      </c>
      <c r="CM3940">
        <f>'TABLEAU DE BORD'!K3938-'TABLEAU DE BORD'!I3938</f>
        <v>0</v>
      </c>
    </row>
    <row r="3941" spans="87:91" x14ac:dyDescent="0.25">
      <c r="CI3941">
        <f>'TABLEAU DE BORD'!B3939</f>
        <v>0</v>
      </c>
      <c r="CJ3941">
        <f>'TABLEAU DE BORD'!E3939-'TABLEAU DE BORD'!C3939</f>
        <v>0</v>
      </c>
      <c r="CL3941">
        <f>'TABLEAU DE BORD'!H3939</f>
        <v>0</v>
      </c>
      <c r="CM3941">
        <f>'TABLEAU DE BORD'!K3939-'TABLEAU DE BORD'!I3939</f>
        <v>0</v>
      </c>
    </row>
    <row r="3942" spans="87:91" x14ac:dyDescent="0.25">
      <c r="CI3942">
        <f>'TABLEAU DE BORD'!B3940</f>
        <v>0</v>
      </c>
      <c r="CJ3942">
        <f>'TABLEAU DE BORD'!E3940-'TABLEAU DE BORD'!C3940</f>
        <v>0</v>
      </c>
      <c r="CL3942">
        <f>'TABLEAU DE BORD'!H3940</f>
        <v>0</v>
      </c>
      <c r="CM3942">
        <f>'TABLEAU DE BORD'!K3940-'TABLEAU DE BORD'!I3940</f>
        <v>0</v>
      </c>
    </row>
    <row r="3943" spans="87:91" x14ac:dyDescent="0.25">
      <c r="CI3943">
        <f>'TABLEAU DE BORD'!B3941</f>
        <v>0</v>
      </c>
      <c r="CJ3943">
        <f>'TABLEAU DE BORD'!E3941-'TABLEAU DE BORD'!C3941</f>
        <v>0</v>
      </c>
      <c r="CL3943">
        <f>'TABLEAU DE BORD'!H3941</f>
        <v>0</v>
      </c>
      <c r="CM3943">
        <f>'TABLEAU DE BORD'!K3941-'TABLEAU DE BORD'!I3941</f>
        <v>0</v>
      </c>
    </row>
    <row r="3944" spans="87:91" x14ac:dyDescent="0.25">
      <c r="CI3944">
        <f>'TABLEAU DE BORD'!B3942</f>
        <v>0</v>
      </c>
      <c r="CJ3944">
        <f>'TABLEAU DE BORD'!E3942-'TABLEAU DE BORD'!C3942</f>
        <v>0</v>
      </c>
      <c r="CL3944">
        <f>'TABLEAU DE BORD'!H3942</f>
        <v>0</v>
      </c>
      <c r="CM3944">
        <f>'TABLEAU DE BORD'!K3942-'TABLEAU DE BORD'!I3942</f>
        <v>0</v>
      </c>
    </row>
    <row r="3945" spans="87:91" x14ac:dyDescent="0.25">
      <c r="CI3945">
        <f>'TABLEAU DE BORD'!B3943</f>
        <v>0</v>
      </c>
      <c r="CJ3945">
        <f>'TABLEAU DE BORD'!E3943-'TABLEAU DE BORD'!C3943</f>
        <v>0</v>
      </c>
      <c r="CL3945">
        <f>'TABLEAU DE BORD'!H3943</f>
        <v>0</v>
      </c>
      <c r="CM3945">
        <f>'TABLEAU DE BORD'!K3943-'TABLEAU DE BORD'!I3943</f>
        <v>0</v>
      </c>
    </row>
    <row r="3946" spans="87:91" x14ac:dyDescent="0.25">
      <c r="CI3946">
        <f>'TABLEAU DE BORD'!B3944</f>
        <v>0</v>
      </c>
      <c r="CJ3946">
        <f>'TABLEAU DE BORD'!E3944-'TABLEAU DE BORD'!C3944</f>
        <v>0</v>
      </c>
      <c r="CL3946">
        <f>'TABLEAU DE BORD'!H3944</f>
        <v>0</v>
      </c>
      <c r="CM3946">
        <f>'TABLEAU DE BORD'!K3944-'TABLEAU DE BORD'!I3944</f>
        <v>0</v>
      </c>
    </row>
    <row r="3947" spans="87:91" x14ac:dyDescent="0.25">
      <c r="CI3947">
        <f>'TABLEAU DE BORD'!B3945</f>
        <v>0</v>
      </c>
      <c r="CJ3947">
        <f>'TABLEAU DE BORD'!E3945-'TABLEAU DE BORD'!C3945</f>
        <v>0</v>
      </c>
      <c r="CL3947">
        <f>'TABLEAU DE BORD'!H3945</f>
        <v>0</v>
      </c>
      <c r="CM3947">
        <f>'TABLEAU DE BORD'!K3945-'TABLEAU DE BORD'!I3945</f>
        <v>0</v>
      </c>
    </row>
    <row r="3948" spans="87:91" x14ac:dyDescent="0.25">
      <c r="CI3948">
        <f>'TABLEAU DE BORD'!B3946</f>
        <v>0</v>
      </c>
      <c r="CJ3948">
        <f>'TABLEAU DE BORD'!E3946-'TABLEAU DE BORD'!C3946</f>
        <v>0</v>
      </c>
      <c r="CL3948">
        <f>'TABLEAU DE BORD'!H3946</f>
        <v>0</v>
      </c>
      <c r="CM3948">
        <f>'TABLEAU DE BORD'!K3946-'TABLEAU DE BORD'!I3946</f>
        <v>0</v>
      </c>
    </row>
    <row r="3949" spans="87:91" x14ac:dyDescent="0.25">
      <c r="CI3949">
        <f>'TABLEAU DE BORD'!B3947</f>
        <v>0</v>
      </c>
      <c r="CJ3949">
        <f>'TABLEAU DE BORD'!E3947-'TABLEAU DE BORD'!C3947</f>
        <v>0</v>
      </c>
      <c r="CL3949">
        <f>'TABLEAU DE BORD'!H3947</f>
        <v>0</v>
      </c>
      <c r="CM3949">
        <f>'TABLEAU DE BORD'!K3947-'TABLEAU DE BORD'!I3947</f>
        <v>0</v>
      </c>
    </row>
    <row r="3950" spans="87:91" x14ac:dyDescent="0.25">
      <c r="CI3950">
        <f>'TABLEAU DE BORD'!B3948</f>
        <v>0</v>
      </c>
      <c r="CJ3950">
        <f>'TABLEAU DE BORD'!E3948-'TABLEAU DE BORD'!C3948</f>
        <v>0</v>
      </c>
      <c r="CL3950">
        <f>'TABLEAU DE BORD'!H3948</f>
        <v>0</v>
      </c>
      <c r="CM3950">
        <f>'TABLEAU DE BORD'!K3948-'TABLEAU DE BORD'!I3948</f>
        <v>0</v>
      </c>
    </row>
    <row r="3951" spans="87:91" x14ac:dyDescent="0.25">
      <c r="CI3951">
        <f>'TABLEAU DE BORD'!B3949</f>
        <v>0</v>
      </c>
      <c r="CJ3951">
        <f>'TABLEAU DE BORD'!E3949-'TABLEAU DE BORD'!C3949</f>
        <v>0</v>
      </c>
      <c r="CL3951">
        <f>'TABLEAU DE BORD'!H3949</f>
        <v>0</v>
      </c>
      <c r="CM3951">
        <f>'TABLEAU DE BORD'!K3949-'TABLEAU DE BORD'!I3949</f>
        <v>0</v>
      </c>
    </row>
    <row r="3952" spans="87:91" x14ac:dyDescent="0.25">
      <c r="CI3952">
        <f>'TABLEAU DE BORD'!B3950</f>
        <v>0</v>
      </c>
      <c r="CJ3952">
        <f>'TABLEAU DE BORD'!E3950-'TABLEAU DE BORD'!C3950</f>
        <v>0</v>
      </c>
      <c r="CL3952">
        <f>'TABLEAU DE BORD'!H3950</f>
        <v>0</v>
      </c>
      <c r="CM3952">
        <f>'TABLEAU DE BORD'!K3950-'TABLEAU DE BORD'!I3950</f>
        <v>0</v>
      </c>
    </row>
    <row r="3953" spans="87:91" x14ac:dyDescent="0.25">
      <c r="CI3953">
        <f>'TABLEAU DE BORD'!B3951</f>
        <v>0</v>
      </c>
      <c r="CJ3953">
        <f>'TABLEAU DE BORD'!E3951-'TABLEAU DE BORD'!C3951</f>
        <v>0</v>
      </c>
      <c r="CL3953">
        <f>'TABLEAU DE BORD'!H3951</f>
        <v>0</v>
      </c>
      <c r="CM3953">
        <f>'TABLEAU DE BORD'!K3951-'TABLEAU DE BORD'!I3951</f>
        <v>0</v>
      </c>
    </row>
    <row r="3954" spans="87:91" x14ac:dyDescent="0.25">
      <c r="CI3954">
        <f>'TABLEAU DE BORD'!B3952</f>
        <v>0</v>
      </c>
      <c r="CJ3954">
        <f>'TABLEAU DE BORD'!E3952-'TABLEAU DE BORD'!C3952</f>
        <v>0</v>
      </c>
      <c r="CL3954">
        <f>'TABLEAU DE BORD'!H3952</f>
        <v>0</v>
      </c>
      <c r="CM3954">
        <f>'TABLEAU DE BORD'!K3952-'TABLEAU DE BORD'!I3952</f>
        <v>0</v>
      </c>
    </row>
    <row r="3955" spans="87:91" x14ac:dyDescent="0.25">
      <c r="CI3955">
        <f>'TABLEAU DE BORD'!B3953</f>
        <v>0</v>
      </c>
      <c r="CJ3955">
        <f>'TABLEAU DE BORD'!E3953-'TABLEAU DE BORD'!C3953</f>
        <v>0</v>
      </c>
      <c r="CL3955">
        <f>'TABLEAU DE BORD'!H3953</f>
        <v>0</v>
      </c>
      <c r="CM3955">
        <f>'TABLEAU DE BORD'!K3953-'TABLEAU DE BORD'!I3953</f>
        <v>0</v>
      </c>
    </row>
    <row r="3956" spans="87:91" x14ac:dyDescent="0.25">
      <c r="CI3956">
        <f>'TABLEAU DE BORD'!B3954</f>
        <v>0</v>
      </c>
      <c r="CJ3956">
        <f>'TABLEAU DE BORD'!E3954-'TABLEAU DE BORD'!C3954</f>
        <v>0</v>
      </c>
      <c r="CL3956">
        <f>'TABLEAU DE BORD'!H3954</f>
        <v>0</v>
      </c>
      <c r="CM3956">
        <f>'TABLEAU DE BORD'!K3954-'TABLEAU DE BORD'!I3954</f>
        <v>0</v>
      </c>
    </row>
    <row r="3957" spans="87:91" x14ac:dyDescent="0.25">
      <c r="CI3957">
        <f>'TABLEAU DE BORD'!B3955</f>
        <v>0</v>
      </c>
      <c r="CJ3957">
        <f>'TABLEAU DE BORD'!E3955-'TABLEAU DE BORD'!C3955</f>
        <v>0</v>
      </c>
      <c r="CL3957">
        <f>'TABLEAU DE BORD'!H3955</f>
        <v>0</v>
      </c>
      <c r="CM3957">
        <f>'TABLEAU DE BORD'!K3955-'TABLEAU DE BORD'!I3955</f>
        <v>0</v>
      </c>
    </row>
    <row r="3958" spans="87:91" x14ac:dyDescent="0.25">
      <c r="CI3958">
        <f>'TABLEAU DE BORD'!B3956</f>
        <v>0</v>
      </c>
      <c r="CJ3958">
        <f>'TABLEAU DE BORD'!E3956-'TABLEAU DE BORD'!C3956</f>
        <v>0</v>
      </c>
      <c r="CL3958">
        <f>'TABLEAU DE BORD'!H3956</f>
        <v>0</v>
      </c>
      <c r="CM3958">
        <f>'TABLEAU DE BORD'!K3956-'TABLEAU DE BORD'!I3956</f>
        <v>0</v>
      </c>
    </row>
    <row r="3959" spans="87:91" x14ac:dyDescent="0.25">
      <c r="CI3959">
        <f>'TABLEAU DE BORD'!B3957</f>
        <v>0</v>
      </c>
      <c r="CJ3959">
        <f>'TABLEAU DE BORD'!E3957-'TABLEAU DE BORD'!C3957</f>
        <v>0</v>
      </c>
      <c r="CL3959">
        <f>'TABLEAU DE BORD'!H3957</f>
        <v>0</v>
      </c>
      <c r="CM3959">
        <f>'TABLEAU DE BORD'!K3957-'TABLEAU DE BORD'!I3957</f>
        <v>0</v>
      </c>
    </row>
    <row r="3960" spans="87:91" x14ac:dyDescent="0.25">
      <c r="CI3960">
        <f>'TABLEAU DE BORD'!B3958</f>
        <v>0</v>
      </c>
      <c r="CJ3960">
        <f>'TABLEAU DE BORD'!E3958-'TABLEAU DE BORD'!C3958</f>
        <v>0</v>
      </c>
      <c r="CL3960">
        <f>'TABLEAU DE BORD'!H3958</f>
        <v>0</v>
      </c>
      <c r="CM3960">
        <f>'TABLEAU DE BORD'!K3958-'TABLEAU DE BORD'!I3958</f>
        <v>0</v>
      </c>
    </row>
    <row r="3961" spans="87:91" x14ac:dyDescent="0.25">
      <c r="CI3961">
        <f>'TABLEAU DE BORD'!B3959</f>
        <v>0</v>
      </c>
      <c r="CJ3961">
        <f>'TABLEAU DE BORD'!E3959-'TABLEAU DE BORD'!C3959</f>
        <v>0</v>
      </c>
      <c r="CL3961">
        <f>'TABLEAU DE BORD'!H3959</f>
        <v>0</v>
      </c>
      <c r="CM3961">
        <f>'TABLEAU DE BORD'!K3959-'TABLEAU DE BORD'!I3959</f>
        <v>0</v>
      </c>
    </row>
    <row r="3962" spans="87:91" x14ac:dyDescent="0.25">
      <c r="CI3962">
        <f>'TABLEAU DE BORD'!B3960</f>
        <v>0</v>
      </c>
      <c r="CJ3962">
        <f>'TABLEAU DE BORD'!E3960-'TABLEAU DE BORD'!C3960</f>
        <v>0</v>
      </c>
      <c r="CL3962">
        <f>'TABLEAU DE BORD'!H3960</f>
        <v>0</v>
      </c>
      <c r="CM3962">
        <f>'TABLEAU DE BORD'!K3960-'TABLEAU DE BORD'!I3960</f>
        <v>0</v>
      </c>
    </row>
    <row r="3963" spans="87:91" x14ac:dyDescent="0.25">
      <c r="CI3963">
        <f>'TABLEAU DE BORD'!B3961</f>
        <v>0</v>
      </c>
      <c r="CJ3963">
        <f>'TABLEAU DE BORD'!E3961-'TABLEAU DE BORD'!C3961</f>
        <v>0</v>
      </c>
      <c r="CL3963">
        <f>'TABLEAU DE BORD'!H3961</f>
        <v>0</v>
      </c>
      <c r="CM3963">
        <f>'TABLEAU DE BORD'!K3961-'TABLEAU DE BORD'!I3961</f>
        <v>0</v>
      </c>
    </row>
    <row r="3964" spans="87:91" x14ac:dyDescent="0.25">
      <c r="CI3964">
        <f>'TABLEAU DE BORD'!B3962</f>
        <v>0</v>
      </c>
      <c r="CJ3964">
        <f>'TABLEAU DE BORD'!E3962-'TABLEAU DE BORD'!C3962</f>
        <v>0</v>
      </c>
      <c r="CL3964">
        <f>'TABLEAU DE BORD'!H3962</f>
        <v>0</v>
      </c>
      <c r="CM3964">
        <f>'TABLEAU DE BORD'!K3962-'TABLEAU DE BORD'!I3962</f>
        <v>0</v>
      </c>
    </row>
    <row r="3965" spans="87:91" x14ac:dyDescent="0.25">
      <c r="CI3965">
        <f>'TABLEAU DE BORD'!B3963</f>
        <v>0</v>
      </c>
      <c r="CJ3965">
        <f>'TABLEAU DE BORD'!E3963-'TABLEAU DE BORD'!C3963</f>
        <v>0</v>
      </c>
      <c r="CL3965">
        <f>'TABLEAU DE BORD'!H3963</f>
        <v>0</v>
      </c>
      <c r="CM3965">
        <f>'TABLEAU DE BORD'!K3963-'TABLEAU DE BORD'!I3963</f>
        <v>0</v>
      </c>
    </row>
    <row r="3966" spans="87:91" x14ac:dyDescent="0.25">
      <c r="CI3966">
        <f>'TABLEAU DE BORD'!B3964</f>
        <v>0</v>
      </c>
      <c r="CJ3966">
        <f>'TABLEAU DE BORD'!E3964-'TABLEAU DE BORD'!C3964</f>
        <v>0</v>
      </c>
      <c r="CL3966">
        <f>'TABLEAU DE BORD'!H3964</f>
        <v>0</v>
      </c>
      <c r="CM3966">
        <f>'TABLEAU DE BORD'!K3964-'TABLEAU DE BORD'!I3964</f>
        <v>0</v>
      </c>
    </row>
    <row r="3967" spans="87:91" x14ac:dyDescent="0.25">
      <c r="CI3967">
        <f>'TABLEAU DE BORD'!B3965</f>
        <v>0</v>
      </c>
      <c r="CJ3967">
        <f>'TABLEAU DE BORD'!E3965-'TABLEAU DE BORD'!C3965</f>
        <v>0</v>
      </c>
      <c r="CL3967">
        <f>'TABLEAU DE BORD'!H3965</f>
        <v>0</v>
      </c>
      <c r="CM3967">
        <f>'TABLEAU DE BORD'!K3965-'TABLEAU DE BORD'!I3965</f>
        <v>0</v>
      </c>
    </row>
    <row r="3968" spans="87:91" x14ac:dyDescent="0.25">
      <c r="CI3968">
        <f>'TABLEAU DE BORD'!B3966</f>
        <v>0</v>
      </c>
      <c r="CJ3968">
        <f>'TABLEAU DE BORD'!E3966-'TABLEAU DE BORD'!C3966</f>
        <v>0</v>
      </c>
      <c r="CL3968">
        <f>'TABLEAU DE BORD'!H3966</f>
        <v>0</v>
      </c>
      <c r="CM3968">
        <f>'TABLEAU DE BORD'!K3966-'TABLEAU DE BORD'!I3966</f>
        <v>0</v>
      </c>
    </row>
    <row r="3969" spans="87:91" x14ac:dyDescent="0.25">
      <c r="CI3969">
        <f>'TABLEAU DE BORD'!B3967</f>
        <v>0</v>
      </c>
      <c r="CJ3969">
        <f>'TABLEAU DE BORD'!E3967-'TABLEAU DE BORD'!C3967</f>
        <v>0</v>
      </c>
      <c r="CL3969">
        <f>'TABLEAU DE BORD'!H3967</f>
        <v>0</v>
      </c>
      <c r="CM3969">
        <f>'TABLEAU DE BORD'!K3967-'TABLEAU DE BORD'!I3967</f>
        <v>0</v>
      </c>
    </row>
    <row r="3970" spans="87:91" x14ac:dyDescent="0.25">
      <c r="CI3970">
        <f>'TABLEAU DE BORD'!B3968</f>
        <v>0</v>
      </c>
      <c r="CJ3970">
        <f>'TABLEAU DE BORD'!E3968-'TABLEAU DE BORD'!C3968</f>
        <v>0</v>
      </c>
      <c r="CL3970">
        <f>'TABLEAU DE BORD'!H3968</f>
        <v>0</v>
      </c>
      <c r="CM3970">
        <f>'TABLEAU DE BORD'!K3968-'TABLEAU DE BORD'!I3968</f>
        <v>0</v>
      </c>
    </row>
    <row r="3971" spans="87:91" x14ac:dyDescent="0.25">
      <c r="CI3971">
        <f>'TABLEAU DE BORD'!B3969</f>
        <v>0</v>
      </c>
      <c r="CJ3971">
        <f>'TABLEAU DE BORD'!E3969-'TABLEAU DE BORD'!C3969</f>
        <v>0</v>
      </c>
      <c r="CL3971">
        <f>'TABLEAU DE BORD'!H3969</f>
        <v>0</v>
      </c>
      <c r="CM3971">
        <f>'TABLEAU DE BORD'!K3969-'TABLEAU DE BORD'!I3969</f>
        <v>0</v>
      </c>
    </row>
    <row r="3972" spans="87:91" x14ac:dyDescent="0.25">
      <c r="CI3972">
        <f>'TABLEAU DE BORD'!B3970</f>
        <v>0</v>
      </c>
      <c r="CJ3972">
        <f>'TABLEAU DE BORD'!E3970-'TABLEAU DE BORD'!C3970</f>
        <v>0</v>
      </c>
      <c r="CL3972">
        <f>'TABLEAU DE BORD'!H3970</f>
        <v>0</v>
      </c>
      <c r="CM3972">
        <f>'TABLEAU DE BORD'!K3970-'TABLEAU DE BORD'!I3970</f>
        <v>0</v>
      </c>
    </row>
    <row r="3973" spans="87:91" x14ac:dyDescent="0.25">
      <c r="CI3973">
        <f>'TABLEAU DE BORD'!B3971</f>
        <v>0</v>
      </c>
      <c r="CJ3973">
        <f>'TABLEAU DE BORD'!E3971-'TABLEAU DE BORD'!C3971</f>
        <v>0</v>
      </c>
      <c r="CL3973">
        <f>'TABLEAU DE BORD'!H3971</f>
        <v>0</v>
      </c>
      <c r="CM3973">
        <f>'TABLEAU DE BORD'!K3971-'TABLEAU DE BORD'!I3971</f>
        <v>0</v>
      </c>
    </row>
    <row r="3974" spans="87:91" x14ac:dyDescent="0.25">
      <c r="CI3974">
        <f>'TABLEAU DE BORD'!B3972</f>
        <v>0</v>
      </c>
      <c r="CJ3974">
        <f>'TABLEAU DE BORD'!E3972-'TABLEAU DE BORD'!C3972</f>
        <v>0</v>
      </c>
      <c r="CL3974">
        <f>'TABLEAU DE BORD'!H3972</f>
        <v>0</v>
      </c>
      <c r="CM3974">
        <f>'TABLEAU DE BORD'!K3972-'TABLEAU DE BORD'!I3972</f>
        <v>0</v>
      </c>
    </row>
    <row r="3975" spans="87:91" x14ac:dyDescent="0.25">
      <c r="CI3975">
        <f>'TABLEAU DE BORD'!B3973</f>
        <v>0</v>
      </c>
      <c r="CJ3975">
        <f>'TABLEAU DE BORD'!E3973-'TABLEAU DE BORD'!C3973</f>
        <v>0</v>
      </c>
      <c r="CL3975">
        <f>'TABLEAU DE BORD'!H3973</f>
        <v>0</v>
      </c>
      <c r="CM3975">
        <f>'TABLEAU DE BORD'!K3973-'TABLEAU DE BORD'!I3973</f>
        <v>0</v>
      </c>
    </row>
    <row r="3976" spans="87:91" x14ac:dyDescent="0.25">
      <c r="CI3976">
        <f>'TABLEAU DE BORD'!B3974</f>
        <v>0</v>
      </c>
      <c r="CJ3976">
        <f>'TABLEAU DE BORD'!E3974-'TABLEAU DE BORD'!C3974</f>
        <v>0</v>
      </c>
      <c r="CL3976">
        <f>'TABLEAU DE BORD'!H3974</f>
        <v>0</v>
      </c>
      <c r="CM3976">
        <f>'TABLEAU DE BORD'!K3974-'TABLEAU DE BORD'!I3974</f>
        <v>0</v>
      </c>
    </row>
    <row r="3977" spans="87:91" x14ac:dyDescent="0.25">
      <c r="CI3977">
        <f>'TABLEAU DE BORD'!B3975</f>
        <v>0</v>
      </c>
      <c r="CJ3977">
        <f>'TABLEAU DE BORD'!E3975-'TABLEAU DE BORD'!C3975</f>
        <v>0</v>
      </c>
      <c r="CL3977">
        <f>'TABLEAU DE BORD'!H3975</f>
        <v>0</v>
      </c>
      <c r="CM3977">
        <f>'TABLEAU DE BORD'!K3975-'TABLEAU DE BORD'!I3975</f>
        <v>0</v>
      </c>
    </row>
    <row r="3978" spans="87:91" x14ac:dyDescent="0.25">
      <c r="CI3978">
        <f>'TABLEAU DE BORD'!B3976</f>
        <v>0</v>
      </c>
      <c r="CJ3978">
        <f>'TABLEAU DE BORD'!E3976-'TABLEAU DE BORD'!C3976</f>
        <v>0</v>
      </c>
      <c r="CL3978">
        <f>'TABLEAU DE BORD'!H3976</f>
        <v>0</v>
      </c>
      <c r="CM3978">
        <f>'TABLEAU DE BORD'!K3976-'TABLEAU DE BORD'!I3976</f>
        <v>0</v>
      </c>
    </row>
    <row r="3979" spans="87:91" x14ac:dyDescent="0.25">
      <c r="CI3979">
        <f>'TABLEAU DE BORD'!B3977</f>
        <v>0</v>
      </c>
      <c r="CJ3979">
        <f>'TABLEAU DE BORD'!E3977-'TABLEAU DE BORD'!C3977</f>
        <v>0</v>
      </c>
      <c r="CL3979">
        <f>'TABLEAU DE BORD'!H3977</f>
        <v>0</v>
      </c>
      <c r="CM3979">
        <f>'TABLEAU DE BORD'!K3977-'TABLEAU DE BORD'!I3977</f>
        <v>0</v>
      </c>
    </row>
    <row r="3980" spans="87:91" x14ac:dyDescent="0.25">
      <c r="CI3980">
        <f>'TABLEAU DE BORD'!B3978</f>
        <v>0</v>
      </c>
      <c r="CJ3980">
        <f>'TABLEAU DE BORD'!E3978-'TABLEAU DE BORD'!C3978</f>
        <v>0</v>
      </c>
      <c r="CL3980">
        <f>'TABLEAU DE BORD'!H3978</f>
        <v>0</v>
      </c>
      <c r="CM3980">
        <f>'TABLEAU DE BORD'!K3978-'TABLEAU DE BORD'!I3978</f>
        <v>0</v>
      </c>
    </row>
    <row r="3981" spans="87:91" x14ac:dyDescent="0.25">
      <c r="CI3981">
        <f>'TABLEAU DE BORD'!B3979</f>
        <v>0</v>
      </c>
      <c r="CJ3981">
        <f>'TABLEAU DE BORD'!E3979-'TABLEAU DE BORD'!C3979</f>
        <v>0</v>
      </c>
      <c r="CL3981">
        <f>'TABLEAU DE BORD'!H3979</f>
        <v>0</v>
      </c>
      <c r="CM3981">
        <f>'TABLEAU DE BORD'!K3979-'TABLEAU DE BORD'!I3979</f>
        <v>0</v>
      </c>
    </row>
    <row r="3982" spans="87:91" x14ac:dyDescent="0.25">
      <c r="CI3982">
        <f>'TABLEAU DE BORD'!B3980</f>
        <v>0</v>
      </c>
      <c r="CJ3982">
        <f>'TABLEAU DE BORD'!E3980-'TABLEAU DE BORD'!C3980</f>
        <v>0</v>
      </c>
      <c r="CL3982">
        <f>'TABLEAU DE BORD'!H3980</f>
        <v>0</v>
      </c>
      <c r="CM3982">
        <f>'TABLEAU DE BORD'!K3980-'TABLEAU DE BORD'!I3980</f>
        <v>0</v>
      </c>
    </row>
    <row r="3983" spans="87:91" x14ac:dyDescent="0.25">
      <c r="CI3983">
        <f>'TABLEAU DE BORD'!B3981</f>
        <v>0</v>
      </c>
      <c r="CJ3983">
        <f>'TABLEAU DE BORD'!E3981-'TABLEAU DE BORD'!C3981</f>
        <v>0</v>
      </c>
      <c r="CL3983">
        <f>'TABLEAU DE BORD'!H3981</f>
        <v>0</v>
      </c>
      <c r="CM3983">
        <f>'TABLEAU DE BORD'!K3981-'TABLEAU DE BORD'!I3981</f>
        <v>0</v>
      </c>
    </row>
    <row r="3984" spans="87:91" x14ac:dyDescent="0.25">
      <c r="CI3984">
        <f>'TABLEAU DE BORD'!B3982</f>
        <v>0</v>
      </c>
      <c r="CJ3984">
        <f>'TABLEAU DE BORD'!E3982-'TABLEAU DE BORD'!C3982</f>
        <v>0</v>
      </c>
      <c r="CL3984">
        <f>'TABLEAU DE BORD'!H3982</f>
        <v>0</v>
      </c>
      <c r="CM3984">
        <f>'TABLEAU DE BORD'!K3982-'TABLEAU DE BORD'!I3982</f>
        <v>0</v>
      </c>
    </row>
    <row r="3985" spans="87:91" x14ac:dyDescent="0.25">
      <c r="CI3985">
        <f>'TABLEAU DE BORD'!B3983</f>
        <v>0</v>
      </c>
      <c r="CJ3985">
        <f>'TABLEAU DE BORD'!E3983-'TABLEAU DE BORD'!C3983</f>
        <v>0</v>
      </c>
      <c r="CL3985">
        <f>'TABLEAU DE BORD'!H3983</f>
        <v>0</v>
      </c>
      <c r="CM3985">
        <f>'TABLEAU DE BORD'!K3983-'TABLEAU DE BORD'!I3983</f>
        <v>0</v>
      </c>
    </row>
    <row r="3986" spans="87:91" x14ac:dyDescent="0.25">
      <c r="CI3986">
        <f>'TABLEAU DE BORD'!B3984</f>
        <v>0</v>
      </c>
      <c r="CJ3986">
        <f>'TABLEAU DE BORD'!E3984-'TABLEAU DE BORD'!C3984</f>
        <v>0</v>
      </c>
      <c r="CL3986">
        <f>'TABLEAU DE BORD'!H3984</f>
        <v>0</v>
      </c>
      <c r="CM3986">
        <f>'TABLEAU DE BORD'!K3984-'TABLEAU DE BORD'!I3984</f>
        <v>0</v>
      </c>
    </row>
    <row r="3987" spans="87:91" x14ac:dyDescent="0.25">
      <c r="CI3987">
        <f>'TABLEAU DE BORD'!B3985</f>
        <v>0</v>
      </c>
      <c r="CJ3987">
        <f>'TABLEAU DE BORD'!E3985-'TABLEAU DE BORD'!C3985</f>
        <v>0</v>
      </c>
      <c r="CL3987">
        <f>'TABLEAU DE BORD'!H3985</f>
        <v>0</v>
      </c>
      <c r="CM3987">
        <f>'TABLEAU DE BORD'!K3985-'TABLEAU DE BORD'!I3985</f>
        <v>0</v>
      </c>
    </row>
    <row r="3988" spans="87:91" x14ac:dyDescent="0.25">
      <c r="CI3988">
        <f>'TABLEAU DE BORD'!B3986</f>
        <v>0</v>
      </c>
      <c r="CJ3988">
        <f>'TABLEAU DE BORD'!E3986-'TABLEAU DE BORD'!C3986</f>
        <v>0</v>
      </c>
      <c r="CL3988">
        <f>'TABLEAU DE BORD'!H3986</f>
        <v>0</v>
      </c>
      <c r="CM3988">
        <f>'TABLEAU DE BORD'!K3986-'TABLEAU DE BORD'!I3986</f>
        <v>0</v>
      </c>
    </row>
    <row r="3989" spans="87:91" x14ac:dyDescent="0.25">
      <c r="CI3989">
        <f>'TABLEAU DE BORD'!B3987</f>
        <v>0</v>
      </c>
      <c r="CJ3989">
        <f>'TABLEAU DE BORD'!E3987-'TABLEAU DE BORD'!C3987</f>
        <v>0</v>
      </c>
      <c r="CL3989">
        <f>'TABLEAU DE BORD'!H3987</f>
        <v>0</v>
      </c>
      <c r="CM3989">
        <f>'TABLEAU DE BORD'!K3987-'TABLEAU DE BORD'!I3987</f>
        <v>0</v>
      </c>
    </row>
    <row r="3990" spans="87:91" x14ac:dyDescent="0.25">
      <c r="CI3990">
        <f>'TABLEAU DE BORD'!B3988</f>
        <v>0</v>
      </c>
      <c r="CJ3990">
        <f>'TABLEAU DE BORD'!E3988-'TABLEAU DE BORD'!C3988</f>
        <v>0</v>
      </c>
      <c r="CL3990">
        <f>'TABLEAU DE BORD'!H3988</f>
        <v>0</v>
      </c>
      <c r="CM3990">
        <f>'TABLEAU DE BORD'!K3988-'TABLEAU DE BORD'!I3988</f>
        <v>0</v>
      </c>
    </row>
    <row r="3991" spans="87:91" x14ac:dyDescent="0.25">
      <c r="CI3991">
        <f>'TABLEAU DE BORD'!B3989</f>
        <v>0</v>
      </c>
      <c r="CJ3991">
        <f>'TABLEAU DE BORD'!E3989-'TABLEAU DE BORD'!C3989</f>
        <v>0</v>
      </c>
      <c r="CL3991">
        <f>'TABLEAU DE BORD'!H3989</f>
        <v>0</v>
      </c>
      <c r="CM3991">
        <f>'TABLEAU DE BORD'!K3989-'TABLEAU DE BORD'!I3989</f>
        <v>0</v>
      </c>
    </row>
    <row r="3992" spans="87:91" x14ac:dyDescent="0.25">
      <c r="CI3992">
        <f>'TABLEAU DE BORD'!B3990</f>
        <v>0</v>
      </c>
      <c r="CJ3992">
        <f>'TABLEAU DE BORD'!E3990-'TABLEAU DE BORD'!C3990</f>
        <v>0</v>
      </c>
      <c r="CL3992">
        <f>'TABLEAU DE BORD'!H3990</f>
        <v>0</v>
      </c>
      <c r="CM3992">
        <f>'TABLEAU DE BORD'!K3990-'TABLEAU DE BORD'!I3990</f>
        <v>0</v>
      </c>
    </row>
    <row r="3993" spans="87:91" x14ac:dyDescent="0.25">
      <c r="CI3993">
        <f>'TABLEAU DE BORD'!B3991</f>
        <v>0</v>
      </c>
      <c r="CJ3993">
        <f>'TABLEAU DE BORD'!E3991-'TABLEAU DE BORD'!C3991</f>
        <v>0</v>
      </c>
      <c r="CL3993">
        <f>'TABLEAU DE BORD'!H3991</f>
        <v>0</v>
      </c>
      <c r="CM3993">
        <f>'TABLEAU DE BORD'!K3991-'TABLEAU DE BORD'!I3991</f>
        <v>0</v>
      </c>
    </row>
    <row r="3994" spans="87:91" x14ac:dyDescent="0.25">
      <c r="CI3994">
        <f>'TABLEAU DE BORD'!B3992</f>
        <v>0</v>
      </c>
      <c r="CJ3994">
        <f>'TABLEAU DE BORD'!E3992-'TABLEAU DE BORD'!C3992</f>
        <v>0</v>
      </c>
      <c r="CL3994">
        <f>'TABLEAU DE BORD'!H3992</f>
        <v>0</v>
      </c>
      <c r="CM3994">
        <f>'TABLEAU DE BORD'!K3992-'TABLEAU DE BORD'!I3992</f>
        <v>0</v>
      </c>
    </row>
    <row r="3995" spans="87:91" x14ac:dyDescent="0.25">
      <c r="CI3995">
        <f>'TABLEAU DE BORD'!B3993</f>
        <v>0</v>
      </c>
      <c r="CJ3995">
        <f>'TABLEAU DE BORD'!E3993-'TABLEAU DE BORD'!C3993</f>
        <v>0</v>
      </c>
      <c r="CL3995">
        <f>'TABLEAU DE BORD'!H3993</f>
        <v>0</v>
      </c>
      <c r="CM3995">
        <f>'TABLEAU DE BORD'!K3993-'TABLEAU DE BORD'!I3993</f>
        <v>0</v>
      </c>
    </row>
    <row r="3996" spans="87:91" x14ac:dyDescent="0.25">
      <c r="CI3996">
        <f>'TABLEAU DE BORD'!B3994</f>
        <v>0</v>
      </c>
      <c r="CJ3996">
        <f>'TABLEAU DE BORD'!E3994-'TABLEAU DE BORD'!C3994</f>
        <v>0</v>
      </c>
      <c r="CL3996">
        <f>'TABLEAU DE BORD'!H3994</f>
        <v>0</v>
      </c>
      <c r="CM3996">
        <f>'TABLEAU DE BORD'!K3994-'TABLEAU DE BORD'!I3994</f>
        <v>0</v>
      </c>
    </row>
    <row r="3997" spans="87:91" x14ac:dyDescent="0.25">
      <c r="CI3997">
        <f>'TABLEAU DE BORD'!B3995</f>
        <v>0</v>
      </c>
      <c r="CJ3997">
        <f>'TABLEAU DE BORD'!E3995-'TABLEAU DE BORD'!C3995</f>
        <v>0</v>
      </c>
      <c r="CL3997">
        <f>'TABLEAU DE BORD'!H3995</f>
        <v>0</v>
      </c>
      <c r="CM3997">
        <f>'TABLEAU DE BORD'!K3995-'TABLEAU DE BORD'!I3995</f>
        <v>0</v>
      </c>
    </row>
    <row r="3998" spans="87:91" x14ac:dyDescent="0.25">
      <c r="CI3998">
        <f>'TABLEAU DE BORD'!B3996</f>
        <v>0</v>
      </c>
      <c r="CJ3998">
        <f>'TABLEAU DE BORD'!E3996-'TABLEAU DE BORD'!C3996</f>
        <v>0</v>
      </c>
      <c r="CL3998">
        <f>'TABLEAU DE BORD'!H3996</f>
        <v>0</v>
      </c>
      <c r="CM3998">
        <f>'TABLEAU DE BORD'!K3996-'TABLEAU DE BORD'!I3996</f>
        <v>0</v>
      </c>
    </row>
    <row r="3999" spans="87:91" x14ac:dyDescent="0.25">
      <c r="CI3999">
        <f>'TABLEAU DE BORD'!B3997</f>
        <v>0</v>
      </c>
      <c r="CJ3999">
        <f>'TABLEAU DE BORD'!E3997-'TABLEAU DE BORD'!C3997</f>
        <v>0</v>
      </c>
      <c r="CL3999">
        <f>'TABLEAU DE BORD'!H3997</f>
        <v>0</v>
      </c>
      <c r="CM3999">
        <f>'TABLEAU DE BORD'!K3997-'TABLEAU DE BORD'!I3997</f>
        <v>0</v>
      </c>
    </row>
    <row r="4000" spans="87:91" x14ac:dyDescent="0.25">
      <c r="CI4000">
        <f>'TABLEAU DE BORD'!B3998</f>
        <v>0</v>
      </c>
      <c r="CJ4000">
        <f>'TABLEAU DE BORD'!E3998-'TABLEAU DE BORD'!C3998</f>
        <v>0</v>
      </c>
      <c r="CL4000">
        <f>'TABLEAU DE BORD'!H3998</f>
        <v>0</v>
      </c>
      <c r="CM4000">
        <f>'TABLEAU DE BORD'!K3998-'TABLEAU DE BORD'!I3998</f>
        <v>0</v>
      </c>
    </row>
    <row r="4001" spans="87:91" x14ac:dyDescent="0.25">
      <c r="CI4001">
        <f>'TABLEAU DE BORD'!B3999</f>
        <v>0</v>
      </c>
      <c r="CJ4001">
        <f>'TABLEAU DE BORD'!E3999-'TABLEAU DE BORD'!C3999</f>
        <v>0</v>
      </c>
      <c r="CL4001">
        <f>'TABLEAU DE BORD'!H3999</f>
        <v>0</v>
      </c>
      <c r="CM4001">
        <f>'TABLEAU DE BORD'!K3999-'TABLEAU DE BORD'!I3999</f>
        <v>0</v>
      </c>
    </row>
    <row r="4002" spans="87:91" x14ac:dyDescent="0.25">
      <c r="CI4002">
        <f>'TABLEAU DE BORD'!B4000</f>
        <v>0</v>
      </c>
      <c r="CJ4002">
        <f>'TABLEAU DE BORD'!E4000-'TABLEAU DE BORD'!C4000</f>
        <v>0</v>
      </c>
      <c r="CL4002">
        <f>'TABLEAU DE BORD'!H4000</f>
        <v>0</v>
      </c>
      <c r="CM4002">
        <f>'TABLEAU DE BORD'!K4000-'TABLEAU DE BORD'!I4000</f>
        <v>0</v>
      </c>
    </row>
    <row r="4003" spans="87:91" x14ac:dyDescent="0.25">
      <c r="CI4003">
        <f>'TABLEAU DE BORD'!B4001</f>
        <v>0</v>
      </c>
      <c r="CJ4003">
        <f>'TABLEAU DE BORD'!E4001-'TABLEAU DE BORD'!C4001</f>
        <v>0</v>
      </c>
      <c r="CL4003">
        <f>'TABLEAU DE BORD'!H4001</f>
        <v>0</v>
      </c>
      <c r="CM4003">
        <f>'TABLEAU DE BORD'!K4001-'TABLEAU DE BORD'!I4001</f>
        <v>0</v>
      </c>
    </row>
    <row r="4004" spans="87:91" x14ac:dyDescent="0.25">
      <c r="CI4004">
        <f>'TABLEAU DE BORD'!B4002</f>
        <v>0</v>
      </c>
      <c r="CJ4004">
        <f>'TABLEAU DE BORD'!E4002-'TABLEAU DE BORD'!C4002</f>
        <v>0</v>
      </c>
      <c r="CL4004">
        <f>'TABLEAU DE BORD'!H4002</f>
        <v>0</v>
      </c>
      <c r="CM4004">
        <f>'TABLEAU DE BORD'!K4002-'TABLEAU DE BORD'!I4002</f>
        <v>0</v>
      </c>
    </row>
    <row r="4005" spans="87:91" x14ac:dyDescent="0.25">
      <c r="CI4005">
        <f>'TABLEAU DE BORD'!B4003</f>
        <v>0</v>
      </c>
      <c r="CJ4005">
        <f>'TABLEAU DE BORD'!E4003-'TABLEAU DE BORD'!C4003</f>
        <v>0</v>
      </c>
      <c r="CL4005">
        <f>'TABLEAU DE BORD'!H4003</f>
        <v>0</v>
      </c>
      <c r="CM4005">
        <f>'TABLEAU DE BORD'!K4003-'TABLEAU DE BORD'!I4003</f>
        <v>0</v>
      </c>
    </row>
    <row r="4006" spans="87:91" x14ac:dyDescent="0.25">
      <c r="CI4006">
        <f>'TABLEAU DE BORD'!B4004</f>
        <v>0</v>
      </c>
      <c r="CJ4006">
        <f>'TABLEAU DE BORD'!E4004-'TABLEAU DE BORD'!C4004</f>
        <v>0</v>
      </c>
      <c r="CL4006">
        <f>'TABLEAU DE BORD'!H4004</f>
        <v>0</v>
      </c>
      <c r="CM4006">
        <f>'TABLEAU DE BORD'!K4004-'TABLEAU DE BORD'!I4004</f>
        <v>0</v>
      </c>
    </row>
    <row r="4007" spans="87:91" x14ac:dyDescent="0.25">
      <c r="CI4007">
        <f>'TABLEAU DE BORD'!B4005</f>
        <v>0</v>
      </c>
      <c r="CJ4007">
        <f>'TABLEAU DE BORD'!E4005-'TABLEAU DE BORD'!C4005</f>
        <v>0</v>
      </c>
      <c r="CL4007">
        <f>'TABLEAU DE BORD'!H4005</f>
        <v>0</v>
      </c>
      <c r="CM4007">
        <f>'TABLEAU DE BORD'!K4005-'TABLEAU DE BORD'!I4005</f>
        <v>0</v>
      </c>
    </row>
    <row r="4008" spans="87:91" x14ac:dyDescent="0.25">
      <c r="CI4008">
        <f>'TABLEAU DE BORD'!B4006</f>
        <v>0</v>
      </c>
      <c r="CJ4008">
        <f>'TABLEAU DE BORD'!E4006-'TABLEAU DE BORD'!C4006</f>
        <v>0</v>
      </c>
      <c r="CL4008">
        <f>'TABLEAU DE BORD'!H4006</f>
        <v>0</v>
      </c>
      <c r="CM4008">
        <f>'TABLEAU DE BORD'!K4006-'TABLEAU DE BORD'!I4006</f>
        <v>0</v>
      </c>
    </row>
    <row r="4009" spans="87:91" x14ac:dyDescent="0.25">
      <c r="CI4009">
        <f>'TABLEAU DE BORD'!B4007</f>
        <v>0</v>
      </c>
      <c r="CJ4009">
        <f>'TABLEAU DE BORD'!E4007-'TABLEAU DE BORD'!C4007</f>
        <v>0</v>
      </c>
      <c r="CL4009">
        <f>'TABLEAU DE BORD'!H4007</f>
        <v>0</v>
      </c>
      <c r="CM4009">
        <f>'TABLEAU DE BORD'!K4007-'TABLEAU DE BORD'!I4007</f>
        <v>0</v>
      </c>
    </row>
    <row r="4010" spans="87:91" x14ac:dyDescent="0.25">
      <c r="CI4010">
        <f>'TABLEAU DE BORD'!B4008</f>
        <v>0</v>
      </c>
      <c r="CJ4010">
        <f>'TABLEAU DE BORD'!E4008-'TABLEAU DE BORD'!C4008</f>
        <v>0</v>
      </c>
      <c r="CL4010">
        <f>'TABLEAU DE BORD'!H4008</f>
        <v>0</v>
      </c>
      <c r="CM4010">
        <f>'TABLEAU DE BORD'!K4008-'TABLEAU DE BORD'!I4008</f>
        <v>0</v>
      </c>
    </row>
    <row r="4011" spans="87:91" x14ac:dyDescent="0.25">
      <c r="CI4011">
        <f>'TABLEAU DE BORD'!B4009</f>
        <v>0</v>
      </c>
      <c r="CJ4011">
        <f>'TABLEAU DE BORD'!E4009-'TABLEAU DE BORD'!C4009</f>
        <v>0</v>
      </c>
      <c r="CL4011">
        <f>'TABLEAU DE BORD'!H4009</f>
        <v>0</v>
      </c>
      <c r="CM4011">
        <f>'TABLEAU DE BORD'!K4009-'TABLEAU DE BORD'!I4009</f>
        <v>0</v>
      </c>
    </row>
    <row r="4012" spans="87:91" x14ac:dyDescent="0.25">
      <c r="CI4012">
        <f>'TABLEAU DE BORD'!B4010</f>
        <v>0</v>
      </c>
      <c r="CJ4012">
        <f>'TABLEAU DE BORD'!E4010-'TABLEAU DE BORD'!C4010</f>
        <v>0</v>
      </c>
      <c r="CL4012">
        <f>'TABLEAU DE BORD'!H4010</f>
        <v>0</v>
      </c>
      <c r="CM4012">
        <f>'TABLEAU DE BORD'!K4010-'TABLEAU DE BORD'!I4010</f>
        <v>0</v>
      </c>
    </row>
    <row r="4013" spans="87:91" x14ac:dyDescent="0.25">
      <c r="CI4013">
        <f>'TABLEAU DE BORD'!B4011</f>
        <v>0</v>
      </c>
      <c r="CJ4013">
        <f>'TABLEAU DE BORD'!E4011-'TABLEAU DE BORD'!C4011</f>
        <v>0</v>
      </c>
      <c r="CL4013">
        <f>'TABLEAU DE BORD'!H4011</f>
        <v>0</v>
      </c>
      <c r="CM4013">
        <f>'TABLEAU DE BORD'!K4011-'TABLEAU DE BORD'!I4011</f>
        <v>0</v>
      </c>
    </row>
    <row r="4014" spans="87:91" x14ac:dyDescent="0.25">
      <c r="CI4014">
        <f>'TABLEAU DE BORD'!B4012</f>
        <v>0</v>
      </c>
      <c r="CJ4014">
        <f>'TABLEAU DE BORD'!E4012-'TABLEAU DE BORD'!C4012</f>
        <v>0</v>
      </c>
      <c r="CL4014">
        <f>'TABLEAU DE BORD'!H4012</f>
        <v>0</v>
      </c>
      <c r="CM4014">
        <f>'TABLEAU DE BORD'!K4012-'TABLEAU DE BORD'!I4012</f>
        <v>0</v>
      </c>
    </row>
    <row r="4015" spans="87:91" x14ac:dyDescent="0.25">
      <c r="CI4015">
        <f>'TABLEAU DE BORD'!B4013</f>
        <v>0</v>
      </c>
      <c r="CJ4015">
        <f>'TABLEAU DE BORD'!E4013-'TABLEAU DE BORD'!C4013</f>
        <v>0</v>
      </c>
      <c r="CL4015">
        <f>'TABLEAU DE BORD'!H4013</f>
        <v>0</v>
      </c>
      <c r="CM4015">
        <f>'TABLEAU DE BORD'!K4013-'TABLEAU DE BORD'!I4013</f>
        <v>0</v>
      </c>
    </row>
    <row r="4016" spans="87:91" x14ac:dyDescent="0.25">
      <c r="CI4016">
        <f>'TABLEAU DE BORD'!B4014</f>
        <v>0</v>
      </c>
      <c r="CJ4016">
        <f>'TABLEAU DE BORD'!E4014-'TABLEAU DE BORD'!C4014</f>
        <v>0</v>
      </c>
      <c r="CL4016">
        <f>'TABLEAU DE BORD'!H4014</f>
        <v>0</v>
      </c>
      <c r="CM4016">
        <f>'TABLEAU DE BORD'!K4014-'TABLEAU DE BORD'!I4014</f>
        <v>0</v>
      </c>
    </row>
    <row r="4017" spans="87:91" x14ac:dyDescent="0.25">
      <c r="CI4017">
        <f>'TABLEAU DE BORD'!B4015</f>
        <v>0</v>
      </c>
      <c r="CJ4017">
        <f>'TABLEAU DE BORD'!E4015-'TABLEAU DE BORD'!C4015</f>
        <v>0</v>
      </c>
      <c r="CL4017">
        <f>'TABLEAU DE BORD'!H4015</f>
        <v>0</v>
      </c>
      <c r="CM4017">
        <f>'TABLEAU DE BORD'!K4015-'TABLEAU DE BORD'!I4015</f>
        <v>0</v>
      </c>
    </row>
    <row r="4018" spans="87:91" x14ac:dyDescent="0.25">
      <c r="CI4018">
        <f>'TABLEAU DE BORD'!B4016</f>
        <v>0</v>
      </c>
      <c r="CJ4018">
        <f>'TABLEAU DE BORD'!E4016-'TABLEAU DE BORD'!C4016</f>
        <v>0</v>
      </c>
      <c r="CL4018">
        <f>'TABLEAU DE BORD'!H4016</f>
        <v>0</v>
      </c>
      <c r="CM4018">
        <f>'TABLEAU DE BORD'!K4016-'TABLEAU DE BORD'!I4016</f>
        <v>0</v>
      </c>
    </row>
    <row r="4019" spans="87:91" x14ac:dyDescent="0.25">
      <c r="CI4019">
        <f>'TABLEAU DE BORD'!B4017</f>
        <v>0</v>
      </c>
      <c r="CJ4019">
        <f>'TABLEAU DE BORD'!E4017-'TABLEAU DE BORD'!C4017</f>
        <v>0</v>
      </c>
      <c r="CL4019">
        <f>'TABLEAU DE BORD'!H4017</f>
        <v>0</v>
      </c>
      <c r="CM4019">
        <f>'TABLEAU DE BORD'!K4017-'TABLEAU DE BORD'!I4017</f>
        <v>0</v>
      </c>
    </row>
    <row r="4020" spans="87:91" x14ac:dyDescent="0.25">
      <c r="CI4020">
        <f>'TABLEAU DE BORD'!B4018</f>
        <v>0</v>
      </c>
      <c r="CJ4020">
        <f>'TABLEAU DE BORD'!E4018-'TABLEAU DE BORD'!C4018</f>
        <v>0</v>
      </c>
      <c r="CL4020">
        <f>'TABLEAU DE BORD'!H4018</f>
        <v>0</v>
      </c>
      <c r="CM4020">
        <f>'TABLEAU DE BORD'!K4018-'TABLEAU DE BORD'!I4018</f>
        <v>0</v>
      </c>
    </row>
    <row r="4021" spans="87:91" x14ac:dyDescent="0.25">
      <c r="CI4021">
        <f>'TABLEAU DE BORD'!B4019</f>
        <v>0</v>
      </c>
      <c r="CJ4021">
        <f>'TABLEAU DE BORD'!E4019-'TABLEAU DE BORD'!C4019</f>
        <v>0</v>
      </c>
      <c r="CL4021">
        <f>'TABLEAU DE BORD'!H4019</f>
        <v>0</v>
      </c>
      <c r="CM4021">
        <f>'TABLEAU DE BORD'!K4019-'TABLEAU DE BORD'!I4019</f>
        <v>0</v>
      </c>
    </row>
    <row r="4022" spans="87:91" x14ac:dyDescent="0.25">
      <c r="CI4022">
        <f>'TABLEAU DE BORD'!B4020</f>
        <v>0</v>
      </c>
      <c r="CJ4022">
        <f>'TABLEAU DE BORD'!E4020-'TABLEAU DE BORD'!C4020</f>
        <v>0</v>
      </c>
      <c r="CL4022">
        <f>'TABLEAU DE BORD'!H4020</f>
        <v>0</v>
      </c>
      <c r="CM4022">
        <f>'TABLEAU DE BORD'!K4020-'TABLEAU DE BORD'!I4020</f>
        <v>0</v>
      </c>
    </row>
    <row r="4023" spans="87:91" x14ac:dyDescent="0.25">
      <c r="CI4023">
        <f>'TABLEAU DE BORD'!B4021</f>
        <v>0</v>
      </c>
      <c r="CJ4023">
        <f>'TABLEAU DE BORD'!E4021-'TABLEAU DE BORD'!C4021</f>
        <v>0</v>
      </c>
      <c r="CL4023">
        <f>'TABLEAU DE BORD'!H4021</f>
        <v>0</v>
      </c>
      <c r="CM4023">
        <f>'TABLEAU DE BORD'!K4021-'TABLEAU DE BORD'!I4021</f>
        <v>0</v>
      </c>
    </row>
    <row r="4024" spans="87:91" x14ac:dyDescent="0.25">
      <c r="CI4024">
        <f>'TABLEAU DE BORD'!B4022</f>
        <v>0</v>
      </c>
      <c r="CJ4024">
        <f>'TABLEAU DE BORD'!E4022-'TABLEAU DE BORD'!C4022</f>
        <v>0</v>
      </c>
      <c r="CL4024">
        <f>'TABLEAU DE BORD'!H4022</f>
        <v>0</v>
      </c>
      <c r="CM4024">
        <f>'TABLEAU DE BORD'!K4022-'TABLEAU DE BORD'!I4022</f>
        <v>0</v>
      </c>
    </row>
    <row r="4025" spans="87:91" x14ac:dyDescent="0.25">
      <c r="CI4025">
        <f>'TABLEAU DE BORD'!B4023</f>
        <v>0</v>
      </c>
      <c r="CJ4025">
        <f>'TABLEAU DE BORD'!E4023-'TABLEAU DE BORD'!C4023</f>
        <v>0</v>
      </c>
      <c r="CL4025">
        <f>'TABLEAU DE BORD'!H4023</f>
        <v>0</v>
      </c>
      <c r="CM4025">
        <f>'TABLEAU DE BORD'!K4023-'TABLEAU DE BORD'!I4023</f>
        <v>0</v>
      </c>
    </row>
    <row r="4026" spans="87:91" x14ac:dyDescent="0.25">
      <c r="CI4026">
        <f>'TABLEAU DE BORD'!B4024</f>
        <v>0</v>
      </c>
      <c r="CJ4026">
        <f>'TABLEAU DE BORD'!E4024-'TABLEAU DE BORD'!C4024</f>
        <v>0</v>
      </c>
      <c r="CL4026">
        <f>'TABLEAU DE BORD'!H4024</f>
        <v>0</v>
      </c>
      <c r="CM4026">
        <f>'TABLEAU DE BORD'!K4024-'TABLEAU DE BORD'!I4024</f>
        <v>0</v>
      </c>
    </row>
    <row r="4027" spans="87:91" x14ac:dyDescent="0.25">
      <c r="CI4027">
        <f>'TABLEAU DE BORD'!B4025</f>
        <v>0</v>
      </c>
      <c r="CJ4027">
        <f>'TABLEAU DE BORD'!E4025-'TABLEAU DE BORD'!C4025</f>
        <v>0</v>
      </c>
      <c r="CL4027">
        <f>'TABLEAU DE BORD'!H4025</f>
        <v>0</v>
      </c>
      <c r="CM4027">
        <f>'TABLEAU DE BORD'!K4025-'TABLEAU DE BORD'!I4025</f>
        <v>0</v>
      </c>
    </row>
    <row r="4028" spans="87:91" x14ac:dyDescent="0.25">
      <c r="CI4028">
        <f>'TABLEAU DE BORD'!B4026</f>
        <v>0</v>
      </c>
      <c r="CJ4028">
        <f>'TABLEAU DE BORD'!E4026-'TABLEAU DE BORD'!C4026</f>
        <v>0</v>
      </c>
      <c r="CL4028">
        <f>'TABLEAU DE BORD'!H4026</f>
        <v>0</v>
      </c>
      <c r="CM4028">
        <f>'TABLEAU DE BORD'!K4026-'TABLEAU DE BORD'!I4026</f>
        <v>0</v>
      </c>
    </row>
    <row r="4029" spans="87:91" x14ac:dyDescent="0.25">
      <c r="CI4029">
        <f>'TABLEAU DE BORD'!B4027</f>
        <v>0</v>
      </c>
      <c r="CJ4029">
        <f>'TABLEAU DE BORD'!E4027-'TABLEAU DE BORD'!C4027</f>
        <v>0</v>
      </c>
      <c r="CL4029">
        <f>'TABLEAU DE BORD'!H4027</f>
        <v>0</v>
      </c>
      <c r="CM4029">
        <f>'TABLEAU DE BORD'!K4027-'TABLEAU DE BORD'!I4027</f>
        <v>0</v>
      </c>
    </row>
    <row r="4030" spans="87:91" x14ac:dyDescent="0.25">
      <c r="CI4030">
        <f>'TABLEAU DE BORD'!B4028</f>
        <v>0</v>
      </c>
      <c r="CJ4030">
        <f>'TABLEAU DE BORD'!E4028-'TABLEAU DE BORD'!C4028</f>
        <v>0</v>
      </c>
      <c r="CL4030">
        <f>'TABLEAU DE BORD'!H4028</f>
        <v>0</v>
      </c>
      <c r="CM4030">
        <f>'TABLEAU DE BORD'!K4028-'TABLEAU DE BORD'!I4028</f>
        <v>0</v>
      </c>
    </row>
    <row r="4031" spans="87:91" x14ac:dyDescent="0.25">
      <c r="CI4031">
        <f>'TABLEAU DE BORD'!B4029</f>
        <v>0</v>
      </c>
      <c r="CJ4031">
        <f>'TABLEAU DE BORD'!E4029-'TABLEAU DE BORD'!C4029</f>
        <v>0</v>
      </c>
      <c r="CL4031">
        <f>'TABLEAU DE BORD'!H4029</f>
        <v>0</v>
      </c>
      <c r="CM4031">
        <f>'TABLEAU DE BORD'!K4029-'TABLEAU DE BORD'!I4029</f>
        <v>0</v>
      </c>
    </row>
    <row r="4032" spans="87:91" x14ac:dyDescent="0.25">
      <c r="CI4032">
        <f>'TABLEAU DE BORD'!B4030</f>
        <v>0</v>
      </c>
      <c r="CJ4032">
        <f>'TABLEAU DE BORD'!E4030-'TABLEAU DE BORD'!C4030</f>
        <v>0</v>
      </c>
      <c r="CL4032">
        <f>'TABLEAU DE BORD'!H4030</f>
        <v>0</v>
      </c>
      <c r="CM4032">
        <f>'TABLEAU DE BORD'!K4030-'TABLEAU DE BORD'!I4030</f>
        <v>0</v>
      </c>
    </row>
    <row r="4033" spans="87:91" x14ac:dyDescent="0.25">
      <c r="CI4033">
        <f>'TABLEAU DE BORD'!B4031</f>
        <v>0</v>
      </c>
      <c r="CJ4033">
        <f>'TABLEAU DE BORD'!E4031-'TABLEAU DE BORD'!C4031</f>
        <v>0</v>
      </c>
      <c r="CL4033">
        <f>'TABLEAU DE BORD'!H4031</f>
        <v>0</v>
      </c>
      <c r="CM4033">
        <f>'TABLEAU DE BORD'!K4031-'TABLEAU DE BORD'!I4031</f>
        <v>0</v>
      </c>
    </row>
    <row r="4034" spans="87:91" x14ac:dyDescent="0.25">
      <c r="CI4034">
        <f>'TABLEAU DE BORD'!B4032</f>
        <v>0</v>
      </c>
      <c r="CJ4034">
        <f>'TABLEAU DE BORD'!E4032-'TABLEAU DE BORD'!C4032</f>
        <v>0</v>
      </c>
      <c r="CL4034">
        <f>'TABLEAU DE BORD'!H4032</f>
        <v>0</v>
      </c>
      <c r="CM4034">
        <f>'TABLEAU DE BORD'!K4032-'TABLEAU DE BORD'!I4032</f>
        <v>0</v>
      </c>
    </row>
    <row r="4035" spans="87:91" x14ac:dyDescent="0.25">
      <c r="CI4035">
        <f>'TABLEAU DE BORD'!B4033</f>
        <v>0</v>
      </c>
      <c r="CJ4035">
        <f>'TABLEAU DE BORD'!E4033-'TABLEAU DE BORD'!C4033</f>
        <v>0</v>
      </c>
      <c r="CL4035">
        <f>'TABLEAU DE BORD'!H4033</f>
        <v>0</v>
      </c>
      <c r="CM4035">
        <f>'TABLEAU DE BORD'!K4033-'TABLEAU DE BORD'!I4033</f>
        <v>0</v>
      </c>
    </row>
    <row r="4036" spans="87:91" x14ac:dyDescent="0.25">
      <c r="CI4036">
        <f>'TABLEAU DE BORD'!B4034</f>
        <v>0</v>
      </c>
      <c r="CJ4036">
        <f>'TABLEAU DE BORD'!E4034-'TABLEAU DE BORD'!C4034</f>
        <v>0</v>
      </c>
      <c r="CL4036">
        <f>'TABLEAU DE BORD'!H4034</f>
        <v>0</v>
      </c>
      <c r="CM4036">
        <f>'TABLEAU DE BORD'!K4034-'TABLEAU DE BORD'!I4034</f>
        <v>0</v>
      </c>
    </row>
    <row r="4037" spans="87:91" x14ac:dyDescent="0.25">
      <c r="CI4037">
        <f>'TABLEAU DE BORD'!B4035</f>
        <v>0</v>
      </c>
      <c r="CJ4037">
        <f>'TABLEAU DE BORD'!E4035-'TABLEAU DE BORD'!C4035</f>
        <v>0</v>
      </c>
      <c r="CL4037">
        <f>'TABLEAU DE BORD'!H4035</f>
        <v>0</v>
      </c>
      <c r="CM4037">
        <f>'TABLEAU DE BORD'!K4035-'TABLEAU DE BORD'!I4035</f>
        <v>0</v>
      </c>
    </row>
    <row r="4038" spans="87:91" x14ac:dyDescent="0.25">
      <c r="CI4038">
        <f>'TABLEAU DE BORD'!B4036</f>
        <v>0</v>
      </c>
      <c r="CJ4038">
        <f>'TABLEAU DE BORD'!E4036-'TABLEAU DE BORD'!C4036</f>
        <v>0</v>
      </c>
      <c r="CL4038">
        <f>'TABLEAU DE BORD'!H4036</f>
        <v>0</v>
      </c>
      <c r="CM4038">
        <f>'TABLEAU DE BORD'!K4036-'TABLEAU DE BORD'!I4036</f>
        <v>0</v>
      </c>
    </row>
    <row r="4039" spans="87:91" x14ac:dyDescent="0.25">
      <c r="CI4039">
        <f>'TABLEAU DE BORD'!B4037</f>
        <v>0</v>
      </c>
      <c r="CJ4039">
        <f>'TABLEAU DE BORD'!E4037-'TABLEAU DE BORD'!C4037</f>
        <v>0</v>
      </c>
      <c r="CL4039">
        <f>'TABLEAU DE BORD'!H4037</f>
        <v>0</v>
      </c>
      <c r="CM4039">
        <f>'TABLEAU DE BORD'!K4037-'TABLEAU DE BORD'!I4037</f>
        <v>0</v>
      </c>
    </row>
    <row r="4040" spans="87:91" x14ac:dyDescent="0.25">
      <c r="CI4040">
        <f>'TABLEAU DE BORD'!B4038</f>
        <v>0</v>
      </c>
      <c r="CJ4040">
        <f>'TABLEAU DE BORD'!E4038-'TABLEAU DE BORD'!C4038</f>
        <v>0</v>
      </c>
      <c r="CL4040">
        <f>'TABLEAU DE BORD'!H4038</f>
        <v>0</v>
      </c>
      <c r="CM4040">
        <f>'TABLEAU DE BORD'!K4038-'TABLEAU DE BORD'!I4038</f>
        <v>0</v>
      </c>
    </row>
    <row r="4041" spans="87:91" x14ac:dyDescent="0.25">
      <c r="CI4041">
        <f>'TABLEAU DE BORD'!B4039</f>
        <v>0</v>
      </c>
      <c r="CJ4041">
        <f>'TABLEAU DE BORD'!E4039-'TABLEAU DE BORD'!C4039</f>
        <v>0</v>
      </c>
      <c r="CL4041">
        <f>'TABLEAU DE BORD'!H4039</f>
        <v>0</v>
      </c>
      <c r="CM4041">
        <f>'TABLEAU DE BORD'!K4039-'TABLEAU DE BORD'!I4039</f>
        <v>0</v>
      </c>
    </row>
    <row r="4042" spans="87:91" x14ac:dyDescent="0.25">
      <c r="CI4042">
        <f>'TABLEAU DE BORD'!B4040</f>
        <v>0</v>
      </c>
      <c r="CJ4042">
        <f>'TABLEAU DE BORD'!E4040-'TABLEAU DE BORD'!C4040</f>
        <v>0</v>
      </c>
      <c r="CL4042">
        <f>'TABLEAU DE BORD'!H4040</f>
        <v>0</v>
      </c>
      <c r="CM4042">
        <f>'TABLEAU DE BORD'!K4040-'TABLEAU DE BORD'!I4040</f>
        <v>0</v>
      </c>
    </row>
    <row r="4043" spans="87:91" x14ac:dyDescent="0.25">
      <c r="CI4043">
        <f>'TABLEAU DE BORD'!B4041</f>
        <v>0</v>
      </c>
      <c r="CJ4043">
        <f>'TABLEAU DE BORD'!E4041-'TABLEAU DE BORD'!C4041</f>
        <v>0</v>
      </c>
      <c r="CL4043">
        <f>'TABLEAU DE BORD'!H4041</f>
        <v>0</v>
      </c>
      <c r="CM4043">
        <f>'TABLEAU DE BORD'!K4041-'TABLEAU DE BORD'!I4041</f>
        <v>0</v>
      </c>
    </row>
    <row r="4044" spans="87:91" x14ac:dyDescent="0.25">
      <c r="CI4044">
        <f>'TABLEAU DE BORD'!B4042</f>
        <v>0</v>
      </c>
      <c r="CJ4044">
        <f>'TABLEAU DE BORD'!E4042-'TABLEAU DE BORD'!C4042</f>
        <v>0</v>
      </c>
      <c r="CL4044">
        <f>'TABLEAU DE BORD'!H4042</f>
        <v>0</v>
      </c>
      <c r="CM4044">
        <f>'TABLEAU DE BORD'!K4042-'TABLEAU DE BORD'!I4042</f>
        <v>0</v>
      </c>
    </row>
    <row r="4045" spans="87:91" x14ac:dyDescent="0.25">
      <c r="CI4045">
        <f>'TABLEAU DE BORD'!B4043</f>
        <v>0</v>
      </c>
      <c r="CJ4045">
        <f>'TABLEAU DE BORD'!E4043-'TABLEAU DE BORD'!C4043</f>
        <v>0</v>
      </c>
      <c r="CL4045">
        <f>'TABLEAU DE BORD'!H4043</f>
        <v>0</v>
      </c>
      <c r="CM4045">
        <f>'TABLEAU DE BORD'!K4043-'TABLEAU DE BORD'!I4043</f>
        <v>0</v>
      </c>
    </row>
    <row r="4046" spans="87:91" x14ac:dyDescent="0.25">
      <c r="CI4046">
        <f>'TABLEAU DE BORD'!B4044</f>
        <v>0</v>
      </c>
      <c r="CJ4046">
        <f>'TABLEAU DE BORD'!E4044-'TABLEAU DE BORD'!C4044</f>
        <v>0</v>
      </c>
      <c r="CL4046">
        <f>'TABLEAU DE BORD'!H4044</f>
        <v>0</v>
      </c>
      <c r="CM4046">
        <f>'TABLEAU DE BORD'!K4044-'TABLEAU DE BORD'!I4044</f>
        <v>0</v>
      </c>
    </row>
    <row r="4047" spans="87:91" x14ac:dyDescent="0.25">
      <c r="CI4047">
        <f>'TABLEAU DE BORD'!B4045</f>
        <v>0</v>
      </c>
      <c r="CJ4047">
        <f>'TABLEAU DE BORD'!E4045-'TABLEAU DE BORD'!C4045</f>
        <v>0</v>
      </c>
      <c r="CL4047">
        <f>'TABLEAU DE BORD'!H4045</f>
        <v>0</v>
      </c>
      <c r="CM4047">
        <f>'TABLEAU DE BORD'!K4045-'TABLEAU DE BORD'!I4045</f>
        <v>0</v>
      </c>
    </row>
    <row r="4048" spans="87:91" x14ac:dyDescent="0.25">
      <c r="CI4048">
        <f>'TABLEAU DE BORD'!B4046</f>
        <v>0</v>
      </c>
      <c r="CJ4048">
        <f>'TABLEAU DE BORD'!E4046-'TABLEAU DE BORD'!C4046</f>
        <v>0</v>
      </c>
      <c r="CL4048">
        <f>'TABLEAU DE BORD'!H4046</f>
        <v>0</v>
      </c>
      <c r="CM4048">
        <f>'TABLEAU DE BORD'!K4046-'TABLEAU DE BORD'!I4046</f>
        <v>0</v>
      </c>
    </row>
    <row r="4049" spans="87:91" x14ac:dyDescent="0.25">
      <c r="CI4049">
        <f>'TABLEAU DE BORD'!B4047</f>
        <v>0</v>
      </c>
      <c r="CJ4049">
        <f>'TABLEAU DE BORD'!E4047-'TABLEAU DE BORD'!C4047</f>
        <v>0</v>
      </c>
      <c r="CL4049">
        <f>'TABLEAU DE BORD'!H4047</f>
        <v>0</v>
      </c>
      <c r="CM4049">
        <f>'TABLEAU DE BORD'!K4047-'TABLEAU DE BORD'!I4047</f>
        <v>0</v>
      </c>
    </row>
    <row r="4050" spans="87:91" x14ac:dyDescent="0.25">
      <c r="CI4050">
        <f>'TABLEAU DE BORD'!B4048</f>
        <v>0</v>
      </c>
      <c r="CJ4050">
        <f>'TABLEAU DE BORD'!E4048-'TABLEAU DE BORD'!C4048</f>
        <v>0</v>
      </c>
      <c r="CL4050">
        <f>'TABLEAU DE BORD'!H4048</f>
        <v>0</v>
      </c>
      <c r="CM4050">
        <f>'TABLEAU DE BORD'!K4048-'TABLEAU DE BORD'!I4048</f>
        <v>0</v>
      </c>
    </row>
    <row r="4051" spans="87:91" x14ac:dyDescent="0.25">
      <c r="CI4051">
        <f>'TABLEAU DE BORD'!B4049</f>
        <v>0</v>
      </c>
      <c r="CJ4051">
        <f>'TABLEAU DE BORD'!E4049-'TABLEAU DE BORD'!C4049</f>
        <v>0</v>
      </c>
      <c r="CL4051">
        <f>'TABLEAU DE BORD'!H4049</f>
        <v>0</v>
      </c>
      <c r="CM4051">
        <f>'TABLEAU DE BORD'!K4049-'TABLEAU DE BORD'!I4049</f>
        <v>0</v>
      </c>
    </row>
    <row r="4052" spans="87:91" x14ac:dyDescent="0.25">
      <c r="CI4052">
        <f>'TABLEAU DE BORD'!B4050</f>
        <v>0</v>
      </c>
      <c r="CJ4052">
        <f>'TABLEAU DE BORD'!E4050-'TABLEAU DE BORD'!C4050</f>
        <v>0</v>
      </c>
      <c r="CL4052">
        <f>'TABLEAU DE BORD'!H4050</f>
        <v>0</v>
      </c>
      <c r="CM4052">
        <f>'TABLEAU DE BORD'!K4050-'TABLEAU DE BORD'!I4050</f>
        <v>0</v>
      </c>
    </row>
    <row r="4053" spans="87:91" x14ac:dyDescent="0.25">
      <c r="CI4053">
        <f>'TABLEAU DE BORD'!B4051</f>
        <v>0</v>
      </c>
      <c r="CJ4053">
        <f>'TABLEAU DE BORD'!E4051-'TABLEAU DE BORD'!C4051</f>
        <v>0</v>
      </c>
      <c r="CL4053">
        <f>'TABLEAU DE BORD'!H4051</f>
        <v>0</v>
      </c>
      <c r="CM4053">
        <f>'TABLEAU DE BORD'!K4051-'TABLEAU DE BORD'!I4051</f>
        <v>0</v>
      </c>
    </row>
    <row r="4054" spans="87:91" x14ac:dyDescent="0.25">
      <c r="CI4054">
        <f>'TABLEAU DE BORD'!B4052</f>
        <v>0</v>
      </c>
      <c r="CJ4054">
        <f>'TABLEAU DE BORD'!E4052-'TABLEAU DE BORD'!C4052</f>
        <v>0</v>
      </c>
      <c r="CL4054">
        <f>'TABLEAU DE BORD'!H4052</f>
        <v>0</v>
      </c>
      <c r="CM4054">
        <f>'TABLEAU DE BORD'!K4052-'TABLEAU DE BORD'!I4052</f>
        <v>0</v>
      </c>
    </row>
    <row r="4055" spans="87:91" x14ac:dyDescent="0.25">
      <c r="CI4055">
        <f>'TABLEAU DE BORD'!B4053</f>
        <v>0</v>
      </c>
      <c r="CJ4055">
        <f>'TABLEAU DE BORD'!E4053-'TABLEAU DE BORD'!C4053</f>
        <v>0</v>
      </c>
      <c r="CL4055">
        <f>'TABLEAU DE BORD'!H4053</f>
        <v>0</v>
      </c>
      <c r="CM4055">
        <f>'TABLEAU DE BORD'!K4053-'TABLEAU DE BORD'!I4053</f>
        <v>0</v>
      </c>
    </row>
    <row r="4056" spans="87:91" x14ac:dyDescent="0.25">
      <c r="CI4056">
        <f>'TABLEAU DE BORD'!B4054</f>
        <v>0</v>
      </c>
      <c r="CJ4056">
        <f>'TABLEAU DE BORD'!E4054-'TABLEAU DE BORD'!C4054</f>
        <v>0</v>
      </c>
      <c r="CL4056">
        <f>'TABLEAU DE BORD'!H4054</f>
        <v>0</v>
      </c>
      <c r="CM4056">
        <f>'TABLEAU DE BORD'!K4054-'TABLEAU DE BORD'!I4054</f>
        <v>0</v>
      </c>
    </row>
    <row r="4057" spans="87:91" x14ac:dyDescent="0.25">
      <c r="CI4057">
        <f>'TABLEAU DE BORD'!B4055</f>
        <v>0</v>
      </c>
      <c r="CJ4057">
        <f>'TABLEAU DE BORD'!E4055-'TABLEAU DE BORD'!C4055</f>
        <v>0</v>
      </c>
      <c r="CL4057">
        <f>'TABLEAU DE BORD'!H4055</f>
        <v>0</v>
      </c>
      <c r="CM4057">
        <f>'TABLEAU DE BORD'!K4055-'TABLEAU DE BORD'!I4055</f>
        <v>0</v>
      </c>
    </row>
    <row r="4058" spans="87:91" x14ac:dyDescent="0.25">
      <c r="CI4058">
        <f>'TABLEAU DE BORD'!B4056</f>
        <v>0</v>
      </c>
      <c r="CJ4058">
        <f>'TABLEAU DE BORD'!E4056-'TABLEAU DE BORD'!C4056</f>
        <v>0</v>
      </c>
      <c r="CL4058">
        <f>'TABLEAU DE BORD'!H4056</f>
        <v>0</v>
      </c>
      <c r="CM4058">
        <f>'TABLEAU DE BORD'!K4056-'TABLEAU DE BORD'!I4056</f>
        <v>0</v>
      </c>
    </row>
    <row r="4059" spans="87:91" x14ac:dyDescent="0.25">
      <c r="CI4059">
        <f>'TABLEAU DE BORD'!B4057</f>
        <v>0</v>
      </c>
      <c r="CJ4059">
        <f>'TABLEAU DE BORD'!E4057-'TABLEAU DE BORD'!C4057</f>
        <v>0</v>
      </c>
      <c r="CL4059">
        <f>'TABLEAU DE BORD'!H4057</f>
        <v>0</v>
      </c>
      <c r="CM4059">
        <f>'TABLEAU DE BORD'!K4057-'TABLEAU DE BORD'!I4057</f>
        <v>0</v>
      </c>
    </row>
    <row r="4060" spans="87:91" x14ac:dyDescent="0.25">
      <c r="CI4060">
        <f>'TABLEAU DE BORD'!B4058</f>
        <v>0</v>
      </c>
      <c r="CJ4060">
        <f>'TABLEAU DE BORD'!E4058-'TABLEAU DE BORD'!C4058</f>
        <v>0</v>
      </c>
      <c r="CL4060">
        <f>'TABLEAU DE BORD'!H4058</f>
        <v>0</v>
      </c>
      <c r="CM4060">
        <f>'TABLEAU DE BORD'!K4058-'TABLEAU DE BORD'!I4058</f>
        <v>0</v>
      </c>
    </row>
    <row r="4061" spans="87:91" x14ac:dyDescent="0.25">
      <c r="CI4061">
        <f>'TABLEAU DE BORD'!B4059</f>
        <v>0</v>
      </c>
      <c r="CJ4061">
        <f>'TABLEAU DE BORD'!E4059-'TABLEAU DE BORD'!C4059</f>
        <v>0</v>
      </c>
      <c r="CL4061">
        <f>'TABLEAU DE BORD'!H4059</f>
        <v>0</v>
      </c>
      <c r="CM4061">
        <f>'TABLEAU DE BORD'!K4059-'TABLEAU DE BORD'!I4059</f>
        <v>0</v>
      </c>
    </row>
    <row r="4062" spans="87:91" x14ac:dyDescent="0.25">
      <c r="CI4062">
        <f>'TABLEAU DE BORD'!B4060</f>
        <v>0</v>
      </c>
      <c r="CJ4062">
        <f>'TABLEAU DE BORD'!E4060-'TABLEAU DE BORD'!C4060</f>
        <v>0</v>
      </c>
      <c r="CL4062">
        <f>'TABLEAU DE BORD'!H4060</f>
        <v>0</v>
      </c>
      <c r="CM4062">
        <f>'TABLEAU DE BORD'!K4060-'TABLEAU DE BORD'!I4060</f>
        <v>0</v>
      </c>
    </row>
    <row r="4063" spans="87:91" x14ac:dyDescent="0.25">
      <c r="CI4063">
        <f>'TABLEAU DE BORD'!B4061</f>
        <v>0</v>
      </c>
      <c r="CJ4063">
        <f>'TABLEAU DE BORD'!E4061-'TABLEAU DE BORD'!C4061</f>
        <v>0</v>
      </c>
      <c r="CL4063">
        <f>'TABLEAU DE BORD'!H4061</f>
        <v>0</v>
      </c>
      <c r="CM4063">
        <f>'TABLEAU DE BORD'!K4061-'TABLEAU DE BORD'!I4061</f>
        <v>0</v>
      </c>
    </row>
    <row r="4064" spans="87:91" x14ac:dyDescent="0.25">
      <c r="CI4064">
        <f>'TABLEAU DE BORD'!B4062</f>
        <v>0</v>
      </c>
      <c r="CJ4064">
        <f>'TABLEAU DE BORD'!E4062-'TABLEAU DE BORD'!C4062</f>
        <v>0</v>
      </c>
      <c r="CL4064">
        <f>'TABLEAU DE BORD'!H4062</f>
        <v>0</v>
      </c>
      <c r="CM4064">
        <f>'TABLEAU DE BORD'!K4062-'TABLEAU DE BORD'!I4062</f>
        <v>0</v>
      </c>
    </row>
    <row r="4065" spans="87:91" x14ac:dyDescent="0.25">
      <c r="CI4065">
        <f>'TABLEAU DE BORD'!B4063</f>
        <v>0</v>
      </c>
      <c r="CJ4065">
        <f>'TABLEAU DE BORD'!E4063-'TABLEAU DE BORD'!C4063</f>
        <v>0</v>
      </c>
      <c r="CL4065">
        <f>'TABLEAU DE BORD'!H4063</f>
        <v>0</v>
      </c>
      <c r="CM4065">
        <f>'TABLEAU DE BORD'!K4063-'TABLEAU DE BORD'!I4063</f>
        <v>0</v>
      </c>
    </row>
    <row r="4066" spans="87:91" x14ac:dyDescent="0.25">
      <c r="CI4066">
        <f>'TABLEAU DE BORD'!B4064</f>
        <v>0</v>
      </c>
      <c r="CJ4066">
        <f>'TABLEAU DE BORD'!E4064-'TABLEAU DE BORD'!C4064</f>
        <v>0</v>
      </c>
      <c r="CL4066">
        <f>'TABLEAU DE BORD'!H4064</f>
        <v>0</v>
      </c>
      <c r="CM4066">
        <f>'TABLEAU DE BORD'!K4064-'TABLEAU DE BORD'!I4064</f>
        <v>0</v>
      </c>
    </row>
    <row r="4067" spans="87:91" x14ac:dyDescent="0.25">
      <c r="CI4067">
        <f>'TABLEAU DE BORD'!B4065</f>
        <v>0</v>
      </c>
      <c r="CJ4067">
        <f>'TABLEAU DE BORD'!E4065-'TABLEAU DE BORD'!C4065</f>
        <v>0</v>
      </c>
      <c r="CL4067">
        <f>'TABLEAU DE BORD'!H4065</f>
        <v>0</v>
      </c>
      <c r="CM4067">
        <f>'TABLEAU DE BORD'!K4065-'TABLEAU DE BORD'!I4065</f>
        <v>0</v>
      </c>
    </row>
    <row r="4068" spans="87:91" x14ac:dyDescent="0.25">
      <c r="CI4068">
        <f>'TABLEAU DE BORD'!B4066</f>
        <v>0</v>
      </c>
      <c r="CJ4068">
        <f>'TABLEAU DE BORD'!E4066-'TABLEAU DE BORD'!C4066</f>
        <v>0</v>
      </c>
      <c r="CL4068">
        <f>'TABLEAU DE BORD'!H4066</f>
        <v>0</v>
      </c>
      <c r="CM4068">
        <f>'TABLEAU DE BORD'!K4066-'TABLEAU DE BORD'!I4066</f>
        <v>0</v>
      </c>
    </row>
    <row r="4069" spans="87:91" x14ac:dyDescent="0.25">
      <c r="CI4069">
        <f>'TABLEAU DE BORD'!B4067</f>
        <v>0</v>
      </c>
      <c r="CJ4069">
        <f>'TABLEAU DE BORD'!E4067-'TABLEAU DE BORD'!C4067</f>
        <v>0</v>
      </c>
      <c r="CL4069">
        <f>'TABLEAU DE BORD'!H4067</f>
        <v>0</v>
      </c>
      <c r="CM4069">
        <f>'TABLEAU DE BORD'!K4067-'TABLEAU DE BORD'!I4067</f>
        <v>0</v>
      </c>
    </row>
    <row r="4070" spans="87:91" x14ac:dyDescent="0.25">
      <c r="CI4070">
        <f>'TABLEAU DE BORD'!B4068</f>
        <v>0</v>
      </c>
      <c r="CJ4070">
        <f>'TABLEAU DE BORD'!E4068-'TABLEAU DE BORD'!C4068</f>
        <v>0</v>
      </c>
      <c r="CL4070">
        <f>'TABLEAU DE BORD'!H4068</f>
        <v>0</v>
      </c>
      <c r="CM4070">
        <f>'TABLEAU DE BORD'!K4068-'TABLEAU DE BORD'!I4068</f>
        <v>0</v>
      </c>
    </row>
    <row r="4071" spans="87:91" x14ac:dyDescent="0.25">
      <c r="CI4071">
        <f>'TABLEAU DE BORD'!B4069</f>
        <v>0</v>
      </c>
      <c r="CJ4071">
        <f>'TABLEAU DE BORD'!E4069-'TABLEAU DE BORD'!C4069</f>
        <v>0</v>
      </c>
      <c r="CL4071">
        <f>'TABLEAU DE BORD'!H4069</f>
        <v>0</v>
      </c>
      <c r="CM4071">
        <f>'TABLEAU DE BORD'!K4069-'TABLEAU DE BORD'!I4069</f>
        <v>0</v>
      </c>
    </row>
    <row r="4072" spans="87:91" x14ac:dyDescent="0.25">
      <c r="CI4072">
        <f>'TABLEAU DE BORD'!B4070</f>
        <v>0</v>
      </c>
      <c r="CJ4072">
        <f>'TABLEAU DE BORD'!E4070-'TABLEAU DE BORD'!C4070</f>
        <v>0</v>
      </c>
      <c r="CL4072">
        <f>'TABLEAU DE BORD'!H4070</f>
        <v>0</v>
      </c>
      <c r="CM4072">
        <f>'TABLEAU DE BORD'!K4070-'TABLEAU DE BORD'!I4070</f>
        <v>0</v>
      </c>
    </row>
    <row r="4073" spans="87:91" x14ac:dyDescent="0.25">
      <c r="CI4073">
        <f>'TABLEAU DE BORD'!B4071</f>
        <v>0</v>
      </c>
      <c r="CJ4073">
        <f>'TABLEAU DE BORD'!E4071-'TABLEAU DE BORD'!C4071</f>
        <v>0</v>
      </c>
      <c r="CL4073">
        <f>'TABLEAU DE BORD'!H4071</f>
        <v>0</v>
      </c>
      <c r="CM4073">
        <f>'TABLEAU DE BORD'!K4071-'TABLEAU DE BORD'!I4071</f>
        <v>0</v>
      </c>
    </row>
    <row r="4074" spans="87:91" x14ac:dyDescent="0.25">
      <c r="CI4074">
        <f>'TABLEAU DE BORD'!B4072</f>
        <v>0</v>
      </c>
      <c r="CJ4074">
        <f>'TABLEAU DE BORD'!E4072-'TABLEAU DE BORD'!C4072</f>
        <v>0</v>
      </c>
      <c r="CL4074">
        <f>'TABLEAU DE BORD'!H4072</f>
        <v>0</v>
      </c>
      <c r="CM4074">
        <f>'TABLEAU DE BORD'!K4072-'TABLEAU DE BORD'!I4072</f>
        <v>0</v>
      </c>
    </row>
    <row r="4075" spans="87:91" x14ac:dyDescent="0.25">
      <c r="CI4075">
        <f>'TABLEAU DE BORD'!B4073</f>
        <v>0</v>
      </c>
      <c r="CJ4075">
        <f>'TABLEAU DE BORD'!E4073-'TABLEAU DE BORD'!C4073</f>
        <v>0</v>
      </c>
      <c r="CL4075">
        <f>'TABLEAU DE BORD'!H4073</f>
        <v>0</v>
      </c>
      <c r="CM4075">
        <f>'TABLEAU DE BORD'!K4073-'TABLEAU DE BORD'!I4073</f>
        <v>0</v>
      </c>
    </row>
    <row r="4076" spans="87:91" x14ac:dyDescent="0.25">
      <c r="CI4076">
        <f>'TABLEAU DE BORD'!B4074</f>
        <v>0</v>
      </c>
      <c r="CJ4076">
        <f>'TABLEAU DE BORD'!E4074-'TABLEAU DE BORD'!C4074</f>
        <v>0</v>
      </c>
      <c r="CL4076">
        <f>'TABLEAU DE BORD'!H4074</f>
        <v>0</v>
      </c>
      <c r="CM4076">
        <f>'TABLEAU DE BORD'!K4074-'TABLEAU DE BORD'!I4074</f>
        <v>0</v>
      </c>
    </row>
    <row r="4077" spans="87:91" x14ac:dyDescent="0.25">
      <c r="CI4077">
        <f>'TABLEAU DE BORD'!B4075</f>
        <v>0</v>
      </c>
      <c r="CJ4077">
        <f>'TABLEAU DE BORD'!E4075-'TABLEAU DE BORD'!C4075</f>
        <v>0</v>
      </c>
      <c r="CL4077">
        <f>'TABLEAU DE BORD'!H4075</f>
        <v>0</v>
      </c>
      <c r="CM4077">
        <f>'TABLEAU DE BORD'!K4075-'TABLEAU DE BORD'!I4075</f>
        <v>0</v>
      </c>
    </row>
    <row r="4078" spans="87:91" x14ac:dyDescent="0.25">
      <c r="CI4078">
        <f>'TABLEAU DE BORD'!B4076</f>
        <v>0</v>
      </c>
      <c r="CJ4078">
        <f>'TABLEAU DE BORD'!E4076-'TABLEAU DE BORD'!C4076</f>
        <v>0</v>
      </c>
      <c r="CL4078">
        <f>'TABLEAU DE BORD'!H4076</f>
        <v>0</v>
      </c>
      <c r="CM4078">
        <f>'TABLEAU DE BORD'!K4076-'TABLEAU DE BORD'!I4076</f>
        <v>0</v>
      </c>
    </row>
    <row r="4079" spans="87:91" x14ac:dyDescent="0.25">
      <c r="CI4079">
        <f>'TABLEAU DE BORD'!B4077</f>
        <v>0</v>
      </c>
      <c r="CJ4079">
        <f>'TABLEAU DE BORD'!E4077-'TABLEAU DE BORD'!C4077</f>
        <v>0</v>
      </c>
      <c r="CL4079">
        <f>'TABLEAU DE BORD'!H4077</f>
        <v>0</v>
      </c>
      <c r="CM4079">
        <f>'TABLEAU DE BORD'!K4077-'TABLEAU DE BORD'!I4077</f>
        <v>0</v>
      </c>
    </row>
    <row r="4080" spans="87:91" x14ac:dyDescent="0.25">
      <c r="CI4080">
        <f>'TABLEAU DE BORD'!B4078</f>
        <v>0</v>
      </c>
      <c r="CJ4080">
        <f>'TABLEAU DE BORD'!E4078-'TABLEAU DE BORD'!C4078</f>
        <v>0</v>
      </c>
      <c r="CL4080">
        <f>'TABLEAU DE BORD'!H4078</f>
        <v>0</v>
      </c>
      <c r="CM4080">
        <f>'TABLEAU DE BORD'!K4078-'TABLEAU DE BORD'!I4078</f>
        <v>0</v>
      </c>
    </row>
    <row r="4081" spans="87:91" x14ac:dyDescent="0.25">
      <c r="CI4081">
        <f>'TABLEAU DE BORD'!B4079</f>
        <v>0</v>
      </c>
      <c r="CJ4081">
        <f>'TABLEAU DE BORD'!E4079-'TABLEAU DE BORD'!C4079</f>
        <v>0</v>
      </c>
      <c r="CL4081">
        <f>'TABLEAU DE BORD'!H4079</f>
        <v>0</v>
      </c>
      <c r="CM4081">
        <f>'TABLEAU DE BORD'!K4079-'TABLEAU DE BORD'!I4079</f>
        <v>0</v>
      </c>
    </row>
    <row r="4082" spans="87:91" x14ac:dyDescent="0.25">
      <c r="CI4082">
        <f>'TABLEAU DE BORD'!B4080</f>
        <v>0</v>
      </c>
      <c r="CJ4082">
        <f>'TABLEAU DE BORD'!E4080-'TABLEAU DE BORD'!C4080</f>
        <v>0</v>
      </c>
      <c r="CL4082">
        <f>'TABLEAU DE BORD'!H4080</f>
        <v>0</v>
      </c>
      <c r="CM4082">
        <f>'TABLEAU DE BORD'!K4080-'TABLEAU DE BORD'!I4080</f>
        <v>0</v>
      </c>
    </row>
    <row r="4083" spans="87:91" x14ac:dyDescent="0.25">
      <c r="CI4083">
        <f>'TABLEAU DE BORD'!B4081</f>
        <v>0</v>
      </c>
      <c r="CJ4083">
        <f>'TABLEAU DE BORD'!E4081-'TABLEAU DE BORD'!C4081</f>
        <v>0</v>
      </c>
      <c r="CL4083">
        <f>'TABLEAU DE BORD'!H4081</f>
        <v>0</v>
      </c>
      <c r="CM4083">
        <f>'TABLEAU DE BORD'!K4081-'TABLEAU DE BORD'!I4081</f>
        <v>0</v>
      </c>
    </row>
    <row r="4084" spans="87:91" x14ac:dyDescent="0.25">
      <c r="CI4084">
        <f>'TABLEAU DE BORD'!B4082</f>
        <v>0</v>
      </c>
      <c r="CJ4084">
        <f>'TABLEAU DE BORD'!E4082-'TABLEAU DE BORD'!C4082</f>
        <v>0</v>
      </c>
      <c r="CL4084">
        <f>'TABLEAU DE BORD'!H4082</f>
        <v>0</v>
      </c>
      <c r="CM4084">
        <f>'TABLEAU DE BORD'!K4082-'TABLEAU DE BORD'!I4082</f>
        <v>0</v>
      </c>
    </row>
    <row r="4085" spans="87:91" x14ac:dyDescent="0.25">
      <c r="CI4085">
        <f>'TABLEAU DE BORD'!B4083</f>
        <v>0</v>
      </c>
      <c r="CJ4085">
        <f>'TABLEAU DE BORD'!E4083-'TABLEAU DE BORD'!C4083</f>
        <v>0</v>
      </c>
      <c r="CL4085">
        <f>'TABLEAU DE BORD'!H4083</f>
        <v>0</v>
      </c>
      <c r="CM4085">
        <f>'TABLEAU DE BORD'!K4083-'TABLEAU DE BORD'!I4083</f>
        <v>0</v>
      </c>
    </row>
    <row r="4086" spans="87:91" x14ac:dyDescent="0.25">
      <c r="CI4086">
        <f>'TABLEAU DE BORD'!B4084</f>
        <v>0</v>
      </c>
      <c r="CJ4086">
        <f>'TABLEAU DE BORD'!E4084-'TABLEAU DE BORD'!C4084</f>
        <v>0</v>
      </c>
      <c r="CL4086">
        <f>'TABLEAU DE BORD'!H4084</f>
        <v>0</v>
      </c>
      <c r="CM4086">
        <f>'TABLEAU DE BORD'!K4084-'TABLEAU DE BORD'!I4084</f>
        <v>0</v>
      </c>
    </row>
    <row r="4087" spans="87:91" x14ac:dyDescent="0.25">
      <c r="CI4087">
        <f>'TABLEAU DE BORD'!B4085</f>
        <v>0</v>
      </c>
      <c r="CJ4087">
        <f>'TABLEAU DE BORD'!E4085-'TABLEAU DE BORD'!C4085</f>
        <v>0</v>
      </c>
      <c r="CL4087">
        <f>'TABLEAU DE BORD'!H4085</f>
        <v>0</v>
      </c>
      <c r="CM4087">
        <f>'TABLEAU DE BORD'!K4085-'TABLEAU DE BORD'!I4085</f>
        <v>0</v>
      </c>
    </row>
    <row r="4088" spans="87:91" x14ac:dyDescent="0.25">
      <c r="CI4088">
        <f>'TABLEAU DE BORD'!B4086</f>
        <v>0</v>
      </c>
      <c r="CJ4088">
        <f>'TABLEAU DE BORD'!E4086-'TABLEAU DE BORD'!C4086</f>
        <v>0</v>
      </c>
      <c r="CL4088">
        <f>'TABLEAU DE BORD'!H4086</f>
        <v>0</v>
      </c>
      <c r="CM4088">
        <f>'TABLEAU DE BORD'!K4086-'TABLEAU DE BORD'!I4086</f>
        <v>0</v>
      </c>
    </row>
    <row r="4089" spans="87:91" x14ac:dyDescent="0.25">
      <c r="CI4089">
        <f>'TABLEAU DE BORD'!B4087</f>
        <v>0</v>
      </c>
      <c r="CJ4089">
        <f>'TABLEAU DE BORD'!E4087-'TABLEAU DE BORD'!C4087</f>
        <v>0</v>
      </c>
      <c r="CL4089">
        <f>'TABLEAU DE BORD'!H4087</f>
        <v>0</v>
      </c>
      <c r="CM4089">
        <f>'TABLEAU DE BORD'!K4087-'TABLEAU DE BORD'!I4087</f>
        <v>0</v>
      </c>
    </row>
    <row r="4090" spans="87:91" x14ac:dyDescent="0.25">
      <c r="CI4090">
        <f>'TABLEAU DE BORD'!B4088</f>
        <v>0</v>
      </c>
      <c r="CJ4090">
        <f>'TABLEAU DE BORD'!E4088-'TABLEAU DE BORD'!C4088</f>
        <v>0</v>
      </c>
      <c r="CL4090">
        <f>'TABLEAU DE BORD'!H4088</f>
        <v>0</v>
      </c>
      <c r="CM4090">
        <f>'TABLEAU DE BORD'!K4088-'TABLEAU DE BORD'!I4088</f>
        <v>0</v>
      </c>
    </row>
    <row r="4091" spans="87:91" x14ac:dyDescent="0.25">
      <c r="CI4091">
        <f>'TABLEAU DE BORD'!B4089</f>
        <v>0</v>
      </c>
      <c r="CJ4091">
        <f>'TABLEAU DE BORD'!E4089-'TABLEAU DE BORD'!C4089</f>
        <v>0</v>
      </c>
      <c r="CL4091">
        <f>'TABLEAU DE BORD'!H4089</f>
        <v>0</v>
      </c>
      <c r="CM4091">
        <f>'TABLEAU DE BORD'!K4089-'TABLEAU DE BORD'!I4089</f>
        <v>0</v>
      </c>
    </row>
    <row r="4092" spans="87:91" x14ac:dyDescent="0.25">
      <c r="CI4092">
        <f>'TABLEAU DE BORD'!B4090</f>
        <v>0</v>
      </c>
      <c r="CJ4092">
        <f>'TABLEAU DE BORD'!E4090-'TABLEAU DE BORD'!C4090</f>
        <v>0</v>
      </c>
      <c r="CL4092">
        <f>'TABLEAU DE BORD'!H4090</f>
        <v>0</v>
      </c>
      <c r="CM4092">
        <f>'TABLEAU DE BORD'!K4090-'TABLEAU DE BORD'!I4090</f>
        <v>0</v>
      </c>
    </row>
    <row r="4093" spans="87:91" x14ac:dyDescent="0.25">
      <c r="CI4093">
        <f>'TABLEAU DE BORD'!B4091</f>
        <v>0</v>
      </c>
      <c r="CJ4093">
        <f>'TABLEAU DE BORD'!E4091-'TABLEAU DE BORD'!C4091</f>
        <v>0</v>
      </c>
      <c r="CL4093">
        <f>'TABLEAU DE BORD'!H4091</f>
        <v>0</v>
      </c>
      <c r="CM4093">
        <f>'TABLEAU DE BORD'!K4091-'TABLEAU DE BORD'!I4091</f>
        <v>0</v>
      </c>
    </row>
    <row r="4094" spans="87:91" x14ac:dyDescent="0.25">
      <c r="CI4094">
        <f>'TABLEAU DE BORD'!B4092</f>
        <v>0</v>
      </c>
      <c r="CJ4094">
        <f>'TABLEAU DE BORD'!E4092-'TABLEAU DE BORD'!C4092</f>
        <v>0</v>
      </c>
      <c r="CL4094">
        <f>'TABLEAU DE BORD'!H4092</f>
        <v>0</v>
      </c>
      <c r="CM4094">
        <f>'TABLEAU DE BORD'!K4092-'TABLEAU DE BORD'!I4092</f>
        <v>0</v>
      </c>
    </row>
    <row r="4095" spans="87:91" x14ac:dyDescent="0.25">
      <c r="CI4095">
        <f>'TABLEAU DE BORD'!B4093</f>
        <v>0</v>
      </c>
      <c r="CJ4095">
        <f>'TABLEAU DE BORD'!E4093-'TABLEAU DE BORD'!C4093</f>
        <v>0</v>
      </c>
      <c r="CL4095">
        <f>'TABLEAU DE BORD'!H4093</f>
        <v>0</v>
      </c>
      <c r="CM4095">
        <f>'TABLEAU DE BORD'!K4093-'TABLEAU DE BORD'!I4093</f>
        <v>0</v>
      </c>
    </row>
    <row r="4096" spans="87:91" x14ac:dyDescent="0.25">
      <c r="CI4096">
        <f>'TABLEAU DE BORD'!B4094</f>
        <v>0</v>
      </c>
      <c r="CJ4096">
        <f>'TABLEAU DE BORD'!E4094-'TABLEAU DE BORD'!C4094</f>
        <v>0</v>
      </c>
      <c r="CL4096">
        <f>'TABLEAU DE BORD'!H4094</f>
        <v>0</v>
      </c>
      <c r="CM4096">
        <f>'TABLEAU DE BORD'!K4094-'TABLEAU DE BORD'!I4094</f>
        <v>0</v>
      </c>
    </row>
    <row r="4097" spans="87:91" x14ac:dyDescent="0.25">
      <c r="CI4097">
        <f>'TABLEAU DE BORD'!B4095</f>
        <v>0</v>
      </c>
      <c r="CJ4097">
        <f>'TABLEAU DE BORD'!E4095-'TABLEAU DE BORD'!C4095</f>
        <v>0</v>
      </c>
      <c r="CL4097">
        <f>'TABLEAU DE BORD'!H4095</f>
        <v>0</v>
      </c>
      <c r="CM4097">
        <f>'TABLEAU DE BORD'!K4095-'TABLEAU DE BORD'!I4095</f>
        <v>0</v>
      </c>
    </row>
    <row r="4098" spans="87:91" x14ac:dyDescent="0.25">
      <c r="CI4098">
        <f>'TABLEAU DE BORD'!B4096</f>
        <v>0</v>
      </c>
      <c r="CJ4098">
        <f>'TABLEAU DE BORD'!E4096-'TABLEAU DE BORD'!C4096</f>
        <v>0</v>
      </c>
      <c r="CL4098">
        <f>'TABLEAU DE BORD'!H4096</f>
        <v>0</v>
      </c>
      <c r="CM4098">
        <f>'TABLEAU DE BORD'!K4096-'TABLEAU DE BORD'!I4096</f>
        <v>0</v>
      </c>
    </row>
    <row r="4099" spans="87:91" x14ac:dyDescent="0.25">
      <c r="CI4099">
        <f>'TABLEAU DE BORD'!B4097</f>
        <v>0</v>
      </c>
      <c r="CJ4099">
        <f>'TABLEAU DE BORD'!E4097-'TABLEAU DE BORD'!C4097</f>
        <v>0</v>
      </c>
      <c r="CL4099">
        <f>'TABLEAU DE BORD'!H4097</f>
        <v>0</v>
      </c>
      <c r="CM4099">
        <f>'TABLEAU DE BORD'!K4097-'TABLEAU DE BORD'!I4097</f>
        <v>0</v>
      </c>
    </row>
    <row r="4100" spans="87:91" x14ac:dyDescent="0.25">
      <c r="CI4100">
        <f>'TABLEAU DE BORD'!B4098</f>
        <v>0</v>
      </c>
      <c r="CJ4100">
        <f>'TABLEAU DE BORD'!E4098-'TABLEAU DE BORD'!C4098</f>
        <v>0</v>
      </c>
      <c r="CL4100">
        <f>'TABLEAU DE BORD'!H4098</f>
        <v>0</v>
      </c>
      <c r="CM4100">
        <f>'TABLEAU DE BORD'!K4098-'TABLEAU DE BORD'!I4098</f>
        <v>0</v>
      </c>
    </row>
    <row r="4101" spans="87:91" x14ac:dyDescent="0.25">
      <c r="CI4101">
        <f>'TABLEAU DE BORD'!B4099</f>
        <v>0</v>
      </c>
      <c r="CJ4101">
        <f>'TABLEAU DE BORD'!E4099-'TABLEAU DE BORD'!C4099</f>
        <v>0</v>
      </c>
      <c r="CL4101">
        <f>'TABLEAU DE BORD'!H4099</f>
        <v>0</v>
      </c>
      <c r="CM4101">
        <f>'TABLEAU DE BORD'!K4099-'TABLEAU DE BORD'!I4099</f>
        <v>0</v>
      </c>
    </row>
    <row r="4102" spans="87:91" x14ac:dyDescent="0.25">
      <c r="CI4102">
        <f>'TABLEAU DE BORD'!B4100</f>
        <v>0</v>
      </c>
      <c r="CJ4102">
        <f>'TABLEAU DE BORD'!E4100-'TABLEAU DE BORD'!C4100</f>
        <v>0</v>
      </c>
      <c r="CL4102">
        <f>'TABLEAU DE BORD'!H4100</f>
        <v>0</v>
      </c>
      <c r="CM4102">
        <f>'TABLEAU DE BORD'!K4100-'TABLEAU DE BORD'!I4100</f>
        <v>0</v>
      </c>
    </row>
    <row r="4103" spans="87:91" x14ac:dyDescent="0.25">
      <c r="CI4103">
        <f>'TABLEAU DE BORD'!B4101</f>
        <v>0</v>
      </c>
      <c r="CJ4103">
        <f>'TABLEAU DE BORD'!E4101-'TABLEAU DE BORD'!C4101</f>
        <v>0</v>
      </c>
      <c r="CL4103">
        <f>'TABLEAU DE BORD'!H4101</f>
        <v>0</v>
      </c>
      <c r="CM4103">
        <f>'TABLEAU DE BORD'!K4101-'TABLEAU DE BORD'!I4101</f>
        <v>0</v>
      </c>
    </row>
    <row r="4104" spans="87:91" x14ac:dyDescent="0.25">
      <c r="CI4104">
        <f>'TABLEAU DE BORD'!B4102</f>
        <v>0</v>
      </c>
      <c r="CJ4104">
        <f>'TABLEAU DE BORD'!E4102-'TABLEAU DE BORD'!C4102</f>
        <v>0</v>
      </c>
      <c r="CL4104">
        <f>'TABLEAU DE BORD'!H4102</f>
        <v>0</v>
      </c>
      <c r="CM4104">
        <f>'TABLEAU DE BORD'!K4102-'TABLEAU DE BORD'!I4102</f>
        <v>0</v>
      </c>
    </row>
    <row r="4105" spans="87:91" x14ac:dyDescent="0.25">
      <c r="CI4105">
        <f>'TABLEAU DE BORD'!B4103</f>
        <v>0</v>
      </c>
      <c r="CJ4105">
        <f>'TABLEAU DE BORD'!E4103-'TABLEAU DE BORD'!C4103</f>
        <v>0</v>
      </c>
      <c r="CL4105">
        <f>'TABLEAU DE BORD'!H4103</f>
        <v>0</v>
      </c>
      <c r="CM4105">
        <f>'TABLEAU DE BORD'!K4103-'TABLEAU DE BORD'!I4103</f>
        <v>0</v>
      </c>
    </row>
    <row r="4106" spans="87:91" x14ac:dyDescent="0.25">
      <c r="CI4106">
        <f>'TABLEAU DE BORD'!B4104</f>
        <v>0</v>
      </c>
      <c r="CJ4106">
        <f>'TABLEAU DE BORD'!E4104-'TABLEAU DE BORD'!C4104</f>
        <v>0</v>
      </c>
      <c r="CL4106">
        <f>'TABLEAU DE BORD'!H4104</f>
        <v>0</v>
      </c>
      <c r="CM4106">
        <f>'TABLEAU DE BORD'!K4104-'TABLEAU DE BORD'!I4104</f>
        <v>0</v>
      </c>
    </row>
    <row r="4107" spans="87:91" x14ac:dyDescent="0.25">
      <c r="CI4107">
        <f>'TABLEAU DE BORD'!B4105</f>
        <v>0</v>
      </c>
      <c r="CJ4107">
        <f>'TABLEAU DE BORD'!E4105-'TABLEAU DE BORD'!C4105</f>
        <v>0</v>
      </c>
      <c r="CL4107">
        <f>'TABLEAU DE BORD'!H4105</f>
        <v>0</v>
      </c>
      <c r="CM4107">
        <f>'TABLEAU DE BORD'!K4105-'TABLEAU DE BORD'!I4105</f>
        <v>0</v>
      </c>
    </row>
    <row r="4108" spans="87:91" x14ac:dyDescent="0.25">
      <c r="CI4108">
        <f>'TABLEAU DE BORD'!B4106</f>
        <v>0</v>
      </c>
      <c r="CJ4108">
        <f>'TABLEAU DE BORD'!E4106-'TABLEAU DE BORD'!C4106</f>
        <v>0</v>
      </c>
      <c r="CL4108">
        <f>'TABLEAU DE BORD'!H4106</f>
        <v>0</v>
      </c>
      <c r="CM4108">
        <f>'TABLEAU DE BORD'!K4106-'TABLEAU DE BORD'!I4106</f>
        <v>0</v>
      </c>
    </row>
    <row r="4109" spans="87:91" x14ac:dyDescent="0.25">
      <c r="CI4109">
        <f>'TABLEAU DE BORD'!B4107</f>
        <v>0</v>
      </c>
      <c r="CJ4109">
        <f>'TABLEAU DE BORD'!E4107-'TABLEAU DE BORD'!C4107</f>
        <v>0</v>
      </c>
      <c r="CL4109">
        <f>'TABLEAU DE BORD'!H4107</f>
        <v>0</v>
      </c>
      <c r="CM4109">
        <f>'TABLEAU DE BORD'!K4107-'TABLEAU DE BORD'!I4107</f>
        <v>0</v>
      </c>
    </row>
    <row r="4110" spans="87:91" x14ac:dyDescent="0.25">
      <c r="CI4110">
        <f>'TABLEAU DE BORD'!B4108</f>
        <v>0</v>
      </c>
      <c r="CJ4110">
        <f>'TABLEAU DE BORD'!E4108-'TABLEAU DE BORD'!C4108</f>
        <v>0</v>
      </c>
      <c r="CL4110">
        <f>'TABLEAU DE BORD'!H4108</f>
        <v>0</v>
      </c>
      <c r="CM4110">
        <f>'TABLEAU DE BORD'!K4108-'TABLEAU DE BORD'!I4108</f>
        <v>0</v>
      </c>
    </row>
    <row r="4111" spans="87:91" x14ac:dyDescent="0.25">
      <c r="CI4111">
        <f>'TABLEAU DE BORD'!B4109</f>
        <v>0</v>
      </c>
      <c r="CJ4111">
        <f>'TABLEAU DE BORD'!E4109-'TABLEAU DE BORD'!C4109</f>
        <v>0</v>
      </c>
      <c r="CL4111">
        <f>'TABLEAU DE BORD'!H4109</f>
        <v>0</v>
      </c>
      <c r="CM4111">
        <f>'TABLEAU DE BORD'!K4109-'TABLEAU DE BORD'!I4109</f>
        <v>0</v>
      </c>
    </row>
    <row r="4112" spans="87:91" x14ac:dyDescent="0.25">
      <c r="CI4112">
        <f>'TABLEAU DE BORD'!B4110</f>
        <v>0</v>
      </c>
      <c r="CJ4112">
        <f>'TABLEAU DE BORD'!E4110-'TABLEAU DE BORD'!C4110</f>
        <v>0</v>
      </c>
      <c r="CL4112">
        <f>'TABLEAU DE BORD'!H4110</f>
        <v>0</v>
      </c>
      <c r="CM4112">
        <f>'TABLEAU DE BORD'!K4110-'TABLEAU DE BORD'!I4110</f>
        <v>0</v>
      </c>
    </row>
    <row r="4113" spans="87:91" x14ac:dyDescent="0.25">
      <c r="CI4113">
        <f>'TABLEAU DE BORD'!B4111</f>
        <v>0</v>
      </c>
      <c r="CJ4113">
        <f>'TABLEAU DE BORD'!E4111-'TABLEAU DE BORD'!C4111</f>
        <v>0</v>
      </c>
      <c r="CL4113">
        <f>'TABLEAU DE BORD'!H4111</f>
        <v>0</v>
      </c>
      <c r="CM4113">
        <f>'TABLEAU DE BORD'!K4111-'TABLEAU DE BORD'!I4111</f>
        <v>0</v>
      </c>
    </row>
    <row r="4114" spans="87:91" x14ac:dyDescent="0.25">
      <c r="CI4114">
        <f>'TABLEAU DE BORD'!B4112</f>
        <v>0</v>
      </c>
      <c r="CJ4114">
        <f>'TABLEAU DE BORD'!E4112-'TABLEAU DE BORD'!C4112</f>
        <v>0</v>
      </c>
      <c r="CL4114">
        <f>'TABLEAU DE BORD'!H4112</f>
        <v>0</v>
      </c>
      <c r="CM4114">
        <f>'TABLEAU DE BORD'!K4112-'TABLEAU DE BORD'!I4112</f>
        <v>0</v>
      </c>
    </row>
    <row r="4115" spans="87:91" x14ac:dyDescent="0.25">
      <c r="CI4115">
        <f>'TABLEAU DE BORD'!B4113</f>
        <v>0</v>
      </c>
      <c r="CJ4115">
        <f>'TABLEAU DE BORD'!E4113-'TABLEAU DE BORD'!C4113</f>
        <v>0</v>
      </c>
      <c r="CL4115">
        <f>'TABLEAU DE BORD'!H4113</f>
        <v>0</v>
      </c>
      <c r="CM4115">
        <f>'TABLEAU DE BORD'!K4113-'TABLEAU DE BORD'!I4113</f>
        <v>0</v>
      </c>
    </row>
    <row r="4116" spans="87:91" x14ac:dyDescent="0.25">
      <c r="CI4116">
        <f>'TABLEAU DE BORD'!B4114</f>
        <v>0</v>
      </c>
      <c r="CJ4116">
        <f>'TABLEAU DE BORD'!E4114-'TABLEAU DE BORD'!C4114</f>
        <v>0</v>
      </c>
      <c r="CL4116">
        <f>'TABLEAU DE BORD'!H4114</f>
        <v>0</v>
      </c>
      <c r="CM4116">
        <f>'TABLEAU DE BORD'!K4114-'TABLEAU DE BORD'!I4114</f>
        <v>0</v>
      </c>
    </row>
    <row r="4117" spans="87:91" x14ac:dyDescent="0.25">
      <c r="CI4117">
        <f>'TABLEAU DE BORD'!B4115</f>
        <v>0</v>
      </c>
      <c r="CJ4117">
        <f>'TABLEAU DE BORD'!E4115-'TABLEAU DE BORD'!C4115</f>
        <v>0</v>
      </c>
      <c r="CL4117">
        <f>'TABLEAU DE BORD'!H4115</f>
        <v>0</v>
      </c>
      <c r="CM4117">
        <f>'TABLEAU DE BORD'!K4115-'TABLEAU DE BORD'!I4115</f>
        <v>0</v>
      </c>
    </row>
    <row r="4118" spans="87:91" x14ac:dyDescent="0.25">
      <c r="CI4118">
        <f>'TABLEAU DE BORD'!B4116</f>
        <v>0</v>
      </c>
      <c r="CJ4118">
        <f>'TABLEAU DE BORD'!E4116-'TABLEAU DE BORD'!C4116</f>
        <v>0</v>
      </c>
      <c r="CL4118">
        <f>'TABLEAU DE BORD'!H4116</f>
        <v>0</v>
      </c>
      <c r="CM4118">
        <f>'TABLEAU DE BORD'!K4116-'TABLEAU DE BORD'!I4116</f>
        <v>0</v>
      </c>
    </row>
    <row r="4119" spans="87:91" x14ac:dyDescent="0.25">
      <c r="CI4119">
        <f>'TABLEAU DE BORD'!B4117</f>
        <v>0</v>
      </c>
      <c r="CJ4119">
        <f>'TABLEAU DE BORD'!E4117-'TABLEAU DE BORD'!C4117</f>
        <v>0</v>
      </c>
      <c r="CL4119">
        <f>'TABLEAU DE BORD'!H4117</f>
        <v>0</v>
      </c>
      <c r="CM4119">
        <f>'TABLEAU DE BORD'!K4117-'TABLEAU DE BORD'!I4117</f>
        <v>0</v>
      </c>
    </row>
    <row r="4120" spans="87:91" x14ac:dyDescent="0.25">
      <c r="CI4120">
        <f>'TABLEAU DE BORD'!B4118</f>
        <v>0</v>
      </c>
      <c r="CJ4120">
        <f>'TABLEAU DE BORD'!E4118-'TABLEAU DE BORD'!C4118</f>
        <v>0</v>
      </c>
      <c r="CL4120">
        <f>'TABLEAU DE BORD'!H4118</f>
        <v>0</v>
      </c>
      <c r="CM4120">
        <f>'TABLEAU DE BORD'!K4118-'TABLEAU DE BORD'!I4118</f>
        <v>0</v>
      </c>
    </row>
    <row r="4121" spans="87:91" x14ac:dyDescent="0.25">
      <c r="CI4121">
        <f>'TABLEAU DE BORD'!B4119</f>
        <v>0</v>
      </c>
      <c r="CJ4121">
        <f>'TABLEAU DE BORD'!E4119-'TABLEAU DE BORD'!C4119</f>
        <v>0</v>
      </c>
      <c r="CL4121">
        <f>'TABLEAU DE BORD'!H4119</f>
        <v>0</v>
      </c>
      <c r="CM4121">
        <f>'TABLEAU DE BORD'!K4119-'TABLEAU DE BORD'!I4119</f>
        <v>0</v>
      </c>
    </row>
    <row r="4122" spans="87:91" x14ac:dyDescent="0.25">
      <c r="CI4122">
        <f>'TABLEAU DE BORD'!B4120</f>
        <v>0</v>
      </c>
      <c r="CJ4122">
        <f>'TABLEAU DE BORD'!E4120-'TABLEAU DE BORD'!C4120</f>
        <v>0</v>
      </c>
      <c r="CL4122">
        <f>'TABLEAU DE BORD'!H4120</f>
        <v>0</v>
      </c>
      <c r="CM4122">
        <f>'TABLEAU DE BORD'!K4120-'TABLEAU DE BORD'!I4120</f>
        <v>0</v>
      </c>
    </row>
    <row r="4123" spans="87:91" x14ac:dyDescent="0.25">
      <c r="CI4123">
        <f>'TABLEAU DE BORD'!B4121</f>
        <v>0</v>
      </c>
      <c r="CJ4123">
        <f>'TABLEAU DE BORD'!E4121-'TABLEAU DE BORD'!C4121</f>
        <v>0</v>
      </c>
      <c r="CL4123">
        <f>'TABLEAU DE BORD'!H4121</f>
        <v>0</v>
      </c>
      <c r="CM4123">
        <f>'TABLEAU DE BORD'!K4121-'TABLEAU DE BORD'!I4121</f>
        <v>0</v>
      </c>
    </row>
    <row r="4124" spans="87:91" x14ac:dyDescent="0.25">
      <c r="CI4124">
        <f>'TABLEAU DE BORD'!B4122</f>
        <v>0</v>
      </c>
      <c r="CJ4124">
        <f>'TABLEAU DE BORD'!E4122-'TABLEAU DE BORD'!C4122</f>
        <v>0</v>
      </c>
      <c r="CL4124">
        <f>'TABLEAU DE BORD'!H4122</f>
        <v>0</v>
      </c>
      <c r="CM4124">
        <f>'TABLEAU DE BORD'!K4122-'TABLEAU DE BORD'!I4122</f>
        <v>0</v>
      </c>
    </row>
    <row r="4125" spans="87:91" x14ac:dyDescent="0.25">
      <c r="CI4125">
        <f>'TABLEAU DE BORD'!B4123</f>
        <v>0</v>
      </c>
      <c r="CJ4125">
        <f>'TABLEAU DE BORD'!E4123-'TABLEAU DE BORD'!C4123</f>
        <v>0</v>
      </c>
      <c r="CL4125">
        <f>'TABLEAU DE BORD'!H4123</f>
        <v>0</v>
      </c>
      <c r="CM4125">
        <f>'TABLEAU DE BORD'!K4123-'TABLEAU DE BORD'!I4123</f>
        <v>0</v>
      </c>
    </row>
    <row r="4126" spans="87:91" x14ac:dyDescent="0.25">
      <c r="CI4126">
        <f>'TABLEAU DE BORD'!B4124</f>
        <v>0</v>
      </c>
      <c r="CJ4126">
        <f>'TABLEAU DE BORD'!E4124-'TABLEAU DE BORD'!C4124</f>
        <v>0</v>
      </c>
      <c r="CL4126">
        <f>'TABLEAU DE BORD'!H4124</f>
        <v>0</v>
      </c>
      <c r="CM4126">
        <f>'TABLEAU DE BORD'!K4124-'TABLEAU DE BORD'!I4124</f>
        <v>0</v>
      </c>
    </row>
    <row r="4127" spans="87:91" x14ac:dyDescent="0.25">
      <c r="CI4127">
        <f>'TABLEAU DE BORD'!B4125</f>
        <v>0</v>
      </c>
      <c r="CJ4127">
        <f>'TABLEAU DE BORD'!E4125-'TABLEAU DE BORD'!C4125</f>
        <v>0</v>
      </c>
      <c r="CL4127">
        <f>'TABLEAU DE BORD'!H4125</f>
        <v>0</v>
      </c>
      <c r="CM4127">
        <f>'TABLEAU DE BORD'!K4125-'TABLEAU DE BORD'!I4125</f>
        <v>0</v>
      </c>
    </row>
    <row r="4128" spans="87:91" x14ac:dyDescent="0.25">
      <c r="CI4128">
        <f>'TABLEAU DE BORD'!B4126</f>
        <v>0</v>
      </c>
      <c r="CJ4128">
        <f>'TABLEAU DE BORD'!E4126-'TABLEAU DE BORD'!C4126</f>
        <v>0</v>
      </c>
      <c r="CL4128">
        <f>'TABLEAU DE BORD'!H4126</f>
        <v>0</v>
      </c>
      <c r="CM4128">
        <f>'TABLEAU DE BORD'!K4126-'TABLEAU DE BORD'!I4126</f>
        <v>0</v>
      </c>
    </row>
    <row r="4129" spans="87:91" x14ac:dyDescent="0.25">
      <c r="CI4129">
        <f>'TABLEAU DE BORD'!B4127</f>
        <v>0</v>
      </c>
      <c r="CJ4129">
        <f>'TABLEAU DE BORD'!E4127-'TABLEAU DE BORD'!C4127</f>
        <v>0</v>
      </c>
      <c r="CL4129">
        <f>'TABLEAU DE BORD'!H4127</f>
        <v>0</v>
      </c>
      <c r="CM4129">
        <f>'TABLEAU DE BORD'!K4127-'TABLEAU DE BORD'!I4127</f>
        <v>0</v>
      </c>
    </row>
    <row r="4130" spans="87:91" x14ac:dyDescent="0.25">
      <c r="CI4130">
        <f>'TABLEAU DE BORD'!B4128</f>
        <v>0</v>
      </c>
      <c r="CJ4130">
        <f>'TABLEAU DE BORD'!E4128-'TABLEAU DE BORD'!C4128</f>
        <v>0</v>
      </c>
      <c r="CL4130">
        <f>'TABLEAU DE BORD'!H4128</f>
        <v>0</v>
      </c>
      <c r="CM4130">
        <f>'TABLEAU DE BORD'!K4128-'TABLEAU DE BORD'!I4128</f>
        <v>0</v>
      </c>
    </row>
    <row r="4131" spans="87:91" x14ac:dyDescent="0.25">
      <c r="CI4131">
        <f>'TABLEAU DE BORD'!B4129</f>
        <v>0</v>
      </c>
      <c r="CJ4131">
        <f>'TABLEAU DE BORD'!E4129-'TABLEAU DE BORD'!C4129</f>
        <v>0</v>
      </c>
      <c r="CL4131">
        <f>'TABLEAU DE BORD'!H4129</f>
        <v>0</v>
      </c>
      <c r="CM4131">
        <f>'TABLEAU DE BORD'!K4129-'TABLEAU DE BORD'!I4129</f>
        <v>0</v>
      </c>
    </row>
    <row r="4132" spans="87:91" x14ac:dyDescent="0.25">
      <c r="CI4132">
        <f>'TABLEAU DE BORD'!B4130</f>
        <v>0</v>
      </c>
      <c r="CJ4132">
        <f>'TABLEAU DE BORD'!E4130-'TABLEAU DE BORD'!C4130</f>
        <v>0</v>
      </c>
      <c r="CL4132">
        <f>'TABLEAU DE BORD'!H4130</f>
        <v>0</v>
      </c>
      <c r="CM4132">
        <f>'TABLEAU DE BORD'!K4130-'TABLEAU DE BORD'!I4130</f>
        <v>0</v>
      </c>
    </row>
    <row r="4133" spans="87:91" x14ac:dyDescent="0.25">
      <c r="CI4133">
        <f>'TABLEAU DE BORD'!B4131</f>
        <v>0</v>
      </c>
      <c r="CJ4133">
        <f>'TABLEAU DE BORD'!E4131-'TABLEAU DE BORD'!C4131</f>
        <v>0</v>
      </c>
      <c r="CL4133">
        <f>'TABLEAU DE BORD'!H4131</f>
        <v>0</v>
      </c>
      <c r="CM4133">
        <f>'TABLEAU DE BORD'!K4131-'TABLEAU DE BORD'!I4131</f>
        <v>0</v>
      </c>
    </row>
    <row r="4134" spans="87:91" x14ac:dyDescent="0.25">
      <c r="CI4134">
        <f>'TABLEAU DE BORD'!B4132</f>
        <v>0</v>
      </c>
      <c r="CJ4134">
        <f>'TABLEAU DE BORD'!E4132-'TABLEAU DE BORD'!C4132</f>
        <v>0</v>
      </c>
      <c r="CL4134">
        <f>'TABLEAU DE BORD'!H4132</f>
        <v>0</v>
      </c>
      <c r="CM4134">
        <f>'TABLEAU DE BORD'!K4132-'TABLEAU DE BORD'!I4132</f>
        <v>0</v>
      </c>
    </row>
    <row r="4135" spans="87:91" x14ac:dyDescent="0.25">
      <c r="CI4135">
        <f>'TABLEAU DE BORD'!B4133</f>
        <v>0</v>
      </c>
      <c r="CJ4135">
        <f>'TABLEAU DE BORD'!E4133-'TABLEAU DE BORD'!C4133</f>
        <v>0</v>
      </c>
      <c r="CL4135">
        <f>'TABLEAU DE BORD'!H4133</f>
        <v>0</v>
      </c>
      <c r="CM4135">
        <f>'TABLEAU DE BORD'!K4133-'TABLEAU DE BORD'!I4133</f>
        <v>0</v>
      </c>
    </row>
    <row r="4136" spans="87:91" x14ac:dyDescent="0.25">
      <c r="CI4136">
        <f>'TABLEAU DE BORD'!B4134</f>
        <v>0</v>
      </c>
      <c r="CJ4136">
        <f>'TABLEAU DE BORD'!E4134-'TABLEAU DE BORD'!C4134</f>
        <v>0</v>
      </c>
      <c r="CL4136">
        <f>'TABLEAU DE BORD'!H4134</f>
        <v>0</v>
      </c>
      <c r="CM4136">
        <f>'TABLEAU DE BORD'!K4134-'TABLEAU DE BORD'!I4134</f>
        <v>0</v>
      </c>
    </row>
    <row r="4137" spans="87:91" x14ac:dyDescent="0.25">
      <c r="CI4137">
        <f>'TABLEAU DE BORD'!B4135</f>
        <v>0</v>
      </c>
      <c r="CJ4137">
        <f>'TABLEAU DE BORD'!E4135-'TABLEAU DE BORD'!C4135</f>
        <v>0</v>
      </c>
      <c r="CL4137">
        <f>'TABLEAU DE BORD'!H4135</f>
        <v>0</v>
      </c>
      <c r="CM4137">
        <f>'TABLEAU DE BORD'!K4135-'TABLEAU DE BORD'!I4135</f>
        <v>0</v>
      </c>
    </row>
    <row r="4138" spans="87:91" x14ac:dyDescent="0.25">
      <c r="CI4138">
        <f>'TABLEAU DE BORD'!B4136</f>
        <v>0</v>
      </c>
      <c r="CJ4138">
        <f>'TABLEAU DE BORD'!E4136-'TABLEAU DE BORD'!C4136</f>
        <v>0</v>
      </c>
      <c r="CL4138">
        <f>'TABLEAU DE BORD'!H4136</f>
        <v>0</v>
      </c>
      <c r="CM4138">
        <f>'TABLEAU DE BORD'!K4136-'TABLEAU DE BORD'!I4136</f>
        <v>0</v>
      </c>
    </row>
    <row r="4139" spans="87:91" x14ac:dyDescent="0.25">
      <c r="CI4139">
        <f>'TABLEAU DE BORD'!B4137</f>
        <v>0</v>
      </c>
      <c r="CJ4139">
        <f>'TABLEAU DE BORD'!E4137-'TABLEAU DE BORD'!C4137</f>
        <v>0</v>
      </c>
      <c r="CL4139">
        <f>'TABLEAU DE BORD'!H4137</f>
        <v>0</v>
      </c>
      <c r="CM4139">
        <f>'TABLEAU DE BORD'!K4137-'TABLEAU DE BORD'!I4137</f>
        <v>0</v>
      </c>
    </row>
    <row r="4140" spans="87:91" x14ac:dyDescent="0.25">
      <c r="CI4140">
        <f>'TABLEAU DE BORD'!B4138</f>
        <v>0</v>
      </c>
      <c r="CJ4140">
        <f>'TABLEAU DE BORD'!E4138-'TABLEAU DE BORD'!C4138</f>
        <v>0</v>
      </c>
      <c r="CL4140">
        <f>'TABLEAU DE BORD'!H4138</f>
        <v>0</v>
      </c>
      <c r="CM4140">
        <f>'TABLEAU DE BORD'!K4138-'TABLEAU DE BORD'!I4138</f>
        <v>0</v>
      </c>
    </row>
    <row r="4141" spans="87:91" x14ac:dyDescent="0.25">
      <c r="CI4141">
        <f>'TABLEAU DE BORD'!B4139</f>
        <v>0</v>
      </c>
      <c r="CJ4141">
        <f>'TABLEAU DE BORD'!E4139-'TABLEAU DE BORD'!C4139</f>
        <v>0</v>
      </c>
      <c r="CL4141">
        <f>'TABLEAU DE BORD'!H4139</f>
        <v>0</v>
      </c>
      <c r="CM4141">
        <f>'TABLEAU DE BORD'!K4139-'TABLEAU DE BORD'!I4139</f>
        <v>0</v>
      </c>
    </row>
    <row r="4142" spans="87:91" x14ac:dyDescent="0.25">
      <c r="CI4142">
        <f>'TABLEAU DE BORD'!B4140</f>
        <v>0</v>
      </c>
      <c r="CJ4142">
        <f>'TABLEAU DE BORD'!E4140-'TABLEAU DE BORD'!C4140</f>
        <v>0</v>
      </c>
      <c r="CL4142">
        <f>'TABLEAU DE BORD'!H4140</f>
        <v>0</v>
      </c>
      <c r="CM4142">
        <f>'TABLEAU DE BORD'!K4140-'TABLEAU DE BORD'!I4140</f>
        <v>0</v>
      </c>
    </row>
    <row r="4143" spans="87:91" x14ac:dyDescent="0.25">
      <c r="CI4143">
        <f>'TABLEAU DE BORD'!B4141</f>
        <v>0</v>
      </c>
      <c r="CJ4143">
        <f>'TABLEAU DE BORD'!E4141-'TABLEAU DE BORD'!C4141</f>
        <v>0</v>
      </c>
      <c r="CL4143">
        <f>'TABLEAU DE BORD'!H4141</f>
        <v>0</v>
      </c>
      <c r="CM4143">
        <f>'TABLEAU DE BORD'!K4141-'TABLEAU DE BORD'!I4141</f>
        <v>0</v>
      </c>
    </row>
    <row r="4144" spans="87:91" x14ac:dyDescent="0.25">
      <c r="CI4144">
        <f>'TABLEAU DE BORD'!B4142</f>
        <v>0</v>
      </c>
      <c r="CJ4144">
        <f>'TABLEAU DE BORD'!E4142-'TABLEAU DE BORD'!C4142</f>
        <v>0</v>
      </c>
      <c r="CL4144">
        <f>'TABLEAU DE BORD'!H4142</f>
        <v>0</v>
      </c>
      <c r="CM4144">
        <f>'TABLEAU DE BORD'!K4142-'TABLEAU DE BORD'!I4142</f>
        <v>0</v>
      </c>
    </row>
    <row r="4145" spans="87:91" x14ac:dyDescent="0.25">
      <c r="CI4145">
        <f>'TABLEAU DE BORD'!B4143</f>
        <v>0</v>
      </c>
      <c r="CJ4145">
        <f>'TABLEAU DE BORD'!E4143-'TABLEAU DE BORD'!C4143</f>
        <v>0</v>
      </c>
      <c r="CL4145">
        <f>'TABLEAU DE BORD'!H4143</f>
        <v>0</v>
      </c>
      <c r="CM4145">
        <f>'TABLEAU DE BORD'!K4143-'TABLEAU DE BORD'!I4143</f>
        <v>0</v>
      </c>
    </row>
    <row r="4146" spans="87:91" x14ac:dyDescent="0.25">
      <c r="CI4146">
        <f>'TABLEAU DE BORD'!B4144</f>
        <v>0</v>
      </c>
      <c r="CJ4146">
        <f>'TABLEAU DE BORD'!E4144-'TABLEAU DE BORD'!C4144</f>
        <v>0</v>
      </c>
      <c r="CL4146">
        <f>'TABLEAU DE BORD'!H4144</f>
        <v>0</v>
      </c>
      <c r="CM4146">
        <f>'TABLEAU DE BORD'!K4144-'TABLEAU DE BORD'!I4144</f>
        <v>0</v>
      </c>
    </row>
    <row r="4147" spans="87:91" x14ac:dyDescent="0.25">
      <c r="CI4147">
        <f>'TABLEAU DE BORD'!B4145</f>
        <v>0</v>
      </c>
      <c r="CJ4147">
        <f>'TABLEAU DE BORD'!E4145-'TABLEAU DE BORD'!C4145</f>
        <v>0</v>
      </c>
      <c r="CL4147">
        <f>'TABLEAU DE BORD'!H4145</f>
        <v>0</v>
      </c>
      <c r="CM4147">
        <f>'TABLEAU DE BORD'!K4145-'TABLEAU DE BORD'!I4145</f>
        <v>0</v>
      </c>
    </row>
    <row r="4148" spans="87:91" x14ac:dyDescent="0.25">
      <c r="CI4148">
        <f>'TABLEAU DE BORD'!B4146</f>
        <v>0</v>
      </c>
      <c r="CJ4148">
        <f>'TABLEAU DE BORD'!E4146-'TABLEAU DE BORD'!C4146</f>
        <v>0</v>
      </c>
      <c r="CL4148">
        <f>'TABLEAU DE BORD'!H4146</f>
        <v>0</v>
      </c>
      <c r="CM4148">
        <f>'TABLEAU DE BORD'!K4146-'TABLEAU DE BORD'!I4146</f>
        <v>0</v>
      </c>
    </row>
    <row r="4149" spans="87:91" x14ac:dyDescent="0.25">
      <c r="CI4149">
        <f>'TABLEAU DE BORD'!B4147</f>
        <v>0</v>
      </c>
      <c r="CJ4149">
        <f>'TABLEAU DE BORD'!E4147-'TABLEAU DE BORD'!C4147</f>
        <v>0</v>
      </c>
      <c r="CL4149">
        <f>'TABLEAU DE BORD'!H4147</f>
        <v>0</v>
      </c>
      <c r="CM4149">
        <f>'TABLEAU DE BORD'!K4147-'TABLEAU DE BORD'!I4147</f>
        <v>0</v>
      </c>
    </row>
    <row r="4150" spans="87:91" x14ac:dyDescent="0.25">
      <c r="CI4150">
        <f>'TABLEAU DE BORD'!B4148</f>
        <v>0</v>
      </c>
      <c r="CJ4150">
        <f>'TABLEAU DE BORD'!E4148-'TABLEAU DE BORD'!C4148</f>
        <v>0</v>
      </c>
      <c r="CL4150">
        <f>'TABLEAU DE BORD'!H4148</f>
        <v>0</v>
      </c>
      <c r="CM4150">
        <f>'TABLEAU DE BORD'!K4148-'TABLEAU DE BORD'!I4148</f>
        <v>0</v>
      </c>
    </row>
    <row r="4151" spans="87:91" x14ac:dyDescent="0.25">
      <c r="CI4151">
        <f>'TABLEAU DE BORD'!B4149</f>
        <v>0</v>
      </c>
      <c r="CJ4151">
        <f>'TABLEAU DE BORD'!E4149-'TABLEAU DE BORD'!C4149</f>
        <v>0</v>
      </c>
      <c r="CL4151">
        <f>'TABLEAU DE BORD'!H4149</f>
        <v>0</v>
      </c>
      <c r="CM4151">
        <f>'TABLEAU DE BORD'!K4149-'TABLEAU DE BORD'!I4149</f>
        <v>0</v>
      </c>
    </row>
    <row r="4152" spans="87:91" x14ac:dyDescent="0.25">
      <c r="CI4152">
        <f>'TABLEAU DE BORD'!B4150</f>
        <v>0</v>
      </c>
      <c r="CJ4152">
        <f>'TABLEAU DE BORD'!E4150-'TABLEAU DE BORD'!C4150</f>
        <v>0</v>
      </c>
      <c r="CL4152">
        <f>'TABLEAU DE BORD'!H4150</f>
        <v>0</v>
      </c>
      <c r="CM4152">
        <f>'TABLEAU DE BORD'!K4150-'TABLEAU DE BORD'!I4150</f>
        <v>0</v>
      </c>
    </row>
    <row r="4153" spans="87:91" x14ac:dyDescent="0.25">
      <c r="CI4153">
        <f>'TABLEAU DE BORD'!B4151</f>
        <v>0</v>
      </c>
      <c r="CJ4153">
        <f>'TABLEAU DE BORD'!E4151-'TABLEAU DE BORD'!C4151</f>
        <v>0</v>
      </c>
      <c r="CL4153">
        <f>'TABLEAU DE BORD'!H4151</f>
        <v>0</v>
      </c>
      <c r="CM4153">
        <f>'TABLEAU DE BORD'!K4151-'TABLEAU DE BORD'!I4151</f>
        <v>0</v>
      </c>
    </row>
    <row r="4154" spans="87:91" x14ac:dyDescent="0.25">
      <c r="CI4154">
        <f>'TABLEAU DE BORD'!B4152</f>
        <v>0</v>
      </c>
      <c r="CJ4154">
        <f>'TABLEAU DE BORD'!E4152-'TABLEAU DE BORD'!C4152</f>
        <v>0</v>
      </c>
      <c r="CL4154">
        <f>'TABLEAU DE BORD'!H4152</f>
        <v>0</v>
      </c>
      <c r="CM4154">
        <f>'TABLEAU DE BORD'!K4152-'TABLEAU DE BORD'!I4152</f>
        <v>0</v>
      </c>
    </row>
    <row r="4155" spans="87:91" x14ac:dyDescent="0.25">
      <c r="CI4155">
        <f>'TABLEAU DE BORD'!B4153</f>
        <v>0</v>
      </c>
      <c r="CJ4155">
        <f>'TABLEAU DE BORD'!E4153-'TABLEAU DE BORD'!C4153</f>
        <v>0</v>
      </c>
      <c r="CL4155">
        <f>'TABLEAU DE BORD'!H4153</f>
        <v>0</v>
      </c>
      <c r="CM4155">
        <f>'TABLEAU DE BORD'!K4153-'TABLEAU DE BORD'!I4153</f>
        <v>0</v>
      </c>
    </row>
    <row r="4156" spans="87:91" x14ac:dyDescent="0.25">
      <c r="CI4156">
        <f>'TABLEAU DE BORD'!B4154</f>
        <v>0</v>
      </c>
      <c r="CJ4156">
        <f>'TABLEAU DE BORD'!E4154-'TABLEAU DE BORD'!C4154</f>
        <v>0</v>
      </c>
      <c r="CL4156">
        <f>'TABLEAU DE BORD'!H4154</f>
        <v>0</v>
      </c>
      <c r="CM4156">
        <f>'TABLEAU DE BORD'!K4154-'TABLEAU DE BORD'!I4154</f>
        <v>0</v>
      </c>
    </row>
    <row r="4157" spans="87:91" x14ac:dyDescent="0.25">
      <c r="CI4157">
        <f>'TABLEAU DE BORD'!B4155</f>
        <v>0</v>
      </c>
      <c r="CJ4157">
        <f>'TABLEAU DE BORD'!E4155-'TABLEAU DE BORD'!C4155</f>
        <v>0</v>
      </c>
      <c r="CL4157">
        <f>'TABLEAU DE BORD'!H4155</f>
        <v>0</v>
      </c>
      <c r="CM4157">
        <f>'TABLEAU DE BORD'!K4155-'TABLEAU DE BORD'!I4155</f>
        <v>0</v>
      </c>
    </row>
    <row r="4158" spans="87:91" x14ac:dyDescent="0.25">
      <c r="CI4158">
        <f>'TABLEAU DE BORD'!B4156</f>
        <v>0</v>
      </c>
      <c r="CJ4158">
        <f>'TABLEAU DE BORD'!E4156-'TABLEAU DE BORD'!C4156</f>
        <v>0</v>
      </c>
      <c r="CL4158">
        <f>'TABLEAU DE BORD'!H4156</f>
        <v>0</v>
      </c>
      <c r="CM4158">
        <f>'TABLEAU DE BORD'!K4156-'TABLEAU DE BORD'!I4156</f>
        <v>0</v>
      </c>
    </row>
    <row r="4159" spans="87:91" x14ac:dyDescent="0.25">
      <c r="CI4159">
        <f>'TABLEAU DE BORD'!B4157</f>
        <v>0</v>
      </c>
      <c r="CJ4159">
        <f>'TABLEAU DE BORD'!E4157-'TABLEAU DE BORD'!C4157</f>
        <v>0</v>
      </c>
      <c r="CL4159">
        <f>'TABLEAU DE BORD'!H4157</f>
        <v>0</v>
      </c>
      <c r="CM4159">
        <f>'TABLEAU DE BORD'!K4157-'TABLEAU DE BORD'!I4157</f>
        <v>0</v>
      </c>
    </row>
    <row r="4160" spans="87:91" x14ac:dyDescent="0.25">
      <c r="CI4160">
        <f>'TABLEAU DE BORD'!B4158</f>
        <v>0</v>
      </c>
      <c r="CJ4160">
        <f>'TABLEAU DE BORD'!E4158-'TABLEAU DE BORD'!C4158</f>
        <v>0</v>
      </c>
      <c r="CL4160">
        <f>'TABLEAU DE BORD'!H4158</f>
        <v>0</v>
      </c>
      <c r="CM4160">
        <f>'TABLEAU DE BORD'!K4158-'TABLEAU DE BORD'!I4158</f>
        <v>0</v>
      </c>
    </row>
    <row r="4161" spans="87:91" x14ac:dyDescent="0.25">
      <c r="CI4161">
        <f>'TABLEAU DE BORD'!B4159</f>
        <v>0</v>
      </c>
      <c r="CJ4161">
        <f>'TABLEAU DE BORD'!E4159-'TABLEAU DE BORD'!C4159</f>
        <v>0</v>
      </c>
      <c r="CL4161">
        <f>'TABLEAU DE BORD'!H4159</f>
        <v>0</v>
      </c>
      <c r="CM4161">
        <f>'TABLEAU DE BORD'!K4159-'TABLEAU DE BORD'!I4159</f>
        <v>0</v>
      </c>
    </row>
    <row r="4162" spans="87:91" x14ac:dyDescent="0.25">
      <c r="CI4162">
        <f>'TABLEAU DE BORD'!B4160</f>
        <v>0</v>
      </c>
      <c r="CJ4162">
        <f>'TABLEAU DE BORD'!E4160-'TABLEAU DE BORD'!C4160</f>
        <v>0</v>
      </c>
      <c r="CL4162">
        <f>'TABLEAU DE BORD'!H4160</f>
        <v>0</v>
      </c>
      <c r="CM4162">
        <f>'TABLEAU DE BORD'!K4160-'TABLEAU DE BORD'!I4160</f>
        <v>0</v>
      </c>
    </row>
    <row r="4163" spans="87:91" x14ac:dyDescent="0.25">
      <c r="CI4163">
        <f>'TABLEAU DE BORD'!B4161</f>
        <v>0</v>
      </c>
      <c r="CJ4163">
        <f>'TABLEAU DE BORD'!E4161-'TABLEAU DE BORD'!C4161</f>
        <v>0</v>
      </c>
      <c r="CL4163">
        <f>'TABLEAU DE BORD'!H4161</f>
        <v>0</v>
      </c>
      <c r="CM4163">
        <f>'TABLEAU DE BORD'!K4161-'TABLEAU DE BORD'!I4161</f>
        <v>0</v>
      </c>
    </row>
    <row r="4164" spans="87:91" x14ac:dyDescent="0.25">
      <c r="CI4164">
        <f>'TABLEAU DE BORD'!B4162</f>
        <v>0</v>
      </c>
      <c r="CJ4164">
        <f>'TABLEAU DE BORD'!E4162-'TABLEAU DE BORD'!C4162</f>
        <v>0</v>
      </c>
      <c r="CL4164">
        <f>'TABLEAU DE BORD'!H4162</f>
        <v>0</v>
      </c>
      <c r="CM4164">
        <f>'TABLEAU DE BORD'!K4162-'TABLEAU DE BORD'!I4162</f>
        <v>0</v>
      </c>
    </row>
    <row r="4165" spans="87:91" x14ac:dyDescent="0.25">
      <c r="CI4165">
        <f>'TABLEAU DE BORD'!B4163</f>
        <v>0</v>
      </c>
      <c r="CJ4165">
        <f>'TABLEAU DE BORD'!E4163-'TABLEAU DE BORD'!C4163</f>
        <v>0</v>
      </c>
      <c r="CL4165">
        <f>'TABLEAU DE BORD'!H4163</f>
        <v>0</v>
      </c>
      <c r="CM4165">
        <f>'TABLEAU DE BORD'!K4163-'TABLEAU DE BORD'!I4163</f>
        <v>0</v>
      </c>
    </row>
    <row r="4166" spans="87:91" x14ac:dyDescent="0.25">
      <c r="CI4166">
        <f>'TABLEAU DE BORD'!B4164</f>
        <v>0</v>
      </c>
      <c r="CJ4166">
        <f>'TABLEAU DE BORD'!E4164-'TABLEAU DE BORD'!C4164</f>
        <v>0</v>
      </c>
      <c r="CL4166">
        <f>'TABLEAU DE BORD'!H4164</f>
        <v>0</v>
      </c>
      <c r="CM4166">
        <f>'TABLEAU DE BORD'!K4164-'TABLEAU DE BORD'!I4164</f>
        <v>0</v>
      </c>
    </row>
    <row r="4167" spans="87:91" x14ac:dyDescent="0.25">
      <c r="CI4167">
        <f>'TABLEAU DE BORD'!B4165</f>
        <v>0</v>
      </c>
      <c r="CJ4167">
        <f>'TABLEAU DE BORD'!E4165-'TABLEAU DE BORD'!C4165</f>
        <v>0</v>
      </c>
      <c r="CL4167">
        <f>'TABLEAU DE BORD'!H4165</f>
        <v>0</v>
      </c>
      <c r="CM4167">
        <f>'TABLEAU DE BORD'!K4165-'TABLEAU DE BORD'!I4165</f>
        <v>0</v>
      </c>
    </row>
    <row r="4168" spans="87:91" x14ac:dyDescent="0.25">
      <c r="CI4168">
        <f>'TABLEAU DE BORD'!B4166</f>
        <v>0</v>
      </c>
      <c r="CJ4168">
        <f>'TABLEAU DE BORD'!E4166-'TABLEAU DE BORD'!C4166</f>
        <v>0</v>
      </c>
      <c r="CL4168">
        <f>'TABLEAU DE BORD'!H4166</f>
        <v>0</v>
      </c>
      <c r="CM4168">
        <f>'TABLEAU DE BORD'!K4166-'TABLEAU DE BORD'!I4166</f>
        <v>0</v>
      </c>
    </row>
    <row r="4169" spans="87:91" x14ac:dyDescent="0.25">
      <c r="CI4169">
        <f>'TABLEAU DE BORD'!B4167</f>
        <v>0</v>
      </c>
      <c r="CJ4169">
        <f>'TABLEAU DE BORD'!E4167-'TABLEAU DE BORD'!C4167</f>
        <v>0</v>
      </c>
      <c r="CL4169">
        <f>'TABLEAU DE BORD'!H4167</f>
        <v>0</v>
      </c>
      <c r="CM4169">
        <f>'TABLEAU DE BORD'!K4167-'TABLEAU DE BORD'!I4167</f>
        <v>0</v>
      </c>
    </row>
    <row r="4170" spans="87:91" x14ac:dyDescent="0.25">
      <c r="CI4170">
        <f>'TABLEAU DE BORD'!B4168</f>
        <v>0</v>
      </c>
      <c r="CJ4170">
        <f>'TABLEAU DE BORD'!E4168-'TABLEAU DE BORD'!C4168</f>
        <v>0</v>
      </c>
      <c r="CL4170">
        <f>'TABLEAU DE BORD'!H4168</f>
        <v>0</v>
      </c>
      <c r="CM4170">
        <f>'TABLEAU DE BORD'!K4168-'TABLEAU DE BORD'!I4168</f>
        <v>0</v>
      </c>
    </row>
    <row r="4171" spans="87:91" x14ac:dyDescent="0.25">
      <c r="CI4171">
        <f>'TABLEAU DE BORD'!B4169</f>
        <v>0</v>
      </c>
      <c r="CJ4171">
        <f>'TABLEAU DE BORD'!E4169-'TABLEAU DE BORD'!C4169</f>
        <v>0</v>
      </c>
      <c r="CL4171">
        <f>'TABLEAU DE BORD'!H4169</f>
        <v>0</v>
      </c>
      <c r="CM4171">
        <f>'TABLEAU DE BORD'!K4169-'TABLEAU DE BORD'!I4169</f>
        <v>0</v>
      </c>
    </row>
    <row r="4172" spans="87:91" x14ac:dyDescent="0.25">
      <c r="CI4172">
        <f>'TABLEAU DE BORD'!B4170</f>
        <v>0</v>
      </c>
      <c r="CJ4172">
        <f>'TABLEAU DE BORD'!E4170-'TABLEAU DE BORD'!C4170</f>
        <v>0</v>
      </c>
      <c r="CL4172">
        <f>'TABLEAU DE BORD'!H4170</f>
        <v>0</v>
      </c>
      <c r="CM4172">
        <f>'TABLEAU DE BORD'!K4170-'TABLEAU DE BORD'!I4170</f>
        <v>0</v>
      </c>
    </row>
    <row r="4173" spans="87:91" x14ac:dyDescent="0.25">
      <c r="CI4173">
        <f>'TABLEAU DE BORD'!B4171</f>
        <v>0</v>
      </c>
      <c r="CJ4173">
        <f>'TABLEAU DE BORD'!E4171-'TABLEAU DE BORD'!C4171</f>
        <v>0</v>
      </c>
      <c r="CL4173">
        <f>'TABLEAU DE BORD'!H4171</f>
        <v>0</v>
      </c>
      <c r="CM4173">
        <f>'TABLEAU DE BORD'!K4171-'TABLEAU DE BORD'!I4171</f>
        <v>0</v>
      </c>
    </row>
    <row r="4174" spans="87:91" x14ac:dyDescent="0.25">
      <c r="CI4174">
        <f>'TABLEAU DE BORD'!B4172</f>
        <v>0</v>
      </c>
      <c r="CJ4174">
        <f>'TABLEAU DE BORD'!E4172-'TABLEAU DE BORD'!C4172</f>
        <v>0</v>
      </c>
      <c r="CL4174">
        <f>'TABLEAU DE BORD'!H4172</f>
        <v>0</v>
      </c>
      <c r="CM4174">
        <f>'TABLEAU DE BORD'!K4172-'TABLEAU DE BORD'!I4172</f>
        <v>0</v>
      </c>
    </row>
    <row r="4175" spans="87:91" x14ac:dyDescent="0.25">
      <c r="CI4175">
        <f>'TABLEAU DE BORD'!B4173</f>
        <v>0</v>
      </c>
      <c r="CJ4175">
        <f>'TABLEAU DE BORD'!E4173-'TABLEAU DE BORD'!C4173</f>
        <v>0</v>
      </c>
      <c r="CL4175">
        <f>'TABLEAU DE BORD'!H4173</f>
        <v>0</v>
      </c>
      <c r="CM4175">
        <f>'TABLEAU DE BORD'!K4173-'TABLEAU DE BORD'!I4173</f>
        <v>0</v>
      </c>
    </row>
    <row r="4176" spans="87:91" x14ac:dyDescent="0.25">
      <c r="CI4176">
        <f>'TABLEAU DE BORD'!B4174</f>
        <v>0</v>
      </c>
      <c r="CJ4176">
        <f>'TABLEAU DE BORD'!E4174-'TABLEAU DE BORD'!C4174</f>
        <v>0</v>
      </c>
      <c r="CL4176">
        <f>'TABLEAU DE BORD'!H4174</f>
        <v>0</v>
      </c>
      <c r="CM4176">
        <f>'TABLEAU DE BORD'!K4174-'TABLEAU DE BORD'!I4174</f>
        <v>0</v>
      </c>
    </row>
    <row r="4177" spans="87:91" x14ac:dyDescent="0.25">
      <c r="CI4177">
        <f>'TABLEAU DE BORD'!B4175</f>
        <v>0</v>
      </c>
      <c r="CJ4177">
        <f>'TABLEAU DE BORD'!E4175-'TABLEAU DE BORD'!C4175</f>
        <v>0</v>
      </c>
      <c r="CL4177">
        <f>'TABLEAU DE BORD'!H4175</f>
        <v>0</v>
      </c>
      <c r="CM4177">
        <f>'TABLEAU DE BORD'!K4175-'TABLEAU DE BORD'!I4175</f>
        <v>0</v>
      </c>
    </row>
    <row r="4178" spans="87:91" x14ac:dyDescent="0.25">
      <c r="CI4178">
        <f>'TABLEAU DE BORD'!B4176</f>
        <v>0</v>
      </c>
      <c r="CJ4178">
        <f>'TABLEAU DE BORD'!E4176-'TABLEAU DE BORD'!C4176</f>
        <v>0</v>
      </c>
      <c r="CL4178">
        <f>'TABLEAU DE BORD'!H4176</f>
        <v>0</v>
      </c>
      <c r="CM4178">
        <f>'TABLEAU DE BORD'!K4176-'TABLEAU DE BORD'!I4176</f>
        <v>0</v>
      </c>
    </row>
    <row r="4179" spans="87:91" x14ac:dyDescent="0.25">
      <c r="CI4179">
        <f>'TABLEAU DE BORD'!B4177</f>
        <v>0</v>
      </c>
      <c r="CJ4179">
        <f>'TABLEAU DE BORD'!E4177-'TABLEAU DE BORD'!C4177</f>
        <v>0</v>
      </c>
      <c r="CL4179">
        <f>'TABLEAU DE BORD'!H4177</f>
        <v>0</v>
      </c>
      <c r="CM4179">
        <f>'TABLEAU DE BORD'!K4177-'TABLEAU DE BORD'!I4177</f>
        <v>0</v>
      </c>
    </row>
    <row r="4180" spans="87:91" x14ac:dyDescent="0.25">
      <c r="CI4180">
        <f>'TABLEAU DE BORD'!B4178</f>
        <v>0</v>
      </c>
      <c r="CJ4180">
        <f>'TABLEAU DE BORD'!E4178-'TABLEAU DE BORD'!C4178</f>
        <v>0</v>
      </c>
      <c r="CL4180">
        <f>'TABLEAU DE BORD'!H4178</f>
        <v>0</v>
      </c>
      <c r="CM4180">
        <f>'TABLEAU DE BORD'!K4178-'TABLEAU DE BORD'!I4178</f>
        <v>0</v>
      </c>
    </row>
    <row r="4181" spans="87:91" x14ac:dyDescent="0.25">
      <c r="CI4181">
        <f>'TABLEAU DE BORD'!B4179</f>
        <v>0</v>
      </c>
      <c r="CJ4181">
        <f>'TABLEAU DE BORD'!E4179-'TABLEAU DE BORD'!C4179</f>
        <v>0</v>
      </c>
      <c r="CL4181">
        <f>'TABLEAU DE BORD'!H4179</f>
        <v>0</v>
      </c>
      <c r="CM4181">
        <f>'TABLEAU DE BORD'!K4179-'TABLEAU DE BORD'!I4179</f>
        <v>0</v>
      </c>
    </row>
    <row r="4182" spans="87:91" x14ac:dyDescent="0.25">
      <c r="CI4182">
        <f>'TABLEAU DE BORD'!B4180</f>
        <v>0</v>
      </c>
      <c r="CJ4182">
        <f>'TABLEAU DE BORD'!E4180-'TABLEAU DE BORD'!C4180</f>
        <v>0</v>
      </c>
      <c r="CL4182">
        <f>'TABLEAU DE BORD'!H4180</f>
        <v>0</v>
      </c>
      <c r="CM4182">
        <f>'TABLEAU DE BORD'!K4180-'TABLEAU DE BORD'!I4180</f>
        <v>0</v>
      </c>
    </row>
    <row r="4183" spans="87:91" x14ac:dyDescent="0.25">
      <c r="CI4183">
        <f>'TABLEAU DE BORD'!B4181</f>
        <v>0</v>
      </c>
      <c r="CJ4183">
        <f>'TABLEAU DE BORD'!E4181-'TABLEAU DE BORD'!C4181</f>
        <v>0</v>
      </c>
      <c r="CL4183">
        <f>'TABLEAU DE BORD'!H4181</f>
        <v>0</v>
      </c>
      <c r="CM4183">
        <f>'TABLEAU DE BORD'!K4181-'TABLEAU DE BORD'!I4181</f>
        <v>0</v>
      </c>
    </row>
    <row r="4184" spans="87:91" x14ac:dyDescent="0.25">
      <c r="CI4184">
        <f>'TABLEAU DE BORD'!B4182</f>
        <v>0</v>
      </c>
      <c r="CJ4184">
        <f>'TABLEAU DE BORD'!E4182-'TABLEAU DE BORD'!C4182</f>
        <v>0</v>
      </c>
      <c r="CL4184">
        <f>'TABLEAU DE BORD'!H4182</f>
        <v>0</v>
      </c>
      <c r="CM4184">
        <f>'TABLEAU DE BORD'!K4182-'TABLEAU DE BORD'!I4182</f>
        <v>0</v>
      </c>
    </row>
    <row r="4185" spans="87:91" x14ac:dyDescent="0.25">
      <c r="CI4185">
        <f>'TABLEAU DE BORD'!B4183</f>
        <v>0</v>
      </c>
      <c r="CJ4185">
        <f>'TABLEAU DE BORD'!E4183-'TABLEAU DE BORD'!C4183</f>
        <v>0</v>
      </c>
      <c r="CL4185">
        <f>'TABLEAU DE BORD'!H4183</f>
        <v>0</v>
      </c>
      <c r="CM4185">
        <f>'TABLEAU DE BORD'!K4183-'TABLEAU DE BORD'!I4183</f>
        <v>0</v>
      </c>
    </row>
    <row r="4186" spans="87:91" x14ac:dyDescent="0.25">
      <c r="CI4186">
        <f>'TABLEAU DE BORD'!B4184</f>
        <v>0</v>
      </c>
      <c r="CJ4186">
        <f>'TABLEAU DE BORD'!E4184-'TABLEAU DE BORD'!C4184</f>
        <v>0</v>
      </c>
      <c r="CL4186">
        <f>'TABLEAU DE BORD'!H4184</f>
        <v>0</v>
      </c>
      <c r="CM4186">
        <f>'TABLEAU DE BORD'!K4184-'TABLEAU DE BORD'!I4184</f>
        <v>0</v>
      </c>
    </row>
    <row r="4187" spans="87:91" x14ac:dyDescent="0.25">
      <c r="CI4187">
        <f>'TABLEAU DE BORD'!B4185</f>
        <v>0</v>
      </c>
      <c r="CJ4187">
        <f>'TABLEAU DE BORD'!E4185-'TABLEAU DE BORD'!C4185</f>
        <v>0</v>
      </c>
      <c r="CL4187">
        <f>'TABLEAU DE BORD'!H4185</f>
        <v>0</v>
      </c>
      <c r="CM4187">
        <f>'TABLEAU DE BORD'!K4185-'TABLEAU DE BORD'!I4185</f>
        <v>0</v>
      </c>
    </row>
    <row r="4188" spans="87:91" x14ac:dyDescent="0.25">
      <c r="CI4188">
        <f>'TABLEAU DE BORD'!B4186</f>
        <v>0</v>
      </c>
      <c r="CJ4188">
        <f>'TABLEAU DE BORD'!E4186-'TABLEAU DE BORD'!C4186</f>
        <v>0</v>
      </c>
      <c r="CL4188">
        <f>'TABLEAU DE BORD'!H4186</f>
        <v>0</v>
      </c>
      <c r="CM4188">
        <f>'TABLEAU DE BORD'!K4186-'TABLEAU DE BORD'!I4186</f>
        <v>0</v>
      </c>
    </row>
    <row r="4189" spans="87:91" x14ac:dyDescent="0.25">
      <c r="CI4189">
        <f>'TABLEAU DE BORD'!B4187</f>
        <v>0</v>
      </c>
      <c r="CJ4189">
        <f>'TABLEAU DE BORD'!E4187-'TABLEAU DE BORD'!C4187</f>
        <v>0</v>
      </c>
      <c r="CL4189">
        <f>'TABLEAU DE BORD'!H4187</f>
        <v>0</v>
      </c>
      <c r="CM4189">
        <f>'TABLEAU DE BORD'!K4187-'TABLEAU DE BORD'!I4187</f>
        <v>0</v>
      </c>
    </row>
    <row r="4190" spans="87:91" x14ac:dyDescent="0.25">
      <c r="CI4190">
        <f>'TABLEAU DE BORD'!B4188</f>
        <v>0</v>
      </c>
      <c r="CJ4190">
        <f>'TABLEAU DE BORD'!E4188-'TABLEAU DE BORD'!C4188</f>
        <v>0</v>
      </c>
      <c r="CL4190">
        <f>'TABLEAU DE BORD'!H4188</f>
        <v>0</v>
      </c>
      <c r="CM4190">
        <f>'TABLEAU DE BORD'!K4188-'TABLEAU DE BORD'!I4188</f>
        <v>0</v>
      </c>
    </row>
    <row r="4191" spans="87:91" x14ac:dyDescent="0.25">
      <c r="CI4191">
        <f>'TABLEAU DE BORD'!B4189</f>
        <v>0</v>
      </c>
      <c r="CJ4191">
        <f>'TABLEAU DE BORD'!E4189-'TABLEAU DE BORD'!C4189</f>
        <v>0</v>
      </c>
      <c r="CL4191">
        <f>'TABLEAU DE BORD'!H4189</f>
        <v>0</v>
      </c>
      <c r="CM4191">
        <f>'TABLEAU DE BORD'!K4189-'TABLEAU DE BORD'!I4189</f>
        <v>0</v>
      </c>
    </row>
    <row r="4192" spans="87:91" x14ac:dyDescent="0.25">
      <c r="CI4192">
        <f>'TABLEAU DE BORD'!B4190</f>
        <v>0</v>
      </c>
      <c r="CJ4192">
        <f>'TABLEAU DE BORD'!E4190-'TABLEAU DE BORD'!C4190</f>
        <v>0</v>
      </c>
      <c r="CL4192">
        <f>'TABLEAU DE BORD'!H4190</f>
        <v>0</v>
      </c>
      <c r="CM4192">
        <f>'TABLEAU DE BORD'!K4190-'TABLEAU DE BORD'!I4190</f>
        <v>0</v>
      </c>
    </row>
    <row r="4193" spans="87:91" x14ac:dyDescent="0.25">
      <c r="CI4193">
        <f>'TABLEAU DE BORD'!B4191</f>
        <v>0</v>
      </c>
      <c r="CJ4193">
        <f>'TABLEAU DE BORD'!E4191-'TABLEAU DE BORD'!C4191</f>
        <v>0</v>
      </c>
      <c r="CL4193">
        <f>'TABLEAU DE BORD'!H4191</f>
        <v>0</v>
      </c>
      <c r="CM4193">
        <f>'TABLEAU DE BORD'!K4191-'TABLEAU DE BORD'!I4191</f>
        <v>0</v>
      </c>
    </row>
    <row r="4194" spans="87:91" x14ac:dyDescent="0.25">
      <c r="CI4194">
        <f>'TABLEAU DE BORD'!B4192</f>
        <v>0</v>
      </c>
      <c r="CJ4194">
        <f>'TABLEAU DE BORD'!E4192-'TABLEAU DE BORD'!C4192</f>
        <v>0</v>
      </c>
      <c r="CL4194">
        <f>'TABLEAU DE BORD'!H4192</f>
        <v>0</v>
      </c>
      <c r="CM4194">
        <f>'TABLEAU DE BORD'!K4192-'TABLEAU DE BORD'!I4192</f>
        <v>0</v>
      </c>
    </row>
    <row r="4195" spans="87:91" x14ac:dyDescent="0.25">
      <c r="CI4195">
        <f>'TABLEAU DE BORD'!B4193</f>
        <v>0</v>
      </c>
      <c r="CJ4195">
        <f>'TABLEAU DE BORD'!E4193-'TABLEAU DE BORD'!C4193</f>
        <v>0</v>
      </c>
      <c r="CL4195">
        <f>'TABLEAU DE BORD'!H4193</f>
        <v>0</v>
      </c>
      <c r="CM4195">
        <f>'TABLEAU DE BORD'!K4193-'TABLEAU DE BORD'!I4193</f>
        <v>0</v>
      </c>
    </row>
    <row r="4196" spans="87:91" x14ac:dyDescent="0.25">
      <c r="CI4196">
        <f>'TABLEAU DE BORD'!B4194</f>
        <v>0</v>
      </c>
      <c r="CJ4196">
        <f>'TABLEAU DE BORD'!E4194-'TABLEAU DE BORD'!C4194</f>
        <v>0</v>
      </c>
      <c r="CL4196">
        <f>'TABLEAU DE BORD'!H4194</f>
        <v>0</v>
      </c>
      <c r="CM4196">
        <f>'TABLEAU DE BORD'!K4194-'TABLEAU DE BORD'!I4194</f>
        <v>0</v>
      </c>
    </row>
    <row r="4197" spans="87:91" x14ac:dyDescent="0.25">
      <c r="CI4197">
        <f>'TABLEAU DE BORD'!B4195</f>
        <v>0</v>
      </c>
      <c r="CJ4197">
        <f>'TABLEAU DE BORD'!E4195-'TABLEAU DE BORD'!C4195</f>
        <v>0</v>
      </c>
      <c r="CL4197">
        <f>'TABLEAU DE BORD'!H4195</f>
        <v>0</v>
      </c>
      <c r="CM4197">
        <f>'TABLEAU DE BORD'!K4195-'TABLEAU DE BORD'!I4195</f>
        <v>0</v>
      </c>
    </row>
    <row r="4198" spans="87:91" x14ac:dyDescent="0.25">
      <c r="CI4198">
        <f>'TABLEAU DE BORD'!B4196</f>
        <v>0</v>
      </c>
      <c r="CJ4198">
        <f>'TABLEAU DE BORD'!E4196-'TABLEAU DE BORD'!C4196</f>
        <v>0</v>
      </c>
      <c r="CL4198">
        <f>'TABLEAU DE BORD'!H4196</f>
        <v>0</v>
      </c>
      <c r="CM4198">
        <f>'TABLEAU DE BORD'!K4196-'TABLEAU DE BORD'!I4196</f>
        <v>0</v>
      </c>
    </row>
    <row r="4199" spans="87:91" x14ac:dyDescent="0.25">
      <c r="CI4199">
        <f>'TABLEAU DE BORD'!B4197</f>
        <v>0</v>
      </c>
      <c r="CJ4199">
        <f>'TABLEAU DE BORD'!E4197-'TABLEAU DE BORD'!C4197</f>
        <v>0</v>
      </c>
      <c r="CL4199">
        <f>'TABLEAU DE BORD'!H4197</f>
        <v>0</v>
      </c>
      <c r="CM4199">
        <f>'TABLEAU DE BORD'!K4197-'TABLEAU DE BORD'!I4197</f>
        <v>0</v>
      </c>
    </row>
    <row r="4200" spans="87:91" x14ac:dyDescent="0.25">
      <c r="CI4200">
        <f>'TABLEAU DE BORD'!B4198</f>
        <v>0</v>
      </c>
      <c r="CJ4200">
        <f>'TABLEAU DE BORD'!E4198-'TABLEAU DE BORD'!C4198</f>
        <v>0</v>
      </c>
      <c r="CL4200">
        <f>'TABLEAU DE BORD'!H4198</f>
        <v>0</v>
      </c>
      <c r="CM4200">
        <f>'TABLEAU DE BORD'!K4198-'TABLEAU DE BORD'!I4198</f>
        <v>0</v>
      </c>
    </row>
    <row r="4201" spans="87:91" x14ac:dyDescent="0.25">
      <c r="CI4201">
        <f>'TABLEAU DE BORD'!B4199</f>
        <v>0</v>
      </c>
      <c r="CJ4201">
        <f>'TABLEAU DE BORD'!E4199-'TABLEAU DE BORD'!C4199</f>
        <v>0</v>
      </c>
      <c r="CL4201">
        <f>'TABLEAU DE BORD'!H4199</f>
        <v>0</v>
      </c>
      <c r="CM4201">
        <f>'TABLEAU DE BORD'!K4199-'TABLEAU DE BORD'!I4199</f>
        <v>0</v>
      </c>
    </row>
    <row r="4202" spans="87:91" x14ac:dyDescent="0.25">
      <c r="CI4202">
        <f>'TABLEAU DE BORD'!B4200</f>
        <v>0</v>
      </c>
      <c r="CJ4202">
        <f>'TABLEAU DE BORD'!E4200-'TABLEAU DE BORD'!C4200</f>
        <v>0</v>
      </c>
      <c r="CL4202">
        <f>'TABLEAU DE BORD'!H4200</f>
        <v>0</v>
      </c>
      <c r="CM4202">
        <f>'TABLEAU DE BORD'!K4200-'TABLEAU DE BORD'!I4200</f>
        <v>0</v>
      </c>
    </row>
    <row r="4203" spans="87:91" x14ac:dyDescent="0.25">
      <c r="CI4203">
        <f>'TABLEAU DE BORD'!B4201</f>
        <v>0</v>
      </c>
      <c r="CJ4203">
        <f>'TABLEAU DE BORD'!E4201-'TABLEAU DE BORD'!C4201</f>
        <v>0</v>
      </c>
      <c r="CL4203">
        <f>'TABLEAU DE BORD'!H4201</f>
        <v>0</v>
      </c>
      <c r="CM4203">
        <f>'TABLEAU DE BORD'!K4201-'TABLEAU DE BORD'!I4201</f>
        <v>0</v>
      </c>
    </row>
    <row r="4204" spans="87:91" x14ac:dyDescent="0.25">
      <c r="CI4204">
        <f>'TABLEAU DE BORD'!B4202</f>
        <v>0</v>
      </c>
      <c r="CJ4204">
        <f>'TABLEAU DE BORD'!E4202-'TABLEAU DE BORD'!C4202</f>
        <v>0</v>
      </c>
      <c r="CL4204">
        <f>'TABLEAU DE BORD'!H4202</f>
        <v>0</v>
      </c>
      <c r="CM4204">
        <f>'TABLEAU DE BORD'!K4202-'TABLEAU DE BORD'!I4202</f>
        <v>0</v>
      </c>
    </row>
    <row r="4205" spans="87:91" x14ac:dyDescent="0.25">
      <c r="CI4205">
        <f>'TABLEAU DE BORD'!B4203</f>
        <v>0</v>
      </c>
      <c r="CJ4205">
        <f>'TABLEAU DE BORD'!E4203-'TABLEAU DE BORD'!C4203</f>
        <v>0</v>
      </c>
      <c r="CL4205">
        <f>'TABLEAU DE BORD'!H4203</f>
        <v>0</v>
      </c>
      <c r="CM4205">
        <f>'TABLEAU DE BORD'!K4203-'TABLEAU DE BORD'!I4203</f>
        <v>0</v>
      </c>
    </row>
    <row r="4206" spans="87:91" x14ac:dyDescent="0.25">
      <c r="CI4206">
        <f>'TABLEAU DE BORD'!B4204</f>
        <v>0</v>
      </c>
      <c r="CJ4206">
        <f>'TABLEAU DE BORD'!E4204-'TABLEAU DE BORD'!C4204</f>
        <v>0</v>
      </c>
      <c r="CL4206">
        <f>'TABLEAU DE BORD'!H4204</f>
        <v>0</v>
      </c>
      <c r="CM4206">
        <f>'TABLEAU DE BORD'!K4204-'TABLEAU DE BORD'!I4204</f>
        <v>0</v>
      </c>
    </row>
    <row r="4207" spans="87:91" x14ac:dyDescent="0.25">
      <c r="CI4207">
        <f>'TABLEAU DE BORD'!B4205</f>
        <v>0</v>
      </c>
      <c r="CJ4207">
        <f>'TABLEAU DE BORD'!E4205-'TABLEAU DE BORD'!C4205</f>
        <v>0</v>
      </c>
      <c r="CL4207">
        <f>'TABLEAU DE BORD'!H4205</f>
        <v>0</v>
      </c>
      <c r="CM4207">
        <f>'TABLEAU DE BORD'!K4205-'TABLEAU DE BORD'!I4205</f>
        <v>0</v>
      </c>
    </row>
    <row r="4208" spans="87:91" x14ac:dyDescent="0.25">
      <c r="CI4208">
        <f>'TABLEAU DE BORD'!B4206</f>
        <v>0</v>
      </c>
      <c r="CJ4208">
        <f>'TABLEAU DE BORD'!E4206-'TABLEAU DE BORD'!C4206</f>
        <v>0</v>
      </c>
      <c r="CL4208">
        <f>'TABLEAU DE BORD'!H4206</f>
        <v>0</v>
      </c>
      <c r="CM4208">
        <f>'TABLEAU DE BORD'!K4206-'TABLEAU DE BORD'!I4206</f>
        <v>0</v>
      </c>
    </row>
    <row r="4209" spans="87:91" x14ac:dyDescent="0.25">
      <c r="CI4209">
        <f>'TABLEAU DE BORD'!B4207</f>
        <v>0</v>
      </c>
      <c r="CJ4209">
        <f>'TABLEAU DE BORD'!E4207-'TABLEAU DE BORD'!C4207</f>
        <v>0</v>
      </c>
      <c r="CL4209">
        <f>'TABLEAU DE BORD'!H4207</f>
        <v>0</v>
      </c>
      <c r="CM4209">
        <f>'TABLEAU DE BORD'!K4207-'TABLEAU DE BORD'!I4207</f>
        <v>0</v>
      </c>
    </row>
    <row r="4210" spans="87:91" x14ac:dyDescent="0.25">
      <c r="CI4210">
        <f>'TABLEAU DE BORD'!B4208</f>
        <v>0</v>
      </c>
      <c r="CJ4210">
        <f>'TABLEAU DE BORD'!E4208-'TABLEAU DE BORD'!C4208</f>
        <v>0</v>
      </c>
      <c r="CL4210">
        <f>'TABLEAU DE BORD'!H4208</f>
        <v>0</v>
      </c>
      <c r="CM4210">
        <f>'TABLEAU DE BORD'!K4208-'TABLEAU DE BORD'!I4208</f>
        <v>0</v>
      </c>
    </row>
    <row r="4211" spans="87:91" x14ac:dyDescent="0.25">
      <c r="CI4211">
        <f>'TABLEAU DE BORD'!B4209</f>
        <v>0</v>
      </c>
      <c r="CJ4211">
        <f>'TABLEAU DE BORD'!E4209-'TABLEAU DE BORD'!C4209</f>
        <v>0</v>
      </c>
      <c r="CL4211">
        <f>'TABLEAU DE BORD'!H4209</f>
        <v>0</v>
      </c>
      <c r="CM4211">
        <f>'TABLEAU DE BORD'!K4209-'TABLEAU DE BORD'!I4209</f>
        <v>0</v>
      </c>
    </row>
    <row r="4212" spans="87:91" x14ac:dyDescent="0.25">
      <c r="CI4212">
        <f>'TABLEAU DE BORD'!B4210</f>
        <v>0</v>
      </c>
      <c r="CJ4212">
        <f>'TABLEAU DE BORD'!E4210-'TABLEAU DE BORD'!C4210</f>
        <v>0</v>
      </c>
      <c r="CL4212">
        <f>'TABLEAU DE BORD'!H4210</f>
        <v>0</v>
      </c>
      <c r="CM4212">
        <f>'TABLEAU DE BORD'!K4210-'TABLEAU DE BORD'!I4210</f>
        <v>0</v>
      </c>
    </row>
    <row r="4213" spans="87:91" x14ac:dyDescent="0.25">
      <c r="CI4213">
        <f>'TABLEAU DE BORD'!B4211</f>
        <v>0</v>
      </c>
      <c r="CJ4213">
        <f>'TABLEAU DE BORD'!E4211-'TABLEAU DE BORD'!C4211</f>
        <v>0</v>
      </c>
      <c r="CL4213">
        <f>'TABLEAU DE BORD'!H4211</f>
        <v>0</v>
      </c>
      <c r="CM4213">
        <f>'TABLEAU DE BORD'!K4211-'TABLEAU DE BORD'!I4211</f>
        <v>0</v>
      </c>
    </row>
    <row r="4214" spans="87:91" x14ac:dyDescent="0.25">
      <c r="CI4214">
        <f>'TABLEAU DE BORD'!B4212</f>
        <v>0</v>
      </c>
      <c r="CJ4214">
        <f>'TABLEAU DE BORD'!E4212-'TABLEAU DE BORD'!C4212</f>
        <v>0</v>
      </c>
      <c r="CL4214">
        <f>'TABLEAU DE BORD'!H4212</f>
        <v>0</v>
      </c>
      <c r="CM4214">
        <f>'TABLEAU DE BORD'!K4212-'TABLEAU DE BORD'!I4212</f>
        <v>0</v>
      </c>
    </row>
    <row r="4215" spans="87:91" x14ac:dyDescent="0.25">
      <c r="CI4215">
        <f>'TABLEAU DE BORD'!B4213</f>
        <v>0</v>
      </c>
      <c r="CJ4215">
        <f>'TABLEAU DE BORD'!E4213-'TABLEAU DE BORD'!C4213</f>
        <v>0</v>
      </c>
      <c r="CL4215">
        <f>'TABLEAU DE BORD'!H4213</f>
        <v>0</v>
      </c>
      <c r="CM4215">
        <f>'TABLEAU DE BORD'!K4213-'TABLEAU DE BORD'!I4213</f>
        <v>0</v>
      </c>
    </row>
    <row r="4216" spans="87:91" x14ac:dyDescent="0.25">
      <c r="CI4216">
        <f>'TABLEAU DE BORD'!B4214</f>
        <v>0</v>
      </c>
      <c r="CJ4216">
        <f>'TABLEAU DE BORD'!E4214-'TABLEAU DE BORD'!C4214</f>
        <v>0</v>
      </c>
      <c r="CL4216">
        <f>'TABLEAU DE BORD'!H4214</f>
        <v>0</v>
      </c>
      <c r="CM4216">
        <f>'TABLEAU DE BORD'!K4214-'TABLEAU DE BORD'!I4214</f>
        <v>0</v>
      </c>
    </row>
    <row r="4217" spans="87:91" x14ac:dyDescent="0.25">
      <c r="CI4217">
        <f>'TABLEAU DE BORD'!B4215</f>
        <v>0</v>
      </c>
      <c r="CJ4217">
        <f>'TABLEAU DE BORD'!E4215-'TABLEAU DE BORD'!C4215</f>
        <v>0</v>
      </c>
      <c r="CL4217">
        <f>'TABLEAU DE BORD'!H4215</f>
        <v>0</v>
      </c>
      <c r="CM4217">
        <f>'TABLEAU DE BORD'!K4215-'TABLEAU DE BORD'!I4215</f>
        <v>0</v>
      </c>
    </row>
    <row r="4218" spans="87:91" x14ac:dyDescent="0.25">
      <c r="CI4218">
        <f>'TABLEAU DE BORD'!B4216</f>
        <v>0</v>
      </c>
      <c r="CJ4218">
        <f>'TABLEAU DE BORD'!E4216-'TABLEAU DE BORD'!C4216</f>
        <v>0</v>
      </c>
      <c r="CL4218">
        <f>'TABLEAU DE BORD'!H4216</f>
        <v>0</v>
      </c>
      <c r="CM4218">
        <f>'TABLEAU DE BORD'!K4216-'TABLEAU DE BORD'!I4216</f>
        <v>0</v>
      </c>
    </row>
    <row r="4219" spans="87:91" x14ac:dyDescent="0.25">
      <c r="CI4219">
        <f>'TABLEAU DE BORD'!B4217</f>
        <v>0</v>
      </c>
      <c r="CJ4219">
        <f>'TABLEAU DE BORD'!E4217-'TABLEAU DE BORD'!C4217</f>
        <v>0</v>
      </c>
      <c r="CL4219">
        <f>'TABLEAU DE BORD'!H4217</f>
        <v>0</v>
      </c>
      <c r="CM4219">
        <f>'TABLEAU DE BORD'!K4217-'TABLEAU DE BORD'!I4217</f>
        <v>0</v>
      </c>
    </row>
    <row r="4220" spans="87:91" x14ac:dyDescent="0.25">
      <c r="CI4220">
        <f>'TABLEAU DE BORD'!B4218</f>
        <v>0</v>
      </c>
      <c r="CJ4220">
        <f>'TABLEAU DE BORD'!E4218-'TABLEAU DE BORD'!C4218</f>
        <v>0</v>
      </c>
      <c r="CL4220">
        <f>'TABLEAU DE BORD'!H4218</f>
        <v>0</v>
      </c>
      <c r="CM4220">
        <f>'TABLEAU DE BORD'!K4218-'TABLEAU DE BORD'!I4218</f>
        <v>0</v>
      </c>
    </row>
    <row r="4221" spans="87:91" x14ac:dyDescent="0.25">
      <c r="CI4221">
        <f>'TABLEAU DE BORD'!B4219</f>
        <v>0</v>
      </c>
      <c r="CJ4221">
        <f>'TABLEAU DE BORD'!E4219-'TABLEAU DE BORD'!C4219</f>
        <v>0</v>
      </c>
      <c r="CL4221">
        <f>'TABLEAU DE BORD'!H4219</f>
        <v>0</v>
      </c>
      <c r="CM4221">
        <f>'TABLEAU DE BORD'!K4219-'TABLEAU DE BORD'!I4219</f>
        <v>0</v>
      </c>
    </row>
    <row r="4222" spans="87:91" x14ac:dyDescent="0.25">
      <c r="CI4222">
        <f>'TABLEAU DE BORD'!B4220</f>
        <v>0</v>
      </c>
      <c r="CJ4222">
        <f>'TABLEAU DE BORD'!E4220-'TABLEAU DE BORD'!C4220</f>
        <v>0</v>
      </c>
      <c r="CL4222">
        <f>'TABLEAU DE BORD'!H4220</f>
        <v>0</v>
      </c>
      <c r="CM4222">
        <f>'TABLEAU DE BORD'!K4220-'TABLEAU DE BORD'!I4220</f>
        <v>0</v>
      </c>
    </row>
    <row r="4223" spans="87:91" x14ac:dyDescent="0.25">
      <c r="CI4223">
        <f>'TABLEAU DE BORD'!B4221</f>
        <v>0</v>
      </c>
      <c r="CJ4223">
        <f>'TABLEAU DE BORD'!E4221-'TABLEAU DE BORD'!C4221</f>
        <v>0</v>
      </c>
      <c r="CL4223">
        <f>'TABLEAU DE BORD'!H4221</f>
        <v>0</v>
      </c>
      <c r="CM4223">
        <f>'TABLEAU DE BORD'!K4221-'TABLEAU DE BORD'!I4221</f>
        <v>0</v>
      </c>
    </row>
    <row r="4224" spans="87:91" x14ac:dyDescent="0.25">
      <c r="CI4224">
        <f>'TABLEAU DE BORD'!B4222</f>
        <v>0</v>
      </c>
      <c r="CJ4224">
        <f>'TABLEAU DE BORD'!E4222-'TABLEAU DE BORD'!C4222</f>
        <v>0</v>
      </c>
      <c r="CL4224">
        <f>'TABLEAU DE BORD'!H4222</f>
        <v>0</v>
      </c>
      <c r="CM4224">
        <f>'TABLEAU DE BORD'!K4222-'TABLEAU DE BORD'!I4222</f>
        <v>0</v>
      </c>
    </row>
    <row r="4225" spans="87:91" x14ac:dyDescent="0.25">
      <c r="CI4225">
        <f>'TABLEAU DE BORD'!B4223</f>
        <v>0</v>
      </c>
      <c r="CJ4225">
        <f>'TABLEAU DE BORD'!E4223-'TABLEAU DE BORD'!C4223</f>
        <v>0</v>
      </c>
      <c r="CL4225">
        <f>'TABLEAU DE BORD'!H4223</f>
        <v>0</v>
      </c>
      <c r="CM4225">
        <f>'TABLEAU DE BORD'!K4223-'TABLEAU DE BORD'!I4223</f>
        <v>0</v>
      </c>
    </row>
    <row r="4226" spans="87:91" x14ac:dyDescent="0.25">
      <c r="CI4226">
        <f>'TABLEAU DE BORD'!B4224</f>
        <v>0</v>
      </c>
      <c r="CJ4226">
        <f>'TABLEAU DE BORD'!E4224-'TABLEAU DE BORD'!C4224</f>
        <v>0</v>
      </c>
      <c r="CL4226">
        <f>'TABLEAU DE BORD'!H4224</f>
        <v>0</v>
      </c>
      <c r="CM4226">
        <f>'TABLEAU DE BORD'!K4224-'TABLEAU DE BORD'!I4224</f>
        <v>0</v>
      </c>
    </row>
    <row r="4227" spans="87:91" x14ac:dyDescent="0.25">
      <c r="CI4227">
        <f>'TABLEAU DE BORD'!B4225</f>
        <v>0</v>
      </c>
      <c r="CJ4227">
        <f>'TABLEAU DE BORD'!E4225-'TABLEAU DE BORD'!C4225</f>
        <v>0</v>
      </c>
      <c r="CL4227">
        <f>'TABLEAU DE BORD'!H4225</f>
        <v>0</v>
      </c>
      <c r="CM4227">
        <f>'TABLEAU DE BORD'!K4225-'TABLEAU DE BORD'!I4225</f>
        <v>0</v>
      </c>
    </row>
    <row r="4228" spans="87:91" x14ac:dyDescent="0.25">
      <c r="CI4228">
        <f>'TABLEAU DE BORD'!B4226</f>
        <v>0</v>
      </c>
      <c r="CJ4228">
        <f>'TABLEAU DE BORD'!E4226-'TABLEAU DE BORD'!C4226</f>
        <v>0</v>
      </c>
      <c r="CL4228">
        <f>'TABLEAU DE BORD'!H4226</f>
        <v>0</v>
      </c>
      <c r="CM4228">
        <f>'TABLEAU DE BORD'!K4226-'TABLEAU DE BORD'!I4226</f>
        <v>0</v>
      </c>
    </row>
    <row r="4229" spans="87:91" x14ac:dyDescent="0.25">
      <c r="CI4229">
        <f>'TABLEAU DE BORD'!B4227</f>
        <v>0</v>
      </c>
      <c r="CJ4229">
        <f>'TABLEAU DE BORD'!E4227-'TABLEAU DE BORD'!C4227</f>
        <v>0</v>
      </c>
      <c r="CL4229">
        <f>'TABLEAU DE BORD'!H4227</f>
        <v>0</v>
      </c>
      <c r="CM4229">
        <f>'TABLEAU DE BORD'!K4227-'TABLEAU DE BORD'!I4227</f>
        <v>0</v>
      </c>
    </row>
    <row r="4230" spans="87:91" x14ac:dyDescent="0.25">
      <c r="CI4230">
        <f>'TABLEAU DE BORD'!B4228</f>
        <v>0</v>
      </c>
      <c r="CJ4230">
        <f>'TABLEAU DE BORD'!E4228-'TABLEAU DE BORD'!C4228</f>
        <v>0</v>
      </c>
      <c r="CL4230">
        <f>'TABLEAU DE BORD'!H4228</f>
        <v>0</v>
      </c>
      <c r="CM4230">
        <f>'TABLEAU DE BORD'!K4228-'TABLEAU DE BORD'!I4228</f>
        <v>0</v>
      </c>
    </row>
    <row r="4231" spans="87:91" x14ac:dyDescent="0.25">
      <c r="CI4231">
        <f>'TABLEAU DE BORD'!B4229</f>
        <v>0</v>
      </c>
      <c r="CJ4231">
        <f>'TABLEAU DE BORD'!E4229-'TABLEAU DE BORD'!C4229</f>
        <v>0</v>
      </c>
      <c r="CL4231">
        <f>'TABLEAU DE BORD'!H4229</f>
        <v>0</v>
      </c>
      <c r="CM4231">
        <f>'TABLEAU DE BORD'!K4229-'TABLEAU DE BORD'!I4229</f>
        <v>0</v>
      </c>
    </row>
    <row r="4232" spans="87:91" x14ac:dyDescent="0.25">
      <c r="CI4232">
        <f>'TABLEAU DE BORD'!B4230</f>
        <v>0</v>
      </c>
      <c r="CJ4232">
        <f>'TABLEAU DE BORD'!E4230-'TABLEAU DE BORD'!C4230</f>
        <v>0</v>
      </c>
      <c r="CL4232">
        <f>'TABLEAU DE BORD'!H4230</f>
        <v>0</v>
      </c>
      <c r="CM4232">
        <f>'TABLEAU DE BORD'!K4230-'TABLEAU DE BORD'!I4230</f>
        <v>0</v>
      </c>
    </row>
    <row r="4233" spans="87:91" x14ac:dyDescent="0.25">
      <c r="CI4233">
        <f>'TABLEAU DE BORD'!B4231</f>
        <v>0</v>
      </c>
      <c r="CJ4233">
        <f>'TABLEAU DE BORD'!E4231-'TABLEAU DE BORD'!C4231</f>
        <v>0</v>
      </c>
      <c r="CL4233">
        <f>'TABLEAU DE BORD'!H4231</f>
        <v>0</v>
      </c>
      <c r="CM4233">
        <f>'TABLEAU DE BORD'!K4231-'TABLEAU DE BORD'!I4231</f>
        <v>0</v>
      </c>
    </row>
    <row r="4234" spans="87:91" x14ac:dyDescent="0.25">
      <c r="CI4234">
        <f>'TABLEAU DE BORD'!B4232</f>
        <v>0</v>
      </c>
      <c r="CJ4234">
        <f>'TABLEAU DE BORD'!E4232-'TABLEAU DE BORD'!C4232</f>
        <v>0</v>
      </c>
      <c r="CL4234">
        <f>'TABLEAU DE BORD'!H4232</f>
        <v>0</v>
      </c>
      <c r="CM4234">
        <f>'TABLEAU DE BORD'!K4232-'TABLEAU DE BORD'!I4232</f>
        <v>0</v>
      </c>
    </row>
    <row r="4235" spans="87:91" x14ac:dyDescent="0.25">
      <c r="CI4235">
        <f>'TABLEAU DE BORD'!B4233</f>
        <v>0</v>
      </c>
      <c r="CJ4235">
        <f>'TABLEAU DE BORD'!E4233-'TABLEAU DE BORD'!C4233</f>
        <v>0</v>
      </c>
      <c r="CL4235">
        <f>'TABLEAU DE BORD'!H4233</f>
        <v>0</v>
      </c>
      <c r="CM4235">
        <f>'TABLEAU DE BORD'!K4233-'TABLEAU DE BORD'!I4233</f>
        <v>0</v>
      </c>
    </row>
    <row r="4236" spans="87:91" x14ac:dyDescent="0.25">
      <c r="CI4236">
        <f>'TABLEAU DE BORD'!B4234</f>
        <v>0</v>
      </c>
      <c r="CJ4236">
        <f>'TABLEAU DE BORD'!E4234-'TABLEAU DE BORD'!C4234</f>
        <v>0</v>
      </c>
      <c r="CL4236">
        <f>'TABLEAU DE BORD'!H4234</f>
        <v>0</v>
      </c>
      <c r="CM4236">
        <f>'TABLEAU DE BORD'!K4234-'TABLEAU DE BORD'!I4234</f>
        <v>0</v>
      </c>
    </row>
    <row r="4237" spans="87:91" x14ac:dyDescent="0.25">
      <c r="CI4237">
        <f>'TABLEAU DE BORD'!B4235</f>
        <v>0</v>
      </c>
      <c r="CJ4237">
        <f>'TABLEAU DE BORD'!E4235-'TABLEAU DE BORD'!C4235</f>
        <v>0</v>
      </c>
      <c r="CL4237">
        <f>'TABLEAU DE BORD'!H4235</f>
        <v>0</v>
      </c>
      <c r="CM4237">
        <f>'TABLEAU DE BORD'!K4235-'TABLEAU DE BORD'!I4235</f>
        <v>0</v>
      </c>
    </row>
    <row r="4238" spans="87:91" x14ac:dyDescent="0.25">
      <c r="CI4238">
        <f>'TABLEAU DE BORD'!B4236</f>
        <v>0</v>
      </c>
      <c r="CJ4238">
        <f>'TABLEAU DE BORD'!E4236-'TABLEAU DE BORD'!C4236</f>
        <v>0</v>
      </c>
      <c r="CL4238">
        <f>'TABLEAU DE BORD'!H4236</f>
        <v>0</v>
      </c>
      <c r="CM4238">
        <f>'TABLEAU DE BORD'!K4236-'TABLEAU DE BORD'!I4236</f>
        <v>0</v>
      </c>
    </row>
    <row r="4239" spans="87:91" x14ac:dyDescent="0.25">
      <c r="CI4239">
        <f>'TABLEAU DE BORD'!B4237</f>
        <v>0</v>
      </c>
      <c r="CJ4239">
        <f>'TABLEAU DE BORD'!E4237-'TABLEAU DE BORD'!C4237</f>
        <v>0</v>
      </c>
      <c r="CL4239">
        <f>'TABLEAU DE BORD'!H4237</f>
        <v>0</v>
      </c>
      <c r="CM4239">
        <f>'TABLEAU DE BORD'!K4237-'TABLEAU DE BORD'!I4237</f>
        <v>0</v>
      </c>
    </row>
    <row r="4240" spans="87:91" x14ac:dyDescent="0.25">
      <c r="CI4240">
        <f>'TABLEAU DE BORD'!B4238</f>
        <v>0</v>
      </c>
      <c r="CJ4240">
        <f>'TABLEAU DE BORD'!E4238-'TABLEAU DE BORD'!C4238</f>
        <v>0</v>
      </c>
      <c r="CL4240">
        <f>'TABLEAU DE BORD'!H4238</f>
        <v>0</v>
      </c>
      <c r="CM4240">
        <f>'TABLEAU DE BORD'!K4238-'TABLEAU DE BORD'!I4238</f>
        <v>0</v>
      </c>
    </row>
    <row r="4241" spans="87:91" x14ac:dyDescent="0.25">
      <c r="CI4241">
        <f>'TABLEAU DE BORD'!B4239</f>
        <v>0</v>
      </c>
      <c r="CJ4241">
        <f>'TABLEAU DE BORD'!E4239-'TABLEAU DE BORD'!C4239</f>
        <v>0</v>
      </c>
      <c r="CL4241">
        <f>'TABLEAU DE BORD'!H4239</f>
        <v>0</v>
      </c>
      <c r="CM4241">
        <f>'TABLEAU DE BORD'!K4239-'TABLEAU DE BORD'!I4239</f>
        <v>0</v>
      </c>
    </row>
    <row r="4242" spans="87:91" x14ac:dyDescent="0.25">
      <c r="CI4242">
        <f>'TABLEAU DE BORD'!B4240</f>
        <v>0</v>
      </c>
      <c r="CJ4242">
        <f>'TABLEAU DE BORD'!E4240-'TABLEAU DE BORD'!C4240</f>
        <v>0</v>
      </c>
      <c r="CL4242">
        <f>'TABLEAU DE BORD'!H4240</f>
        <v>0</v>
      </c>
      <c r="CM4242">
        <f>'TABLEAU DE BORD'!K4240-'TABLEAU DE BORD'!I4240</f>
        <v>0</v>
      </c>
    </row>
    <row r="4243" spans="87:91" x14ac:dyDescent="0.25">
      <c r="CI4243">
        <f>'TABLEAU DE BORD'!B4241</f>
        <v>0</v>
      </c>
      <c r="CJ4243">
        <f>'TABLEAU DE BORD'!E4241-'TABLEAU DE BORD'!C4241</f>
        <v>0</v>
      </c>
      <c r="CL4243">
        <f>'TABLEAU DE BORD'!H4241</f>
        <v>0</v>
      </c>
      <c r="CM4243">
        <f>'TABLEAU DE BORD'!K4241-'TABLEAU DE BORD'!I4241</f>
        <v>0</v>
      </c>
    </row>
    <row r="4244" spans="87:91" x14ac:dyDescent="0.25">
      <c r="CI4244">
        <f>'TABLEAU DE BORD'!B4242</f>
        <v>0</v>
      </c>
      <c r="CJ4244">
        <f>'TABLEAU DE BORD'!E4242-'TABLEAU DE BORD'!C4242</f>
        <v>0</v>
      </c>
      <c r="CL4244">
        <f>'TABLEAU DE BORD'!H4242</f>
        <v>0</v>
      </c>
      <c r="CM4244">
        <f>'TABLEAU DE BORD'!K4242-'TABLEAU DE BORD'!I4242</f>
        <v>0</v>
      </c>
    </row>
    <row r="4245" spans="87:91" x14ac:dyDescent="0.25">
      <c r="CI4245">
        <f>'TABLEAU DE BORD'!B4243</f>
        <v>0</v>
      </c>
      <c r="CJ4245">
        <f>'TABLEAU DE BORD'!E4243-'TABLEAU DE BORD'!C4243</f>
        <v>0</v>
      </c>
      <c r="CL4245">
        <f>'TABLEAU DE BORD'!H4243</f>
        <v>0</v>
      </c>
      <c r="CM4245">
        <f>'TABLEAU DE BORD'!K4243-'TABLEAU DE BORD'!I4243</f>
        <v>0</v>
      </c>
    </row>
    <row r="4246" spans="87:91" x14ac:dyDescent="0.25">
      <c r="CI4246">
        <f>'TABLEAU DE BORD'!B4244</f>
        <v>0</v>
      </c>
      <c r="CJ4246">
        <f>'TABLEAU DE BORD'!E4244-'TABLEAU DE BORD'!C4244</f>
        <v>0</v>
      </c>
      <c r="CL4246">
        <f>'TABLEAU DE BORD'!H4244</f>
        <v>0</v>
      </c>
      <c r="CM4246">
        <f>'TABLEAU DE BORD'!K4244-'TABLEAU DE BORD'!I4244</f>
        <v>0</v>
      </c>
    </row>
    <row r="4247" spans="87:91" x14ac:dyDescent="0.25">
      <c r="CI4247">
        <f>'TABLEAU DE BORD'!B4245</f>
        <v>0</v>
      </c>
      <c r="CJ4247">
        <f>'TABLEAU DE BORD'!E4245-'TABLEAU DE BORD'!C4245</f>
        <v>0</v>
      </c>
      <c r="CL4247">
        <f>'TABLEAU DE BORD'!H4245</f>
        <v>0</v>
      </c>
      <c r="CM4247">
        <f>'TABLEAU DE BORD'!K4245-'TABLEAU DE BORD'!I4245</f>
        <v>0</v>
      </c>
    </row>
    <row r="4248" spans="87:91" x14ac:dyDescent="0.25">
      <c r="CI4248">
        <f>'TABLEAU DE BORD'!B4246</f>
        <v>0</v>
      </c>
      <c r="CJ4248">
        <f>'TABLEAU DE BORD'!E4246-'TABLEAU DE BORD'!C4246</f>
        <v>0</v>
      </c>
      <c r="CL4248">
        <f>'TABLEAU DE BORD'!H4246</f>
        <v>0</v>
      </c>
      <c r="CM4248">
        <f>'TABLEAU DE BORD'!K4246-'TABLEAU DE BORD'!I4246</f>
        <v>0</v>
      </c>
    </row>
    <row r="4249" spans="87:91" x14ac:dyDescent="0.25">
      <c r="CI4249">
        <f>'TABLEAU DE BORD'!B4247</f>
        <v>0</v>
      </c>
      <c r="CJ4249">
        <f>'TABLEAU DE BORD'!E4247-'TABLEAU DE BORD'!C4247</f>
        <v>0</v>
      </c>
      <c r="CL4249">
        <f>'TABLEAU DE BORD'!H4247</f>
        <v>0</v>
      </c>
      <c r="CM4249">
        <f>'TABLEAU DE BORD'!K4247-'TABLEAU DE BORD'!I4247</f>
        <v>0</v>
      </c>
    </row>
    <row r="4250" spans="87:91" x14ac:dyDescent="0.25">
      <c r="CI4250">
        <f>'TABLEAU DE BORD'!B4248</f>
        <v>0</v>
      </c>
      <c r="CJ4250">
        <f>'TABLEAU DE BORD'!E4248-'TABLEAU DE BORD'!C4248</f>
        <v>0</v>
      </c>
      <c r="CL4250">
        <f>'TABLEAU DE BORD'!H4248</f>
        <v>0</v>
      </c>
      <c r="CM4250">
        <f>'TABLEAU DE BORD'!K4248-'TABLEAU DE BORD'!I4248</f>
        <v>0</v>
      </c>
    </row>
    <row r="4251" spans="87:91" x14ac:dyDescent="0.25">
      <c r="CI4251">
        <f>'TABLEAU DE BORD'!B4249</f>
        <v>0</v>
      </c>
      <c r="CJ4251">
        <f>'TABLEAU DE BORD'!E4249-'TABLEAU DE BORD'!C4249</f>
        <v>0</v>
      </c>
      <c r="CL4251">
        <f>'TABLEAU DE BORD'!H4249</f>
        <v>0</v>
      </c>
      <c r="CM4251">
        <f>'TABLEAU DE BORD'!K4249-'TABLEAU DE BORD'!I4249</f>
        <v>0</v>
      </c>
    </row>
    <row r="4252" spans="87:91" x14ac:dyDescent="0.25">
      <c r="CI4252">
        <f>'TABLEAU DE BORD'!B4250</f>
        <v>0</v>
      </c>
      <c r="CJ4252">
        <f>'TABLEAU DE BORD'!E4250-'TABLEAU DE BORD'!C4250</f>
        <v>0</v>
      </c>
      <c r="CL4252">
        <f>'TABLEAU DE BORD'!H4250</f>
        <v>0</v>
      </c>
      <c r="CM4252">
        <f>'TABLEAU DE BORD'!K4250-'TABLEAU DE BORD'!I4250</f>
        <v>0</v>
      </c>
    </row>
    <row r="4253" spans="87:91" x14ac:dyDescent="0.25">
      <c r="CI4253">
        <f>'TABLEAU DE BORD'!B4251</f>
        <v>0</v>
      </c>
      <c r="CJ4253">
        <f>'TABLEAU DE BORD'!E4251-'TABLEAU DE BORD'!C4251</f>
        <v>0</v>
      </c>
      <c r="CL4253">
        <f>'TABLEAU DE BORD'!H4251</f>
        <v>0</v>
      </c>
      <c r="CM4253">
        <f>'TABLEAU DE BORD'!K4251-'TABLEAU DE BORD'!I4251</f>
        <v>0</v>
      </c>
    </row>
    <row r="4254" spans="87:91" x14ac:dyDescent="0.25">
      <c r="CI4254">
        <f>'TABLEAU DE BORD'!B4252</f>
        <v>0</v>
      </c>
      <c r="CJ4254">
        <f>'TABLEAU DE BORD'!E4252-'TABLEAU DE BORD'!C4252</f>
        <v>0</v>
      </c>
      <c r="CL4254">
        <f>'TABLEAU DE BORD'!H4252</f>
        <v>0</v>
      </c>
      <c r="CM4254">
        <f>'TABLEAU DE BORD'!K4252-'TABLEAU DE BORD'!I4252</f>
        <v>0</v>
      </c>
    </row>
    <row r="4255" spans="87:91" x14ac:dyDescent="0.25">
      <c r="CI4255">
        <f>'TABLEAU DE BORD'!B4253</f>
        <v>0</v>
      </c>
      <c r="CJ4255">
        <f>'TABLEAU DE BORD'!E4253-'TABLEAU DE BORD'!C4253</f>
        <v>0</v>
      </c>
      <c r="CL4255">
        <f>'TABLEAU DE BORD'!H4253</f>
        <v>0</v>
      </c>
      <c r="CM4255">
        <f>'TABLEAU DE BORD'!K4253-'TABLEAU DE BORD'!I4253</f>
        <v>0</v>
      </c>
    </row>
    <row r="4256" spans="87:91" x14ac:dyDescent="0.25">
      <c r="CI4256">
        <f>'TABLEAU DE BORD'!B4254</f>
        <v>0</v>
      </c>
      <c r="CJ4256">
        <f>'TABLEAU DE BORD'!E4254-'TABLEAU DE BORD'!C4254</f>
        <v>0</v>
      </c>
      <c r="CL4256">
        <f>'TABLEAU DE BORD'!H4254</f>
        <v>0</v>
      </c>
      <c r="CM4256">
        <f>'TABLEAU DE BORD'!K4254-'TABLEAU DE BORD'!I4254</f>
        <v>0</v>
      </c>
    </row>
    <row r="4257" spans="87:91" x14ac:dyDescent="0.25">
      <c r="CI4257">
        <f>'TABLEAU DE BORD'!B4255</f>
        <v>0</v>
      </c>
      <c r="CJ4257">
        <f>'TABLEAU DE BORD'!E4255-'TABLEAU DE BORD'!C4255</f>
        <v>0</v>
      </c>
      <c r="CL4257">
        <f>'TABLEAU DE BORD'!H4255</f>
        <v>0</v>
      </c>
      <c r="CM4257">
        <f>'TABLEAU DE BORD'!K4255-'TABLEAU DE BORD'!I4255</f>
        <v>0</v>
      </c>
    </row>
    <row r="4258" spans="87:91" x14ac:dyDescent="0.25">
      <c r="CI4258">
        <f>'TABLEAU DE BORD'!B4256</f>
        <v>0</v>
      </c>
      <c r="CJ4258">
        <f>'TABLEAU DE BORD'!E4256-'TABLEAU DE BORD'!C4256</f>
        <v>0</v>
      </c>
      <c r="CL4258">
        <f>'TABLEAU DE BORD'!H4256</f>
        <v>0</v>
      </c>
      <c r="CM4258">
        <f>'TABLEAU DE BORD'!K4256-'TABLEAU DE BORD'!I4256</f>
        <v>0</v>
      </c>
    </row>
    <row r="4259" spans="87:91" x14ac:dyDescent="0.25">
      <c r="CI4259">
        <f>'TABLEAU DE BORD'!B4257</f>
        <v>0</v>
      </c>
      <c r="CJ4259">
        <f>'TABLEAU DE BORD'!E4257-'TABLEAU DE BORD'!C4257</f>
        <v>0</v>
      </c>
      <c r="CL4259">
        <f>'TABLEAU DE BORD'!H4257</f>
        <v>0</v>
      </c>
      <c r="CM4259">
        <f>'TABLEAU DE BORD'!K4257-'TABLEAU DE BORD'!I4257</f>
        <v>0</v>
      </c>
    </row>
    <row r="4260" spans="87:91" x14ac:dyDescent="0.25">
      <c r="CI4260">
        <f>'TABLEAU DE BORD'!B4258</f>
        <v>0</v>
      </c>
      <c r="CJ4260">
        <f>'TABLEAU DE BORD'!E4258-'TABLEAU DE BORD'!C4258</f>
        <v>0</v>
      </c>
      <c r="CL4260">
        <f>'TABLEAU DE BORD'!H4258</f>
        <v>0</v>
      </c>
      <c r="CM4260">
        <f>'TABLEAU DE BORD'!K4258-'TABLEAU DE BORD'!I4258</f>
        <v>0</v>
      </c>
    </row>
    <row r="4261" spans="87:91" x14ac:dyDescent="0.25">
      <c r="CI4261">
        <f>'TABLEAU DE BORD'!B4259</f>
        <v>0</v>
      </c>
      <c r="CJ4261">
        <f>'TABLEAU DE BORD'!E4259-'TABLEAU DE BORD'!C4259</f>
        <v>0</v>
      </c>
      <c r="CL4261">
        <f>'TABLEAU DE BORD'!H4259</f>
        <v>0</v>
      </c>
      <c r="CM4261">
        <f>'TABLEAU DE BORD'!K4259-'TABLEAU DE BORD'!I4259</f>
        <v>0</v>
      </c>
    </row>
    <row r="4262" spans="87:91" x14ac:dyDescent="0.25">
      <c r="CI4262">
        <f>'TABLEAU DE BORD'!B4260</f>
        <v>0</v>
      </c>
      <c r="CJ4262">
        <f>'TABLEAU DE BORD'!E4260-'TABLEAU DE BORD'!C4260</f>
        <v>0</v>
      </c>
      <c r="CL4262">
        <f>'TABLEAU DE BORD'!H4260</f>
        <v>0</v>
      </c>
      <c r="CM4262">
        <f>'TABLEAU DE BORD'!K4260-'TABLEAU DE BORD'!I4260</f>
        <v>0</v>
      </c>
    </row>
    <row r="4263" spans="87:91" x14ac:dyDescent="0.25">
      <c r="CI4263">
        <f>'TABLEAU DE BORD'!B4261</f>
        <v>0</v>
      </c>
      <c r="CJ4263">
        <f>'TABLEAU DE BORD'!E4261-'TABLEAU DE BORD'!C4261</f>
        <v>0</v>
      </c>
      <c r="CL4263">
        <f>'TABLEAU DE BORD'!H4261</f>
        <v>0</v>
      </c>
      <c r="CM4263">
        <f>'TABLEAU DE BORD'!K4261-'TABLEAU DE BORD'!I4261</f>
        <v>0</v>
      </c>
    </row>
    <row r="4264" spans="87:91" x14ac:dyDescent="0.25">
      <c r="CI4264">
        <f>'TABLEAU DE BORD'!B4262</f>
        <v>0</v>
      </c>
      <c r="CJ4264">
        <f>'TABLEAU DE BORD'!E4262-'TABLEAU DE BORD'!C4262</f>
        <v>0</v>
      </c>
      <c r="CL4264">
        <f>'TABLEAU DE BORD'!H4262</f>
        <v>0</v>
      </c>
      <c r="CM4264">
        <f>'TABLEAU DE BORD'!K4262-'TABLEAU DE BORD'!I4262</f>
        <v>0</v>
      </c>
    </row>
    <row r="4265" spans="87:91" x14ac:dyDescent="0.25">
      <c r="CI4265">
        <f>'TABLEAU DE BORD'!B4263</f>
        <v>0</v>
      </c>
      <c r="CJ4265">
        <f>'TABLEAU DE BORD'!E4263-'TABLEAU DE BORD'!C4263</f>
        <v>0</v>
      </c>
      <c r="CL4265">
        <f>'TABLEAU DE BORD'!H4263</f>
        <v>0</v>
      </c>
      <c r="CM4265">
        <f>'TABLEAU DE BORD'!K4263-'TABLEAU DE BORD'!I4263</f>
        <v>0</v>
      </c>
    </row>
    <row r="4266" spans="87:91" x14ac:dyDescent="0.25">
      <c r="CI4266">
        <f>'TABLEAU DE BORD'!B4264</f>
        <v>0</v>
      </c>
      <c r="CJ4266">
        <f>'TABLEAU DE BORD'!E4264-'TABLEAU DE BORD'!C4264</f>
        <v>0</v>
      </c>
      <c r="CL4266">
        <f>'TABLEAU DE BORD'!H4264</f>
        <v>0</v>
      </c>
      <c r="CM4266">
        <f>'TABLEAU DE BORD'!K4264-'TABLEAU DE BORD'!I4264</f>
        <v>0</v>
      </c>
    </row>
    <row r="4267" spans="87:91" x14ac:dyDescent="0.25">
      <c r="CI4267">
        <f>'TABLEAU DE BORD'!B4265</f>
        <v>0</v>
      </c>
      <c r="CJ4267">
        <f>'TABLEAU DE BORD'!E4265-'TABLEAU DE BORD'!C4265</f>
        <v>0</v>
      </c>
      <c r="CL4267">
        <f>'TABLEAU DE BORD'!H4265</f>
        <v>0</v>
      </c>
      <c r="CM4267">
        <f>'TABLEAU DE BORD'!K4265-'TABLEAU DE BORD'!I4265</f>
        <v>0</v>
      </c>
    </row>
    <row r="4268" spans="87:91" x14ac:dyDescent="0.25">
      <c r="CI4268">
        <f>'TABLEAU DE BORD'!B4266</f>
        <v>0</v>
      </c>
      <c r="CJ4268">
        <f>'TABLEAU DE BORD'!E4266-'TABLEAU DE BORD'!C4266</f>
        <v>0</v>
      </c>
      <c r="CL4268">
        <f>'TABLEAU DE BORD'!H4266</f>
        <v>0</v>
      </c>
      <c r="CM4268">
        <f>'TABLEAU DE BORD'!K4266-'TABLEAU DE BORD'!I4266</f>
        <v>0</v>
      </c>
    </row>
    <row r="4269" spans="87:91" x14ac:dyDescent="0.25">
      <c r="CI4269">
        <f>'TABLEAU DE BORD'!B4267</f>
        <v>0</v>
      </c>
      <c r="CJ4269">
        <f>'TABLEAU DE BORD'!E4267-'TABLEAU DE BORD'!C4267</f>
        <v>0</v>
      </c>
      <c r="CL4269">
        <f>'TABLEAU DE BORD'!H4267</f>
        <v>0</v>
      </c>
      <c r="CM4269">
        <f>'TABLEAU DE BORD'!K4267-'TABLEAU DE BORD'!I4267</f>
        <v>0</v>
      </c>
    </row>
    <row r="4270" spans="87:91" x14ac:dyDescent="0.25">
      <c r="CI4270">
        <f>'TABLEAU DE BORD'!B4268</f>
        <v>0</v>
      </c>
      <c r="CJ4270">
        <f>'TABLEAU DE BORD'!E4268-'TABLEAU DE BORD'!C4268</f>
        <v>0</v>
      </c>
      <c r="CL4270">
        <f>'TABLEAU DE BORD'!H4268</f>
        <v>0</v>
      </c>
      <c r="CM4270">
        <f>'TABLEAU DE BORD'!K4268-'TABLEAU DE BORD'!I4268</f>
        <v>0</v>
      </c>
    </row>
    <row r="4271" spans="87:91" x14ac:dyDescent="0.25">
      <c r="CI4271">
        <f>'TABLEAU DE BORD'!B4269</f>
        <v>0</v>
      </c>
      <c r="CJ4271">
        <f>'TABLEAU DE BORD'!E4269-'TABLEAU DE BORD'!C4269</f>
        <v>0</v>
      </c>
      <c r="CL4271">
        <f>'TABLEAU DE BORD'!H4269</f>
        <v>0</v>
      </c>
      <c r="CM4271">
        <f>'TABLEAU DE BORD'!K4269-'TABLEAU DE BORD'!I4269</f>
        <v>0</v>
      </c>
    </row>
    <row r="4272" spans="87:91" x14ac:dyDescent="0.25">
      <c r="CI4272">
        <f>'TABLEAU DE BORD'!B4270</f>
        <v>0</v>
      </c>
      <c r="CJ4272">
        <f>'TABLEAU DE BORD'!E4270-'TABLEAU DE BORD'!C4270</f>
        <v>0</v>
      </c>
      <c r="CL4272">
        <f>'TABLEAU DE BORD'!H4270</f>
        <v>0</v>
      </c>
      <c r="CM4272">
        <f>'TABLEAU DE BORD'!K4270-'TABLEAU DE BORD'!I4270</f>
        <v>0</v>
      </c>
    </row>
    <row r="4273" spans="87:91" x14ac:dyDescent="0.25">
      <c r="CI4273">
        <f>'TABLEAU DE BORD'!B4271</f>
        <v>0</v>
      </c>
      <c r="CJ4273">
        <f>'TABLEAU DE BORD'!E4271-'TABLEAU DE BORD'!C4271</f>
        <v>0</v>
      </c>
      <c r="CL4273">
        <f>'TABLEAU DE BORD'!H4271</f>
        <v>0</v>
      </c>
      <c r="CM4273">
        <f>'TABLEAU DE BORD'!K4271-'TABLEAU DE BORD'!I4271</f>
        <v>0</v>
      </c>
    </row>
    <row r="4274" spans="87:91" x14ac:dyDescent="0.25">
      <c r="CI4274">
        <f>'TABLEAU DE BORD'!B4272</f>
        <v>0</v>
      </c>
      <c r="CJ4274">
        <f>'TABLEAU DE BORD'!E4272-'TABLEAU DE BORD'!C4272</f>
        <v>0</v>
      </c>
      <c r="CL4274">
        <f>'TABLEAU DE BORD'!H4272</f>
        <v>0</v>
      </c>
      <c r="CM4274">
        <f>'TABLEAU DE BORD'!K4272-'TABLEAU DE BORD'!I4272</f>
        <v>0</v>
      </c>
    </row>
    <row r="4275" spans="87:91" x14ac:dyDescent="0.25">
      <c r="CI4275">
        <f>'TABLEAU DE BORD'!B4273</f>
        <v>0</v>
      </c>
      <c r="CJ4275">
        <f>'TABLEAU DE BORD'!E4273-'TABLEAU DE BORD'!C4273</f>
        <v>0</v>
      </c>
      <c r="CL4275">
        <f>'TABLEAU DE BORD'!H4273</f>
        <v>0</v>
      </c>
      <c r="CM4275">
        <f>'TABLEAU DE BORD'!K4273-'TABLEAU DE BORD'!I4273</f>
        <v>0</v>
      </c>
    </row>
    <row r="4276" spans="87:91" x14ac:dyDescent="0.25">
      <c r="CI4276">
        <f>'TABLEAU DE BORD'!B4274</f>
        <v>0</v>
      </c>
      <c r="CJ4276">
        <f>'TABLEAU DE BORD'!E4274-'TABLEAU DE BORD'!C4274</f>
        <v>0</v>
      </c>
      <c r="CL4276">
        <f>'TABLEAU DE BORD'!H4274</f>
        <v>0</v>
      </c>
      <c r="CM4276">
        <f>'TABLEAU DE BORD'!K4274-'TABLEAU DE BORD'!I4274</f>
        <v>0</v>
      </c>
    </row>
    <row r="4277" spans="87:91" x14ac:dyDescent="0.25">
      <c r="CI4277">
        <f>'TABLEAU DE BORD'!B4275</f>
        <v>0</v>
      </c>
      <c r="CJ4277">
        <f>'TABLEAU DE BORD'!E4275-'TABLEAU DE BORD'!C4275</f>
        <v>0</v>
      </c>
      <c r="CL4277">
        <f>'TABLEAU DE BORD'!H4275</f>
        <v>0</v>
      </c>
      <c r="CM4277">
        <f>'TABLEAU DE BORD'!K4275-'TABLEAU DE BORD'!I4275</f>
        <v>0</v>
      </c>
    </row>
    <row r="4278" spans="87:91" x14ac:dyDescent="0.25">
      <c r="CI4278">
        <f>'TABLEAU DE BORD'!B4276</f>
        <v>0</v>
      </c>
      <c r="CJ4278">
        <f>'TABLEAU DE BORD'!E4276-'TABLEAU DE BORD'!C4276</f>
        <v>0</v>
      </c>
      <c r="CL4278">
        <f>'TABLEAU DE BORD'!H4276</f>
        <v>0</v>
      </c>
      <c r="CM4278">
        <f>'TABLEAU DE BORD'!K4276-'TABLEAU DE BORD'!I4276</f>
        <v>0</v>
      </c>
    </row>
    <row r="4279" spans="87:91" x14ac:dyDescent="0.25">
      <c r="CI4279">
        <f>'TABLEAU DE BORD'!B4277</f>
        <v>0</v>
      </c>
      <c r="CJ4279">
        <f>'TABLEAU DE BORD'!E4277-'TABLEAU DE BORD'!C4277</f>
        <v>0</v>
      </c>
      <c r="CL4279">
        <f>'TABLEAU DE BORD'!H4277</f>
        <v>0</v>
      </c>
      <c r="CM4279">
        <f>'TABLEAU DE BORD'!K4277-'TABLEAU DE BORD'!I4277</f>
        <v>0</v>
      </c>
    </row>
    <row r="4280" spans="87:91" x14ac:dyDescent="0.25">
      <c r="CI4280">
        <f>'TABLEAU DE BORD'!B4278</f>
        <v>0</v>
      </c>
      <c r="CJ4280">
        <f>'TABLEAU DE BORD'!E4278-'TABLEAU DE BORD'!C4278</f>
        <v>0</v>
      </c>
      <c r="CL4280">
        <f>'TABLEAU DE BORD'!H4278</f>
        <v>0</v>
      </c>
      <c r="CM4280">
        <f>'TABLEAU DE BORD'!K4278-'TABLEAU DE BORD'!I4278</f>
        <v>0</v>
      </c>
    </row>
    <row r="4281" spans="87:91" x14ac:dyDescent="0.25">
      <c r="CI4281">
        <f>'TABLEAU DE BORD'!B4279</f>
        <v>0</v>
      </c>
      <c r="CJ4281">
        <f>'TABLEAU DE BORD'!E4279-'TABLEAU DE BORD'!C4279</f>
        <v>0</v>
      </c>
      <c r="CL4281">
        <f>'TABLEAU DE BORD'!H4279</f>
        <v>0</v>
      </c>
      <c r="CM4281">
        <f>'TABLEAU DE BORD'!K4279-'TABLEAU DE BORD'!I4279</f>
        <v>0</v>
      </c>
    </row>
    <row r="4282" spans="87:91" x14ac:dyDescent="0.25">
      <c r="CI4282">
        <f>'TABLEAU DE BORD'!B4280</f>
        <v>0</v>
      </c>
      <c r="CJ4282">
        <f>'TABLEAU DE BORD'!E4280-'TABLEAU DE BORD'!C4280</f>
        <v>0</v>
      </c>
      <c r="CL4282">
        <f>'TABLEAU DE BORD'!H4280</f>
        <v>0</v>
      </c>
      <c r="CM4282">
        <f>'TABLEAU DE BORD'!K4280-'TABLEAU DE BORD'!I4280</f>
        <v>0</v>
      </c>
    </row>
    <row r="4283" spans="87:91" x14ac:dyDescent="0.25">
      <c r="CI4283">
        <f>'TABLEAU DE BORD'!B4281</f>
        <v>0</v>
      </c>
      <c r="CJ4283">
        <f>'TABLEAU DE BORD'!E4281-'TABLEAU DE BORD'!C4281</f>
        <v>0</v>
      </c>
      <c r="CL4283">
        <f>'TABLEAU DE BORD'!H4281</f>
        <v>0</v>
      </c>
      <c r="CM4283">
        <f>'TABLEAU DE BORD'!K4281-'TABLEAU DE BORD'!I4281</f>
        <v>0</v>
      </c>
    </row>
    <row r="4284" spans="87:91" x14ac:dyDescent="0.25">
      <c r="CI4284">
        <f>'TABLEAU DE BORD'!B4282</f>
        <v>0</v>
      </c>
      <c r="CJ4284">
        <f>'TABLEAU DE BORD'!E4282-'TABLEAU DE BORD'!C4282</f>
        <v>0</v>
      </c>
      <c r="CL4284">
        <f>'TABLEAU DE BORD'!H4282</f>
        <v>0</v>
      </c>
      <c r="CM4284">
        <f>'TABLEAU DE BORD'!K4282-'TABLEAU DE BORD'!I4282</f>
        <v>0</v>
      </c>
    </row>
    <row r="4285" spans="87:91" x14ac:dyDescent="0.25">
      <c r="CI4285">
        <f>'TABLEAU DE BORD'!B4283</f>
        <v>0</v>
      </c>
      <c r="CJ4285">
        <f>'TABLEAU DE BORD'!E4283-'TABLEAU DE BORD'!C4283</f>
        <v>0</v>
      </c>
      <c r="CL4285">
        <f>'TABLEAU DE BORD'!H4283</f>
        <v>0</v>
      </c>
      <c r="CM4285">
        <f>'TABLEAU DE BORD'!K4283-'TABLEAU DE BORD'!I4283</f>
        <v>0</v>
      </c>
    </row>
    <row r="4286" spans="87:91" x14ac:dyDescent="0.25">
      <c r="CI4286">
        <f>'TABLEAU DE BORD'!B4284</f>
        <v>0</v>
      </c>
      <c r="CJ4286">
        <f>'TABLEAU DE BORD'!E4284-'TABLEAU DE BORD'!C4284</f>
        <v>0</v>
      </c>
      <c r="CL4286">
        <f>'TABLEAU DE BORD'!H4284</f>
        <v>0</v>
      </c>
      <c r="CM4286">
        <f>'TABLEAU DE BORD'!K4284-'TABLEAU DE BORD'!I4284</f>
        <v>0</v>
      </c>
    </row>
    <row r="4287" spans="87:91" x14ac:dyDescent="0.25">
      <c r="CI4287">
        <f>'TABLEAU DE BORD'!B4285</f>
        <v>0</v>
      </c>
      <c r="CJ4287">
        <f>'TABLEAU DE BORD'!E4285-'TABLEAU DE BORD'!C4285</f>
        <v>0</v>
      </c>
      <c r="CL4287">
        <f>'TABLEAU DE BORD'!H4285</f>
        <v>0</v>
      </c>
      <c r="CM4287">
        <f>'TABLEAU DE BORD'!K4285-'TABLEAU DE BORD'!I4285</f>
        <v>0</v>
      </c>
    </row>
    <row r="4288" spans="87:91" x14ac:dyDescent="0.25">
      <c r="CI4288">
        <f>'TABLEAU DE BORD'!B4286</f>
        <v>0</v>
      </c>
      <c r="CJ4288">
        <f>'TABLEAU DE BORD'!E4286-'TABLEAU DE BORD'!C4286</f>
        <v>0</v>
      </c>
      <c r="CL4288">
        <f>'TABLEAU DE BORD'!H4286</f>
        <v>0</v>
      </c>
      <c r="CM4288">
        <f>'TABLEAU DE BORD'!K4286-'TABLEAU DE BORD'!I4286</f>
        <v>0</v>
      </c>
    </row>
    <row r="4289" spans="87:91" x14ac:dyDescent="0.25">
      <c r="CI4289">
        <f>'TABLEAU DE BORD'!B4287</f>
        <v>0</v>
      </c>
      <c r="CJ4289">
        <f>'TABLEAU DE BORD'!E4287-'TABLEAU DE BORD'!C4287</f>
        <v>0</v>
      </c>
      <c r="CL4289">
        <f>'TABLEAU DE BORD'!H4287</f>
        <v>0</v>
      </c>
      <c r="CM4289">
        <f>'TABLEAU DE BORD'!K4287-'TABLEAU DE BORD'!I4287</f>
        <v>0</v>
      </c>
    </row>
    <row r="4290" spans="87:91" x14ac:dyDescent="0.25">
      <c r="CI4290">
        <f>'TABLEAU DE BORD'!B4288</f>
        <v>0</v>
      </c>
      <c r="CJ4290">
        <f>'TABLEAU DE BORD'!E4288-'TABLEAU DE BORD'!C4288</f>
        <v>0</v>
      </c>
      <c r="CL4290">
        <f>'TABLEAU DE BORD'!H4288</f>
        <v>0</v>
      </c>
      <c r="CM4290">
        <f>'TABLEAU DE BORD'!K4288-'TABLEAU DE BORD'!I4288</f>
        <v>0</v>
      </c>
    </row>
    <row r="4291" spans="87:91" x14ac:dyDescent="0.25">
      <c r="CI4291">
        <f>'TABLEAU DE BORD'!B4289</f>
        <v>0</v>
      </c>
      <c r="CJ4291">
        <f>'TABLEAU DE BORD'!E4289-'TABLEAU DE BORD'!C4289</f>
        <v>0</v>
      </c>
      <c r="CL4291">
        <f>'TABLEAU DE BORD'!H4289</f>
        <v>0</v>
      </c>
      <c r="CM4291">
        <f>'TABLEAU DE BORD'!K4289-'TABLEAU DE BORD'!I4289</f>
        <v>0</v>
      </c>
    </row>
    <row r="4292" spans="87:91" x14ac:dyDescent="0.25">
      <c r="CI4292">
        <f>'TABLEAU DE BORD'!B4290</f>
        <v>0</v>
      </c>
      <c r="CJ4292">
        <f>'TABLEAU DE BORD'!E4290-'TABLEAU DE BORD'!C4290</f>
        <v>0</v>
      </c>
      <c r="CL4292">
        <f>'TABLEAU DE BORD'!H4290</f>
        <v>0</v>
      </c>
      <c r="CM4292">
        <f>'TABLEAU DE BORD'!K4290-'TABLEAU DE BORD'!I4290</f>
        <v>0</v>
      </c>
    </row>
    <row r="4293" spans="87:91" x14ac:dyDescent="0.25">
      <c r="CI4293">
        <f>'TABLEAU DE BORD'!B4291</f>
        <v>0</v>
      </c>
      <c r="CJ4293">
        <f>'TABLEAU DE BORD'!E4291-'TABLEAU DE BORD'!C4291</f>
        <v>0</v>
      </c>
      <c r="CL4293">
        <f>'TABLEAU DE BORD'!H4291</f>
        <v>0</v>
      </c>
      <c r="CM4293">
        <f>'TABLEAU DE BORD'!K4291-'TABLEAU DE BORD'!I4291</f>
        <v>0</v>
      </c>
    </row>
    <row r="4294" spans="87:91" x14ac:dyDescent="0.25">
      <c r="CI4294">
        <f>'TABLEAU DE BORD'!B4292</f>
        <v>0</v>
      </c>
      <c r="CJ4294">
        <f>'TABLEAU DE BORD'!E4292-'TABLEAU DE BORD'!C4292</f>
        <v>0</v>
      </c>
      <c r="CL4294">
        <f>'TABLEAU DE BORD'!H4292</f>
        <v>0</v>
      </c>
      <c r="CM4294">
        <f>'TABLEAU DE BORD'!K4292-'TABLEAU DE BORD'!I4292</f>
        <v>0</v>
      </c>
    </row>
    <row r="4295" spans="87:91" x14ac:dyDescent="0.25">
      <c r="CI4295">
        <f>'TABLEAU DE BORD'!B4293</f>
        <v>0</v>
      </c>
      <c r="CJ4295">
        <f>'TABLEAU DE BORD'!E4293-'TABLEAU DE BORD'!C4293</f>
        <v>0</v>
      </c>
      <c r="CL4295">
        <f>'TABLEAU DE BORD'!H4293</f>
        <v>0</v>
      </c>
      <c r="CM4295">
        <f>'TABLEAU DE BORD'!K4293-'TABLEAU DE BORD'!I4293</f>
        <v>0</v>
      </c>
    </row>
    <row r="4296" spans="87:91" x14ac:dyDescent="0.25">
      <c r="CI4296">
        <f>'TABLEAU DE BORD'!B4294</f>
        <v>0</v>
      </c>
      <c r="CJ4296">
        <f>'TABLEAU DE BORD'!E4294-'TABLEAU DE BORD'!C4294</f>
        <v>0</v>
      </c>
      <c r="CL4296">
        <f>'TABLEAU DE BORD'!H4294</f>
        <v>0</v>
      </c>
      <c r="CM4296">
        <f>'TABLEAU DE BORD'!K4294-'TABLEAU DE BORD'!I4294</f>
        <v>0</v>
      </c>
    </row>
    <row r="4297" spans="87:91" x14ac:dyDescent="0.25">
      <c r="CI4297">
        <f>'TABLEAU DE BORD'!B4295</f>
        <v>0</v>
      </c>
      <c r="CJ4297">
        <f>'TABLEAU DE BORD'!E4295-'TABLEAU DE BORD'!C4295</f>
        <v>0</v>
      </c>
      <c r="CL4297">
        <f>'TABLEAU DE BORD'!H4295</f>
        <v>0</v>
      </c>
      <c r="CM4297">
        <f>'TABLEAU DE BORD'!K4295-'TABLEAU DE BORD'!I4295</f>
        <v>0</v>
      </c>
    </row>
    <row r="4298" spans="87:91" x14ac:dyDescent="0.25">
      <c r="CI4298">
        <f>'TABLEAU DE BORD'!B4296</f>
        <v>0</v>
      </c>
      <c r="CJ4298">
        <f>'TABLEAU DE BORD'!E4296-'TABLEAU DE BORD'!C4296</f>
        <v>0</v>
      </c>
      <c r="CL4298">
        <f>'TABLEAU DE BORD'!H4296</f>
        <v>0</v>
      </c>
      <c r="CM4298">
        <f>'TABLEAU DE BORD'!K4296-'TABLEAU DE BORD'!I4296</f>
        <v>0</v>
      </c>
    </row>
    <row r="4299" spans="87:91" x14ac:dyDescent="0.25">
      <c r="CI4299">
        <f>'TABLEAU DE BORD'!B4297</f>
        <v>0</v>
      </c>
      <c r="CJ4299">
        <f>'TABLEAU DE BORD'!E4297-'TABLEAU DE BORD'!C4297</f>
        <v>0</v>
      </c>
      <c r="CL4299">
        <f>'TABLEAU DE BORD'!H4297</f>
        <v>0</v>
      </c>
      <c r="CM4299">
        <f>'TABLEAU DE BORD'!K4297-'TABLEAU DE BORD'!I4297</f>
        <v>0</v>
      </c>
    </row>
    <row r="4300" spans="87:91" x14ac:dyDescent="0.25">
      <c r="CI4300">
        <f>'TABLEAU DE BORD'!B4298</f>
        <v>0</v>
      </c>
      <c r="CJ4300">
        <f>'TABLEAU DE BORD'!E4298-'TABLEAU DE BORD'!C4298</f>
        <v>0</v>
      </c>
      <c r="CL4300">
        <f>'TABLEAU DE BORD'!H4298</f>
        <v>0</v>
      </c>
      <c r="CM4300">
        <f>'TABLEAU DE BORD'!K4298-'TABLEAU DE BORD'!I4298</f>
        <v>0</v>
      </c>
    </row>
    <row r="4301" spans="87:91" x14ac:dyDescent="0.25">
      <c r="CI4301">
        <f>'TABLEAU DE BORD'!B4299</f>
        <v>0</v>
      </c>
      <c r="CJ4301">
        <f>'TABLEAU DE BORD'!E4299-'TABLEAU DE BORD'!C4299</f>
        <v>0</v>
      </c>
      <c r="CL4301">
        <f>'TABLEAU DE BORD'!H4299</f>
        <v>0</v>
      </c>
      <c r="CM4301">
        <f>'TABLEAU DE BORD'!K4299-'TABLEAU DE BORD'!I4299</f>
        <v>0</v>
      </c>
    </row>
    <row r="4302" spans="87:91" x14ac:dyDescent="0.25">
      <c r="CI4302">
        <f>'TABLEAU DE BORD'!B4300</f>
        <v>0</v>
      </c>
      <c r="CJ4302">
        <f>'TABLEAU DE BORD'!E4300-'TABLEAU DE BORD'!C4300</f>
        <v>0</v>
      </c>
      <c r="CL4302">
        <f>'TABLEAU DE BORD'!H4300</f>
        <v>0</v>
      </c>
      <c r="CM4302">
        <f>'TABLEAU DE BORD'!K4300-'TABLEAU DE BORD'!I4300</f>
        <v>0</v>
      </c>
    </row>
    <row r="4303" spans="87:91" x14ac:dyDescent="0.25">
      <c r="CI4303">
        <f>'TABLEAU DE BORD'!B4301</f>
        <v>0</v>
      </c>
      <c r="CJ4303">
        <f>'TABLEAU DE BORD'!E4301-'TABLEAU DE BORD'!C4301</f>
        <v>0</v>
      </c>
      <c r="CL4303">
        <f>'TABLEAU DE BORD'!H4301</f>
        <v>0</v>
      </c>
      <c r="CM4303">
        <f>'TABLEAU DE BORD'!K4301-'TABLEAU DE BORD'!I4301</f>
        <v>0</v>
      </c>
    </row>
    <row r="4304" spans="87:91" x14ac:dyDescent="0.25">
      <c r="CI4304">
        <f>'TABLEAU DE BORD'!B4302</f>
        <v>0</v>
      </c>
      <c r="CJ4304">
        <f>'TABLEAU DE BORD'!E4302-'TABLEAU DE BORD'!C4302</f>
        <v>0</v>
      </c>
      <c r="CL4304">
        <f>'TABLEAU DE BORD'!H4302</f>
        <v>0</v>
      </c>
      <c r="CM4304">
        <f>'TABLEAU DE BORD'!K4302-'TABLEAU DE BORD'!I4302</f>
        <v>0</v>
      </c>
    </row>
    <row r="4305" spans="87:91" x14ac:dyDescent="0.25">
      <c r="CI4305">
        <f>'TABLEAU DE BORD'!B4303</f>
        <v>0</v>
      </c>
      <c r="CJ4305">
        <f>'TABLEAU DE BORD'!E4303-'TABLEAU DE BORD'!C4303</f>
        <v>0</v>
      </c>
      <c r="CL4305">
        <f>'TABLEAU DE BORD'!H4303</f>
        <v>0</v>
      </c>
      <c r="CM4305">
        <f>'TABLEAU DE BORD'!K4303-'TABLEAU DE BORD'!I4303</f>
        <v>0</v>
      </c>
    </row>
    <row r="4306" spans="87:91" x14ac:dyDescent="0.25">
      <c r="CI4306">
        <f>'TABLEAU DE BORD'!B4304</f>
        <v>0</v>
      </c>
      <c r="CJ4306">
        <f>'TABLEAU DE BORD'!E4304-'TABLEAU DE BORD'!C4304</f>
        <v>0</v>
      </c>
      <c r="CL4306">
        <f>'TABLEAU DE BORD'!H4304</f>
        <v>0</v>
      </c>
      <c r="CM4306">
        <f>'TABLEAU DE BORD'!K4304-'TABLEAU DE BORD'!I4304</f>
        <v>0</v>
      </c>
    </row>
    <row r="4307" spans="87:91" x14ac:dyDescent="0.25">
      <c r="CI4307">
        <f>'TABLEAU DE BORD'!B4305</f>
        <v>0</v>
      </c>
      <c r="CJ4307">
        <f>'TABLEAU DE BORD'!E4305-'TABLEAU DE BORD'!C4305</f>
        <v>0</v>
      </c>
      <c r="CL4307">
        <f>'TABLEAU DE BORD'!H4305</f>
        <v>0</v>
      </c>
      <c r="CM4307">
        <f>'TABLEAU DE BORD'!K4305-'TABLEAU DE BORD'!I4305</f>
        <v>0</v>
      </c>
    </row>
    <row r="4308" spans="87:91" x14ac:dyDescent="0.25">
      <c r="CI4308">
        <f>'TABLEAU DE BORD'!B4306</f>
        <v>0</v>
      </c>
      <c r="CJ4308">
        <f>'TABLEAU DE BORD'!E4306-'TABLEAU DE BORD'!C4306</f>
        <v>0</v>
      </c>
      <c r="CL4308">
        <f>'TABLEAU DE BORD'!H4306</f>
        <v>0</v>
      </c>
      <c r="CM4308">
        <f>'TABLEAU DE BORD'!K4306-'TABLEAU DE BORD'!I4306</f>
        <v>0</v>
      </c>
    </row>
    <row r="4309" spans="87:91" x14ac:dyDescent="0.25">
      <c r="CI4309">
        <f>'TABLEAU DE BORD'!B4307</f>
        <v>0</v>
      </c>
      <c r="CJ4309">
        <f>'TABLEAU DE BORD'!E4307-'TABLEAU DE BORD'!C4307</f>
        <v>0</v>
      </c>
      <c r="CL4309">
        <f>'TABLEAU DE BORD'!H4307</f>
        <v>0</v>
      </c>
      <c r="CM4309">
        <f>'TABLEAU DE BORD'!K4307-'TABLEAU DE BORD'!I4307</f>
        <v>0</v>
      </c>
    </row>
    <row r="4310" spans="87:91" x14ac:dyDescent="0.25">
      <c r="CI4310">
        <f>'TABLEAU DE BORD'!B4308</f>
        <v>0</v>
      </c>
      <c r="CJ4310">
        <f>'TABLEAU DE BORD'!E4308-'TABLEAU DE BORD'!C4308</f>
        <v>0</v>
      </c>
      <c r="CL4310">
        <f>'TABLEAU DE BORD'!H4308</f>
        <v>0</v>
      </c>
      <c r="CM4310">
        <f>'TABLEAU DE BORD'!K4308-'TABLEAU DE BORD'!I4308</f>
        <v>0</v>
      </c>
    </row>
    <row r="4311" spans="87:91" x14ac:dyDescent="0.25">
      <c r="CI4311">
        <f>'TABLEAU DE BORD'!B4309</f>
        <v>0</v>
      </c>
      <c r="CJ4311">
        <f>'TABLEAU DE BORD'!E4309-'TABLEAU DE BORD'!C4309</f>
        <v>0</v>
      </c>
      <c r="CL4311">
        <f>'TABLEAU DE BORD'!H4309</f>
        <v>0</v>
      </c>
      <c r="CM4311">
        <f>'TABLEAU DE BORD'!K4309-'TABLEAU DE BORD'!I4309</f>
        <v>0</v>
      </c>
    </row>
    <row r="4312" spans="87:91" x14ac:dyDescent="0.25">
      <c r="CI4312">
        <f>'TABLEAU DE BORD'!B4310</f>
        <v>0</v>
      </c>
      <c r="CJ4312">
        <f>'TABLEAU DE BORD'!E4310-'TABLEAU DE BORD'!C4310</f>
        <v>0</v>
      </c>
      <c r="CL4312">
        <f>'TABLEAU DE BORD'!H4310</f>
        <v>0</v>
      </c>
      <c r="CM4312">
        <f>'TABLEAU DE BORD'!K4310-'TABLEAU DE BORD'!I4310</f>
        <v>0</v>
      </c>
    </row>
    <row r="4313" spans="87:91" x14ac:dyDescent="0.25">
      <c r="CI4313">
        <f>'TABLEAU DE BORD'!B4311</f>
        <v>0</v>
      </c>
      <c r="CJ4313">
        <f>'TABLEAU DE BORD'!E4311-'TABLEAU DE BORD'!C4311</f>
        <v>0</v>
      </c>
      <c r="CL4313">
        <f>'TABLEAU DE BORD'!H4311</f>
        <v>0</v>
      </c>
      <c r="CM4313">
        <f>'TABLEAU DE BORD'!K4311-'TABLEAU DE BORD'!I4311</f>
        <v>0</v>
      </c>
    </row>
    <row r="4314" spans="87:91" x14ac:dyDescent="0.25">
      <c r="CI4314">
        <f>'TABLEAU DE BORD'!B4312</f>
        <v>0</v>
      </c>
      <c r="CJ4314">
        <f>'TABLEAU DE BORD'!E4312-'TABLEAU DE BORD'!C4312</f>
        <v>0</v>
      </c>
      <c r="CL4314">
        <f>'TABLEAU DE BORD'!H4312</f>
        <v>0</v>
      </c>
      <c r="CM4314">
        <f>'TABLEAU DE BORD'!K4312-'TABLEAU DE BORD'!I4312</f>
        <v>0</v>
      </c>
    </row>
    <row r="4315" spans="87:91" x14ac:dyDescent="0.25">
      <c r="CI4315">
        <f>'TABLEAU DE BORD'!B4313</f>
        <v>0</v>
      </c>
      <c r="CJ4315">
        <f>'TABLEAU DE BORD'!E4313-'TABLEAU DE BORD'!C4313</f>
        <v>0</v>
      </c>
      <c r="CL4315">
        <f>'TABLEAU DE BORD'!H4313</f>
        <v>0</v>
      </c>
      <c r="CM4315">
        <f>'TABLEAU DE BORD'!K4313-'TABLEAU DE BORD'!I4313</f>
        <v>0</v>
      </c>
    </row>
    <row r="4316" spans="87:91" x14ac:dyDescent="0.25">
      <c r="CI4316">
        <f>'TABLEAU DE BORD'!B4314</f>
        <v>0</v>
      </c>
      <c r="CJ4316">
        <f>'TABLEAU DE BORD'!E4314-'TABLEAU DE BORD'!C4314</f>
        <v>0</v>
      </c>
      <c r="CL4316">
        <f>'TABLEAU DE BORD'!H4314</f>
        <v>0</v>
      </c>
      <c r="CM4316">
        <f>'TABLEAU DE BORD'!K4314-'TABLEAU DE BORD'!I4314</f>
        <v>0</v>
      </c>
    </row>
    <row r="4317" spans="87:91" x14ac:dyDescent="0.25">
      <c r="CI4317">
        <f>'TABLEAU DE BORD'!B4315</f>
        <v>0</v>
      </c>
      <c r="CJ4317">
        <f>'TABLEAU DE BORD'!E4315-'TABLEAU DE BORD'!C4315</f>
        <v>0</v>
      </c>
      <c r="CL4317">
        <f>'TABLEAU DE BORD'!H4315</f>
        <v>0</v>
      </c>
      <c r="CM4317">
        <f>'TABLEAU DE BORD'!K4315-'TABLEAU DE BORD'!I4315</f>
        <v>0</v>
      </c>
    </row>
    <row r="4318" spans="87:91" x14ac:dyDescent="0.25">
      <c r="CI4318">
        <f>'TABLEAU DE BORD'!B4316</f>
        <v>0</v>
      </c>
      <c r="CJ4318">
        <f>'TABLEAU DE BORD'!E4316-'TABLEAU DE BORD'!C4316</f>
        <v>0</v>
      </c>
      <c r="CL4318">
        <f>'TABLEAU DE BORD'!H4316</f>
        <v>0</v>
      </c>
      <c r="CM4318">
        <f>'TABLEAU DE BORD'!K4316-'TABLEAU DE BORD'!I4316</f>
        <v>0</v>
      </c>
    </row>
    <row r="4319" spans="87:91" x14ac:dyDescent="0.25">
      <c r="CI4319">
        <f>'TABLEAU DE BORD'!B4317</f>
        <v>0</v>
      </c>
      <c r="CJ4319">
        <f>'TABLEAU DE BORD'!E4317-'TABLEAU DE BORD'!C4317</f>
        <v>0</v>
      </c>
      <c r="CL4319">
        <f>'TABLEAU DE BORD'!H4317</f>
        <v>0</v>
      </c>
      <c r="CM4319">
        <f>'TABLEAU DE BORD'!K4317-'TABLEAU DE BORD'!I4317</f>
        <v>0</v>
      </c>
    </row>
    <row r="4320" spans="87:91" x14ac:dyDescent="0.25">
      <c r="CI4320">
        <f>'TABLEAU DE BORD'!B4318</f>
        <v>0</v>
      </c>
      <c r="CJ4320">
        <f>'TABLEAU DE BORD'!E4318-'TABLEAU DE BORD'!C4318</f>
        <v>0</v>
      </c>
      <c r="CL4320">
        <f>'TABLEAU DE BORD'!H4318</f>
        <v>0</v>
      </c>
      <c r="CM4320">
        <f>'TABLEAU DE BORD'!K4318-'TABLEAU DE BORD'!I4318</f>
        <v>0</v>
      </c>
    </row>
    <row r="4321" spans="87:91" x14ac:dyDescent="0.25">
      <c r="CI4321">
        <f>'TABLEAU DE BORD'!B4319</f>
        <v>0</v>
      </c>
      <c r="CJ4321">
        <f>'TABLEAU DE BORD'!E4319-'TABLEAU DE BORD'!C4319</f>
        <v>0</v>
      </c>
      <c r="CL4321">
        <f>'TABLEAU DE BORD'!H4319</f>
        <v>0</v>
      </c>
      <c r="CM4321">
        <f>'TABLEAU DE BORD'!K4319-'TABLEAU DE BORD'!I4319</f>
        <v>0</v>
      </c>
    </row>
    <row r="4322" spans="87:91" x14ac:dyDescent="0.25">
      <c r="CI4322">
        <f>'TABLEAU DE BORD'!B4320</f>
        <v>0</v>
      </c>
      <c r="CJ4322">
        <f>'TABLEAU DE BORD'!E4320-'TABLEAU DE BORD'!C4320</f>
        <v>0</v>
      </c>
      <c r="CL4322">
        <f>'TABLEAU DE BORD'!H4320</f>
        <v>0</v>
      </c>
      <c r="CM4322">
        <f>'TABLEAU DE BORD'!K4320-'TABLEAU DE BORD'!I4320</f>
        <v>0</v>
      </c>
    </row>
    <row r="4323" spans="87:91" x14ac:dyDescent="0.25">
      <c r="CI4323">
        <f>'TABLEAU DE BORD'!B4321</f>
        <v>0</v>
      </c>
      <c r="CJ4323">
        <f>'TABLEAU DE BORD'!E4321-'TABLEAU DE BORD'!C4321</f>
        <v>0</v>
      </c>
      <c r="CL4323">
        <f>'TABLEAU DE BORD'!H4321</f>
        <v>0</v>
      </c>
      <c r="CM4323">
        <f>'TABLEAU DE BORD'!K4321-'TABLEAU DE BORD'!I4321</f>
        <v>0</v>
      </c>
    </row>
    <row r="4324" spans="87:91" x14ac:dyDescent="0.25">
      <c r="CI4324">
        <f>'TABLEAU DE BORD'!B4322</f>
        <v>0</v>
      </c>
      <c r="CJ4324">
        <f>'TABLEAU DE BORD'!E4322-'TABLEAU DE BORD'!C4322</f>
        <v>0</v>
      </c>
      <c r="CL4324">
        <f>'TABLEAU DE BORD'!H4322</f>
        <v>0</v>
      </c>
      <c r="CM4324">
        <f>'TABLEAU DE BORD'!K4322-'TABLEAU DE BORD'!I4322</f>
        <v>0</v>
      </c>
    </row>
    <row r="4325" spans="87:91" x14ac:dyDescent="0.25">
      <c r="CI4325">
        <f>'TABLEAU DE BORD'!B4323</f>
        <v>0</v>
      </c>
      <c r="CJ4325">
        <f>'TABLEAU DE BORD'!E4323-'TABLEAU DE BORD'!C4323</f>
        <v>0</v>
      </c>
      <c r="CL4325">
        <f>'TABLEAU DE BORD'!H4323</f>
        <v>0</v>
      </c>
      <c r="CM4325">
        <f>'TABLEAU DE BORD'!K4323-'TABLEAU DE BORD'!I4323</f>
        <v>0</v>
      </c>
    </row>
    <row r="4326" spans="87:91" x14ac:dyDescent="0.25">
      <c r="CI4326">
        <f>'TABLEAU DE BORD'!B4324</f>
        <v>0</v>
      </c>
      <c r="CJ4326">
        <f>'TABLEAU DE BORD'!E4324-'TABLEAU DE BORD'!C4324</f>
        <v>0</v>
      </c>
      <c r="CL4326">
        <f>'TABLEAU DE BORD'!H4324</f>
        <v>0</v>
      </c>
      <c r="CM4326">
        <f>'TABLEAU DE BORD'!K4324-'TABLEAU DE BORD'!I4324</f>
        <v>0</v>
      </c>
    </row>
    <row r="4327" spans="87:91" x14ac:dyDescent="0.25">
      <c r="CI4327">
        <f>'TABLEAU DE BORD'!B4325</f>
        <v>0</v>
      </c>
      <c r="CJ4327">
        <f>'TABLEAU DE BORD'!E4325-'TABLEAU DE BORD'!C4325</f>
        <v>0</v>
      </c>
      <c r="CL4327">
        <f>'TABLEAU DE BORD'!H4325</f>
        <v>0</v>
      </c>
      <c r="CM4327">
        <f>'TABLEAU DE BORD'!K4325-'TABLEAU DE BORD'!I4325</f>
        <v>0</v>
      </c>
    </row>
    <row r="4328" spans="87:91" x14ac:dyDescent="0.25">
      <c r="CI4328">
        <f>'TABLEAU DE BORD'!B4326</f>
        <v>0</v>
      </c>
      <c r="CJ4328">
        <f>'TABLEAU DE BORD'!E4326-'TABLEAU DE BORD'!C4326</f>
        <v>0</v>
      </c>
      <c r="CL4328">
        <f>'TABLEAU DE BORD'!H4326</f>
        <v>0</v>
      </c>
      <c r="CM4328">
        <f>'TABLEAU DE BORD'!K4326-'TABLEAU DE BORD'!I4326</f>
        <v>0</v>
      </c>
    </row>
    <row r="4329" spans="87:91" x14ac:dyDescent="0.25">
      <c r="CI4329">
        <f>'TABLEAU DE BORD'!B4327</f>
        <v>0</v>
      </c>
      <c r="CJ4329">
        <f>'TABLEAU DE BORD'!E4327-'TABLEAU DE BORD'!C4327</f>
        <v>0</v>
      </c>
      <c r="CL4329">
        <f>'TABLEAU DE BORD'!H4327</f>
        <v>0</v>
      </c>
      <c r="CM4329">
        <f>'TABLEAU DE BORD'!K4327-'TABLEAU DE BORD'!I4327</f>
        <v>0</v>
      </c>
    </row>
    <row r="4330" spans="87:91" x14ac:dyDescent="0.25">
      <c r="CI4330">
        <f>'TABLEAU DE BORD'!B4328</f>
        <v>0</v>
      </c>
      <c r="CJ4330">
        <f>'TABLEAU DE BORD'!E4328-'TABLEAU DE BORD'!C4328</f>
        <v>0</v>
      </c>
      <c r="CL4330">
        <f>'TABLEAU DE BORD'!H4328</f>
        <v>0</v>
      </c>
      <c r="CM4330">
        <f>'TABLEAU DE BORD'!K4328-'TABLEAU DE BORD'!I4328</f>
        <v>0</v>
      </c>
    </row>
    <row r="4331" spans="87:91" x14ac:dyDescent="0.25">
      <c r="CI4331">
        <f>'TABLEAU DE BORD'!B4329</f>
        <v>0</v>
      </c>
      <c r="CJ4331">
        <f>'TABLEAU DE BORD'!E4329-'TABLEAU DE BORD'!C4329</f>
        <v>0</v>
      </c>
      <c r="CL4331">
        <f>'TABLEAU DE BORD'!H4329</f>
        <v>0</v>
      </c>
      <c r="CM4331">
        <f>'TABLEAU DE BORD'!K4329-'TABLEAU DE BORD'!I4329</f>
        <v>0</v>
      </c>
    </row>
    <row r="4332" spans="87:91" x14ac:dyDescent="0.25">
      <c r="CI4332">
        <f>'TABLEAU DE BORD'!B4330</f>
        <v>0</v>
      </c>
      <c r="CJ4332">
        <f>'TABLEAU DE BORD'!E4330-'TABLEAU DE BORD'!C4330</f>
        <v>0</v>
      </c>
      <c r="CL4332">
        <f>'TABLEAU DE BORD'!H4330</f>
        <v>0</v>
      </c>
      <c r="CM4332">
        <f>'TABLEAU DE BORD'!K4330-'TABLEAU DE BORD'!I4330</f>
        <v>0</v>
      </c>
    </row>
    <row r="4333" spans="87:91" x14ac:dyDescent="0.25">
      <c r="CI4333">
        <f>'TABLEAU DE BORD'!B4331</f>
        <v>0</v>
      </c>
      <c r="CJ4333">
        <f>'TABLEAU DE BORD'!E4331-'TABLEAU DE BORD'!C4331</f>
        <v>0</v>
      </c>
      <c r="CL4333">
        <f>'TABLEAU DE BORD'!H4331</f>
        <v>0</v>
      </c>
      <c r="CM4333">
        <f>'TABLEAU DE BORD'!K4331-'TABLEAU DE BORD'!I4331</f>
        <v>0</v>
      </c>
    </row>
    <row r="4334" spans="87:91" x14ac:dyDescent="0.25">
      <c r="CI4334">
        <f>'TABLEAU DE BORD'!B4332</f>
        <v>0</v>
      </c>
      <c r="CJ4334">
        <f>'TABLEAU DE BORD'!E4332-'TABLEAU DE BORD'!C4332</f>
        <v>0</v>
      </c>
      <c r="CL4334">
        <f>'TABLEAU DE BORD'!H4332</f>
        <v>0</v>
      </c>
      <c r="CM4334">
        <f>'TABLEAU DE BORD'!K4332-'TABLEAU DE BORD'!I4332</f>
        <v>0</v>
      </c>
    </row>
    <row r="4335" spans="87:91" x14ac:dyDescent="0.25">
      <c r="CI4335">
        <f>'TABLEAU DE BORD'!B4333</f>
        <v>0</v>
      </c>
      <c r="CJ4335">
        <f>'TABLEAU DE BORD'!E4333-'TABLEAU DE BORD'!C4333</f>
        <v>0</v>
      </c>
      <c r="CL4335">
        <f>'TABLEAU DE BORD'!H4333</f>
        <v>0</v>
      </c>
      <c r="CM4335">
        <f>'TABLEAU DE BORD'!K4333-'TABLEAU DE BORD'!I4333</f>
        <v>0</v>
      </c>
    </row>
    <row r="4336" spans="87:91" x14ac:dyDescent="0.25">
      <c r="CI4336">
        <f>'TABLEAU DE BORD'!B4334</f>
        <v>0</v>
      </c>
      <c r="CJ4336">
        <f>'TABLEAU DE BORD'!E4334-'TABLEAU DE BORD'!C4334</f>
        <v>0</v>
      </c>
      <c r="CL4336">
        <f>'TABLEAU DE BORD'!H4334</f>
        <v>0</v>
      </c>
      <c r="CM4336">
        <f>'TABLEAU DE BORD'!K4334-'TABLEAU DE BORD'!I4334</f>
        <v>0</v>
      </c>
    </row>
    <row r="4337" spans="87:91" x14ac:dyDescent="0.25">
      <c r="CI4337">
        <f>'TABLEAU DE BORD'!B4335</f>
        <v>0</v>
      </c>
      <c r="CJ4337">
        <f>'TABLEAU DE BORD'!E4335-'TABLEAU DE BORD'!C4335</f>
        <v>0</v>
      </c>
      <c r="CL4337">
        <f>'TABLEAU DE BORD'!H4335</f>
        <v>0</v>
      </c>
      <c r="CM4337">
        <f>'TABLEAU DE BORD'!K4335-'TABLEAU DE BORD'!I4335</f>
        <v>0</v>
      </c>
    </row>
    <row r="4338" spans="87:91" x14ac:dyDescent="0.25">
      <c r="CI4338">
        <f>'TABLEAU DE BORD'!B4336</f>
        <v>0</v>
      </c>
      <c r="CJ4338">
        <f>'TABLEAU DE BORD'!E4336-'TABLEAU DE BORD'!C4336</f>
        <v>0</v>
      </c>
      <c r="CL4338">
        <f>'TABLEAU DE BORD'!H4336</f>
        <v>0</v>
      </c>
      <c r="CM4338">
        <f>'TABLEAU DE BORD'!K4336-'TABLEAU DE BORD'!I4336</f>
        <v>0</v>
      </c>
    </row>
    <row r="4339" spans="87:91" x14ac:dyDescent="0.25">
      <c r="CI4339">
        <f>'TABLEAU DE BORD'!B4337</f>
        <v>0</v>
      </c>
      <c r="CJ4339">
        <f>'TABLEAU DE BORD'!E4337-'TABLEAU DE BORD'!C4337</f>
        <v>0</v>
      </c>
      <c r="CL4339">
        <f>'TABLEAU DE BORD'!H4337</f>
        <v>0</v>
      </c>
      <c r="CM4339">
        <f>'TABLEAU DE BORD'!K4337-'TABLEAU DE BORD'!I4337</f>
        <v>0</v>
      </c>
    </row>
    <row r="4340" spans="87:91" x14ac:dyDescent="0.25">
      <c r="CI4340">
        <f>'TABLEAU DE BORD'!B4338</f>
        <v>0</v>
      </c>
      <c r="CJ4340">
        <f>'TABLEAU DE BORD'!E4338-'TABLEAU DE BORD'!C4338</f>
        <v>0</v>
      </c>
      <c r="CL4340">
        <f>'TABLEAU DE BORD'!H4338</f>
        <v>0</v>
      </c>
      <c r="CM4340">
        <f>'TABLEAU DE BORD'!K4338-'TABLEAU DE BORD'!I4338</f>
        <v>0</v>
      </c>
    </row>
    <row r="4341" spans="87:91" x14ac:dyDescent="0.25">
      <c r="CI4341">
        <f>'TABLEAU DE BORD'!B4339</f>
        <v>0</v>
      </c>
      <c r="CJ4341">
        <f>'TABLEAU DE BORD'!E4339-'TABLEAU DE BORD'!C4339</f>
        <v>0</v>
      </c>
      <c r="CL4341">
        <f>'TABLEAU DE BORD'!H4339</f>
        <v>0</v>
      </c>
      <c r="CM4341">
        <f>'TABLEAU DE BORD'!K4339-'TABLEAU DE BORD'!I4339</f>
        <v>0</v>
      </c>
    </row>
    <row r="4342" spans="87:91" x14ac:dyDescent="0.25">
      <c r="CI4342">
        <f>'TABLEAU DE BORD'!B4340</f>
        <v>0</v>
      </c>
      <c r="CJ4342">
        <f>'TABLEAU DE BORD'!E4340-'TABLEAU DE BORD'!C4340</f>
        <v>0</v>
      </c>
      <c r="CL4342">
        <f>'TABLEAU DE BORD'!H4340</f>
        <v>0</v>
      </c>
      <c r="CM4342">
        <f>'TABLEAU DE BORD'!K4340-'TABLEAU DE BORD'!I4340</f>
        <v>0</v>
      </c>
    </row>
    <row r="4343" spans="87:91" x14ac:dyDescent="0.25">
      <c r="CI4343">
        <f>'TABLEAU DE BORD'!B4341</f>
        <v>0</v>
      </c>
      <c r="CJ4343">
        <f>'TABLEAU DE BORD'!E4341-'TABLEAU DE BORD'!C4341</f>
        <v>0</v>
      </c>
      <c r="CL4343">
        <f>'TABLEAU DE BORD'!H4341</f>
        <v>0</v>
      </c>
      <c r="CM4343">
        <f>'TABLEAU DE BORD'!K4341-'TABLEAU DE BORD'!I4341</f>
        <v>0</v>
      </c>
    </row>
    <row r="4344" spans="87:91" x14ac:dyDescent="0.25">
      <c r="CI4344">
        <f>'TABLEAU DE BORD'!B4342</f>
        <v>0</v>
      </c>
      <c r="CJ4344">
        <f>'TABLEAU DE BORD'!E4342-'TABLEAU DE BORD'!C4342</f>
        <v>0</v>
      </c>
      <c r="CL4344">
        <f>'TABLEAU DE BORD'!H4342</f>
        <v>0</v>
      </c>
      <c r="CM4344">
        <f>'TABLEAU DE BORD'!K4342-'TABLEAU DE BORD'!I4342</f>
        <v>0</v>
      </c>
    </row>
    <row r="4345" spans="87:91" x14ac:dyDescent="0.25">
      <c r="CI4345">
        <f>'TABLEAU DE BORD'!B4343</f>
        <v>0</v>
      </c>
      <c r="CJ4345">
        <f>'TABLEAU DE BORD'!E4343-'TABLEAU DE BORD'!C4343</f>
        <v>0</v>
      </c>
      <c r="CL4345">
        <f>'TABLEAU DE BORD'!H4343</f>
        <v>0</v>
      </c>
      <c r="CM4345">
        <f>'TABLEAU DE BORD'!K4343-'TABLEAU DE BORD'!I4343</f>
        <v>0</v>
      </c>
    </row>
    <row r="4346" spans="87:91" x14ac:dyDescent="0.25">
      <c r="CI4346">
        <f>'TABLEAU DE BORD'!B4344</f>
        <v>0</v>
      </c>
      <c r="CJ4346">
        <f>'TABLEAU DE BORD'!E4344-'TABLEAU DE BORD'!C4344</f>
        <v>0</v>
      </c>
      <c r="CL4346">
        <f>'TABLEAU DE BORD'!H4344</f>
        <v>0</v>
      </c>
      <c r="CM4346">
        <f>'TABLEAU DE BORD'!K4344-'TABLEAU DE BORD'!I4344</f>
        <v>0</v>
      </c>
    </row>
    <row r="4347" spans="87:91" x14ac:dyDescent="0.25">
      <c r="CI4347">
        <f>'TABLEAU DE BORD'!B4345</f>
        <v>0</v>
      </c>
      <c r="CJ4347">
        <f>'TABLEAU DE BORD'!E4345-'TABLEAU DE BORD'!C4345</f>
        <v>0</v>
      </c>
      <c r="CL4347">
        <f>'TABLEAU DE BORD'!H4345</f>
        <v>0</v>
      </c>
      <c r="CM4347">
        <f>'TABLEAU DE BORD'!K4345-'TABLEAU DE BORD'!I4345</f>
        <v>0</v>
      </c>
    </row>
    <row r="4348" spans="87:91" x14ac:dyDescent="0.25">
      <c r="CI4348">
        <f>'TABLEAU DE BORD'!B4346</f>
        <v>0</v>
      </c>
      <c r="CJ4348">
        <f>'TABLEAU DE BORD'!E4346-'TABLEAU DE BORD'!C4346</f>
        <v>0</v>
      </c>
      <c r="CL4348">
        <f>'TABLEAU DE BORD'!H4346</f>
        <v>0</v>
      </c>
      <c r="CM4348">
        <f>'TABLEAU DE BORD'!K4346-'TABLEAU DE BORD'!I4346</f>
        <v>0</v>
      </c>
    </row>
    <row r="4349" spans="87:91" x14ac:dyDescent="0.25">
      <c r="CI4349">
        <f>'TABLEAU DE BORD'!B4347</f>
        <v>0</v>
      </c>
      <c r="CJ4349">
        <f>'TABLEAU DE BORD'!E4347-'TABLEAU DE BORD'!C4347</f>
        <v>0</v>
      </c>
      <c r="CL4349">
        <f>'TABLEAU DE BORD'!H4347</f>
        <v>0</v>
      </c>
      <c r="CM4349">
        <f>'TABLEAU DE BORD'!K4347-'TABLEAU DE BORD'!I4347</f>
        <v>0</v>
      </c>
    </row>
    <row r="4350" spans="87:91" x14ac:dyDescent="0.25">
      <c r="CI4350">
        <f>'TABLEAU DE BORD'!B4348</f>
        <v>0</v>
      </c>
      <c r="CJ4350">
        <f>'TABLEAU DE BORD'!E4348-'TABLEAU DE BORD'!C4348</f>
        <v>0</v>
      </c>
      <c r="CL4350">
        <f>'TABLEAU DE BORD'!H4348</f>
        <v>0</v>
      </c>
      <c r="CM4350">
        <f>'TABLEAU DE BORD'!K4348-'TABLEAU DE BORD'!I4348</f>
        <v>0</v>
      </c>
    </row>
    <row r="4351" spans="87:91" x14ac:dyDescent="0.25">
      <c r="CI4351">
        <f>'TABLEAU DE BORD'!B4349</f>
        <v>0</v>
      </c>
      <c r="CJ4351">
        <f>'TABLEAU DE BORD'!E4349-'TABLEAU DE BORD'!C4349</f>
        <v>0</v>
      </c>
      <c r="CL4351">
        <f>'TABLEAU DE BORD'!H4349</f>
        <v>0</v>
      </c>
      <c r="CM4351">
        <f>'TABLEAU DE BORD'!K4349-'TABLEAU DE BORD'!I4349</f>
        <v>0</v>
      </c>
    </row>
    <row r="4352" spans="87:91" x14ac:dyDescent="0.25">
      <c r="CI4352">
        <f>'TABLEAU DE BORD'!B4350</f>
        <v>0</v>
      </c>
      <c r="CJ4352">
        <f>'TABLEAU DE BORD'!E4350-'TABLEAU DE BORD'!C4350</f>
        <v>0</v>
      </c>
      <c r="CL4352">
        <f>'TABLEAU DE BORD'!H4350</f>
        <v>0</v>
      </c>
      <c r="CM4352">
        <f>'TABLEAU DE BORD'!K4350-'TABLEAU DE BORD'!I4350</f>
        <v>0</v>
      </c>
    </row>
    <row r="4353" spans="87:91" x14ac:dyDescent="0.25">
      <c r="CI4353">
        <f>'TABLEAU DE BORD'!B4351</f>
        <v>0</v>
      </c>
      <c r="CJ4353">
        <f>'TABLEAU DE BORD'!E4351-'TABLEAU DE BORD'!C4351</f>
        <v>0</v>
      </c>
      <c r="CL4353">
        <f>'TABLEAU DE BORD'!H4351</f>
        <v>0</v>
      </c>
      <c r="CM4353">
        <f>'TABLEAU DE BORD'!K4351-'TABLEAU DE BORD'!I4351</f>
        <v>0</v>
      </c>
    </row>
    <row r="4354" spans="87:91" x14ac:dyDescent="0.25">
      <c r="CI4354">
        <f>'TABLEAU DE BORD'!B4352</f>
        <v>0</v>
      </c>
      <c r="CJ4354">
        <f>'TABLEAU DE BORD'!E4352-'TABLEAU DE BORD'!C4352</f>
        <v>0</v>
      </c>
      <c r="CL4354">
        <f>'TABLEAU DE BORD'!H4352</f>
        <v>0</v>
      </c>
      <c r="CM4354">
        <f>'TABLEAU DE BORD'!K4352-'TABLEAU DE BORD'!I4352</f>
        <v>0</v>
      </c>
    </row>
    <row r="4355" spans="87:91" x14ac:dyDescent="0.25">
      <c r="CI4355">
        <f>'TABLEAU DE BORD'!B4353</f>
        <v>0</v>
      </c>
      <c r="CJ4355">
        <f>'TABLEAU DE BORD'!E4353-'TABLEAU DE BORD'!C4353</f>
        <v>0</v>
      </c>
      <c r="CL4355">
        <f>'TABLEAU DE BORD'!H4353</f>
        <v>0</v>
      </c>
      <c r="CM4355">
        <f>'TABLEAU DE BORD'!K4353-'TABLEAU DE BORD'!I4353</f>
        <v>0</v>
      </c>
    </row>
    <row r="4356" spans="87:91" x14ac:dyDescent="0.25">
      <c r="CI4356">
        <f>'TABLEAU DE BORD'!B4354</f>
        <v>0</v>
      </c>
      <c r="CJ4356">
        <f>'TABLEAU DE BORD'!E4354-'TABLEAU DE BORD'!C4354</f>
        <v>0</v>
      </c>
      <c r="CL4356">
        <f>'TABLEAU DE BORD'!H4354</f>
        <v>0</v>
      </c>
      <c r="CM4356">
        <f>'TABLEAU DE BORD'!K4354-'TABLEAU DE BORD'!I4354</f>
        <v>0</v>
      </c>
    </row>
    <row r="4357" spans="87:91" x14ac:dyDescent="0.25">
      <c r="CI4357">
        <f>'TABLEAU DE BORD'!B4355</f>
        <v>0</v>
      </c>
      <c r="CJ4357">
        <f>'TABLEAU DE BORD'!E4355-'TABLEAU DE BORD'!C4355</f>
        <v>0</v>
      </c>
      <c r="CL4357">
        <f>'TABLEAU DE BORD'!H4355</f>
        <v>0</v>
      </c>
      <c r="CM4357">
        <f>'TABLEAU DE BORD'!K4355-'TABLEAU DE BORD'!I4355</f>
        <v>0</v>
      </c>
    </row>
    <row r="4358" spans="87:91" x14ac:dyDescent="0.25">
      <c r="CI4358">
        <f>'TABLEAU DE BORD'!B4356</f>
        <v>0</v>
      </c>
      <c r="CJ4358">
        <f>'TABLEAU DE BORD'!E4356-'TABLEAU DE BORD'!C4356</f>
        <v>0</v>
      </c>
      <c r="CL4358">
        <f>'TABLEAU DE BORD'!H4356</f>
        <v>0</v>
      </c>
      <c r="CM4358">
        <f>'TABLEAU DE BORD'!K4356-'TABLEAU DE BORD'!I4356</f>
        <v>0</v>
      </c>
    </row>
    <row r="4359" spans="87:91" x14ac:dyDescent="0.25">
      <c r="CI4359">
        <f>'TABLEAU DE BORD'!B4357</f>
        <v>0</v>
      </c>
      <c r="CJ4359">
        <f>'TABLEAU DE BORD'!E4357-'TABLEAU DE BORD'!C4357</f>
        <v>0</v>
      </c>
      <c r="CL4359">
        <f>'TABLEAU DE BORD'!H4357</f>
        <v>0</v>
      </c>
      <c r="CM4359">
        <f>'TABLEAU DE BORD'!K4357-'TABLEAU DE BORD'!I4357</f>
        <v>0</v>
      </c>
    </row>
    <row r="4360" spans="87:91" x14ac:dyDescent="0.25">
      <c r="CI4360">
        <f>'TABLEAU DE BORD'!B4358</f>
        <v>0</v>
      </c>
      <c r="CJ4360">
        <f>'TABLEAU DE BORD'!E4358-'TABLEAU DE BORD'!C4358</f>
        <v>0</v>
      </c>
      <c r="CL4360">
        <f>'TABLEAU DE BORD'!H4358</f>
        <v>0</v>
      </c>
      <c r="CM4360">
        <f>'TABLEAU DE BORD'!K4358-'TABLEAU DE BORD'!I4358</f>
        <v>0</v>
      </c>
    </row>
    <row r="4361" spans="87:91" x14ac:dyDescent="0.25">
      <c r="CI4361">
        <f>'TABLEAU DE BORD'!B4359</f>
        <v>0</v>
      </c>
      <c r="CJ4361">
        <f>'TABLEAU DE BORD'!E4359-'TABLEAU DE BORD'!C4359</f>
        <v>0</v>
      </c>
      <c r="CL4361">
        <f>'TABLEAU DE BORD'!H4359</f>
        <v>0</v>
      </c>
      <c r="CM4361">
        <f>'TABLEAU DE BORD'!K4359-'TABLEAU DE BORD'!I4359</f>
        <v>0</v>
      </c>
    </row>
    <row r="4362" spans="87:91" x14ac:dyDescent="0.25">
      <c r="CI4362">
        <f>'TABLEAU DE BORD'!B4360</f>
        <v>0</v>
      </c>
      <c r="CJ4362">
        <f>'TABLEAU DE BORD'!E4360-'TABLEAU DE BORD'!C4360</f>
        <v>0</v>
      </c>
      <c r="CL4362">
        <f>'TABLEAU DE BORD'!H4360</f>
        <v>0</v>
      </c>
      <c r="CM4362">
        <f>'TABLEAU DE BORD'!K4360-'TABLEAU DE BORD'!I4360</f>
        <v>0</v>
      </c>
    </row>
    <row r="4363" spans="87:91" x14ac:dyDescent="0.25">
      <c r="CI4363">
        <f>'TABLEAU DE BORD'!B4361</f>
        <v>0</v>
      </c>
      <c r="CJ4363">
        <f>'TABLEAU DE BORD'!E4361-'TABLEAU DE BORD'!C4361</f>
        <v>0</v>
      </c>
      <c r="CL4363">
        <f>'TABLEAU DE BORD'!H4361</f>
        <v>0</v>
      </c>
      <c r="CM4363">
        <f>'TABLEAU DE BORD'!K4361-'TABLEAU DE BORD'!I4361</f>
        <v>0</v>
      </c>
    </row>
    <row r="4364" spans="87:91" x14ac:dyDescent="0.25">
      <c r="CI4364">
        <f>'TABLEAU DE BORD'!B4362</f>
        <v>0</v>
      </c>
      <c r="CJ4364">
        <f>'TABLEAU DE BORD'!E4362-'TABLEAU DE BORD'!C4362</f>
        <v>0</v>
      </c>
      <c r="CL4364">
        <f>'TABLEAU DE BORD'!H4362</f>
        <v>0</v>
      </c>
      <c r="CM4364">
        <f>'TABLEAU DE BORD'!K4362-'TABLEAU DE BORD'!I4362</f>
        <v>0</v>
      </c>
    </row>
    <row r="4365" spans="87:91" x14ac:dyDescent="0.25">
      <c r="CI4365">
        <f>'TABLEAU DE BORD'!B4363</f>
        <v>0</v>
      </c>
      <c r="CJ4365">
        <f>'TABLEAU DE BORD'!E4363-'TABLEAU DE BORD'!C4363</f>
        <v>0</v>
      </c>
      <c r="CL4365">
        <f>'TABLEAU DE BORD'!H4363</f>
        <v>0</v>
      </c>
      <c r="CM4365">
        <f>'TABLEAU DE BORD'!K4363-'TABLEAU DE BORD'!I4363</f>
        <v>0</v>
      </c>
    </row>
    <row r="4366" spans="87:91" x14ac:dyDescent="0.25">
      <c r="CI4366">
        <f>'TABLEAU DE BORD'!B4364</f>
        <v>0</v>
      </c>
      <c r="CJ4366">
        <f>'TABLEAU DE BORD'!E4364-'TABLEAU DE BORD'!C4364</f>
        <v>0</v>
      </c>
      <c r="CL4366">
        <f>'TABLEAU DE BORD'!H4364</f>
        <v>0</v>
      </c>
      <c r="CM4366">
        <f>'TABLEAU DE BORD'!K4364-'TABLEAU DE BORD'!I4364</f>
        <v>0</v>
      </c>
    </row>
    <row r="4367" spans="87:91" x14ac:dyDescent="0.25">
      <c r="CI4367">
        <f>'TABLEAU DE BORD'!B4365</f>
        <v>0</v>
      </c>
      <c r="CJ4367">
        <f>'TABLEAU DE BORD'!E4365-'TABLEAU DE BORD'!C4365</f>
        <v>0</v>
      </c>
      <c r="CL4367">
        <f>'TABLEAU DE BORD'!H4365</f>
        <v>0</v>
      </c>
      <c r="CM4367">
        <f>'TABLEAU DE BORD'!K4365-'TABLEAU DE BORD'!I4365</f>
        <v>0</v>
      </c>
    </row>
    <row r="4368" spans="87:91" x14ac:dyDescent="0.25">
      <c r="CI4368">
        <f>'TABLEAU DE BORD'!B4366</f>
        <v>0</v>
      </c>
      <c r="CJ4368">
        <f>'TABLEAU DE BORD'!E4366-'TABLEAU DE BORD'!C4366</f>
        <v>0</v>
      </c>
      <c r="CL4368">
        <f>'TABLEAU DE BORD'!H4366</f>
        <v>0</v>
      </c>
      <c r="CM4368">
        <f>'TABLEAU DE BORD'!K4366-'TABLEAU DE BORD'!I4366</f>
        <v>0</v>
      </c>
    </row>
    <row r="4369" spans="87:91" x14ac:dyDescent="0.25">
      <c r="CI4369">
        <f>'TABLEAU DE BORD'!B4367</f>
        <v>0</v>
      </c>
      <c r="CJ4369">
        <f>'TABLEAU DE BORD'!E4367-'TABLEAU DE BORD'!C4367</f>
        <v>0</v>
      </c>
      <c r="CL4369">
        <f>'TABLEAU DE BORD'!H4367</f>
        <v>0</v>
      </c>
      <c r="CM4369">
        <f>'TABLEAU DE BORD'!K4367-'TABLEAU DE BORD'!I4367</f>
        <v>0</v>
      </c>
    </row>
    <row r="4370" spans="87:91" x14ac:dyDescent="0.25">
      <c r="CI4370">
        <f>'TABLEAU DE BORD'!B4368</f>
        <v>0</v>
      </c>
      <c r="CJ4370">
        <f>'TABLEAU DE BORD'!E4368-'TABLEAU DE BORD'!C4368</f>
        <v>0</v>
      </c>
      <c r="CL4370">
        <f>'TABLEAU DE BORD'!H4368</f>
        <v>0</v>
      </c>
      <c r="CM4370">
        <f>'TABLEAU DE BORD'!K4368-'TABLEAU DE BORD'!I4368</f>
        <v>0</v>
      </c>
    </row>
    <row r="4371" spans="87:91" x14ac:dyDescent="0.25">
      <c r="CI4371">
        <f>'TABLEAU DE BORD'!B4369</f>
        <v>0</v>
      </c>
      <c r="CJ4371">
        <f>'TABLEAU DE BORD'!E4369-'TABLEAU DE BORD'!C4369</f>
        <v>0</v>
      </c>
      <c r="CL4371">
        <f>'TABLEAU DE BORD'!H4369</f>
        <v>0</v>
      </c>
      <c r="CM4371">
        <f>'TABLEAU DE BORD'!K4369-'TABLEAU DE BORD'!I4369</f>
        <v>0</v>
      </c>
    </row>
    <row r="4372" spans="87:91" x14ac:dyDescent="0.25">
      <c r="CI4372">
        <f>'TABLEAU DE BORD'!B4370</f>
        <v>0</v>
      </c>
      <c r="CJ4372">
        <f>'TABLEAU DE BORD'!E4370-'TABLEAU DE BORD'!C4370</f>
        <v>0</v>
      </c>
      <c r="CL4372">
        <f>'TABLEAU DE BORD'!H4370</f>
        <v>0</v>
      </c>
      <c r="CM4372">
        <f>'TABLEAU DE BORD'!K4370-'TABLEAU DE BORD'!I4370</f>
        <v>0</v>
      </c>
    </row>
    <row r="4373" spans="87:91" x14ac:dyDescent="0.25">
      <c r="CI4373">
        <f>'TABLEAU DE BORD'!B4371</f>
        <v>0</v>
      </c>
      <c r="CJ4373">
        <f>'TABLEAU DE BORD'!E4371-'TABLEAU DE BORD'!C4371</f>
        <v>0</v>
      </c>
      <c r="CL4373">
        <f>'TABLEAU DE BORD'!H4371</f>
        <v>0</v>
      </c>
      <c r="CM4373">
        <f>'TABLEAU DE BORD'!K4371-'TABLEAU DE BORD'!I4371</f>
        <v>0</v>
      </c>
    </row>
    <row r="4374" spans="87:91" x14ac:dyDescent="0.25">
      <c r="CI4374">
        <f>'TABLEAU DE BORD'!B4372</f>
        <v>0</v>
      </c>
      <c r="CJ4374">
        <f>'TABLEAU DE BORD'!E4372-'TABLEAU DE BORD'!C4372</f>
        <v>0</v>
      </c>
      <c r="CL4374">
        <f>'TABLEAU DE BORD'!H4372</f>
        <v>0</v>
      </c>
      <c r="CM4374">
        <f>'TABLEAU DE BORD'!K4372-'TABLEAU DE BORD'!I4372</f>
        <v>0</v>
      </c>
    </row>
    <row r="4375" spans="87:91" x14ac:dyDescent="0.25">
      <c r="CI4375">
        <f>'TABLEAU DE BORD'!B4373</f>
        <v>0</v>
      </c>
      <c r="CJ4375">
        <f>'TABLEAU DE BORD'!E4373-'TABLEAU DE BORD'!C4373</f>
        <v>0</v>
      </c>
      <c r="CL4375">
        <f>'TABLEAU DE BORD'!H4373</f>
        <v>0</v>
      </c>
      <c r="CM4375">
        <f>'TABLEAU DE BORD'!K4373-'TABLEAU DE BORD'!I4373</f>
        <v>0</v>
      </c>
    </row>
    <row r="4376" spans="87:91" x14ac:dyDescent="0.25">
      <c r="CI4376">
        <f>'TABLEAU DE BORD'!B4374</f>
        <v>0</v>
      </c>
      <c r="CJ4376">
        <f>'TABLEAU DE BORD'!E4374-'TABLEAU DE BORD'!C4374</f>
        <v>0</v>
      </c>
      <c r="CL4376">
        <f>'TABLEAU DE BORD'!H4374</f>
        <v>0</v>
      </c>
      <c r="CM4376">
        <f>'TABLEAU DE BORD'!K4374-'TABLEAU DE BORD'!I4374</f>
        <v>0</v>
      </c>
    </row>
    <row r="4377" spans="87:91" x14ac:dyDescent="0.25">
      <c r="CI4377">
        <f>'TABLEAU DE BORD'!B4375</f>
        <v>0</v>
      </c>
      <c r="CJ4377">
        <f>'TABLEAU DE BORD'!E4375-'TABLEAU DE BORD'!C4375</f>
        <v>0</v>
      </c>
      <c r="CL4377">
        <f>'TABLEAU DE BORD'!H4375</f>
        <v>0</v>
      </c>
      <c r="CM4377">
        <f>'TABLEAU DE BORD'!K4375-'TABLEAU DE BORD'!I4375</f>
        <v>0</v>
      </c>
    </row>
    <row r="4378" spans="87:91" x14ac:dyDescent="0.25">
      <c r="CI4378">
        <f>'TABLEAU DE BORD'!B4376</f>
        <v>0</v>
      </c>
      <c r="CJ4378">
        <f>'TABLEAU DE BORD'!E4376-'TABLEAU DE BORD'!C4376</f>
        <v>0</v>
      </c>
      <c r="CL4378">
        <f>'TABLEAU DE BORD'!H4376</f>
        <v>0</v>
      </c>
      <c r="CM4378">
        <f>'TABLEAU DE BORD'!K4376-'TABLEAU DE BORD'!I4376</f>
        <v>0</v>
      </c>
    </row>
    <row r="4379" spans="87:91" x14ac:dyDescent="0.25">
      <c r="CI4379">
        <f>'TABLEAU DE BORD'!B4377</f>
        <v>0</v>
      </c>
      <c r="CJ4379">
        <f>'TABLEAU DE BORD'!E4377-'TABLEAU DE BORD'!C4377</f>
        <v>0</v>
      </c>
      <c r="CL4379">
        <f>'TABLEAU DE BORD'!H4377</f>
        <v>0</v>
      </c>
      <c r="CM4379">
        <f>'TABLEAU DE BORD'!K4377-'TABLEAU DE BORD'!I4377</f>
        <v>0</v>
      </c>
    </row>
    <row r="4380" spans="87:91" x14ac:dyDescent="0.25">
      <c r="CI4380">
        <f>'TABLEAU DE BORD'!B4378</f>
        <v>0</v>
      </c>
      <c r="CJ4380">
        <f>'TABLEAU DE BORD'!E4378-'TABLEAU DE BORD'!C4378</f>
        <v>0</v>
      </c>
      <c r="CL4380">
        <f>'TABLEAU DE BORD'!H4378</f>
        <v>0</v>
      </c>
      <c r="CM4380">
        <f>'TABLEAU DE BORD'!K4378-'TABLEAU DE BORD'!I4378</f>
        <v>0</v>
      </c>
    </row>
    <row r="4381" spans="87:91" x14ac:dyDescent="0.25">
      <c r="CI4381">
        <f>'TABLEAU DE BORD'!B4379</f>
        <v>0</v>
      </c>
      <c r="CJ4381">
        <f>'TABLEAU DE BORD'!E4379-'TABLEAU DE BORD'!C4379</f>
        <v>0</v>
      </c>
      <c r="CL4381">
        <f>'TABLEAU DE BORD'!H4379</f>
        <v>0</v>
      </c>
      <c r="CM4381">
        <f>'TABLEAU DE BORD'!K4379-'TABLEAU DE BORD'!I4379</f>
        <v>0</v>
      </c>
    </row>
    <row r="4382" spans="87:91" x14ac:dyDescent="0.25">
      <c r="CI4382">
        <f>'TABLEAU DE BORD'!B4380</f>
        <v>0</v>
      </c>
      <c r="CJ4382">
        <f>'TABLEAU DE BORD'!E4380-'TABLEAU DE BORD'!C4380</f>
        <v>0</v>
      </c>
      <c r="CL4382">
        <f>'TABLEAU DE BORD'!H4380</f>
        <v>0</v>
      </c>
      <c r="CM4382">
        <f>'TABLEAU DE BORD'!K4380-'TABLEAU DE BORD'!I4380</f>
        <v>0</v>
      </c>
    </row>
    <row r="4383" spans="87:91" x14ac:dyDescent="0.25">
      <c r="CI4383">
        <f>'TABLEAU DE BORD'!B4381</f>
        <v>0</v>
      </c>
      <c r="CJ4383">
        <f>'TABLEAU DE BORD'!E4381-'TABLEAU DE BORD'!C4381</f>
        <v>0</v>
      </c>
      <c r="CL4383">
        <f>'TABLEAU DE BORD'!H4381</f>
        <v>0</v>
      </c>
      <c r="CM4383">
        <f>'TABLEAU DE BORD'!K4381-'TABLEAU DE BORD'!I4381</f>
        <v>0</v>
      </c>
    </row>
    <row r="4384" spans="87:91" x14ac:dyDescent="0.25">
      <c r="CI4384">
        <f>'TABLEAU DE BORD'!B4382</f>
        <v>0</v>
      </c>
      <c r="CJ4384">
        <f>'TABLEAU DE BORD'!E4382-'TABLEAU DE BORD'!C4382</f>
        <v>0</v>
      </c>
      <c r="CL4384">
        <f>'TABLEAU DE BORD'!H4382</f>
        <v>0</v>
      </c>
      <c r="CM4384">
        <f>'TABLEAU DE BORD'!K4382-'TABLEAU DE BORD'!I4382</f>
        <v>0</v>
      </c>
    </row>
    <row r="4385" spans="87:91" x14ac:dyDescent="0.25">
      <c r="CI4385">
        <f>'TABLEAU DE BORD'!B4383</f>
        <v>0</v>
      </c>
      <c r="CJ4385">
        <f>'TABLEAU DE BORD'!E4383-'TABLEAU DE BORD'!C4383</f>
        <v>0</v>
      </c>
      <c r="CL4385">
        <f>'TABLEAU DE BORD'!H4383</f>
        <v>0</v>
      </c>
      <c r="CM4385">
        <f>'TABLEAU DE BORD'!K4383-'TABLEAU DE BORD'!I4383</f>
        <v>0</v>
      </c>
    </row>
    <row r="4386" spans="87:91" x14ac:dyDescent="0.25">
      <c r="CI4386">
        <f>'TABLEAU DE BORD'!B4384</f>
        <v>0</v>
      </c>
      <c r="CJ4386">
        <f>'TABLEAU DE BORD'!E4384-'TABLEAU DE BORD'!C4384</f>
        <v>0</v>
      </c>
      <c r="CL4386">
        <f>'TABLEAU DE BORD'!H4384</f>
        <v>0</v>
      </c>
      <c r="CM4386">
        <f>'TABLEAU DE BORD'!K4384-'TABLEAU DE BORD'!I4384</f>
        <v>0</v>
      </c>
    </row>
    <row r="4387" spans="87:91" x14ac:dyDescent="0.25">
      <c r="CI4387">
        <f>'TABLEAU DE BORD'!B4385</f>
        <v>0</v>
      </c>
      <c r="CJ4387">
        <f>'TABLEAU DE BORD'!E4385-'TABLEAU DE BORD'!C4385</f>
        <v>0</v>
      </c>
      <c r="CL4387">
        <f>'TABLEAU DE BORD'!H4385</f>
        <v>0</v>
      </c>
      <c r="CM4387">
        <f>'TABLEAU DE BORD'!K4385-'TABLEAU DE BORD'!I4385</f>
        <v>0</v>
      </c>
    </row>
    <row r="4388" spans="87:91" x14ac:dyDescent="0.25">
      <c r="CI4388">
        <f>'TABLEAU DE BORD'!B4386</f>
        <v>0</v>
      </c>
      <c r="CJ4388">
        <f>'TABLEAU DE BORD'!E4386-'TABLEAU DE BORD'!C4386</f>
        <v>0</v>
      </c>
      <c r="CL4388">
        <f>'TABLEAU DE BORD'!H4386</f>
        <v>0</v>
      </c>
      <c r="CM4388">
        <f>'TABLEAU DE BORD'!K4386-'TABLEAU DE BORD'!I4386</f>
        <v>0</v>
      </c>
    </row>
    <row r="4389" spans="87:91" x14ac:dyDescent="0.25">
      <c r="CI4389">
        <f>'TABLEAU DE BORD'!B4387</f>
        <v>0</v>
      </c>
      <c r="CJ4389">
        <f>'TABLEAU DE BORD'!E4387-'TABLEAU DE BORD'!C4387</f>
        <v>0</v>
      </c>
      <c r="CL4389">
        <f>'TABLEAU DE BORD'!H4387</f>
        <v>0</v>
      </c>
      <c r="CM4389">
        <f>'TABLEAU DE BORD'!K4387-'TABLEAU DE BORD'!I4387</f>
        <v>0</v>
      </c>
    </row>
    <row r="4390" spans="87:91" x14ac:dyDescent="0.25">
      <c r="CI4390">
        <f>'TABLEAU DE BORD'!B4388</f>
        <v>0</v>
      </c>
      <c r="CJ4390">
        <f>'TABLEAU DE BORD'!E4388-'TABLEAU DE BORD'!C4388</f>
        <v>0</v>
      </c>
      <c r="CL4390">
        <f>'TABLEAU DE BORD'!H4388</f>
        <v>0</v>
      </c>
      <c r="CM4390">
        <f>'TABLEAU DE BORD'!K4388-'TABLEAU DE BORD'!I4388</f>
        <v>0</v>
      </c>
    </row>
    <row r="4391" spans="87:91" x14ac:dyDescent="0.25">
      <c r="CI4391">
        <f>'TABLEAU DE BORD'!B4389</f>
        <v>0</v>
      </c>
      <c r="CJ4391">
        <f>'TABLEAU DE BORD'!E4389-'TABLEAU DE BORD'!C4389</f>
        <v>0</v>
      </c>
      <c r="CL4391">
        <f>'TABLEAU DE BORD'!H4389</f>
        <v>0</v>
      </c>
      <c r="CM4391">
        <f>'TABLEAU DE BORD'!K4389-'TABLEAU DE BORD'!I4389</f>
        <v>0</v>
      </c>
    </row>
    <row r="4392" spans="87:91" x14ac:dyDescent="0.25">
      <c r="CI4392">
        <f>'TABLEAU DE BORD'!B4390</f>
        <v>0</v>
      </c>
      <c r="CJ4392">
        <f>'TABLEAU DE BORD'!E4390-'TABLEAU DE BORD'!C4390</f>
        <v>0</v>
      </c>
      <c r="CL4392">
        <f>'TABLEAU DE BORD'!H4390</f>
        <v>0</v>
      </c>
      <c r="CM4392">
        <f>'TABLEAU DE BORD'!K4390-'TABLEAU DE BORD'!I4390</f>
        <v>0</v>
      </c>
    </row>
    <row r="4393" spans="87:91" x14ac:dyDescent="0.25">
      <c r="CI4393">
        <f>'TABLEAU DE BORD'!B4391</f>
        <v>0</v>
      </c>
      <c r="CJ4393">
        <f>'TABLEAU DE BORD'!E4391-'TABLEAU DE BORD'!C4391</f>
        <v>0</v>
      </c>
      <c r="CL4393">
        <f>'TABLEAU DE BORD'!H4391</f>
        <v>0</v>
      </c>
      <c r="CM4393">
        <f>'TABLEAU DE BORD'!K4391-'TABLEAU DE BORD'!I4391</f>
        <v>0</v>
      </c>
    </row>
    <row r="4394" spans="87:91" x14ac:dyDescent="0.25">
      <c r="CI4394">
        <f>'TABLEAU DE BORD'!B4392</f>
        <v>0</v>
      </c>
      <c r="CJ4394">
        <f>'TABLEAU DE BORD'!E4392-'TABLEAU DE BORD'!C4392</f>
        <v>0</v>
      </c>
      <c r="CL4394">
        <f>'TABLEAU DE BORD'!H4392</f>
        <v>0</v>
      </c>
      <c r="CM4394">
        <f>'TABLEAU DE BORD'!K4392-'TABLEAU DE BORD'!I4392</f>
        <v>0</v>
      </c>
    </row>
    <row r="4395" spans="87:91" x14ac:dyDescent="0.25">
      <c r="CI4395">
        <f>'TABLEAU DE BORD'!B4393</f>
        <v>0</v>
      </c>
      <c r="CJ4395">
        <f>'TABLEAU DE BORD'!E4393-'TABLEAU DE BORD'!C4393</f>
        <v>0</v>
      </c>
      <c r="CL4395">
        <f>'TABLEAU DE BORD'!H4393</f>
        <v>0</v>
      </c>
      <c r="CM4395">
        <f>'TABLEAU DE BORD'!K4393-'TABLEAU DE BORD'!I4393</f>
        <v>0</v>
      </c>
    </row>
    <row r="4396" spans="87:91" x14ac:dyDescent="0.25">
      <c r="CI4396">
        <f>'TABLEAU DE BORD'!B4394</f>
        <v>0</v>
      </c>
      <c r="CJ4396">
        <f>'TABLEAU DE BORD'!E4394-'TABLEAU DE BORD'!C4394</f>
        <v>0</v>
      </c>
      <c r="CL4396">
        <f>'TABLEAU DE BORD'!H4394</f>
        <v>0</v>
      </c>
      <c r="CM4396">
        <f>'TABLEAU DE BORD'!K4394-'TABLEAU DE BORD'!I4394</f>
        <v>0</v>
      </c>
    </row>
    <row r="4397" spans="87:91" x14ac:dyDescent="0.25">
      <c r="CI4397">
        <f>'TABLEAU DE BORD'!B4395</f>
        <v>0</v>
      </c>
      <c r="CJ4397">
        <f>'TABLEAU DE BORD'!E4395-'TABLEAU DE BORD'!C4395</f>
        <v>0</v>
      </c>
      <c r="CL4397">
        <f>'TABLEAU DE BORD'!H4395</f>
        <v>0</v>
      </c>
      <c r="CM4397">
        <f>'TABLEAU DE BORD'!K4395-'TABLEAU DE BORD'!I4395</f>
        <v>0</v>
      </c>
    </row>
    <row r="4398" spans="87:91" x14ac:dyDescent="0.25">
      <c r="CI4398">
        <f>'TABLEAU DE BORD'!B4396</f>
        <v>0</v>
      </c>
      <c r="CJ4398">
        <f>'TABLEAU DE BORD'!E4396-'TABLEAU DE BORD'!C4396</f>
        <v>0</v>
      </c>
      <c r="CL4398">
        <f>'TABLEAU DE BORD'!H4396</f>
        <v>0</v>
      </c>
      <c r="CM4398">
        <f>'TABLEAU DE BORD'!K4396-'TABLEAU DE BORD'!I4396</f>
        <v>0</v>
      </c>
    </row>
    <row r="4399" spans="87:91" x14ac:dyDescent="0.25">
      <c r="CI4399">
        <f>'TABLEAU DE BORD'!B4397</f>
        <v>0</v>
      </c>
      <c r="CJ4399">
        <f>'TABLEAU DE BORD'!E4397-'TABLEAU DE BORD'!C4397</f>
        <v>0</v>
      </c>
      <c r="CL4399">
        <f>'TABLEAU DE BORD'!H4397</f>
        <v>0</v>
      </c>
      <c r="CM4399">
        <f>'TABLEAU DE BORD'!K4397-'TABLEAU DE BORD'!I4397</f>
        <v>0</v>
      </c>
    </row>
    <row r="4400" spans="87:91" x14ac:dyDescent="0.25">
      <c r="CI4400">
        <f>'TABLEAU DE BORD'!B4398</f>
        <v>0</v>
      </c>
      <c r="CJ4400">
        <f>'TABLEAU DE BORD'!E4398-'TABLEAU DE BORD'!C4398</f>
        <v>0</v>
      </c>
      <c r="CL4400">
        <f>'TABLEAU DE BORD'!H4398</f>
        <v>0</v>
      </c>
      <c r="CM4400">
        <f>'TABLEAU DE BORD'!K4398-'TABLEAU DE BORD'!I4398</f>
        <v>0</v>
      </c>
    </row>
    <row r="4401" spans="87:91" x14ac:dyDescent="0.25">
      <c r="CI4401">
        <f>'TABLEAU DE BORD'!B4399</f>
        <v>0</v>
      </c>
      <c r="CJ4401">
        <f>'TABLEAU DE BORD'!E4399-'TABLEAU DE BORD'!C4399</f>
        <v>0</v>
      </c>
      <c r="CL4401">
        <f>'TABLEAU DE BORD'!H4399</f>
        <v>0</v>
      </c>
      <c r="CM4401">
        <f>'TABLEAU DE BORD'!K4399-'TABLEAU DE BORD'!I4399</f>
        <v>0</v>
      </c>
    </row>
    <row r="4402" spans="87:91" x14ac:dyDescent="0.25">
      <c r="CI4402">
        <f>'TABLEAU DE BORD'!B4400</f>
        <v>0</v>
      </c>
      <c r="CJ4402">
        <f>'TABLEAU DE BORD'!E4400-'TABLEAU DE BORD'!C4400</f>
        <v>0</v>
      </c>
      <c r="CL4402">
        <f>'TABLEAU DE BORD'!H4400</f>
        <v>0</v>
      </c>
      <c r="CM4402">
        <f>'TABLEAU DE BORD'!K4400-'TABLEAU DE BORD'!I4400</f>
        <v>0</v>
      </c>
    </row>
    <row r="4403" spans="87:91" x14ac:dyDescent="0.25">
      <c r="CI4403">
        <f>'TABLEAU DE BORD'!B4401</f>
        <v>0</v>
      </c>
      <c r="CJ4403">
        <f>'TABLEAU DE BORD'!E4401-'TABLEAU DE BORD'!C4401</f>
        <v>0</v>
      </c>
      <c r="CL4403">
        <f>'TABLEAU DE BORD'!H4401</f>
        <v>0</v>
      </c>
      <c r="CM4403">
        <f>'TABLEAU DE BORD'!K4401-'TABLEAU DE BORD'!I4401</f>
        <v>0</v>
      </c>
    </row>
    <row r="4404" spans="87:91" x14ac:dyDescent="0.25">
      <c r="CI4404">
        <f>'TABLEAU DE BORD'!B4402</f>
        <v>0</v>
      </c>
      <c r="CJ4404">
        <f>'TABLEAU DE BORD'!E4402-'TABLEAU DE BORD'!C4402</f>
        <v>0</v>
      </c>
      <c r="CL4404">
        <f>'TABLEAU DE BORD'!H4402</f>
        <v>0</v>
      </c>
      <c r="CM4404">
        <f>'TABLEAU DE BORD'!K4402-'TABLEAU DE BORD'!I4402</f>
        <v>0</v>
      </c>
    </row>
    <row r="4405" spans="87:91" x14ac:dyDescent="0.25">
      <c r="CI4405">
        <f>'TABLEAU DE BORD'!B4403</f>
        <v>0</v>
      </c>
      <c r="CJ4405">
        <f>'TABLEAU DE BORD'!E4403-'TABLEAU DE BORD'!C4403</f>
        <v>0</v>
      </c>
      <c r="CL4405">
        <f>'TABLEAU DE BORD'!H4403</f>
        <v>0</v>
      </c>
      <c r="CM4405">
        <f>'TABLEAU DE BORD'!K4403-'TABLEAU DE BORD'!I4403</f>
        <v>0</v>
      </c>
    </row>
    <row r="4406" spans="87:91" x14ac:dyDescent="0.25">
      <c r="CI4406">
        <f>'TABLEAU DE BORD'!B4404</f>
        <v>0</v>
      </c>
      <c r="CJ4406">
        <f>'TABLEAU DE BORD'!E4404-'TABLEAU DE BORD'!C4404</f>
        <v>0</v>
      </c>
      <c r="CL4406">
        <f>'TABLEAU DE BORD'!H4404</f>
        <v>0</v>
      </c>
      <c r="CM4406">
        <f>'TABLEAU DE BORD'!K4404-'TABLEAU DE BORD'!I4404</f>
        <v>0</v>
      </c>
    </row>
    <row r="4407" spans="87:91" x14ac:dyDescent="0.25">
      <c r="CI4407">
        <f>'TABLEAU DE BORD'!B4405</f>
        <v>0</v>
      </c>
      <c r="CJ4407">
        <f>'TABLEAU DE BORD'!E4405-'TABLEAU DE BORD'!C4405</f>
        <v>0</v>
      </c>
      <c r="CL4407">
        <f>'TABLEAU DE BORD'!H4405</f>
        <v>0</v>
      </c>
      <c r="CM4407">
        <f>'TABLEAU DE BORD'!K4405-'TABLEAU DE BORD'!I4405</f>
        <v>0</v>
      </c>
    </row>
    <row r="4408" spans="87:91" x14ac:dyDescent="0.25">
      <c r="CI4408">
        <f>'TABLEAU DE BORD'!B4406</f>
        <v>0</v>
      </c>
      <c r="CJ4408">
        <f>'TABLEAU DE BORD'!E4406-'TABLEAU DE BORD'!C4406</f>
        <v>0</v>
      </c>
      <c r="CL4408">
        <f>'TABLEAU DE BORD'!H4406</f>
        <v>0</v>
      </c>
      <c r="CM4408">
        <f>'TABLEAU DE BORD'!K4406-'TABLEAU DE BORD'!I4406</f>
        <v>0</v>
      </c>
    </row>
    <row r="4409" spans="87:91" x14ac:dyDescent="0.25">
      <c r="CI4409">
        <f>'TABLEAU DE BORD'!B4407</f>
        <v>0</v>
      </c>
      <c r="CJ4409">
        <f>'TABLEAU DE BORD'!E4407-'TABLEAU DE BORD'!C4407</f>
        <v>0</v>
      </c>
      <c r="CL4409">
        <f>'TABLEAU DE BORD'!H4407</f>
        <v>0</v>
      </c>
      <c r="CM4409">
        <f>'TABLEAU DE BORD'!K4407-'TABLEAU DE BORD'!I4407</f>
        <v>0</v>
      </c>
    </row>
    <row r="4410" spans="87:91" x14ac:dyDescent="0.25">
      <c r="CI4410">
        <f>'TABLEAU DE BORD'!B4408</f>
        <v>0</v>
      </c>
      <c r="CJ4410">
        <f>'TABLEAU DE BORD'!E4408-'TABLEAU DE BORD'!C4408</f>
        <v>0</v>
      </c>
      <c r="CL4410">
        <f>'TABLEAU DE BORD'!H4408</f>
        <v>0</v>
      </c>
      <c r="CM4410">
        <f>'TABLEAU DE BORD'!K4408-'TABLEAU DE BORD'!I4408</f>
        <v>0</v>
      </c>
    </row>
    <row r="4411" spans="87:91" x14ac:dyDescent="0.25">
      <c r="CI4411">
        <f>'TABLEAU DE BORD'!B4409</f>
        <v>0</v>
      </c>
      <c r="CJ4411">
        <f>'TABLEAU DE BORD'!E4409-'TABLEAU DE BORD'!C4409</f>
        <v>0</v>
      </c>
      <c r="CL4411">
        <f>'TABLEAU DE BORD'!H4409</f>
        <v>0</v>
      </c>
      <c r="CM4411">
        <f>'TABLEAU DE BORD'!K4409-'TABLEAU DE BORD'!I4409</f>
        <v>0</v>
      </c>
    </row>
    <row r="4412" spans="87:91" x14ac:dyDescent="0.25">
      <c r="CI4412">
        <f>'TABLEAU DE BORD'!B4410</f>
        <v>0</v>
      </c>
      <c r="CJ4412">
        <f>'TABLEAU DE BORD'!E4410-'TABLEAU DE BORD'!C4410</f>
        <v>0</v>
      </c>
      <c r="CL4412">
        <f>'TABLEAU DE BORD'!H4410</f>
        <v>0</v>
      </c>
      <c r="CM4412">
        <f>'TABLEAU DE BORD'!K4410-'TABLEAU DE BORD'!I4410</f>
        <v>0</v>
      </c>
    </row>
    <row r="4413" spans="87:91" x14ac:dyDescent="0.25">
      <c r="CI4413">
        <f>'TABLEAU DE BORD'!B4411</f>
        <v>0</v>
      </c>
      <c r="CJ4413">
        <f>'TABLEAU DE BORD'!E4411-'TABLEAU DE BORD'!C4411</f>
        <v>0</v>
      </c>
      <c r="CL4413">
        <f>'TABLEAU DE BORD'!H4411</f>
        <v>0</v>
      </c>
      <c r="CM4413">
        <f>'TABLEAU DE BORD'!K4411-'TABLEAU DE BORD'!I4411</f>
        <v>0</v>
      </c>
    </row>
    <row r="4414" spans="87:91" x14ac:dyDescent="0.25">
      <c r="CI4414">
        <f>'TABLEAU DE BORD'!B4412</f>
        <v>0</v>
      </c>
      <c r="CJ4414">
        <f>'TABLEAU DE BORD'!E4412-'TABLEAU DE BORD'!C4412</f>
        <v>0</v>
      </c>
      <c r="CL4414">
        <f>'TABLEAU DE BORD'!H4412</f>
        <v>0</v>
      </c>
      <c r="CM4414">
        <f>'TABLEAU DE BORD'!K4412-'TABLEAU DE BORD'!I4412</f>
        <v>0</v>
      </c>
    </row>
    <row r="4415" spans="87:91" x14ac:dyDescent="0.25">
      <c r="CI4415">
        <f>'TABLEAU DE BORD'!B4413</f>
        <v>0</v>
      </c>
      <c r="CJ4415">
        <f>'TABLEAU DE BORD'!E4413-'TABLEAU DE BORD'!C4413</f>
        <v>0</v>
      </c>
      <c r="CL4415">
        <f>'TABLEAU DE BORD'!H4413</f>
        <v>0</v>
      </c>
      <c r="CM4415">
        <f>'TABLEAU DE BORD'!K4413-'TABLEAU DE BORD'!I4413</f>
        <v>0</v>
      </c>
    </row>
    <row r="4416" spans="87:91" x14ac:dyDescent="0.25">
      <c r="CI4416">
        <f>'TABLEAU DE BORD'!B4414</f>
        <v>0</v>
      </c>
      <c r="CJ4416">
        <f>'TABLEAU DE BORD'!E4414-'TABLEAU DE BORD'!C4414</f>
        <v>0</v>
      </c>
      <c r="CL4416">
        <f>'TABLEAU DE BORD'!H4414</f>
        <v>0</v>
      </c>
      <c r="CM4416">
        <f>'TABLEAU DE BORD'!K4414-'TABLEAU DE BORD'!I4414</f>
        <v>0</v>
      </c>
    </row>
    <row r="4417" spans="87:91" x14ac:dyDescent="0.25">
      <c r="CI4417">
        <f>'TABLEAU DE BORD'!B4415</f>
        <v>0</v>
      </c>
      <c r="CJ4417">
        <f>'TABLEAU DE BORD'!E4415-'TABLEAU DE BORD'!C4415</f>
        <v>0</v>
      </c>
      <c r="CL4417">
        <f>'TABLEAU DE BORD'!H4415</f>
        <v>0</v>
      </c>
      <c r="CM4417">
        <f>'TABLEAU DE BORD'!K4415-'TABLEAU DE BORD'!I4415</f>
        <v>0</v>
      </c>
    </row>
    <row r="4418" spans="87:91" x14ac:dyDescent="0.25">
      <c r="CI4418">
        <f>'TABLEAU DE BORD'!B4416</f>
        <v>0</v>
      </c>
      <c r="CJ4418">
        <f>'TABLEAU DE BORD'!E4416-'TABLEAU DE BORD'!C4416</f>
        <v>0</v>
      </c>
      <c r="CL4418">
        <f>'TABLEAU DE BORD'!H4416</f>
        <v>0</v>
      </c>
      <c r="CM4418">
        <f>'TABLEAU DE BORD'!K4416-'TABLEAU DE BORD'!I4416</f>
        <v>0</v>
      </c>
    </row>
    <row r="4419" spans="87:91" x14ac:dyDescent="0.25">
      <c r="CI4419">
        <f>'TABLEAU DE BORD'!B4417</f>
        <v>0</v>
      </c>
      <c r="CJ4419">
        <f>'TABLEAU DE BORD'!E4417-'TABLEAU DE BORD'!C4417</f>
        <v>0</v>
      </c>
      <c r="CL4419">
        <f>'TABLEAU DE BORD'!H4417</f>
        <v>0</v>
      </c>
      <c r="CM4419">
        <f>'TABLEAU DE BORD'!K4417-'TABLEAU DE BORD'!I4417</f>
        <v>0</v>
      </c>
    </row>
    <row r="4420" spans="87:91" x14ac:dyDescent="0.25">
      <c r="CI4420">
        <f>'TABLEAU DE BORD'!B4418</f>
        <v>0</v>
      </c>
      <c r="CJ4420">
        <f>'TABLEAU DE BORD'!E4418-'TABLEAU DE BORD'!C4418</f>
        <v>0</v>
      </c>
      <c r="CL4420">
        <f>'TABLEAU DE BORD'!H4418</f>
        <v>0</v>
      </c>
      <c r="CM4420">
        <f>'TABLEAU DE BORD'!K4418-'TABLEAU DE BORD'!I4418</f>
        <v>0</v>
      </c>
    </row>
    <row r="4421" spans="87:91" x14ac:dyDescent="0.25">
      <c r="CI4421">
        <f>'TABLEAU DE BORD'!B4419</f>
        <v>0</v>
      </c>
      <c r="CJ4421">
        <f>'TABLEAU DE BORD'!E4419-'TABLEAU DE BORD'!C4419</f>
        <v>0</v>
      </c>
      <c r="CL4421">
        <f>'TABLEAU DE BORD'!H4419</f>
        <v>0</v>
      </c>
      <c r="CM4421">
        <f>'TABLEAU DE BORD'!K4419-'TABLEAU DE BORD'!I4419</f>
        <v>0</v>
      </c>
    </row>
    <row r="4422" spans="87:91" x14ac:dyDescent="0.25">
      <c r="CI4422">
        <f>'TABLEAU DE BORD'!B4420</f>
        <v>0</v>
      </c>
      <c r="CJ4422">
        <f>'TABLEAU DE BORD'!E4420-'TABLEAU DE BORD'!C4420</f>
        <v>0</v>
      </c>
      <c r="CL4422">
        <f>'TABLEAU DE BORD'!H4420</f>
        <v>0</v>
      </c>
      <c r="CM4422">
        <f>'TABLEAU DE BORD'!K4420-'TABLEAU DE BORD'!I4420</f>
        <v>0</v>
      </c>
    </row>
    <row r="4423" spans="87:91" x14ac:dyDescent="0.25">
      <c r="CI4423">
        <f>'TABLEAU DE BORD'!B4421</f>
        <v>0</v>
      </c>
      <c r="CJ4423">
        <f>'TABLEAU DE BORD'!E4421-'TABLEAU DE BORD'!C4421</f>
        <v>0</v>
      </c>
      <c r="CL4423">
        <f>'TABLEAU DE BORD'!H4421</f>
        <v>0</v>
      </c>
      <c r="CM4423">
        <f>'TABLEAU DE BORD'!K4421-'TABLEAU DE BORD'!I4421</f>
        <v>0</v>
      </c>
    </row>
    <row r="4424" spans="87:91" x14ac:dyDescent="0.25">
      <c r="CI4424">
        <f>'TABLEAU DE BORD'!B4422</f>
        <v>0</v>
      </c>
      <c r="CJ4424">
        <f>'TABLEAU DE BORD'!E4422-'TABLEAU DE BORD'!C4422</f>
        <v>0</v>
      </c>
      <c r="CL4424">
        <f>'TABLEAU DE BORD'!H4422</f>
        <v>0</v>
      </c>
      <c r="CM4424">
        <f>'TABLEAU DE BORD'!K4422-'TABLEAU DE BORD'!I4422</f>
        <v>0</v>
      </c>
    </row>
    <row r="4425" spans="87:91" x14ac:dyDescent="0.25">
      <c r="CI4425">
        <f>'TABLEAU DE BORD'!B4423</f>
        <v>0</v>
      </c>
      <c r="CJ4425">
        <f>'TABLEAU DE BORD'!E4423-'TABLEAU DE BORD'!C4423</f>
        <v>0</v>
      </c>
      <c r="CL4425">
        <f>'TABLEAU DE BORD'!H4423</f>
        <v>0</v>
      </c>
      <c r="CM4425">
        <f>'TABLEAU DE BORD'!K4423-'TABLEAU DE BORD'!I4423</f>
        <v>0</v>
      </c>
    </row>
    <row r="4426" spans="87:91" x14ac:dyDescent="0.25">
      <c r="CI4426">
        <f>'TABLEAU DE BORD'!B4424</f>
        <v>0</v>
      </c>
      <c r="CJ4426">
        <f>'TABLEAU DE BORD'!E4424-'TABLEAU DE BORD'!C4424</f>
        <v>0</v>
      </c>
      <c r="CL4426">
        <f>'TABLEAU DE BORD'!H4424</f>
        <v>0</v>
      </c>
      <c r="CM4426">
        <f>'TABLEAU DE BORD'!K4424-'TABLEAU DE BORD'!I4424</f>
        <v>0</v>
      </c>
    </row>
    <row r="4427" spans="87:91" x14ac:dyDescent="0.25">
      <c r="CI4427">
        <f>'TABLEAU DE BORD'!B4425</f>
        <v>0</v>
      </c>
      <c r="CJ4427">
        <f>'TABLEAU DE BORD'!E4425-'TABLEAU DE BORD'!C4425</f>
        <v>0</v>
      </c>
      <c r="CL4427">
        <f>'TABLEAU DE BORD'!H4425</f>
        <v>0</v>
      </c>
      <c r="CM4427">
        <f>'TABLEAU DE BORD'!K4425-'TABLEAU DE BORD'!I4425</f>
        <v>0</v>
      </c>
    </row>
    <row r="4428" spans="87:91" x14ac:dyDescent="0.25">
      <c r="CI4428">
        <f>'TABLEAU DE BORD'!B4426</f>
        <v>0</v>
      </c>
      <c r="CJ4428">
        <f>'TABLEAU DE BORD'!E4426-'TABLEAU DE BORD'!C4426</f>
        <v>0</v>
      </c>
      <c r="CL4428">
        <f>'TABLEAU DE BORD'!H4426</f>
        <v>0</v>
      </c>
      <c r="CM4428">
        <f>'TABLEAU DE BORD'!K4426-'TABLEAU DE BORD'!I4426</f>
        <v>0</v>
      </c>
    </row>
    <row r="4429" spans="87:91" x14ac:dyDescent="0.25">
      <c r="CI4429">
        <f>'TABLEAU DE BORD'!B4427</f>
        <v>0</v>
      </c>
      <c r="CJ4429">
        <f>'TABLEAU DE BORD'!E4427-'TABLEAU DE BORD'!C4427</f>
        <v>0</v>
      </c>
      <c r="CL4429">
        <f>'TABLEAU DE BORD'!H4427</f>
        <v>0</v>
      </c>
      <c r="CM4429">
        <f>'TABLEAU DE BORD'!K4427-'TABLEAU DE BORD'!I4427</f>
        <v>0</v>
      </c>
    </row>
    <row r="4430" spans="87:91" x14ac:dyDescent="0.25">
      <c r="CI4430">
        <f>'TABLEAU DE BORD'!B4428</f>
        <v>0</v>
      </c>
      <c r="CJ4430">
        <f>'TABLEAU DE BORD'!E4428-'TABLEAU DE BORD'!C4428</f>
        <v>0</v>
      </c>
      <c r="CL4430">
        <f>'TABLEAU DE BORD'!H4428</f>
        <v>0</v>
      </c>
      <c r="CM4430">
        <f>'TABLEAU DE BORD'!K4428-'TABLEAU DE BORD'!I4428</f>
        <v>0</v>
      </c>
    </row>
    <row r="4431" spans="87:91" x14ac:dyDescent="0.25">
      <c r="CI4431">
        <f>'TABLEAU DE BORD'!B4429</f>
        <v>0</v>
      </c>
      <c r="CJ4431">
        <f>'TABLEAU DE BORD'!E4429-'TABLEAU DE BORD'!C4429</f>
        <v>0</v>
      </c>
      <c r="CL4431">
        <f>'TABLEAU DE BORD'!H4429</f>
        <v>0</v>
      </c>
      <c r="CM4431">
        <f>'TABLEAU DE BORD'!K4429-'TABLEAU DE BORD'!I4429</f>
        <v>0</v>
      </c>
    </row>
    <row r="4432" spans="87:91" x14ac:dyDescent="0.25">
      <c r="CI4432">
        <f>'TABLEAU DE BORD'!B4430</f>
        <v>0</v>
      </c>
      <c r="CJ4432">
        <f>'TABLEAU DE BORD'!E4430-'TABLEAU DE BORD'!C4430</f>
        <v>0</v>
      </c>
      <c r="CL4432">
        <f>'TABLEAU DE BORD'!H4430</f>
        <v>0</v>
      </c>
      <c r="CM4432">
        <f>'TABLEAU DE BORD'!K4430-'TABLEAU DE BORD'!I4430</f>
        <v>0</v>
      </c>
    </row>
    <row r="4433" spans="87:91" x14ac:dyDescent="0.25">
      <c r="CI4433">
        <f>'TABLEAU DE BORD'!B4431</f>
        <v>0</v>
      </c>
      <c r="CJ4433">
        <f>'TABLEAU DE BORD'!E4431-'TABLEAU DE BORD'!C4431</f>
        <v>0</v>
      </c>
      <c r="CL4433">
        <f>'TABLEAU DE BORD'!H4431</f>
        <v>0</v>
      </c>
      <c r="CM4433">
        <f>'TABLEAU DE BORD'!K4431-'TABLEAU DE BORD'!I4431</f>
        <v>0</v>
      </c>
    </row>
    <row r="4434" spans="87:91" x14ac:dyDescent="0.25">
      <c r="CI4434">
        <f>'TABLEAU DE BORD'!B4432</f>
        <v>0</v>
      </c>
      <c r="CJ4434">
        <f>'TABLEAU DE BORD'!E4432-'TABLEAU DE BORD'!C4432</f>
        <v>0</v>
      </c>
      <c r="CL4434">
        <f>'TABLEAU DE BORD'!H4432</f>
        <v>0</v>
      </c>
      <c r="CM4434">
        <f>'TABLEAU DE BORD'!K4432-'TABLEAU DE BORD'!I4432</f>
        <v>0</v>
      </c>
    </row>
    <row r="4435" spans="87:91" x14ac:dyDescent="0.25">
      <c r="CI4435">
        <f>'TABLEAU DE BORD'!B4433</f>
        <v>0</v>
      </c>
      <c r="CJ4435">
        <f>'TABLEAU DE BORD'!E4433-'TABLEAU DE BORD'!C4433</f>
        <v>0</v>
      </c>
      <c r="CL4435">
        <f>'TABLEAU DE BORD'!H4433</f>
        <v>0</v>
      </c>
      <c r="CM4435">
        <f>'TABLEAU DE BORD'!K4433-'TABLEAU DE BORD'!I4433</f>
        <v>0</v>
      </c>
    </row>
    <row r="4436" spans="87:91" x14ac:dyDescent="0.25">
      <c r="CI4436">
        <f>'TABLEAU DE BORD'!B4434</f>
        <v>0</v>
      </c>
      <c r="CJ4436">
        <f>'TABLEAU DE BORD'!E4434-'TABLEAU DE BORD'!C4434</f>
        <v>0</v>
      </c>
      <c r="CL4436">
        <f>'TABLEAU DE BORD'!H4434</f>
        <v>0</v>
      </c>
      <c r="CM4436">
        <f>'TABLEAU DE BORD'!K4434-'TABLEAU DE BORD'!I4434</f>
        <v>0</v>
      </c>
    </row>
    <row r="4437" spans="87:91" x14ac:dyDescent="0.25">
      <c r="CI4437">
        <f>'TABLEAU DE BORD'!B4435</f>
        <v>0</v>
      </c>
      <c r="CJ4437">
        <f>'TABLEAU DE BORD'!E4435-'TABLEAU DE BORD'!C4435</f>
        <v>0</v>
      </c>
      <c r="CL4437">
        <f>'TABLEAU DE BORD'!H4435</f>
        <v>0</v>
      </c>
      <c r="CM4437">
        <f>'TABLEAU DE BORD'!K4435-'TABLEAU DE BORD'!I4435</f>
        <v>0</v>
      </c>
    </row>
    <row r="4438" spans="87:91" x14ac:dyDescent="0.25">
      <c r="CI4438">
        <f>'TABLEAU DE BORD'!B4436</f>
        <v>0</v>
      </c>
      <c r="CJ4438">
        <f>'TABLEAU DE BORD'!E4436-'TABLEAU DE BORD'!C4436</f>
        <v>0</v>
      </c>
      <c r="CL4438">
        <f>'TABLEAU DE BORD'!H4436</f>
        <v>0</v>
      </c>
      <c r="CM4438">
        <f>'TABLEAU DE BORD'!K4436-'TABLEAU DE BORD'!I4436</f>
        <v>0</v>
      </c>
    </row>
    <row r="4439" spans="87:91" x14ac:dyDescent="0.25">
      <c r="CI4439">
        <f>'TABLEAU DE BORD'!B4437</f>
        <v>0</v>
      </c>
      <c r="CJ4439">
        <f>'TABLEAU DE BORD'!E4437-'TABLEAU DE BORD'!C4437</f>
        <v>0</v>
      </c>
      <c r="CL4439">
        <f>'TABLEAU DE BORD'!H4437</f>
        <v>0</v>
      </c>
      <c r="CM4439">
        <f>'TABLEAU DE BORD'!K4437-'TABLEAU DE BORD'!I4437</f>
        <v>0</v>
      </c>
    </row>
    <row r="4440" spans="87:91" x14ac:dyDescent="0.25">
      <c r="CI4440">
        <f>'TABLEAU DE BORD'!B4438</f>
        <v>0</v>
      </c>
      <c r="CJ4440">
        <f>'TABLEAU DE BORD'!E4438-'TABLEAU DE BORD'!C4438</f>
        <v>0</v>
      </c>
      <c r="CL4440">
        <f>'TABLEAU DE BORD'!H4438</f>
        <v>0</v>
      </c>
      <c r="CM4440">
        <f>'TABLEAU DE BORD'!K4438-'TABLEAU DE BORD'!I4438</f>
        <v>0</v>
      </c>
    </row>
    <row r="4441" spans="87:91" x14ac:dyDescent="0.25">
      <c r="CI4441">
        <f>'TABLEAU DE BORD'!B4439</f>
        <v>0</v>
      </c>
      <c r="CJ4441">
        <f>'TABLEAU DE BORD'!E4439-'TABLEAU DE BORD'!C4439</f>
        <v>0</v>
      </c>
      <c r="CL4441">
        <f>'TABLEAU DE BORD'!H4439</f>
        <v>0</v>
      </c>
      <c r="CM4441">
        <f>'TABLEAU DE BORD'!K4439-'TABLEAU DE BORD'!I4439</f>
        <v>0</v>
      </c>
    </row>
    <row r="4442" spans="87:91" x14ac:dyDescent="0.25">
      <c r="CI4442">
        <f>'TABLEAU DE BORD'!B4440</f>
        <v>0</v>
      </c>
      <c r="CJ4442">
        <f>'TABLEAU DE BORD'!E4440-'TABLEAU DE BORD'!C4440</f>
        <v>0</v>
      </c>
      <c r="CL4442">
        <f>'TABLEAU DE BORD'!H4440</f>
        <v>0</v>
      </c>
      <c r="CM4442">
        <f>'TABLEAU DE BORD'!K4440-'TABLEAU DE BORD'!I4440</f>
        <v>0</v>
      </c>
    </row>
    <row r="4443" spans="87:91" x14ac:dyDescent="0.25">
      <c r="CI4443">
        <f>'TABLEAU DE BORD'!B4441</f>
        <v>0</v>
      </c>
      <c r="CJ4443">
        <f>'TABLEAU DE BORD'!E4441-'TABLEAU DE BORD'!C4441</f>
        <v>0</v>
      </c>
      <c r="CL4443">
        <f>'TABLEAU DE BORD'!H4441</f>
        <v>0</v>
      </c>
      <c r="CM4443">
        <f>'TABLEAU DE BORD'!K4441-'TABLEAU DE BORD'!I4441</f>
        <v>0</v>
      </c>
    </row>
    <row r="4444" spans="87:91" x14ac:dyDescent="0.25">
      <c r="CI4444">
        <f>'TABLEAU DE BORD'!B4442</f>
        <v>0</v>
      </c>
      <c r="CJ4444">
        <f>'TABLEAU DE BORD'!E4442-'TABLEAU DE BORD'!C4442</f>
        <v>0</v>
      </c>
      <c r="CL4444">
        <f>'TABLEAU DE BORD'!H4442</f>
        <v>0</v>
      </c>
      <c r="CM4444">
        <f>'TABLEAU DE BORD'!K4442-'TABLEAU DE BORD'!I4442</f>
        <v>0</v>
      </c>
    </row>
    <row r="4445" spans="87:91" x14ac:dyDescent="0.25">
      <c r="CI4445">
        <f>'TABLEAU DE BORD'!B4443</f>
        <v>0</v>
      </c>
      <c r="CJ4445">
        <f>'TABLEAU DE BORD'!E4443-'TABLEAU DE BORD'!C4443</f>
        <v>0</v>
      </c>
      <c r="CL4445">
        <f>'TABLEAU DE BORD'!H4443</f>
        <v>0</v>
      </c>
      <c r="CM4445">
        <f>'TABLEAU DE BORD'!K4443-'TABLEAU DE BORD'!I4443</f>
        <v>0</v>
      </c>
    </row>
    <row r="4446" spans="87:91" x14ac:dyDescent="0.25">
      <c r="CI4446">
        <f>'TABLEAU DE BORD'!B4444</f>
        <v>0</v>
      </c>
      <c r="CJ4446">
        <f>'TABLEAU DE BORD'!E4444-'TABLEAU DE BORD'!C4444</f>
        <v>0</v>
      </c>
      <c r="CL4446">
        <f>'TABLEAU DE BORD'!H4444</f>
        <v>0</v>
      </c>
      <c r="CM4446">
        <f>'TABLEAU DE BORD'!K4444-'TABLEAU DE BORD'!I4444</f>
        <v>0</v>
      </c>
    </row>
    <row r="4447" spans="87:91" x14ac:dyDescent="0.25">
      <c r="CI4447">
        <f>'TABLEAU DE BORD'!B4445</f>
        <v>0</v>
      </c>
      <c r="CJ4447">
        <f>'TABLEAU DE BORD'!E4445-'TABLEAU DE BORD'!C4445</f>
        <v>0</v>
      </c>
      <c r="CL4447">
        <f>'TABLEAU DE BORD'!H4445</f>
        <v>0</v>
      </c>
      <c r="CM4447">
        <f>'TABLEAU DE BORD'!K4445-'TABLEAU DE BORD'!I4445</f>
        <v>0</v>
      </c>
    </row>
    <row r="4448" spans="87:91" x14ac:dyDescent="0.25">
      <c r="CI4448">
        <f>'TABLEAU DE BORD'!B4446</f>
        <v>0</v>
      </c>
      <c r="CJ4448">
        <f>'TABLEAU DE BORD'!E4446-'TABLEAU DE BORD'!C4446</f>
        <v>0</v>
      </c>
      <c r="CL4448">
        <f>'TABLEAU DE BORD'!H4446</f>
        <v>0</v>
      </c>
      <c r="CM4448">
        <f>'TABLEAU DE BORD'!K4446-'TABLEAU DE BORD'!I4446</f>
        <v>0</v>
      </c>
    </row>
    <row r="4449" spans="87:91" x14ac:dyDescent="0.25">
      <c r="CI4449">
        <f>'TABLEAU DE BORD'!B4447</f>
        <v>0</v>
      </c>
      <c r="CJ4449">
        <f>'TABLEAU DE BORD'!E4447-'TABLEAU DE BORD'!C4447</f>
        <v>0</v>
      </c>
      <c r="CL4449">
        <f>'TABLEAU DE BORD'!H4447</f>
        <v>0</v>
      </c>
      <c r="CM4449">
        <f>'TABLEAU DE BORD'!K4447-'TABLEAU DE BORD'!I4447</f>
        <v>0</v>
      </c>
    </row>
    <row r="4450" spans="87:91" x14ac:dyDescent="0.25">
      <c r="CI4450">
        <f>'TABLEAU DE BORD'!B4448</f>
        <v>0</v>
      </c>
      <c r="CJ4450">
        <f>'TABLEAU DE BORD'!E4448-'TABLEAU DE BORD'!C4448</f>
        <v>0</v>
      </c>
      <c r="CL4450">
        <f>'TABLEAU DE BORD'!H4448</f>
        <v>0</v>
      </c>
      <c r="CM4450">
        <f>'TABLEAU DE BORD'!K4448-'TABLEAU DE BORD'!I4448</f>
        <v>0</v>
      </c>
    </row>
    <row r="4451" spans="87:91" x14ac:dyDescent="0.25">
      <c r="CI4451">
        <f>'TABLEAU DE BORD'!B4449</f>
        <v>0</v>
      </c>
      <c r="CJ4451">
        <f>'TABLEAU DE BORD'!E4449-'TABLEAU DE BORD'!C4449</f>
        <v>0</v>
      </c>
      <c r="CL4451">
        <f>'TABLEAU DE BORD'!H4449</f>
        <v>0</v>
      </c>
      <c r="CM4451">
        <f>'TABLEAU DE BORD'!K4449-'TABLEAU DE BORD'!I4449</f>
        <v>0</v>
      </c>
    </row>
    <row r="4452" spans="87:91" x14ac:dyDescent="0.25">
      <c r="CI4452">
        <f>'TABLEAU DE BORD'!B4450</f>
        <v>0</v>
      </c>
      <c r="CJ4452">
        <f>'TABLEAU DE BORD'!E4450-'TABLEAU DE BORD'!C4450</f>
        <v>0</v>
      </c>
      <c r="CL4452">
        <f>'TABLEAU DE BORD'!H4450</f>
        <v>0</v>
      </c>
      <c r="CM4452">
        <f>'TABLEAU DE BORD'!K4450-'TABLEAU DE BORD'!I4450</f>
        <v>0</v>
      </c>
    </row>
    <row r="4453" spans="87:91" x14ac:dyDescent="0.25">
      <c r="CI4453">
        <f>'TABLEAU DE BORD'!B4451</f>
        <v>0</v>
      </c>
      <c r="CJ4453">
        <f>'TABLEAU DE BORD'!E4451-'TABLEAU DE BORD'!C4451</f>
        <v>0</v>
      </c>
      <c r="CL4453">
        <f>'TABLEAU DE BORD'!H4451</f>
        <v>0</v>
      </c>
      <c r="CM4453">
        <f>'TABLEAU DE BORD'!K4451-'TABLEAU DE BORD'!I4451</f>
        <v>0</v>
      </c>
    </row>
    <row r="4454" spans="87:91" x14ac:dyDescent="0.25">
      <c r="CI4454">
        <f>'TABLEAU DE BORD'!B4452</f>
        <v>0</v>
      </c>
      <c r="CJ4454">
        <f>'TABLEAU DE BORD'!E4452-'TABLEAU DE BORD'!C4452</f>
        <v>0</v>
      </c>
      <c r="CL4454">
        <f>'TABLEAU DE BORD'!H4452</f>
        <v>0</v>
      </c>
      <c r="CM4454">
        <f>'TABLEAU DE BORD'!K4452-'TABLEAU DE BORD'!I4452</f>
        <v>0</v>
      </c>
    </row>
    <row r="4455" spans="87:91" x14ac:dyDescent="0.25">
      <c r="CI4455">
        <f>'TABLEAU DE BORD'!B4453</f>
        <v>0</v>
      </c>
      <c r="CJ4455">
        <f>'TABLEAU DE BORD'!E4453-'TABLEAU DE BORD'!C4453</f>
        <v>0</v>
      </c>
      <c r="CL4455">
        <f>'TABLEAU DE BORD'!H4453</f>
        <v>0</v>
      </c>
      <c r="CM4455">
        <f>'TABLEAU DE BORD'!K4453-'TABLEAU DE BORD'!I4453</f>
        <v>0</v>
      </c>
    </row>
    <row r="4456" spans="87:91" x14ac:dyDescent="0.25">
      <c r="CI4456">
        <f>'TABLEAU DE BORD'!B4454</f>
        <v>0</v>
      </c>
      <c r="CJ4456">
        <f>'TABLEAU DE BORD'!E4454-'TABLEAU DE BORD'!C4454</f>
        <v>0</v>
      </c>
      <c r="CL4456">
        <f>'TABLEAU DE BORD'!H4454</f>
        <v>0</v>
      </c>
      <c r="CM4456">
        <f>'TABLEAU DE BORD'!K4454-'TABLEAU DE BORD'!I4454</f>
        <v>0</v>
      </c>
    </row>
    <row r="4457" spans="87:91" x14ac:dyDescent="0.25">
      <c r="CI4457">
        <f>'TABLEAU DE BORD'!B4455</f>
        <v>0</v>
      </c>
      <c r="CJ4457">
        <f>'TABLEAU DE BORD'!E4455-'TABLEAU DE BORD'!C4455</f>
        <v>0</v>
      </c>
      <c r="CL4457">
        <f>'TABLEAU DE BORD'!H4455</f>
        <v>0</v>
      </c>
      <c r="CM4457">
        <f>'TABLEAU DE BORD'!K4455-'TABLEAU DE BORD'!I4455</f>
        <v>0</v>
      </c>
    </row>
    <row r="4458" spans="87:91" x14ac:dyDescent="0.25">
      <c r="CI4458">
        <f>'TABLEAU DE BORD'!B4456</f>
        <v>0</v>
      </c>
      <c r="CJ4458">
        <f>'TABLEAU DE BORD'!E4456-'TABLEAU DE BORD'!C4456</f>
        <v>0</v>
      </c>
      <c r="CL4458">
        <f>'TABLEAU DE BORD'!H4456</f>
        <v>0</v>
      </c>
      <c r="CM4458">
        <f>'TABLEAU DE BORD'!K4456-'TABLEAU DE BORD'!I4456</f>
        <v>0</v>
      </c>
    </row>
    <row r="4459" spans="87:91" x14ac:dyDescent="0.25">
      <c r="CI4459">
        <f>'TABLEAU DE BORD'!B4457</f>
        <v>0</v>
      </c>
      <c r="CJ4459">
        <f>'TABLEAU DE BORD'!E4457-'TABLEAU DE BORD'!C4457</f>
        <v>0</v>
      </c>
      <c r="CL4459">
        <f>'TABLEAU DE BORD'!H4457</f>
        <v>0</v>
      </c>
      <c r="CM4459">
        <f>'TABLEAU DE BORD'!K4457-'TABLEAU DE BORD'!I4457</f>
        <v>0</v>
      </c>
    </row>
    <row r="4460" spans="87:91" x14ac:dyDescent="0.25">
      <c r="CI4460">
        <f>'TABLEAU DE BORD'!B4458</f>
        <v>0</v>
      </c>
      <c r="CJ4460">
        <f>'TABLEAU DE BORD'!E4458-'TABLEAU DE BORD'!C4458</f>
        <v>0</v>
      </c>
      <c r="CL4460">
        <f>'TABLEAU DE BORD'!H4458</f>
        <v>0</v>
      </c>
      <c r="CM4460">
        <f>'TABLEAU DE BORD'!K4458-'TABLEAU DE BORD'!I4458</f>
        <v>0</v>
      </c>
    </row>
    <row r="4461" spans="87:91" x14ac:dyDescent="0.25">
      <c r="CI4461">
        <f>'TABLEAU DE BORD'!B4459</f>
        <v>0</v>
      </c>
      <c r="CJ4461">
        <f>'TABLEAU DE BORD'!E4459-'TABLEAU DE BORD'!C4459</f>
        <v>0</v>
      </c>
      <c r="CL4461">
        <f>'TABLEAU DE BORD'!H4459</f>
        <v>0</v>
      </c>
      <c r="CM4461">
        <f>'TABLEAU DE BORD'!K4459-'TABLEAU DE BORD'!I4459</f>
        <v>0</v>
      </c>
    </row>
    <row r="4462" spans="87:91" x14ac:dyDescent="0.25">
      <c r="CI4462">
        <f>'TABLEAU DE BORD'!B4460</f>
        <v>0</v>
      </c>
      <c r="CJ4462">
        <f>'TABLEAU DE BORD'!E4460-'TABLEAU DE BORD'!C4460</f>
        <v>0</v>
      </c>
      <c r="CL4462">
        <f>'TABLEAU DE BORD'!H4460</f>
        <v>0</v>
      </c>
      <c r="CM4462">
        <f>'TABLEAU DE BORD'!K4460-'TABLEAU DE BORD'!I4460</f>
        <v>0</v>
      </c>
    </row>
    <row r="4463" spans="87:91" x14ac:dyDescent="0.25">
      <c r="CI4463">
        <f>'TABLEAU DE BORD'!B4461</f>
        <v>0</v>
      </c>
      <c r="CJ4463">
        <f>'TABLEAU DE BORD'!E4461-'TABLEAU DE BORD'!C4461</f>
        <v>0</v>
      </c>
      <c r="CL4463">
        <f>'TABLEAU DE BORD'!H4461</f>
        <v>0</v>
      </c>
      <c r="CM4463">
        <f>'TABLEAU DE BORD'!K4461-'TABLEAU DE BORD'!I4461</f>
        <v>0</v>
      </c>
    </row>
    <row r="4464" spans="87:91" x14ac:dyDescent="0.25">
      <c r="CI4464">
        <f>'TABLEAU DE BORD'!B4462</f>
        <v>0</v>
      </c>
      <c r="CJ4464">
        <f>'TABLEAU DE BORD'!E4462-'TABLEAU DE BORD'!C4462</f>
        <v>0</v>
      </c>
      <c r="CL4464">
        <f>'TABLEAU DE BORD'!H4462</f>
        <v>0</v>
      </c>
      <c r="CM4464">
        <f>'TABLEAU DE BORD'!K4462-'TABLEAU DE BORD'!I4462</f>
        <v>0</v>
      </c>
    </row>
    <row r="4465" spans="87:91" x14ac:dyDescent="0.25">
      <c r="CI4465">
        <f>'TABLEAU DE BORD'!B4463</f>
        <v>0</v>
      </c>
      <c r="CJ4465">
        <f>'TABLEAU DE BORD'!E4463-'TABLEAU DE BORD'!C4463</f>
        <v>0</v>
      </c>
      <c r="CL4465">
        <f>'TABLEAU DE BORD'!H4463</f>
        <v>0</v>
      </c>
      <c r="CM4465">
        <f>'TABLEAU DE BORD'!K4463-'TABLEAU DE BORD'!I4463</f>
        <v>0</v>
      </c>
    </row>
    <row r="4466" spans="87:91" x14ac:dyDescent="0.25">
      <c r="CI4466">
        <f>'TABLEAU DE BORD'!B4464</f>
        <v>0</v>
      </c>
      <c r="CJ4466">
        <f>'TABLEAU DE BORD'!E4464-'TABLEAU DE BORD'!C4464</f>
        <v>0</v>
      </c>
      <c r="CL4466">
        <f>'TABLEAU DE BORD'!H4464</f>
        <v>0</v>
      </c>
      <c r="CM4466">
        <f>'TABLEAU DE BORD'!K4464-'TABLEAU DE BORD'!I4464</f>
        <v>0</v>
      </c>
    </row>
    <row r="4467" spans="87:91" x14ac:dyDescent="0.25">
      <c r="CI4467">
        <f>'TABLEAU DE BORD'!B4465</f>
        <v>0</v>
      </c>
      <c r="CJ4467">
        <f>'TABLEAU DE BORD'!E4465-'TABLEAU DE BORD'!C4465</f>
        <v>0</v>
      </c>
      <c r="CL4467">
        <f>'TABLEAU DE BORD'!H4465</f>
        <v>0</v>
      </c>
      <c r="CM4467">
        <f>'TABLEAU DE BORD'!K4465-'TABLEAU DE BORD'!I4465</f>
        <v>0</v>
      </c>
    </row>
    <row r="4468" spans="87:91" x14ac:dyDescent="0.25">
      <c r="CI4468">
        <f>'TABLEAU DE BORD'!B4466</f>
        <v>0</v>
      </c>
      <c r="CJ4468">
        <f>'TABLEAU DE BORD'!E4466-'TABLEAU DE BORD'!C4466</f>
        <v>0</v>
      </c>
      <c r="CL4468">
        <f>'TABLEAU DE BORD'!H4466</f>
        <v>0</v>
      </c>
      <c r="CM4468">
        <f>'TABLEAU DE BORD'!K4466-'TABLEAU DE BORD'!I4466</f>
        <v>0</v>
      </c>
    </row>
    <row r="4469" spans="87:91" x14ac:dyDescent="0.25">
      <c r="CI4469">
        <f>'TABLEAU DE BORD'!B4467</f>
        <v>0</v>
      </c>
      <c r="CJ4469">
        <f>'TABLEAU DE BORD'!E4467-'TABLEAU DE BORD'!C4467</f>
        <v>0</v>
      </c>
      <c r="CL4469">
        <f>'TABLEAU DE BORD'!H4467</f>
        <v>0</v>
      </c>
      <c r="CM4469">
        <f>'TABLEAU DE BORD'!K4467-'TABLEAU DE BORD'!I4467</f>
        <v>0</v>
      </c>
    </row>
    <row r="4470" spans="87:91" x14ac:dyDescent="0.25">
      <c r="CI4470">
        <f>'TABLEAU DE BORD'!B4468</f>
        <v>0</v>
      </c>
      <c r="CJ4470">
        <f>'TABLEAU DE BORD'!E4468-'TABLEAU DE BORD'!C4468</f>
        <v>0</v>
      </c>
      <c r="CL4470">
        <f>'TABLEAU DE BORD'!H4468</f>
        <v>0</v>
      </c>
      <c r="CM4470">
        <f>'TABLEAU DE BORD'!K4468-'TABLEAU DE BORD'!I4468</f>
        <v>0</v>
      </c>
    </row>
    <row r="4471" spans="87:91" x14ac:dyDescent="0.25">
      <c r="CI4471">
        <f>'TABLEAU DE BORD'!B4469</f>
        <v>0</v>
      </c>
      <c r="CJ4471">
        <f>'TABLEAU DE BORD'!E4469-'TABLEAU DE BORD'!C4469</f>
        <v>0</v>
      </c>
      <c r="CL4471">
        <f>'TABLEAU DE BORD'!H4469</f>
        <v>0</v>
      </c>
      <c r="CM4471">
        <f>'TABLEAU DE BORD'!K4469-'TABLEAU DE BORD'!I4469</f>
        <v>0</v>
      </c>
    </row>
    <row r="4472" spans="87:91" x14ac:dyDescent="0.25">
      <c r="CI4472">
        <f>'TABLEAU DE BORD'!B4470</f>
        <v>0</v>
      </c>
      <c r="CJ4472">
        <f>'TABLEAU DE BORD'!E4470-'TABLEAU DE BORD'!C4470</f>
        <v>0</v>
      </c>
      <c r="CL4472">
        <f>'TABLEAU DE BORD'!H4470</f>
        <v>0</v>
      </c>
      <c r="CM4472">
        <f>'TABLEAU DE BORD'!K4470-'TABLEAU DE BORD'!I4470</f>
        <v>0</v>
      </c>
    </row>
    <row r="4473" spans="87:91" x14ac:dyDescent="0.25">
      <c r="CI4473">
        <f>'TABLEAU DE BORD'!B4471</f>
        <v>0</v>
      </c>
      <c r="CJ4473">
        <f>'TABLEAU DE BORD'!E4471-'TABLEAU DE BORD'!C4471</f>
        <v>0</v>
      </c>
      <c r="CL4473">
        <f>'TABLEAU DE BORD'!H4471</f>
        <v>0</v>
      </c>
      <c r="CM4473">
        <f>'TABLEAU DE BORD'!K4471-'TABLEAU DE BORD'!I4471</f>
        <v>0</v>
      </c>
    </row>
    <row r="4474" spans="87:91" x14ac:dyDescent="0.25">
      <c r="CI4474">
        <f>'TABLEAU DE BORD'!B4472</f>
        <v>0</v>
      </c>
      <c r="CJ4474">
        <f>'TABLEAU DE BORD'!E4472-'TABLEAU DE BORD'!C4472</f>
        <v>0</v>
      </c>
      <c r="CL4474">
        <f>'TABLEAU DE BORD'!H4472</f>
        <v>0</v>
      </c>
      <c r="CM4474">
        <f>'TABLEAU DE BORD'!K4472-'TABLEAU DE BORD'!I4472</f>
        <v>0</v>
      </c>
    </row>
    <row r="4475" spans="87:91" x14ac:dyDescent="0.25">
      <c r="CI4475">
        <f>'TABLEAU DE BORD'!B4473</f>
        <v>0</v>
      </c>
      <c r="CJ4475">
        <f>'TABLEAU DE BORD'!E4473-'TABLEAU DE BORD'!C4473</f>
        <v>0</v>
      </c>
      <c r="CL4475">
        <f>'TABLEAU DE BORD'!H4473</f>
        <v>0</v>
      </c>
      <c r="CM4475">
        <f>'TABLEAU DE BORD'!K4473-'TABLEAU DE BORD'!I4473</f>
        <v>0</v>
      </c>
    </row>
    <row r="4476" spans="87:91" x14ac:dyDescent="0.25">
      <c r="CI4476">
        <f>'TABLEAU DE BORD'!B4474</f>
        <v>0</v>
      </c>
      <c r="CJ4476">
        <f>'TABLEAU DE BORD'!E4474-'TABLEAU DE BORD'!C4474</f>
        <v>0</v>
      </c>
      <c r="CL4476">
        <f>'TABLEAU DE BORD'!H4474</f>
        <v>0</v>
      </c>
      <c r="CM4476">
        <f>'TABLEAU DE BORD'!K4474-'TABLEAU DE BORD'!I4474</f>
        <v>0</v>
      </c>
    </row>
    <row r="4477" spans="87:91" x14ac:dyDescent="0.25">
      <c r="CI4477">
        <f>'TABLEAU DE BORD'!B4475</f>
        <v>0</v>
      </c>
      <c r="CJ4477">
        <f>'TABLEAU DE BORD'!E4475-'TABLEAU DE BORD'!C4475</f>
        <v>0</v>
      </c>
      <c r="CL4477">
        <f>'TABLEAU DE BORD'!H4475</f>
        <v>0</v>
      </c>
      <c r="CM4477">
        <f>'TABLEAU DE BORD'!K4475-'TABLEAU DE BORD'!I4475</f>
        <v>0</v>
      </c>
    </row>
    <row r="4478" spans="87:91" x14ac:dyDescent="0.25">
      <c r="CI4478">
        <f>'TABLEAU DE BORD'!B4476</f>
        <v>0</v>
      </c>
      <c r="CJ4478">
        <f>'TABLEAU DE BORD'!E4476-'TABLEAU DE BORD'!C4476</f>
        <v>0</v>
      </c>
      <c r="CL4478">
        <f>'TABLEAU DE BORD'!H4476</f>
        <v>0</v>
      </c>
      <c r="CM4478">
        <f>'TABLEAU DE BORD'!K4476-'TABLEAU DE BORD'!I4476</f>
        <v>0</v>
      </c>
    </row>
    <row r="4479" spans="87:91" x14ac:dyDescent="0.25">
      <c r="CI4479">
        <f>'TABLEAU DE BORD'!B4477</f>
        <v>0</v>
      </c>
      <c r="CJ4479">
        <f>'TABLEAU DE BORD'!E4477-'TABLEAU DE BORD'!C4477</f>
        <v>0</v>
      </c>
      <c r="CL4479">
        <f>'TABLEAU DE BORD'!H4477</f>
        <v>0</v>
      </c>
      <c r="CM4479">
        <f>'TABLEAU DE BORD'!K4477-'TABLEAU DE BORD'!I4477</f>
        <v>0</v>
      </c>
    </row>
    <row r="4480" spans="87:91" x14ac:dyDescent="0.25">
      <c r="CI4480">
        <f>'TABLEAU DE BORD'!B4478</f>
        <v>0</v>
      </c>
      <c r="CJ4480">
        <f>'TABLEAU DE BORD'!E4478-'TABLEAU DE BORD'!C4478</f>
        <v>0</v>
      </c>
      <c r="CL4480">
        <f>'TABLEAU DE BORD'!H4478</f>
        <v>0</v>
      </c>
      <c r="CM4480">
        <f>'TABLEAU DE BORD'!K4478-'TABLEAU DE BORD'!I4478</f>
        <v>0</v>
      </c>
    </row>
    <row r="4481" spans="87:91" x14ac:dyDescent="0.25">
      <c r="CI4481">
        <f>'TABLEAU DE BORD'!B4479</f>
        <v>0</v>
      </c>
      <c r="CJ4481">
        <f>'TABLEAU DE BORD'!E4479-'TABLEAU DE BORD'!C4479</f>
        <v>0</v>
      </c>
      <c r="CL4481">
        <f>'TABLEAU DE BORD'!H4479</f>
        <v>0</v>
      </c>
      <c r="CM4481">
        <f>'TABLEAU DE BORD'!K4479-'TABLEAU DE BORD'!I4479</f>
        <v>0</v>
      </c>
    </row>
    <row r="4482" spans="87:91" x14ac:dyDescent="0.25">
      <c r="CI4482">
        <f>'TABLEAU DE BORD'!B4480</f>
        <v>0</v>
      </c>
      <c r="CJ4482">
        <f>'TABLEAU DE BORD'!E4480-'TABLEAU DE BORD'!C4480</f>
        <v>0</v>
      </c>
      <c r="CL4482">
        <f>'TABLEAU DE BORD'!H4480</f>
        <v>0</v>
      </c>
      <c r="CM4482">
        <f>'TABLEAU DE BORD'!K4480-'TABLEAU DE BORD'!I4480</f>
        <v>0</v>
      </c>
    </row>
    <row r="4483" spans="87:91" x14ac:dyDescent="0.25">
      <c r="CI4483">
        <f>'TABLEAU DE BORD'!B4481</f>
        <v>0</v>
      </c>
      <c r="CJ4483">
        <f>'TABLEAU DE BORD'!E4481-'TABLEAU DE BORD'!C4481</f>
        <v>0</v>
      </c>
      <c r="CL4483">
        <f>'TABLEAU DE BORD'!H4481</f>
        <v>0</v>
      </c>
      <c r="CM4483">
        <f>'TABLEAU DE BORD'!K4481-'TABLEAU DE BORD'!I4481</f>
        <v>0</v>
      </c>
    </row>
    <row r="4484" spans="87:91" x14ac:dyDescent="0.25">
      <c r="CI4484">
        <f>'TABLEAU DE BORD'!B4482</f>
        <v>0</v>
      </c>
      <c r="CJ4484">
        <f>'TABLEAU DE BORD'!E4482-'TABLEAU DE BORD'!C4482</f>
        <v>0</v>
      </c>
      <c r="CL4484">
        <f>'TABLEAU DE BORD'!H4482</f>
        <v>0</v>
      </c>
      <c r="CM4484">
        <f>'TABLEAU DE BORD'!K4482-'TABLEAU DE BORD'!I4482</f>
        <v>0</v>
      </c>
    </row>
    <row r="4485" spans="87:91" x14ac:dyDescent="0.25">
      <c r="CI4485">
        <f>'TABLEAU DE BORD'!B4483</f>
        <v>0</v>
      </c>
      <c r="CJ4485">
        <f>'TABLEAU DE BORD'!E4483-'TABLEAU DE BORD'!C4483</f>
        <v>0</v>
      </c>
      <c r="CL4485">
        <f>'TABLEAU DE BORD'!H4483</f>
        <v>0</v>
      </c>
      <c r="CM4485">
        <f>'TABLEAU DE BORD'!K4483-'TABLEAU DE BORD'!I4483</f>
        <v>0</v>
      </c>
    </row>
    <row r="4486" spans="87:91" x14ac:dyDescent="0.25">
      <c r="CI4486">
        <f>'TABLEAU DE BORD'!B4484</f>
        <v>0</v>
      </c>
      <c r="CJ4486">
        <f>'TABLEAU DE BORD'!E4484-'TABLEAU DE BORD'!C4484</f>
        <v>0</v>
      </c>
      <c r="CL4486">
        <f>'TABLEAU DE BORD'!H4484</f>
        <v>0</v>
      </c>
      <c r="CM4486">
        <f>'TABLEAU DE BORD'!K4484-'TABLEAU DE BORD'!I4484</f>
        <v>0</v>
      </c>
    </row>
    <row r="4487" spans="87:91" x14ac:dyDescent="0.25">
      <c r="CI4487">
        <f>'TABLEAU DE BORD'!B4485</f>
        <v>0</v>
      </c>
      <c r="CJ4487">
        <f>'TABLEAU DE BORD'!E4485-'TABLEAU DE BORD'!C4485</f>
        <v>0</v>
      </c>
      <c r="CL4487">
        <f>'TABLEAU DE BORD'!H4485</f>
        <v>0</v>
      </c>
      <c r="CM4487">
        <f>'TABLEAU DE BORD'!K4485-'TABLEAU DE BORD'!I4485</f>
        <v>0</v>
      </c>
    </row>
    <row r="4488" spans="87:91" x14ac:dyDescent="0.25">
      <c r="CI4488">
        <f>'TABLEAU DE BORD'!B4486</f>
        <v>0</v>
      </c>
      <c r="CJ4488">
        <f>'TABLEAU DE BORD'!E4486-'TABLEAU DE BORD'!C4486</f>
        <v>0</v>
      </c>
      <c r="CL4488">
        <f>'TABLEAU DE BORD'!H4486</f>
        <v>0</v>
      </c>
      <c r="CM4488">
        <f>'TABLEAU DE BORD'!K4486-'TABLEAU DE BORD'!I4486</f>
        <v>0</v>
      </c>
    </row>
    <row r="4489" spans="87:91" x14ac:dyDescent="0.25">
      <c r="CI4489">
        <f>'TABLEAU DE BORD'!B4487</f>
        <v>0</v>
      </c>
      <c r="CJ4489">
        <f>'TABLEAU DE BORD'!E4487-'TABLEAU DE BORD'!C4487</f>
        <v>0</v>
      </c>
      <c r="CL4489">
        <f>'TABLEAU DE BORD'!H4487</f>
        <v>0</v>
      </c>
      <c r="CM4489">
        <f>'TABLEAU DE BORD'!K4487-'TABLEAU DE BORD'!I4487</f>
        <v>0</v>
      </c>
    </row>
    <row r="4490" spans="87:91" x14ac:dyDescent="0.25">
      <c r="CI4490">
        <f>'TABLEAU DE BORD'!B4488</f>
        <v>0</v>
      </c>
      <c r="CJ4490">
        <f>'TABLEAU DE BORD'!E4488-'TABLEAU DE BORD'!C4488</f>
        <v>0</v>
      </c>
      <c r="CL4490">
        <f>'TABLEAU DE BORD'!H4488</f>
        <v>0</v>
      </c>
      <c r="CM4490">
        <f>'TABLEAU DE BORD'!K4488-'TABLEAU DE BORD'!I4488</f>
        <v>0</v>
      </c>
    </row>
    <row r="4491" spans="87:91" x14ac:dyDescent="0.25">
      <c r="CI4491">
        <f>'TABLEAU DE BORD'!B4489</f>
        <v>0</v>
      </c>
      <c r="CJ4491">
        <f>'TABLEAU DE BORD'!E4489-'TABLEAU DE BORD'!C4489</f>
        <v>0</v>
      </c>
      <c r="CL4491">
        <f>'TABLEAU DE BORD'!H4489</f>
        <v>0</v>
      </c>
      <c r="CM4491">
        <f>'TABLEAU DE BORD'!K4489-'TABLEAU DE BORD'!I4489</f>
        <v>0</v>
      </c>
    </row>
    <row r="4492" spans="87:91" x14ac:dyDescent="0.25">
      <c r="CI4492">
        <f>'TABLEAU DE BORD'!B4490</f>
        <v>0</v>
      </c>
      <c r="CJ4492">
        <f>'TABLEAU DE BORD'!E4490-'TABLEAU DE BORD'!C4490</f>
        <v>0</v>
      </c>
      <c r="CL4492">
        <f>'TABLEAU DE BORD'!H4490</f>
        <v>0</v>
      </c>
      <c r="CM4492">
        <f>'TABLEAU DE BORD'!K4490-'TABLEAU DE BORD'!I4490</f>
        <v>0</v>
      </c>
    </row>
    <row r="4493" spans="87:91" x14ac:dyDescent="0.25">
      <c r="CI4493">
        <f>'TABLEAU DE BORD'!B4491</f>
        <v>0</v>
      </c>
      <c r="CJ4493">
        <f>'TABLEAU DE BORD'!E4491-'TABLEAU DE BORD'!C4491</f>
        <v>0</v>
      </c>
      <c r="CL4493">
        <f>'TABLEAU DE BORD'!H4491</f>
        <v>0</v>
      </c>
      <c r="CM4493">
        <f>'TABLEAU DE BORD'!K4491-'TABLEAU DE BORD'!I4491</f>
        <v>0</v>
      </c>
    </row>
    <row r="4494" spans="87:91" x14ac:dyDescent="0.25">
      <c r="CI4494">
        <f>'TABLEAU DE BORD'!B4492</f>
        <v>0</v>
      </c>
      <c r="CJ4494">
        <f>'TABLEAU DE BORD'!E4492-'TABLEAU DE BORD'!C4492</f>
        <v>0</v>
      </c>
      <c r="CL4494">
        <f>'TABLEAU DE BORD'!H4492</f>
        <v>0</v>
      </c>
      <c r="CM4494">
        <f>'TABLEAU DE BORD'!K4492-'TABLEAU DE BORD'!I4492</f>
        <v>0</v>
      </c>
    </row>
    <row r="4495" spans="87:91" x14ac:dyDescent="0.25">
      <c r="CI4495">
        <f>'TABLEAU DE BORD'!B4493</f>
        <v>0</v>
      </c>
      <c r="CJ4495">
        <f>'TABLEAU DE BORD'!E4493-'TABLEAU DE BORD'!C4493</f>
        <v>0</v>
      </c>
      <c r="CL4495">
        <f>'TABLEAU DE BORD'!H4493</f>
        <v>0</v>
      </c>
      <c r="CM4495">
        <f>'TABLEAU DE BORD'!K4493-'TABLEAU DE BORD'!I4493</f>
        <v>0</v>
      </c>
    </row>
    <row r="4496" spans="87:91" x14ac:dyDescent="0.25">
      <c r="CI4496">
        <f>'TABLEAU DE BORD'!B4494</f>
        <v>0</v>
      </c>
      <c r="CJ4496">
        <f>'TABLEAU DE BORD'!E4494-'TABLEAU DE BORD'!C4494</f>
        <v>0</v>
      </c>
      <c r="CL4496">
        <f>'TABLEAU DE BORD'!H4494</f>
        <v>0</v>
      </c>
      <c r="CM4496">
        <f>'TABLEAU DE BORD'!K4494-'TABLEAU DE BORD'!I4494</f>
        <v>0</v>
      </c>
    </row>
    <row r="4497" spans="87:91" x14ac:dyDescent="0.25">
      <c r="CI4497">
        <f>'TABLEAU DE BORD'!B4495</f>
        <v>0</v>
      </c>
      <c r="CJ4497">
        <f>'TABLEAU DE BORD'!E4495-'TABLEAU DE BORD'!C4495</f>
        <v>0</v>
      </c>
      <c r="CL4497">
        <f>'TABLEAU DE BORD'!H4495</f>
        <v>0</v>
      </c>
      <c r="CM4497">
        <f>'TABLEAU DE BORD'!K4495-'TABLEAU DE BORD'!I4495</f>
        <v>0</v>
      </c>
    </row>
    <row r="4498" spans="87:91" x14ac:dyDescent="0.25">
      <c r="CI4498">
        <f>'TABLEAU DE BORD'!B4496</f>
        <v>0</v>
      </c>
      <c r="CJ4498">
        <f>'TABLEAU DE BORD'!E4496-'TABLEAU DE BORD'!C4496</f>
        <v>0</v>
      </c>
      <c r="CL4498">
        <f>'TABLEAU DE BORD'!H4496</f>
        <v>0</v>
      </c>
      <c r="CM4498">
        <f>'TABLEAU DE BORD'!K4496-'TABLEAU DE BORD'!I4496</f>
        <v>0</v>
      </c>
    </row>
    <row r="4499" spans="87:91" x14ac:dyDescent="0.25">
      <c r="CI4499">
        <f>'TABLEAU DE BORD'!B4497</f>
        <v>0</v>
      </c>
      <c r="CJ4499">
        <f>'TABLEAU DE BORD'!E4497-'TABLEAU DE BORD'!C4497</f>
        <v>0</v>
      </c>
      <c r="CL4499">
        <f>'TABLEAU DE BORD'!H4497</f>
        <v>0</v>
      </c>
      <c r="CM4499">
        <f>'TABLEAU DE BORD'!K4497-'TABLEAU DE BORD'!I4497</f>
        <v>0</v>
      </c>
    </row>
    <row r="4500" spans="87:91" x14ac:dyDescent="0.25">
      <c r="CI4500">
        <f>'TABLEAU DE BORD'!B4498</f>
        <v>0</v>
      </c>
      <c r="CJ4500">
        <f>'TABLEAU DE BORD'!E4498-'TABLEAU DE BORD'!C4498</f>
        <v>0</v>
      </c>
      <c r="CL4500">
        <f>'TABLEAU DE BORD'!H4498</f>
        <v>0</v>
      </c>
      <c r="CM4500">
        <f>'TABLEAU DE BORD'!K4498-'TABLEAU DE BORD'!I4498</f>
        <v>0</v>
      </c>
    </row>
    <row r="4501" spans="87:91" x14ac:dyDescent="0.25">
      <c r="CI4501">
        <f>'TABLEAU DE BORD'!B4499</f>
        <v>0</v>
      </c>
      <c r="CJ4501">
        <f>'TABLEAU DE BORD'!E4499-'TABLEAU DE BORD'!C4499</f>
        <v>0</v>
      </c>
      <c r="CL4501">
        <f>'TABLEAU DE BORD'!H4499</f>
        <v>0</v>
      </c>
      <c r="CM4501">
        <f>'TABLEAU DE BORD'!K4499-'TABLEAU DE BORD'!I4499</f>
        <v>0</v>
      </c>
    </row>
    <row r="4502" spans="87:91" x14ac:dyDescent="0.25">
      <c r="CI4502">
        <f>'TABLEAU DE BORD'!B4500</f>
        <v>0</v>
      </c>
      <c r="CJ4502">
        <f>'TABLEAU DE BORD'!E4500-'TABLEAU DE BORD'!C4500</f>
        <v>0</v>
      </c>
      <c r="CL4502">
        <f>'TABLEAU DE BORD'!H4500</f>
        <v>0</v>
      </c>
      <c r="CM4502">
        <f>'TABLEAU DE BORD'!K4500-'TABLEAU DE BORD'!I4500</f>
        <v>0</v>
      </c>
    </row>
    <row r="4503" spans="87:91" x14ac:dyDescent="0.25">
      <c r="CI4503">
        <f>'TABLEAU DE BORD'!B4501</f>
        <v>0</v>
      </c>
      <c r="CJ4503">
        <f>'TABLEAU DE BORD'!E4501-'TABLEAU DE BORD'!C4501</f>
        <v>0</v>
      </c>
      <c r="CL4503">
        <f>'TABLEAU DE BORD'!H4501</f>
        <v>0</v>
      </c>
      <c r="CM4503">
        <f>'TABLEAU DE BORD'!K4501-'TABLEAU DE BORD'!I4501</f>
        <v>0</v>
      </c>
    </row>
    <row r="4504" spans="87:91" x14ac:dyDescent="0.25">
      <c r="CI4504">
        <f>'TABLEAU DE BORD'!B4502</f>
        <v>0</v>
      </c>
      <c r="CJ4504">
        <f>'TABLEAU DE BORD'!E4502-'TABLEAU DE BORD'!C4502</f>
        <v>0</v>
      </c>
      <c r="CL4504">
        <f>'TABLEAU DE BORD'!H4502</f>
        <v>0</v>
      </c>
      <c r="CM4504">
        <f>'TABLEAU DE BORD'!K4502-'TABLEAU DE BORD'!I4502</f>
        <v>0</v>
      </c>
    </row>
    <row r="4505" spans="87:91" x14ac:dyDescent="0.25">
      <c r="CI4505">
        <f>'TABLEAU DE BORD'!B4503</f>
        <v>0</v>
      </c>
      <c r="CJ4505">
        <f>'TABLEAU DE BORD'!E4503-'TABLEAU DE BORD'!C4503</f>
        <v>0</v>
      </c>
      <c r="CL4505">
        <f>'TABLEAU DE BORD'!H4503</f>
        <v>0</v>
      </c>
      <c r="CM4505">
        <f>'TABLEAU DE BORD'!K4503-'TABLEAU DE BORD'!I4503</f>
        <v>0</v>
      </c>
    </row>
    <row r="4506" spans="87:91" x14ac:dyDescent="0.25">
      <c r="CI4506">
        <f>'TABLEAU DE BORD'!B4504</f>
        <v>0</v>
      </c>
      <c r="CJ4506">
        <f>'TABLEAU DE BORD'!E4504-'TABLEAU DE BORD'!C4504</f>
        <v>0</v>
      </c>
      <c r="CL4506">
        <f>'TABLEAU DE BORD'!H4504</f>
        <v>0</v>
      </c>
      <c r="CM4506">
        <f>'TABLEAU DE BORD'!K4504-'TABLEAU DE BORD'!I4504</f>
        <v>0</v>
      </c>
    </row>
    <row r="4507" spans="87:91" x14ac:dyDescent="0.25">
      <c r="CI4507">
        <f>'TABLEAU DE BORD'!B4505</f>
        <v>0</v>
      </c>
      <c r="CJ4507">
        <f>'TABLEAU DE BORD'!E4505-'TABLEAU DE BORD'!C4505</f>
        <v>0</v>
      </c>
      <c r="CL4507">
        <f>'TABLEAU DE BORD'!H4505</f>
        <v>0</v>
      </c>
      <c r="CM4507">
        <f>'TABLEAU DE BORD'!K4505-'TABLEAU DE BORD'!I4505</f>
        <v>0</v>
      </c>
    </row>
    <row r="4508" spans="87:91" x14ac:dyDescent="0.25">
      <c r="CI4508">
        <f>'TABLEAU DE BORD'!B4506</f>
        <v>0</v>
      </c>
      <c r="CJ4508">
        <f>'TABLEAU DE BORD'!E4506-'TABLEAU DE BORD'!C4506</f>
        <v>0</v>
      </c>
      <c r="CL4508">
        <f>'TABLEAU DE BORD'!H4506</f>
        <v>0</v>
      </c>
      <c r="CM4508">
        <f>'TABLEAU DE BORD'!K4506-'TABLEAU DE BORD'!I4506</f>
        <v>0</v>
      </c>
    </row>
    <row r="4509" spans="87:91" x14ac:dyDescent="0.25">
      <c r="CI4509">
        <f>'TABLEAU DE BORD'!B4507</f>
        <v>0</v>
      </c>
      <c r="CJ4509">
        <f>'TABLEAU DE BORD'!E4507-'TABLEAU DE BORD'!C4507</f>
        <v>0</v>
      </c>
      <c r="CL4509">
        <f>'TABLEAU DE BORD'!H4507</f>
        <v>0</v>
      </c>
      <c r="CM4509">
        <f>'TABLEAU DE BORD'!K4507-'TABLEAU DE BORD'!I4507</f>
        <v>0</v>
      </c>
    </row>
    <row r="4510" spans="87:91" x14ac:dyDescent="0.25">
      <c r="CI4510">
        <f>'TABLEAU DE BORD'!B4508</f>
        <v>0</v>
      </c>
      <c r="CJ4510">
        <f>'TABLEAU DE BORD'!E4508-'TABLEAU DE BORD'!C4508</f>
        <v>0</v>
      </c>
      <c r="CL4510">
        <f>'TABLEAU DE BORD'!H4508</f>
        <v>0</v>
      </c>
      <c r="CM4510">
        <f>'TABLEAU DE BORD'!K4508-'TABLEAU DE BORD'!I4508</f>
        <v>0</v>
      </c>
    </row>
    <row r="4511" spans="87:91" x14ac:dyDescent="0.25">
      <c r="CI4511">
        <f>'TABLEAU DE BORD'!B4509</f>
        <v>0</v>
      </c>
      <c r="CJ4511">
        <f>'TABLEAU DE BORD'!E4509-'TABLEAU DE BORD'!C4509</f>
        <v>0</v>
      </c>
      <c r="CL4511">
        <f>'TABLEAU DE BORD'!H4509</f>
        <v>0</v>
      </c>
      <c r="CM4511">
        <f>'TABLEAU DE BORD'!K4509-'TABLEAU DE BORD'!I4509</f>
        <v>0</v>
      </c>
    </row>
    <row r="4512" spans="87:91" x14ac:dyDescent="0.25">
      <c r="CI4512">
        <f>'TABLEAU DE BORD'!B4510</f>
        <v>0</v>
      </c>
      <c r="CJ4512">
        <f>'TABLEAU DE BORD'!E4510-'TABLEAU DE BORD'!C4510</f>
        <v>0</v>
      </c>
      <c r="CL4512">
        <f>'TABLEAU DE BORD'!H4510</f>
        <v>0</v>
      </c>
      <c r="CM4512">
        <f>'TABLEAU DE BORD'!K4510-'TABLEAU DE BORD'!I4510</f>
        <v>0</v>
      </c>
    </row>
    <row r="4513" spans="87:91" x14ac:dyDescent="0.25">
      <c r="CI4513">
        <f>'TABLEAU DE BORD'!B4511</f>
        <v>0</v>
      </c>
      <c r="CJ4513">
        <f>'TABLEAU DE BORD'!E4511-'TABLEAU DE BORD'!C4511</f>
        <v>0</v>
      </c>
      <c r="CL4513">
        <f>'TABLEAU DE BORD'!H4511</f>
        <v>0</v>
      </c>
      <c r="CM4513">
        <f>'TABLEAU DE BORD'!K4511-'TABLEAU DE BORD'!I4511</f>
        <v>0</v>
      </c>
    </row>
    <row r="4514" spans="87:91" x14ac:dyDescent="0.25">
      <c r="CI4514">
        <f>'TABLEAU DE BORD'!B4512</f>
        <v>0</v>
      </c>
      <c r="CJ4514">
        <f>'TABLEAU DE BORD'!E4512-'TABLEAU DE BORD'!C4512</f>
        <v>0</v>
      </c>
      <c r="CL4514">
        <f>'TABLEAU DE BORD'!H4512</f>
        <v>0</v>
      </c>
      <c r="CM4514">
        <f>'TABLEAU DE BORD'!K4512-'TABLEAU DE BORD'!I4512</f>
        <v>0</v>
      </c>
    </row>
    <row r="4515" spans="87:91" x14ac:dyDescent="0.25">
      <c r="CI4515">
        <f>'TABLEAU DE BORD'!B4513</f>
        <v>0</v>
      </c>
      <c r="CJ4515">
        <f>'TABLEAU DE BORD'!E4513-'TABLEAU DE BORD'!C4513</f>
        <v>0</v>
      </c>
      <c r="CL4515">
        <f>'TABLEAU DE BORD'!H4513</f>
        <v>0</v>
      </c>
      <c r="CM4515">
        <f>'TABLEAU DE BORD'!K4513-'TABLEAU DE BORD'!I4513</f>
        <v>0</v>
      </c>
    </row>
    <row r="4516" spans="87:91" x14ac:dyDescent="0.25">
      <c r="CI4516">
        <f>'TABLEAU DE BORD'!B4514</f>
        <v>0</v>
      </c>
      <c r="CJ4516">
        <f>'TABLEAU DE BORD'!E4514-'TABLEAU DE BORD'!C4514</f>
        <v>0</v>
      </c>
      <c r="CL4516">
        <f>'TABLEAU DE BORD'!H4514</f>
        <v>0</v>
      </c>
      <c r="CM4516">
        <f>'TABLEAU DE BORD'!K4514-'TABLEAU DE BORD'!I4514</f>
        <v>0</v>
      </c>
    </row>
    <row r="4517" spans="87:91" x14ac:dyDescent="0.25">
      <c r="CI4517">
        <f>'TABLEAU DE BORD'!B4515</f>
        <v>0</v>
      </c>
      <c r="CJ4517">
        <f>'TABLEAU DE BORD'!E4515-'TABLEAU DE BORD'!C4515</f>
        <v>0</v>
      </c>
      <c r="CL4517">
        <f>'TABLEAU DE BORD'!H4515</f>
        <v>0</v>
      </c>
      <c r="CM4517">
        <f>'TABLEAU DE BORD'!K4515-'TABLEAU DE BORD'!I4515</f>
        <v>0</v>
      </c>
    </row>
    <row r="4518" spans="87:91" x14ac:dyDescent="0.25">
      <c r="CI4518">
        <f>'TABLEAU DE BORD'!B4516</f>
        <v>0</v>
      </c>
      <c r="CJ4518">
        <f>'TABLEAU DE BORD'!E4516-'TABLEAU DE BORD'!C4516</f>
        <v>0</v>
      </c>
      <c r="CL4518">
        <f>'TABLEAU DE BORD'!H4516</f>
        <v>0</v>
      </c>
      <c r="CM4518">
        <f>'TABLEAU DE BORD'!K4516-'TABLEAU DE BORD'!I4516</f>
        <v>0</v>
      </c>
    </row>
    <row r="4519" spans="87:91" x14ac:dyDescent="0.25">
      <c r="CI4519">
        <f>'TABLEAU DE BORD'!B4517</f>
        <v>0</v>
      </c>
      <c r="CJ4519">
        <f>'TABLEAU DE BORD'!E4517-'TABLEAU DE BORD'!C4517</f>
        <v>0</v>
      </c>
      <c r="CL4519">
        <f>'TABLEAU DE BORD'!H4517</f>
        <v>0</v>
      </c>
      <c r="CM4519">
        <f>'TABLEAU DE BORD'!K4517-'TABLEAU DE BORD'!I4517</f>
        <v>0</v>
      </c>
    </row>
    <row r="4520" spans="87:91" x14ac:dyDescent="0.25">
      <c r="CI4520">
        <f>'TABLEAU DE BORD'!B4518</f>
        <v>0</v>
      </c>
      <c r="CJ4520">
        <f>'TABLEAU DE BORD'!E4518-'TABLEAU DE BORD'!C4518</f>
        <v>0</v>
      </c>
      <c r="CL4520">
        <f>'TABLEAU DE BORD'!H4518</f>
        <v>0</v>
      </c>
      <c r="CM4520">
        <f>'TABLEAU DE BORD'!K4518-'TABLEAU DE BORD'!I4518</f>
        <v>0</v>
      </c>
    </row>
    <row r="4521" spans="87:91" x14ac:dyDescent="0.25">
      <c r="CI4521">
        <f>'TABLEAU DE BORD'!B4519</f>
        <v>0</v>
      </c>
      <c r="CJ4521">
        <f>'TABLEAU DE BORD'!E4519-'TABLEAU DE BORD'!C4519</f>
        <v>0</v>
      </c>
      <c r="CL4521">
        <f>'TABLEAU DE BORD'!H4519</f>
        <v>0</v>
      </c>
      <c r="CM4521">
        <f>'TABLEAU DE BORD'!K4519-'TABLEAU DE BORD'!I4519</f>
        <v>0</v>
      </c>
    </row>
    <row r="4522" spans="87:91" x14ac:dyDescent="0.25">
      <c r="CI4522">
        <f>'TABLEAU DE BORD'!B4520</f>
        <v>0</v>
      </c>
      <c r="CJ4522">
        <f>'TABLEAU DE BORD'!E4520-'TABLEAU DE BORD'!C4520</f>
        <v>0</v>
      </c>
      <c r="CL4522">
        <f>'TABLEAU DE BORD'!H4520</f>
        <v>0</v>
      </c>
      <c r="CM4522">
        <f>'TABLEAU DE BORD'!K4520-'TABLEAU DE BORD'!I4520</f>
        <v>0</v>
      </c>
    </row>
    <row r="4523" spans="87:91" x14ac:dyDescent="0.25">
      <c r="CI4523">
        <f>'TABLEAU DE BORD'!B4521</f>
        <v>0</v>
      </c>
      <c r="CJ4523">
        <f>'TABLEAU DE BORD'!E4521-'TABLEAU DE BORD'!C4521</f>
        <v>0</v>
      </c>
      <c r="CL4523">
        <f>'TABLEAU DE BORD'!H4521</f>
        <v>0</v>
      </c>
      <c r="CM4523">
        <f>'TABLEAU DE BORD'!K4521-'TABLEAU DE BORD'!I4521</f>
        <v>0</v>
      </c>
    </row>
    <row r="4524" spans="87:91" x14ac:dyDescent="0.25">
      <c r="CI4524">
        <f>'TABLEAU DE BORD'!B4522</f>
        <v>0</v>
      </c>
      <c r="CJ4524">
        <f>'TABLEAU DE BORD'!E4522-'TABLEAU DE BORD'!C4522</f>
        <v>0</v>
      </c>
      <c r="CL4524">
        <f>'TABLEAU DE BORD'!H4522</f>
        <v>0</v>
      </c>
      <c r="CM4524">
        <f>'TABLEAU DE BORD'!K4522-'TABLEAU DE BORD'!I4522</f>
        <v>0</v>
      </c>
    </row>
    <row r="4525" spans="87:91" x14ac:dyDescent="0.25">
      <c r="CI4525">
        <f>'TABLEAU DE BORD'!B4523</f>
        <v>0</v>
      </c>
      <c r="CJ4525">
        <f>'TABLEAU DE BORD'!E4523-'TABLEAU DE BORD'!C4523</f>
        <v>0</v>
      </c>
      <c r="CL4525">
        <f>'TABLEAU DE BORD'!H4523</f>
        <v>0</v>
      </c>
      <c r="CM4525">
        <f>'TABLEAU DE BORD'!K4523-'TABLEAU DE BORD'!I4523</f>
        <v>0</v>
      </c>
    </row>
    <row r="4526" spans="87:91" x14ac:dyDescent="0.25">
      <c r="CI4526">
        <f>'TABLEAU DE BORD'!B4524</f>
        <v>0</v>
      </c>
      <c r="CJ4526">
        <f>'TABLEAU DE BORD'!E4524-'TABLEAU DE BORD'!C4524</f>
        <v>0</v>
      </c>
      <c r="CL4526">
        <f>'TABLEAU DE BORD'!H4524</f>
        <v>0</v>
      </c>
      <c r="CM4526">
        <f>'TABLEAU DE BORD'!K4524-'TABLEAU DE BORD'!I4524</f>
        <v>0</v>
      </c>
    </row>
    <row r="4527" spans="87:91" x14ac:dyDescent="0.25">
      <c r="CI4527">
        <f>'TABLEAU DE BORD'!B4525</f>
        <v>0</v>
      </c>
      <c r="CJ4527">
        <f>'TABLEAU DE BORD'!E4525-'TABLEAU DE BORD'!C4525</f>
        <v>0</v>
      </c>
      <c r="CL4527">
        <f>'TABLEAU DE BORD'!H4525</f>
        <v>0</v>
      </c>
      <c r="CM4527">
        <f>'TABLEAU DE BORD'!K4525-'TABLEAU DE BORD'!I4525</f>
        <v>0</v>
      </c>
    </row>
    <row r="4528" spans="87:91" x14ac:dyDescent="0.25">
      <c r="CI4528">
        <f>'TABLEAU DE BORD'!B4526</f>
        <v>0</v>
      </c>
      <c r="CJ4528">
        <f>'TABLEAU DE BORD'!E4526-'TABLEAU DE BORD'!C4526</f>
        <v>0</v>
      </c>
      <c r="CL4528">
        <f>'TABLEAU DE BORD'!H4526</f>
        <v>0</v>
      </c>
      <c r="CM4528">
        <f>'TABLEAU DE BORD'!K4526-'TABLEAU DE BORD'!I4526</f>
        <v>0</v>
      </c>
    </row>
    <row r="4529" spans="87:91" x14ac:dyDescent="0.25">
      <c r="CI4529">
        <f>'TABLEAU DE BORD'!B4527</f>
        <v>0</v>
      </c>
      <c r="CJ4529">
        <f>'TABLEAU DE BORD'!E4527-'TABLEAU DE BORD'!C4527</f>
        <v>0</v>
      </c>
      <c r="CL4529">
        <f>'TABLEAU DE BORD'!H4527</f>
        <v>0</v>
      </c>
      <c r="CM4529">
        <f>'TABLEAU DE BORD'!K4527-'TABLEAU DE BORD'!I4527</f>
        <v>0</v>
      </c>
    </row>
    <row r="4530" spans="87:91" x14ac:dyDescent="0.25">
      <c r="CI4530">
        <f>'TABLEAU DE BORD'!B4528</f>
        <v>0</v>
      </c>
      <c r="CJ4530">
        <f>'TABLEAU DE BORD'!E4528-'TABLEAU DE BORD'!C4528</f>
        <v>0</v>
      </c>
      <c r="CL4530">
        <f>'TABLEAU DE BORD'!H4528</f>
        <v>0</v>
      </c>
      <c r="CM4530">
        <f>'TABLEAU DE BORD'!K4528-'TABLEAU DE BORD'!I4528</f>
        <v>0</v>
      </c>
    </row>
    <row r="4531" spans="87:91" x14ac:dyDescent="0.25">
      <c r="CI4531">
        <f>'TABLEAU DE BORD'!B4529</f>
        <v>0</v>
      </c>
      <c r="CJ4531">
        <f>'TABLEAU DE BORD'!E4529-'TABLEAU DE BORD'!C4529</f>
        <v>0</v>
      </c>
      <c r="CL4531">
        <f>'TABLEAU DE BORD'!H4529</f>
        <v>0</v>
      </c>
      <c r="CM4531">
        <f>'TABLEAU DE BORD'!K4529-'TABLEAU DE BORD'!I4529</f>
        <v>0</v>
      </c>
    </row>
    <row r="4532" spans="87:91" x14ac:dyDescent="0.25">
      <c r="CI4532">
        <f>'TABLEAU DE BORD'!B4530</f>
        <v>0</v>
      </c>
      <c r="CJ4532">
        <f>'TABLEAU DE BORD'!E4530-'TABLEAU DE BORD'!C4530</f>
        <v>0</v>
      </c>
      <c r="CL4532">
        <f>'TABLEAU DE BORD'!H4530</f>
        <v>0</v>
      </c>
      <c r="CM4532">
        <f>'TABLEAU DE BORD'!K4530-'TABLEAU DE BORD'!I4530</f>
        <v>0</v>
      </c>
    </row>
    <row r="4533" spans="87:91" x14ac:dyDescent="0.25">
      <c r="CI4533">
        <f>'TABLEAU DE BORD'!B4531</f>
        <v>0</v>
      </c>
      <c r="CJ4533">
        <f>'TABLEAU DE BORD'!E4531-'TABLEAU DE BORD'!C4531</f>
        <v>0</v>
      </c>
      <c r="CL4533">
        <f>'TABLEAU DE BORD'!H4531</f>
        <v>0</v>
      </c>
      <c r="CM4533">
        <f>'TABLEAU DE BORD'!K4531-'TABLEAU DE BORD'!I4531</f>
        <v>0</v>
      </c>
    </row>
    <row r="4534" spans="87:91" x14ac:dyDescent="0.25">
      <c r="CI4534">
        <f>'TABLEAU DE BORD'!B4532</f>
        <v>0</v>
      </c>
      <c r="CJ4534">
        <f>'TABLEAU DE BORD'!E4532-'TABLEAU DE BORD'!C4532</f>
        <v>0</v>
      </c>
      <c r="CL4534">
        <f>'TABLEAU DE BORD'!H4532</f>
        <v>0</v>
      </c>
      <c r="CM4534">
        <f>'TABLEAU DE BORD'!K4532-'TABLEAU DE BORD'!I4532</f>
        <v>0</v>
      </c>
    </row>
    <row r="4535" spans="87:91" x14ac:dyDescent="0.25">
      <c r="CI4535">
        <f>'TABLEAU DE BORD'!B4533</f>
        <v>0</v>
      </c>
      <c r="CJ4535">
        <f>'TABLEAU DE BORD'!E4533-'TABLEAU DE BORD'!C4533</f>
        <v>0</v>
      </c>
      <c r="CL4535">
        <f>'TABLEAU DE BORD'!H4533</f>
        <v>0</v>
      </c>
      <c r="CM4535">
        <f>'TABLEAU DE BORD'!K4533-'TABLEAU DE BORD'!I4533</f>
        <v>0</v>
      </c>
    </row>
    <row r="4536" spans="87:91" x14ac:dyDescent="0.25">
      <c r="CI4536">
        <f>'TABLEAU DE BORD'!B4534</f>
        <v>0</v>
      </c>
      <c r="CJ4536">
        <f>'TABLEAU DE BORD'!E4534-'TABLEAU DE BORD'!C4534</f>
        <v>0</v>
      </c>
      <c r="CL4536">
        <f>'TABLEAU DE BORD'!H4534</f>
        <v>0</v>
      </c>
      <c r="CM4536">
        <f>'TABLEAU DE BORD'!K4534-'TABLEAU DE BORD'!I4534</f>
        <v>0</v>
      </c>
    </row>
    <row r="4537" spans="87:91" x14ac:dyDescent="0.25">
      <c r="CI4537">
        <f>'TABLEAU DE BORD'!B4535</f>
        <v>0</v>
      </c>
      <c r="CJ4537">
        <f>'TABLEAU DE BORD'!E4535-'TABLEAU DE BORD'!C4535</f>
        <v>0</v>
      </c>
      <c r="CL4537">
        <f>'TABLEAU DE BORD'!H4535</f>
        <v>0</v>
      </c>
      <c r="CM4537">
        <f>'TABLEAU DE BORD'!K4535-'TABLEAU DE BORD'!I4535</f>
        <v>0</v>
      </c>
    </row>
    <row r="4538" spans="87:91" x14ac:dyDescent="0.25">
      <c r="CI4538">
        <f>'TABLEAU DE BORD'!B4536</f>
        <v>0</v>
      </c>
      <c r="CJ4538">
        <f>'TABLEAU DE BORD'!E4536-'TABLEAU DE BORD'!C4536</f>
        <v>0</v>
      </c>
      <c r="CL4538">
        <f>'TABLEAU DE BORD'!H4536</f>
        <v>0</v>
      </c>
      <c r="CM4538">
        <f>'TABLEAU DE BORD'!K4536-'TABLEAU DE BORD'!I4536</f>
        <v>0</v>
      </c>
    </row>
    <row r="4539" spans="87:91" x14ac:dyDescent="0.25">
      <c r="CI4539">
        <f>'TABLEAU DE BORD'!B4537</f>
        <v>0</v>
      </c>
      <c r="CJ4539">
        <f>'TABLEAU DE BORD'!E4537-'TABLEAU DE BORD'!C4537</f>
        <v>0</v>
      </c>
      <c r="CL4539">
        <f>'TABLEAU DE BORD'!H4537</f>
        <v>0</v>
      </c>
      <c r="CM4539">
        <f>'TABLEAU DE BORD'!K4537-'TABLEAU DE BORD'!I4537</f>
        <v>0</v>
      </c>
    </row>
    <row r="4540" spans="87:91" x14ac:dyDescent="0.25">
      <c r="CI4540">
        <f>'TABLEAU DE BORD'!B4538</f>
        <v>0</v>
      </c>
      <c r="CJ4540">
        <f>'TABLEAU DE BORD'!E4538-'TABLEAU DE BORD'!C4538</f>
        <v>0</v>
      </c>
      <c r="CL4540">
        <f>'TABLEAU DE BORD'!H4538</f>
        <v>0</v>
      </c>
      <c r="CM4540">
        <f>'TABLEAU DE BORD'!K4538-'TABLEAU DE BORD'!I4538</f>
        <v>0</v>
      </c>
    </row>
    <row r="4541" spans="87:91" x14ac:dyDescent="0.25">
      <c r="CI4541">
        <f>'TABLEAU DE BORD'!B4539</f>
        <v>0</v>
      </c>
      <c r="CJ4541">
        <f>'TABLEAU DE BORD'!E4539-'TABLEAU DE BORD'!C4539</f>
        <v>0</v>
      </c>
      <c r="CL4541">
        <f>'TABLEAU DE BORD'!H4539</f>
        <v>0</v>
      </c>
      <c r="CM4541">
        <f>'TABLEAU DE BORD'!K4539-'TABLEAU DE BORD'!I4539</f>
        <v>0</v>
      </c>
    </row>
    <row r="4542" spans="87:91" x14ac:dyDescent="0.25">
      <c r="CI4542">
        <f>'TABLEAU DE BORD'!B4540</f>
        <v>0</v>
      </c>
      <c r="CJ4542">
        <f>'TABLEAU DE BORD'!E4540-'TABLEAU DE BORD'!C4540</f>
        <v>0</v>
      </c>
      <c r="CL4542">
        <f>'TABLEAU DE BORD'!H4540</f>
        <v>0</v>
      </c>
      <c r="CM4542">
        <f>'TABLEAU DE BORD'!K4540-'TABLEAU DE BORD'!I4540</f>
        <v>0</v>
      </c>
    </row>
    <row r="4543" spans="87:91" x14ac:dyDescent="0.25">
      <c r="CI4543">
        <f>'TABLEAU DE BORD'!B4541</f>
        <v>0</v>
      </c>
      <c r="CJ4543">
        <f>'TABLEAU DE BORD'!E4541-'TABLEAU DE BORD'!C4541</f>
        <v>0</v>
      </c>
      <c r="CL4543">
        <f>'TABLEAU DE BORD'!H4541</f>
        <v>0</v>
      </c>
      <c r="CM4543">
        <f>'TABLEAU DE BORD'!K4541-'TABLEAU DE BORD'!I4541</f>
        <v>0</v>
      </c>
    </row>
    <row r="4544" spans="87:91" x14ac:dyDescent="0.25">
      <c r="CI4544">
        <f>'TABLEAU DE BORD'!B4542</f>
        <v>0</v>
      </c>
      <c r="CJ4544">
        <f>'TABLEAU DE BORD'!E4542-'TABLEAU DE BORD'!C4542</f>
        <v>0</v>
      </c>
      <c r="CL4544">
        <f>'TABLEAU DE BORD'!H4542</f>
        <v>0</v>
      </c>
      <c r="CM4544">
        <f>'TABLEAU DE BORD'!K4542-'TABLEAU DE BORD'!I4542</f>
        <v>0</v>
      </c>
    </row>
    <row r="4545" spans="87:91" x14ac:dyDescent="0.25">
      <c r="CI4545">
        <f>'TABLEAU DE BORD'!B4543</f>
        <v>0</v>
      </c>
      <c r="CJ4545">
        <f>'TABLEAU DE BORD'!E4543-'TABLEAU DE BORD'!C4543</f>
        <v>0</v>
      </c>
      <c r="CL4545">
        <f>'TABLEAU DE BORD'!H4543</f>
        <v>0</v>
      </c>
      <c r="CM4545">
        <f>'TABLEAU DE BORD'!K4543-'TABLEAU DE BORD'!I4543</f>
        <v>0</v>
      </c>
    </row>
    <row r="4546" spans="87:91" x14ac:dyDescent="0.25">
      <c r="CI4546">
        <f>'TABLEAU DE BORD'!B4544</f>
        <v>0</v>
      </c>
      <c r="CJ4546">
        <f>'TABLEAU DE BORD'!E4544-'TABLEAU DE BORD'!C4544</f>
        <v>0</v>
      </c>
      <c r="CL4546">
        <f>'TABLEAU DE BORD'!H4544</f>
        <v>0</v>
      </c>
      <c r="CM4546">
        <f>'TABLEAU DE BORD'!K4544-'TABLEAU DE BORD'!I4544</f>
        <v>0</v>
      </c>
    </row>
    <row r="4547" spans="87:91" x14ac:dyDescent="0.25">
      <c r="CI4547">
        <f>'TABLEAU DE BORD'!B4545</f>
        <v>0</v>
      </c>
      <c r="CJ4547">
        <f>'TABLEAU DE BORD'!E4545-'TABLEAU DE BORD'!C4545</f>
        <v>0</v>
      </c>
      <c r="CL4547">
        <f>'TABLEAU DE BORD'!H4545</f>
        <v>0</v>
      </c>
      <c r="CM4547">
        <f>'TABLEAU DE BORD'!K4545-'TABLEAU DE BORD'!I4545</f>
        <v>0</v>
      </c>
    </row>
    <row r="4548" spans="87:91" x14ac:dyDescent="0.25">
      <c r="CI4548">
        <f>'TABLEAU DE BORD'!B4546</f>
        <v>0</v>
      </c>
      <c r="CJ4548">
        <f>'TABLEAU DE BORD'!E4546-'TABLEAU DE BORD'!C4546</f>
        <v>0</v>
      </c>
      <c r="CL4548">
        <f>'TABLEAU DE BORD'!H4546</f>
        <v>0</v>
      </c>
      <c r="CM4548">
        <f>'TABLEAU DE BORD'!K4546-'TABLEAU DE BORD'!I4546</f>
        <v>0</v>
      </c>
    </row>
    <row r="4549" spans="87:91" x14ac:dyDescent="0.25">
      <c r="CI4549">
        <f>'TABLEAU DE BORD'!B4547</f>
        <v>0</v>
      </c>
      <c r="CJ4549">
        <f>'TABLEAU DE BORD'!E4547-'TABLEAU DE BORD'!C4547</f>
        <v>0</v>
      </c>
      <c r="CL4549">
        <f>'TABLEAU DE BORD'!H4547</f>
        <v>0</v>
      </c>
      <c r="CM4549">
        <f>'TABLEAU DE BORD'!K4547-'TABLEAU DE BORD'!I4547</f>
        <v>0</v>
      </c>
    </row>
    <row r="4550" spans="87:91" x14ac:dyDescent="0.25">
      <c r="CI4550">
        <f>'TABLEAU DE BORD'!B4548</f>
        <v>0</v>
      </c>
      <c r="CJ4550">
        <f>'TABLEAU DE BORD'!E4548-'TABLEAU DE BORD'!C4548</f>
        <v>0</v>
      </c>
      <c r="CL4550">
        <f>'TABLEAU DE BORD'!H4548</f>
        <v>0</v>
      </c>
      <c r="CM4550">
        <f>'TABLEAU DE BORD'!K4548-'TABLEAU DE BORD'!I4548</f>
        <v>0</v>
      </c>
    </row>
    <row r="4551" spans="87:91" x14ac:dyDescent="0.25">
      <c r="CI4551">
        <f>'TABLEAU DE BORD'!B4549</f>
        <v>0</v>
      </c>
      <c r="CJ4551">
        <f>'TABLEAU DE BORD'!E4549-'TABLEAU DE BORD'!C4549</f>
        <v>0</v>
      </c>
      <c r="CL4551">
        <f>'TABLEAU DE BORD'!H4549</f>
        <v>0</v>
      </c>
      <c r="CM4551">
        <f>'TABLEAU DE BORD'!K4549-'TABLEAU DE BORD'!I4549</f>
        <v>0</v>
      </c>
    </row>
    <row r="4552" spans="87:91" x14ac:dyDescent="0.25">
      <c r="CI4552">
        <f>'TABLEAU DE BORD'!B4550</f>
        <v>0</v>
      </c>
      <c r="CJ4552">
        <f>'TABLEAU DE BORD'!E4550-'TABLEAU DE BORD'!C4550</f>
        <v>0</v>
      </c>
      <c r="CL4552">
        <f>'TABLEAU DE BORD'!H4550</f>
        <v>0</v>
      </c>
      <c r="CM4552">
        <f>'TABLEAU DE BORD'!K4550-'TABLEAU DE BORD'!I4550</f>
        <v>0</v>
      </c>
    </row>
    <row r="4553" spans="87:91" x14ac:dyDescent="0.25">
      <c r="CI4553">
        <f>'TABLEAU DE BORD'!B4551</f>
        <v>0</v>
      </c>
      <c r="CJ4553">
        <f>'TABLEAU DE BORD'!E4551-'TABLEAU DE BORD'!C4551</f>
        <v>0</v>
      </c>
      <c r="CL4553">
        <f>'TABLEAU DE BORD'!H4551</f>
        <v>0</v>
      </c>
      <c r="CM4553">
        <f>'TABLEAU DE BORD'!K4551-'TABLEAU DE BORD'!I4551</f>
        <v>0</v>
      </c>
    </row>
    <row r="4554" spans="87:91" x14ac:dyDescent="0.25">
      <c r="CI4554">
        <f>'TABLEAU DE BORD'!B4552</f>
        <v>0</v>
      </c>
      <c r="CJ4554">
        <f>'TABLEAU DE BORD'!E4552-'TABLEAU DE BORD'!C4552</f>
        <v>0</v>
      </c>
      <c r="CL4554">
        <f>'TABLEAU DE BORD'!H4552</f>
        <v>0</v>
      </c>
      <c r="CM4554">
        <f>'TABLEAU DE BORD'!K4552-'TABLEAU DE BORD'!I4552</f>
        <v>0</v>
      </c>
    </row>
    <row r="4555" spans="87:91" x14ac:dyDescent="0.25">
      <c r="CI4555">
        <f>'TABLEAU DE BORD'!B4553</f>
        <v>0</v>
      </c>
      <c r="CJ4555">
        <f>'TABLEAU DE BORD'!E4553-'TABLEAU DE BORD'!C4553</f>
        <v>0</v>
      </c>
      <c r="CL4555">
        <f>'TABLEAU DE BORD'!H4553</f>
        <v>0</v>
      </c>
      <c r="CM4555">
        <f>'TABLEAU DE BORD'!K4553-'TABLEAU DE BORD'!I4553</f>
        <v>0</v>
      </c>
    </row>
    <row r="4556" spans="87:91" x14ac:dyDescent="0.25">
      <c r="CI4556">
        <f>'TABLEAU DE BORD'!B4554</f>
        <v>0</v>
      </c>
      <c r="CJ4556">
        <f>'TABLEAU DE BORD'!E4554-'TABLEAU DE BORD'!C4554</f>
        <v>0</v>
      </c>
      <c r="CL4556">
        <f>'TABLEAU DE BORD'!H4554</f>
        <v>0</v>
      </c>
      <c r="CM4556">
        <f>'TABLEAU DE BORD'!K4554-'TABLEAU DE BORD'!I4554</f>
        <v>0</v>
      </c>
    </row>
    <row r="4557" spans="87:91" x14ac:dyDescent="0.25">
      <c r="CI4557">
        <f>'TABLEAU DE BORD'!B4555</f>
        <v>0</v>
      </c>
      <c r="CJ4557">
        <f>'TABLEAU DE BORD'!E4555-'TABLEAU DE BORD'!C4555</f>
        <v>0</v>
      </c>
      <c r="CL4557">
        <f>'TABLEAU DE BORD'!H4555</f>
        <v>0</v>
      </c>
      <c r="CM4557">
        <f>'TABLEAU DE BORD'!K4555-'TABLEAU DE BORD'!I4555</f>
        <v>0</v>
      </c>
    </row>
    <row r="4558" spans="87:91" x14ac:dyDescent="0.25">
      <c r="CI4558">
        <f>'TABLEAU DE BORD'!B4556</f>
        <v>0</v>
      </c>
      <c r="CJ4558">
        <f>'TABLEAU DE BORD'!E4556-'TABLEAU DE BORD'!C4556</f>
        <v>0</v>
      </c>
      <c r="CL4558">
        <f>'TABLEAU DE BORD'!H4556</f>
        <v>0</v>
      </c>
      <c r="CM4558">
        <f>'TABLEAU DE BORD'!K4556-'TABLEAU DE BORD'!I4556</f>
        <v>0</v>
      </c>
    </row>
    <row r="4559" spans="87:91" x14ac:dyDescent="0.25">
      <c r="CI4559">
        <f>'TABLEAU DE BORD'!B4557</f>
        <v>0</v>
      </c>
      <c r="CJ4559">
        <f>'TABLEAU DE BORD'!E4557-'TABLEAU DE BORD'!C4557</f>
        <v>0</v>
      </c>
      <c r="CL4559">
        <f>'TABLEAU DE BORD'!H4557</f>
        <v>0</v>
      </c>
      <c r="CM4559">
        <f>'TABLEAU DE BORD'!K4557-'TABLEAU DE BORD'!I4557</f>
        <v>0</v>
      </c>
    </row>
    <row r="4560" spans="87:91" x14ac:dyDescent="0.25">
      <c r="CI4560">
        <f>'TABLEAU DE BORD'!B4558</f>
        <v>0</v>
      </c>
      <c r="CJ4560">
        <f>'TABLEAU DE BORD'!E4558-'TABLEAU DE BORD'!C4558</f>
        <v>0</v>
      </c>
      <c r="CL4560">
        <f>'TABLEAU DE BORD'!H4558</f>
        <v>0</v>
      </c>
      <c r="CM4560">
        <f>'TABLEAU DE BORD'!K4558-'TABLEAU DE BORD'!I4558</f>
        <v>0</v>
      </c>
    </row>
    <row r="4561" spans="87:91" x14ac:dyDescent="0.25">
      <c r="CI4561">
        <f>'TABLEAU DE BORD'!B4559</f>
        <v>0</v>
      </c>
      <c r="CJ4561">
        <f>'TABLEAU DE BORD'!E4559-'TABLEAU DE BORD'!C4559</f>
        <v>0</v>
      </c>
      <c r="CL4561">
        <f>'TABLEAU DE BORD'!H4559</f>
        <v>0</v>
      </c>
      <c r="CM4561">
        <f>'TABLEAU DE BORD'!K4559-'TABLEAU DE BORD'!I4559</f>
        <v>0</v>
      </c>
    </row>
    <row r="4562" spans="87:91" x14ac:dyDescent="0.25">
      <c r="CI4562">
        <f>'TABLEAU DE BORD'!B4560</f>
        <v>0</v>
      </c>
      <c r="CJ4562">
        <f>'TABLEAU DE BORD'!E4560-'TABLEAU DE BORD'!C4560</f>
        <v>0</v>
      </c>
      <c r="CL4562">
        <f>'TABLEAU DE BORD'!H4560</f>
        <v>0</v>
      </c>
      <c r="CM4562">
        <f>'TABLEAU DE BORD'!K4560-'TABLEAU DE BORD'!I4560</f>
        <v>0</v>
      </c>
    </row>
    <row r="4563" spans="87:91" x14ac:dyDescent="0.25">
      <c r="CI4563">
        <f>'TABLEAU DE BORD'!B4561</f>
        <v>0</v>
      </c>
      <c r="CJ4563">
        <f>'TABLEAU DE BORD'!E4561-'TABLEAU DE BORD'!C4561</f>
        <v>0</v>
      </c>
      <c r="CL4563">
        <f>'TABLEAU DE BORD'!H4561</f>
        <v>0</v>
      </c>
      <c r="CM4563">
        <f>'TABLEAU DE BORD'!K4561-'TABLEAU DE BORD'!I4561</f>
        <v>0</v>
      </c>
    </row>
    <row r="4564" spans="87:91" x14ac:dyDescent="0.25">
      <c r="CI4564">
        <f>'TABLEAU DE BORD'!B4562</f>
        <v>0</v>
      </c>
      <c r="CJ4564">
        <f>'TABLEAU DE BORD'!E4562-'TABLEAU DE BORD'!C4562</f>
        <v>0</v>
      </c>
      <c r="CL4564">
        <f>'TABLEAU DE BORD'!H4562</f>
        <v>0</v>
      </c>
      <c r="CM4564">
        <f>'TABLEAU DE BORD'!K4562-'TABLEAU DE BORD'!I4562</f>
        <v>0</v>
      </c>
    </row>
    <row r="4565" spans="87:91" x14ac:dyDescent="0.25">
      <c r="CI4565">
        <f>'TABLEAU DE BORD'!B4563</f>
        <v>0</v>
      </c>
      <c r="CJ4565">
        <f>'TABLEAU DE BORD'!E4563-'TABLEAU DE BORD'!C4563</f>
        <v>0</v>
      </c>
      <c r="CL4565">
        <f>'TABLEAU DE BORD'!H4563</f>
        <v>0</v>
      </c>
      <c r="CM4565">
        <f>'TABLEAU DE BORD'!K4563-'TABLEAU DE BORD'!I4563</f>
        <v>0</v>
      </c>
    </row>
    <row r="4566" spans="87:91" x14ac:dyDescent="0.25">
      <c r="CI4566">
        <f>'TABLEAU DE BORD'!B4564</f>
        <v>0</v>
      </c>
      <c r="CJ4566">
        <f>'TABLEAU DE BORD'!E4564-'TABLEAU DE BORD'!C4564</f>
        <v>0</v>
      </c>
      <c r="CL4566">
        <f>'TABLEAU DE BORD'!H4564</f>
        <v>0</v>
      </c>
      <c r="CM4566">
        <f>'TABLEAU DE BORD'!K4564-'TABLEAU DE BORD'!I4564</f>
        <v>0</v>
      </c>
    </row>
    <row r="4567" spans="87:91" x14ac:dyDescent="0.25">
      <c r="CI4567">
        <f>'TABLEAU DE BORD'!B4565</f>
        <v>0</v>
      </c>
      <c r="CJ4567">
        <f>'TABLEAU DE BORD'!E4565-'TABLEAU DE BORD'!C4565</f>
        <v>0</v>
      </c>
      <c r="CL4567">
        <f>'TABLEAU DE BORD'!H4565</f>
        <v>0</v>
      </c>
      <c r="CM4567">
        <f>'TABLEAU DE BORD'!K4565-'TABLEAU DE BORD'!I4565</f>
        <v>0</v>
      </c>
    </row>
    <row r="4568" spans="87:91" x14ac:dyDescent="0.25">
      <c r="CI4568">
        <f>'TABLEAU DE BORD'!B4566</f>
        <v>0</v>
      </c>
      <c r="CJ4568">
        <f>'TABLEAU DE BORD'!E4566-'TABLEAU DE BORD'!C4566</f>
        <v>0</v>
      </c>
      <c r="CL4568">
        <f>'TABLEAU DE BORD'!H4566</f>
        <v>0</v>
      </c>
      <c r="CM4568">
        <f>'TABLEAU DE BORD'!K4566-'TABLEAU DE BORD'!I4566</f>
        <v>0</v>
      </c>
    </row>
    <row r="4569" spans="87:91" x14ac:dyDescent="0.25">
      <c r="CI4569">
        <f>'TABLEAU DE BORD'!B4567</f>
        <v>0</v>
      </c>
      <c r="CJ4569">
        <f>'TABLEAU DE BORD'!E4567-'TABLEAU DE BORD'!C4567</f>
        <v>0</v>
      </c>
      <c r="CL4569">
        <f>'TABLEAU DE BORD'!H4567</f>
        <v>0</v>
      </c>
      <c r="CM4569">
        <f>'TABLEAU DE BORD'!K4567-'TABLEAU DE BORD'!I4567</f>
        <v>0</v>
      </c>
    </row>
    <row r="4570" spans="87:91" x14ac:dyDescent="0.25">
      <c r="CI4570">
        <f>'TABLEAU DE BORD'!B4568</f>
        <v>0</v>
      </c>
      <c r="CJ4570">
        <f>'TABLEAU DE BORD'!E4568-'TABLEAU DE BORD'!C4568</f>
        <v>0</v>
      </c>
      <c r="CL4570">
        <f>'TABLEAU DE BORD'!H4568</f>
        <v>0</v>
      </c>
      <c r="CM4570">
        <f>'TABLEAU DE BORD'!K4568-'TABLEAU DE BORD'!I4568</f>
        <v>0</v>
      </c>
    </row>
    <row r="4571" spans="87:91" x14ac:dyDescent="0.25">
      <c r="CI4571">
        <f>'TABLEAU DE BORD'!B4569</f>
        <v>0</v>
      </c>
      <c r="CJ4571">
        <f>'TABLEAU DE BORD'!E4569-'TABLEAU DE BORD'!C4569</f>
        <v>0</v>
      </c>
      <c r="CL4571">
        <f>'TABLEAU DE BORD'!H4569</f>
        <v>0</v>
      </c>
      <c r="CM4571">
        <f>'TABLEAU DE BORD'!K4569-'TABLEAU DE BORD'!I4569</f>
        <v>0</v>
      </c>
    </row>
    <row r="4572" spans="87:91" x14ac:dyDescent="0.25">
      <c r="CI4572">
        <f>'TABLEAU DE BORD'!B4570</f>
        <v>0</v>
      </c>
      <c r="CJ4572">
        <f>'TABLEAU DE BORD'!E4570-'TABLEAU DE BORD'!C4570</f>
        <v>0</v>
      </c>
      <c r="CL4572">
        <f>'TABLEAU DE BORD'!H4570</f>
        <v>0</v>
      </c>
      <c r="CM4572">
        <f>'TABLEAU DE BORD'!K4570-'TABLEAU DE BORD'!I4570</f>
        <v>0</v>
      </c>
    </row>
    <row r="4573" spans="87:91" x14ac:dyDescent="0.25">
      <c r="CI4573">
        <f>'TABLEAU DE BORD'!B4571</f>
        <v>0</v>
      </c>
      <c r="CJ4573">
        <f>'TABLEAU DE BORD'!E4571-'TABLEAU DE BORD'!C4571</f>
        <v>0</v>
      </c>
      <c r="CL4573">
        <f>'TABLEAU DE BORD'!H4571</f>
        <v>0</v>
      </c>
      <c r="CM4573">
        <f>'TABLEAU DE BORD'!K4571-'TABLEAU DE BORD'!I4571</f>
        <v>0</v>
      </c>
    </row>
    <row r="4574" spans="87:91" x14ac:dyDescent="0.25">
      <c r="CI4574">
        <f>'TABLEAU DE BORD'!B4572</f>
        <v>0</v>
      </c>
      <c r="CJ4574">
        <f>'TABLEAU DE BORD'!E4572-'TABLEAU DE BORD'!C4572</f>
        <v>0</v>
      </c>
      <c r="CL4574">
        <f>'TABLEAU DE BORD'!H4572</f>
        <v>0</v>
      </c>
      <c r="CM4574">
        <f>'TABLEAU DE BORD'!K4572-'TABLEAU DE BORD'!I4572</f>
        <v>0</v>
      </c>
    </row>
    <row r="4575" spans="87:91" x14ac:dyDescent="0.25">
      <c r="CI4575">
        <f>'TABLEAU DE BORD'!B4573</f>
        <v>0</v>
      </c>
      <c r="CJ4575">
        <f>'TABLEAU DE BORD'!E4573-'TABLEAU DE BORD'!C4573</f>
        <v>0</v>
      </c>
      <c r="CL4575">
        <f>'TABLEAU DE BORD'!H4573</f>
        <v>0</v>
      </c>
      <c r="CM4575">
        <f>'TABLEAU DE BORD'!K4573-'TABLEAU DE BORD'!I4573</f>
        <v>0</v>
      </c>
    </row>
    <row r="4576" spans="87:91" x14ac:dyDescent="0.25">
      <c r="CI4576">
        <f>'TABLEAU DE BORD'!B4574</f>
        <v>0</v>
      </c>
      <c r="CJ4576">
        <f>'TABLEAU DE BORD'!E4574-'TABLEAU DE BORD'!C4574</f>
        <v>0</v>
      </c>
      <c r="CL4576">
        <f>'TABLEAU DE BORD'!H4574</f>
        <v>0</v>
      </c>
      <c r="CM4576">
        <f>'TABLEAU DE BORD'!K4574-'TABLEAU DE BORD'!I4574</f>
        <v>0</v>
      </c>
    </row>
    <row r="4577" spans="87:91" x14ac:dyDescent="0.25">
      <c r="CI4577">
        <f>'TABLEAU DE BORD'!B4575</f>
        <v>0</v>
      </c>
      <c r="CJ4577">
        <f>'TABLEAU DE BORD'!E4575-'TABLEAU DE BORD'!C4575</f>
        <v>0</v>
      </c>
      <c r="CL4577">
        <f>'TABLEAU DE BORD'!H4575</f>
        <v>0</v>
      </c>
      <c r="CM4577">
        <f>'TABLEAU DE BORD'!K4575-'TABLEAU DE BORD'!I4575</f>
        <v>0</v>
      </c>
    </row>
    <row r="4578" spans="87:91" x14ac:dyDescent="0.25">
      <c r="CI4578">
        <f>'TABLEAU DE BORD'!B4576</f>
        <v>0</v>
      </c>
      <c r="CJ4578">
        <f>'TABLEAU DE BORD'!E4576-'TABLEAU DE BORD'!C4576</f>
        <v>0</v>
      </c>
      <c r="CL4578">
        <f>'TABLEAU DE BORD'!H4576</f>
        <v>0</v>
      </c>
      <c r="CM4578">
        <f>'TABLEAU DE BORD'!K4576-'TABLEAU DE BORD'!I4576</f>
        <v>0</v>
      </c>
    </row>
    <row r="4579" spans="87:91" x14ac:dyDescent="0.25">
      <c r="CI4579">
        <f>'TABLEAU DE BORD'!B4577</f>
        <v>0</v>
      </c>
      <c r="CJ4579">
        <f>'TABLEAU DE BORD'!E4577-'TABLEAU DE BORD'!C4577</f>
        <v>0</v>
      </c>
      <c r="CL4579">
        <f>'TABLEAU DE BORD'!H4577</f>
        <v>0</v>
      </c>
      <c r="CM4579">
        <f>'TABLEAU DE BORD'!K4577-'TABLEAU DE BORD'!I4577</f>
        <v>0</v>
      </c>
    </row>
    <row r="4580" spans="87:91" x14ac:dyDescent="0.25">
      <c r="CI4580">
        <f>'TABLEAU DE BORD'!B4578</f>
        <v>0</v>
      </c>
      <c r="CJ4580">
        <f>'TABLEAU DE BORD'!E4578-'TABLEAU DE BORD'!C4578</f>
        <v>0</v>
      </c>
      <c r="CL4580">
        <f>'TABLEAU DE BORD'!H4578</f>
        <v>0</v>
      </c>
      <c r="CM4580">
        <f>'TABLEAU DE BORD'!K4578-'TABLEAU DE BORD'!I4578</f>
        <v>0</v>
      </c>
    </row>
    <row r="4581" spans="87:91" x14ac:dyDescent="0.25">
      <c r="CI4581">
        <f>'TABLEAU DE BORD'!B4579</f>
        <v>0</v>
      </c>
      <c r="CJ4581">
        <f>'TABLEAU DE BORD'!E4579-'TABLEAU DE BORD'!C4579</f>
        <v>0</v>
      </c>
      <c r="CL4581">
        <f>'TABLEAU DE BORD'!H4579</f>
        <v>0</v>
      </c>
      <c r="CM4581">
        <f>'TABLEAU DE BORD'!K4579-'TABLEAU DE BORD'!I4579</f>
        <v>0</v>
      </c>
    </row>
    <row r="4582" spans="87:91" x14ac:dyDescent="0.25">
      <c r="CI4582">
        <f>'TABLEAU DE BORD'!B4580</f>
        <v>0</v>
      </c>
      <c r="CJ4582">
        <f>'TABLEAU DE BORD'!E4580-'TABLEAU DE BORD'!C4580</f>
        <v>0</v>
      </c>
      <c r="CL4582">
        <f>'TABLEAU DE BORD'!H4580</f>
        <v>0</v>
      </c>
      <c r="CM4582">
        <f>'TABLEAU DE BORD'!K4580-'TABLEAU DE BORD'!I4580</f>
        <v>0</v>
      </c>
    </row>
    <row r="4583" spans="87:91" x14ac:dyDescent="0.25">
      <c r="CI4583">
        <f>'TABLEAU DE BORD'!B4581</f>
        <v>0</v>
      </c>
      <c r="CJ4583">
        <f>'TABLEAU DE BORD'!E4581-'TABLEAU DE BORD'!C4581</f>
        <v>0</v>
      </c>
      <c r="CL4583">
        <f>'TABLEAU DE BORD'!H4581</f>
        <v>0</v>
      </c>
      <c r="CM4583">
        <f>'TABLEAU DE BORD'!K4581-'TABLEAU DE BORD'!I4581</f>
        <v>0</v>
      </c>
    </row>
    <row r="4584" spans="87:91" x14ac:dyDescent="0.25">
      <c r="CI4584">
        <f>'TABLEAU DE BORD'!B4582</f>
        <v>0</v>
      </c>
      <c r="CJ4584">
        <f>'TABLEAU DE BORD'!E4582-'TABLEAU DE BORD'!C4582</f>
        <v>0</v>
      </c>
      <c r="CL4584">
        <f>'TABLEAU DE BORD'!H4582</f>
        <v>0</v>
      </c>
      <c r="CM4584">
        <f>'TABLEAU DE BORD'!K4582-'TABLEAU DE BORD'!I4582</f>
        <v>0</v>
      </c>
    </row>
    <row r="4585" spans="87:91" x14ac:dyDescent="0.25">
      <c r="CI4585">
        <f>'TABLEAU DE BORD'!B4583</f>
        <v>0</v>
      </c>
      <c r="CJ4585">
        <f>'TABLEAU DE BORD'!E4583-'TABLEAU DE BORD'!C4583</f>
        <v>0</v>
      </c>
      <c r="CL4585">
        <f>'TABLEAU DE BORD'!H4583</f>
        <v>0</v>
      </c>
      <c r="CM4585">
        <f>'TABLEAU DE BORD'!K4583-'TABLEAU DE BORD'!I4583</f>
        <v>0</v>
      </c>
    </row>
    <row r="4586" spans="87:91" x14ac:dyDescent="0.25">
      <c r="CI4586">
        <f>'TABLEAU DE BORD'!B4584</f>
        <v>0</v>
      </c>
      <c r="CJ4586">
        <f>'TABLEAU DE BORD'!E4584-'TABLEAU DE BORD'!C4584</f>
        <v>0</v>
      </c>
      <c r="CL4586">
        <f>'TABLEAU DE BORD'!H4584</f>
        <v>0</v>
      </c>
      <c r="CM4586">
        <f>'TABLEAU DE BORD'!K4584-'TABLEAU DE BORD'!I4584</f>
        <v>0</v>
      </c>
    </row>
    <row r="4587" spans="87:91" x14ac:dyDescent="0.25">
      <c r="CI4587">
        <f>'TABLEAU DE BORD'!B4585</f>
        <v>0</v>
      </c>
      <c r="CJ4587">
        <f>'TABLEAU DE BORD'!E4585-'TABLEAU DE BORD'!C4585</f>
        <v>0</v>
      </c>
      <c r="CL4587">
        <f>'TABLEAU DE BORD'!H4585</f>
        <v>0</v>
      </c>
      <c r="CM4587">
        <f>'TABLEAU DE BORD'!K4585-'TABLEAU DE BORD'!I4585</f>
        <v>0</v>
      </c>
    </row>
    <row r="4588" spans="87:91" x14ac:dyDescent="0.25">
      <c r="CI4588">
        <f>'TABLEAU DE BORD'!B4586</f>
        <v>0</v>
      </c>
      <c r="CJ4588">
        <f>'TABLEAU DE BORD'!E4586-'TABLEAU DE BORD'!C4586</f>
        <v>0</v>
      </c>
      <c r="CL4588">
        <f>'TABLEAU DE BORD'!H4586</f>
        <v>0</v>
      </c>
      <c r="CM4588">
        <f>'TABLEAU DE BORD'!K4586-'TABLEAU DE BORD'!I4586</f>
        <v>0</v>
      </c>
    </row>
    <row r="4589" spans="87:91" x14ac:dyDescent="0.25">
      <c r="CI4589">
        <f>'TABLEAU DE BORD'!B4587</f>
        <v>0</v>
      </c>
      <c r="CJ4589">
        <f>'TABLEAU DE BORD'!E4587-'TABLEAU DE BORD'!C4587</f>
        <v>0</v>
      </c>
      <c r="CL4589">
        <f>'TABLEAU DE BORD'!H4587</f>
        <v>0</v>
      </c>
      <c r="CM4589">
        <f>'TABLEAU DE BORD'!K4587-'TABLEAU DE BORD'!I4587</f>
        <v>0</v>
      </c>
    </row>
    <row r="4590" spans="87:91" x14ac:dyDescent="0.25">
      <c r="CI4590">
        <f>'TABLEAU DE BORD'!B4588</f>
        <v>0</v>
      </c>
      <c r="CJ4590">
        <f>'TABLEAU DE BORD'!E4588-'TABLEAU DE BORD'!C4588</f>
        <v>0</v>
      </c>
      <c r="CL4590">
        <f>'TABLEAU DE BORD'!H4588</f>
        <v>0</v>
      </c>
      <c r="CM4590">
        <f>'TABLEAU DE BORD'!K4588-'TABLEAU DE BORD'!I4588</f>
        <v>0</v>
      </c>
    </row>
    <row r="4591" spans="87:91" x14ac:dyDescent="0.25">
      <c r="CI4591">
        <f>'TABLEAU DE BORD'!B4589</f>
        <v>0</v>
      </c>
      <c r="CJ4591">
        <f>'TABLEAU DE BORD'!E4589-'TABLEAU DE BORD'!C4589</f>
        <v>0</v>
      </c>
      <c r="CL4591">
        <f>'TABLEAU DE BORD'!H4589</f>
        <v>0</v>
      </c>
      <c r="CM4591">
        <f>'TABLEAU DE BORD'!K4589-'TABLEAU DE BORD'!I4589</f>
        <v>0</v>
      </c>
    </row>
    <row r="4592" spans="87:91" x14ac:dyDescent="0.25">
      <c r="CI4592">
        <f>'TABLEAU DE BORD'!B4590</f>
        <v>0</v>
      </c>
      <c r="CJ4592">
        <f>'TABLEAU DE BORD'!E4590-'TABLEAU DE BORD'!C4590</f>
        <v>0</v>
      </c>
      <c r="CL4592">
        <f>'TABLEAU DE BORD'!H4590</f>
        <v>0</v>
      </c>
      <c r="CM4592">
        <f>'TABLEAU DE BORD'!K4590-'TABLEAU DE BORD'!I4590</f>
        <v>0</v>
      </c>
    </row>
    <row r="4593" spans="87:91" x14ac:dyDescent="0.25">
      <c r="CI4593">
        <f>'TABLEAU DE BORD'!B4591</f>
        <v>0</v>
      </c>
      <c r="CJ4593">
        <f>'TABLEAU DE BORD'!E4591-'TABLEAU DE BORD'!C4591</f>
        <v>0</v>
      </c>
      <c r="CL4593">
        <f>'TABLEAU DE BORD'!H4591</f>
        <v>0</v>
      </c>
      <c r="CM4593">
        <f>'TABLEAU DE BORD'!K4591-'TABLEAU DE BORD'!I4591</f>
        <v>0</v>
      </c>
    </row>
    <row r="4594" spans="87:91" x14ac:dyDescent="0.25">
      <c r="CI4594">
        <f>'TABLEAU DE BORD'!B4592</f>
        <v>0</v>
      </c>
      <c r="CJ4594">
        <f>'TABLEAU DE BORD'!E4592-'TABLEAU DE BORD'!C4592</f>
        <v>0</v>
      </c>
      <c r="CL4594">
        <f>'TABLEAU DE BORD'!H4592</f>
        <v>0</v>
      </c>
      <c r="CM4594">
        <f>'TABLEAU DE BORD'!K4592-'TABLEAU DE BORD'!I4592</f>
        <v>0</v>
      </c>
    </row>
    <row r="4595" spans="87:91" x14ac:dyDescent="0.25">
      <c r="CI4595">
        <f>'TABLEAU DE BORD'!B4593</f>
        <v>0</v>
      </c>
      <c r="CJ4595">
        <f>'TABLEAU DE BORD'!E4593-'TABLEAU DE BORD'!C4593</f>
        <v>0</v>
      </c>
      <c r="CL4595">
        <f>'TABLEAU DE BORD'!H4593</f>
        <v>0</v>
      </c>
      <c r="CM4595">
        <f>'TABLEAU DE BORD'!K4593-'TABLEAU DE BORD'!I4593</f>
        <v>0</v>
      </c>
    </row>
    <row r="4596" spans="87:91" x14ac:dyDescent="0.25">
      <c r="CI4596">
        <f>'TABLEAU DE BORD'!B4594</f>
        <v>0</v>
      </c>
      <c r="CJ4596">
        <f>'TABLEAU DE BORD'!E4594-'TABLEAU DE BORD'!C4594</f>
        <v>0</v>
      </c>
      <c r="CL4596">
        <f>'TABLEAU DE BORD'!H4594</f>
        <v>0</v>
      </c>
      <c r="CM4596">
        <f>'TABLEAU DE BORD'!K4594-'TABLEAU DE BORD'!I4594</f>
        <v>0</v>
      </c>
    </row>
    <row r="4597" spans="87:91" x14ac:dyDescent="0.25">
      <c r="CI4597">
        <f>'TABLEAU DE BORD'!B4595</f>
        <v>0</v>
      </c>
      <c r="CJ4597">
        <f>'TABLEAU DE BORD'!E4595-'TABLEAU DE BORD'!C4595</f>
        <v>0</v>
      </c>
      <c r="CL4597">
        <f>'TABLEAU DE BORD'!H4595</f>
        <v>0</v>
      </c>
      <c r="CM4597">
        <f>'TABLEAU DE BORD'!K4595-'TABLEAU DE BORD'!I4595</f>
        <v>0</v>
      </c>
    </row>
    <row r="4598" spans="87:91" x14ac:dyDescent="0.25">
      <c r="CI4598">
        <f>'TABLEAU DE BORD'!B4596</f>
        <v>0</v>
      </c>
      <c r="CJ4598">
        <f>'TABLEAU DE BORD'!E4596-'TABLEAU DE BORD'!C4596</f>
        <v>0</v>
      </c>
      <c r="CL4598">
        <f>'TABLEAU DE BORD'!H4596</f>
        <v>0</v>
      </c>
      <c r="CM4598">
        <f>'TABLEAU DE BORD'!K4596-'TABLEAU DE BORD'!I4596</f>
        <v>0</v>
      </c>
    </row>
    <row r="4599" spans="87:91" x14ac:dyDescent="0.25">
      <c r="CI4599">
        <f>'TABLEAU DE BORD'!B4597</f>
        <v>0</v>
      </c>
      <c r="CJ4599">
        <f>'TABLEAU DE BORD'!E4597-'TABLEAU DE BORD'!C4597</f>
        <v>0</v>
      </c>
      <c r="CL4599">
        <f>'TABLEAU DE BORD'!H4597</f>
        <v>0</v>
      </c>
      <c r="CM4599">
        <f>'TABLEAU DE BORD'!K4597-'TABLEAU DE BORD'!I4597</f>
        <v>0</v>
      </c>
    </row>
    <row r="4600" spans="87:91" x14ac:dyDescent="0.25">
      <c r="CI4600">
        <f>'TABLEAU DE BORD'!B4598</f>
        <v>0</v>
      </c>
      <c r="CJ4600">
        <f>'TABLEAU DE BORD'!E4598-'TABLEAU DE BORD'!C4598</f>
        <v>0</v>
      </c>
      <c r="CL4600">
        <f>'TABLEAU DE BORD'!H4598</f>
        <v>0</v>
      </c>
      <c r="CM4600">
        <f>'TABLEAU DE BORD'!K4598-'TABLEAU DE BORD'!I4598</f>
        <v>0</v>
      </c>
    </row>
    <row r="4601" spans="87:91" x14ac:dyDescent="0.25">
      <c r="CI4601">
        <f>'TABLEAU DE BORD'!B4599</f>
        <v>0</v>
      </c>
      <c r="CJ4601">
        <f>'TABLEAU DE BORD'!E4599-'TABLEAU DE BORD'!C4599</f>
        <v>0</v>
      </c>
      <c r="CL4601">
        <f>'TABLEAU DE BORD'!H4599</f>
        <v>0</v>
      </c>
      <c r="CM4601">
        <f>'TABLEAU DE BORD'!K4599-'TABLEAU DE BORD'!I4599</f>
        <v>0</v>
      </c>
    </row>
    <row r="4602" spans="87:91" x14ac:dyDescent="0.25">
      <c r="CI4602">
        <f>'TABLEAU DE BORD'!B4600</f>
        <v>0</v>
      </c>
      <c r="CJ4602">
        <f>'TABLEAU DE BORD'!E4600-'TABLEAU DE BORD'!C4600</f>
        <v>0</v>
      </c>
      <c r="CL4602">
        <f>'TABLEAU DE BORD'!H4600</f>
        <v>0</v>
      </c>
      <c r="CM4602">
        <f>'TABLEAU DE BORD'!K4600-'TABLEAU DE BORD'!I4600</f>
        <v>0</v>
      </c>
    </row>
    <row r="4603" spans="87:91" x14ac:dyDescent="0.25">
      <c r="CI4603">
        <f>'TABLEAU DE BORD'!B4601</f>
        <v>0</v>
      </c>
      <c r="CJ4603">
        <f>'TABLEAU DE BORD'!E4601-'TABLEAU DE BORD'!C4601</f>
        <v>0</v>
      </c>
      <c r="CL4603">
        <f>'TABLEAU DE BORD'!H4601</f>
        <v>0</v>
      </c>
      <c r="CM4603">
        <f>'TABLEAU DE BORD'!K4601-'TABLEAU DE BORD'!I4601</f>
        <v>0</v>
      </c>
    </row>
    <row r="4604" spans="87:91" x14ac:dyDescent="0.25">
      <c r="CI4604">
        <f>'TABLEAU DE BORD'!B4602</f>
        <v>0</v>
      </c>
      <c r="CJ4604">
        <f>'TABLEAU DE BORD'!E4602-'TABLEAU DE BORD'!C4602</f>
        <v>0</v>
      </c>
      <c r="CL4604">
        <f>'TABLEAU DE BORD'!H4602</f>
        <v>0</v>
      </c>
      <c r="CM4604">
        <f>'TABLEAU DE BORD'!K4602-'TABLEAU DE BORD'!I4602</f>
        <v>0</v>
      </c>
    </row>
    <row r="4605" spans="87:91" x14ac:dyDescent="0.25">
      <c r="CI4605">
        <f>'TABLEAU DE BORD'!B4603</f>
        <v>0</v>
      </c>
      <c r="CJ4605">
        <f>'TABLEAU DE BORD'!E4603-'TABLEAU DE BORD'!C4603</f>
        <v>0</v>
      </c>
      <c r="CL4605">
        <f>'TABLEAU DE BORD'!H4603</f>
        <v>0</v>
      </c>
      <c r="CM4605">
        <f>'TABLEAU DE BORD'!K4603-'TABLEAU DE BORD'!I4603</f>
        <v>0</v>
      </c>
    </row>
    <row r="4606" spans="87:91" x14ac:dyDescent="0.25">
      <c r="CI4606">
        <f>'TABLEAU DE BORD'!B4604</f>
        <v>0</v>
      </c>
      <c r="CJ4606">
        <f>'TABLEAU DE BORD'!E4604-'TABLEAU DE BORD'!C4604</f>
        <v>0</v>
      </c>
      <c r="CL4606">
        <f>'TABLEAU DE BORD'!H4604</f>
        <v>0</v>
      </c>
      <c r="CM4606">
        <f>'TABLEAU DE BORD'!K4604-'TABLEAU DE BORD'!I4604</f>
        <v>0</v>
      </c>
    </row>
    <row r="4607" spans="87:91" x14ac:dyDescent="0.25">
      <c r="CI4607">
        <f>'TABLEAU DE BORD'!B4605</f>
        <v>0</v>
      </c>
      <c r="CJ4607">
        <f>'TABLEAU DE BORD'!E4605-'TABLEAU DE BORD'!C4605</f>
        <v>0</v>
      </c>
      <c r="CL4607">
        <f>'TABLEAU DE BORD'!H4605</f>
        <v>0</v>
      </c>
      <c r="CM4607">
        <f>'TABLEAU DE BORD'!K4605-'TABLEAU DE BORD'!I4605</f>
        <v>0</v>
      </c>
    </row>
    <row r="4608" spans="87:91" x14ac:dyDescent="0.25">
      <c r="CI4608">
        <f>'TABLEAU DE BORD'!B4606</f>
        <v>0</v>
      </c>
      <c r="CJ4608">
        <f>'TABLEAU DE BORD'!E4606-'TABLEAU DE BORD'!C4606</f>
        <v>0</v>
      </c>
      <c r="CL4608">
        <f>'TABLEAU DE BORD'!H4606</f>
        <v>0</v>
      </c>
      <c r="CM4608">
        <f>'TABLEAU DE BORD'!K4606-'TABLEAU DE BORD'!I4606</f>
        <v>0</v>
      </c>
    </row>
    <row r="4609" spans="87:91" x14ac:dyDescent="0.25">
      <c r="CI4609">
        <f>'TABLEAU DE BORD'!B4607</f>
        <v>0</v>
      </c>
      <c r="CJ4609">
        <f>'TABLEAU DE BORD'!E4607-'TABLEAU DE BORD'!C4607</f>
        <v>0</v>
      </c>
      <c r="CL4609">
        <f>'TABLEAU DE BORD'!H4607</f>
        <v>0</v>
      </c>
      <c r="CM4609">
        <f>'TABLEAU DE BORD'!K4607-'TABLEAU DE BORD'!I4607</f>
        <v>0</v>
      </c>
    </row>
    <row r="4610" spans="87:91" x14ac:dyDescent="0.25">
      <c r="CI4610">
        <f>'TABLEAU DE BORD'!B4608</f>
        <v>0</v>
      </c>
      <c r="CJ4610">
        <f>'TABLEAU DE BORD'!E4608-'TABLEAU DE BORD'!C4608</f>
        <v>0</v>
      </c>
      <c r="CL4610">
        <f>'TABLEAU DE BORD'!H4608</f>
        <v>0</v>
      </c>
      <c r="CM4610">
        <f>'TABLEAU DE BORD'!K4608-'TABLEAU DE BORD'!I4608</f>
        <v>0</v>
      </c>
    </row>
    <row r="4611" spans="87:91" x14ac:dyDescent="0.25">
      <c r="CI4611">
        <f>'TABLEAU DE BORD'!B4609</f>
        <v>0</v>
      </c>
      <c r="CJ4611">
        <f>'TABLEAU DE BORD'!E4609-'TABLEAU DE BORD'!C4609</f>
        <v>0</v>
      </c>
      <c r="CL4611">
        <f>'TABLEAU DE BORD'!H4609</f>
        <v>0</v>
      </c>
      <c r="CM4611">
        <f>'TABLEAU DE BORD'!K4609-'TABLEAU DE BORD'!I4609</f>
        <v>0</v>
      </c>
    </row>
    <row r="4612" spans="87:91" x14ac:dyDescent="0.25">
      <c r="CI4612">
        <f>'TABLEAU DE BORD'!B4610</f>
        <v>0</v>
      </c>
      <c r="CJ4612">
        <f>'TABLEAU DE BORD'!E4610-'TABLEAU DE BORD'!C4610</f>
        <v>0</v>
      </c>
      <c r="CL4612">
        <f>'TABLEAU DE BORD'!H4610</f>
        <v>0</v>
      </c>
      <c r="CM4612">
        <f>'TABLEAU DE BORD'!K4610-'TABLEAU DE BORD'!I4610</f>
        <v>0</v>
      </c>
    </row>
    <row r="4613" spans="87:91" x14ac:dyDescent="0.25">
      <c r="CI4613">
        <f>'TABLEAU DE BORD'!B4611</f>
        <v>0</v>
      </c>
      <c r="CJ4613">
        <f>'TABLEAU DE BORD'!E4611-'TABLEAU DE BORD'!C4611</f>
        <v>0</v>
      </c>
      <c r="CL4613">
        <f>'TABLEAU DE BORD'!H4611</f>
        <v>0</v>
      </c>
      <c r="CM4613">
        <f>'TABLEAU DE BORD'!K4611-'TABLEAU DE BORD'!I4611</f>
        <v>0</v>
      </c>
    </row>
    <row r="4614" spans="87:91" x14ac:dyDescent="0.25">
      <c r="CI4614">
        <f>'TABLEAU DE BORD'!B4612</f>
        <v>0</v>
      </c>
      <c r="CJ4614">
        <f>'TABLEAU DE BORD'!E4612-'TABLEAU DE BORD'!C4612</f>
        <v>0</v>
      </c>
      <c r="CL4614">
        <f>'TABLEAU DE BORD'!H4612</f>
        <v>0</v>
      </c>
      <c r="CM4614">
        <f>'TABLEAU DE BORD'!K4612-'TABLEAU DE BORD'!I4612</f>
        <v>0</v>
      </c>
    </row>
    <row r="4615" spans="87:91" x14ac:dyDescent="0.25">
      <c r="CI4615">
        <f>'TABLEAU DE BORD'!B4613</f>
        <v>0</v>
      </c>
      <c r="CJ4615">
        <f>'TABLEAU DE BORD'!E4613-'TABLEAU DE BORD'!C4613</f>
        <v>0</v>
      </c>
      <c r="CL4615">
        <f>'TABLEAU DE BORD'!H4613</f>
        <v>0</v>
      </c>
      <c r="CM4615">
        <f>'TABLEAU DE BORD'!K4613-'TABLEAU DE BORD'!I4613</f>
        <v>0</v>
      </c>
    </row>
    <row r="4616" spans="87:91" x14ac:dyDescent="0.25">
      <c r="CI4616">
        <f>'TABLEAU DE BORD'!B4614</f>
        <v>0</v>
      </c>
      <c r="CJ4616">
        <f>'TABLEAU DE BORD'!E4614-'TABLEAU DE BORD'!C4614</f>
        <v>0</v>
      </c>
      <c r="CL4616">
        <f>'TABLEAU DE BORD'!H4614</f>
        <v>0</v>
      </c>
      <c r="CM4616">
        <f>'TABLEAU DE BORD'!K4614-'TABLEAU DE BORD'!I4614</f>
        <v>0</v>
      </c>
    </row>
    <row r="4617" spans="87:91" x14ac:dyDescent="0.25">
      <c r="CI4617">
        <f>'TABLEAU DE BORD'!B4615</f>
        <v>0</v>
      </c>
      <c r="CJ4617">
        <f>'TABLEAU DE BORD'!E4615-'TABLEAU DE BORD'!C4615</f>
        <v>0</v>
      </c>
      <c r="CL4617">
        <f>'TABLEAU DE BORD'!H4615</f>
        <v>0</v>
      </c>
      <c r="CM4617">
        <f>'TABLEAU DE BORD'!K4615-'TABLEAU DE BORD'!I4615</f>
        <v>0</v>
      </c>
    </row>
    <row r="4618" spans="87:91" x14ac:dyDescent="0.25">
      <c r="CI4618">
        <f>'TABLEAU DE BORD'!B4616</f>
        <v>0</v>
      </c>
      <c r="CJ4618">
        <f>'TABLEAU DE BORD'!E4616-'TABLEAU DE BORD'!C4616</f>
        <v>0</v>
      </c>
      <c r="CL4618">
        <f>'TABLEAU DE BORD'!H4616</f>
        <v>0</v>
      </c>
      <c r="CM4618">
        <f>'TABLEAU DE BORD'!K4616-'TABLEAU DE BORD'!I4616</f>
        <v>0</v>
      </c>
    </row>
    <row r="4619" spans="87:91" x14ac:dyDescent="0.25">
      <c r="CI4619">
        <f>'TABLEAU DE BORD'!B4617</f>
        <v>0</v>
      </c>
      <c r="CJ4619">
        <f>'TABLEAU DE BORD'!E4617-'TABLEAU DE BORD'!C4617</f>
        <v>0</v>
      </c>
      <c r="CL4619">
        <f>'TABLEAU DE BORD'!H4617</f>
        <v>0</v>
      </c>
      <c r="CM4619">
        <f>'TABLEAU DE BORD'!K4617-'TABLEAU DE BORD'!I4617</f>
        <v>0</v>
      </c>
    </row>
    <row r="4620" spans="87:91" x14ac:dyDescent="0.25">
      <c r="CI4620">
        <f>'TABLEAU DE BORD'!B4618</f>
        <v>0</v>
      </c>
      <c r="CJ4620">
        <f>'TABLEAU DE BORD'!E4618-'TABLEAU DE BORD'!C4618</f>
        <v>0</v>
      </c>
      <c r="CL4620">
        <f>'TABLEAU DE BORD'!H4618</f>
        <v>0</v>
      </c>
      <c r="CM4620">
        <f>'TABLEAU DE BORD'!K4618-'TABLEAU DE BORD'!I4618</f>
        <v>0</v>
      </c>
    </row>
    <row r="4621" spans="87:91" x14ac:dyDescent="0.25">
      <c r="CI4621">
        <f>'TABLEAU DE BORD'!B4619</f>
        <v>0</v>
      </c>
      <c r="CJ4621">
        <f>'TABLEAU DE BORD'!E4619-'TABLEAU DE BORD'!C4619</f>
        <v>0</v>
      </c>
      <c r="CL4621">
        <f>'TABLEAU DE BORD'!H4619</f>
        <v>0</v>
      </c>
      <c r="CM4621">
        <f>'TABLEAU DE BORD'!K4619-'TABLEAU DE BORD'!I4619</f>
        <v>0</v>
      </c>
    </row>
    <row r="4622" spans="87:91" x14ac:dyDescent="0.25">
      <c r="CI4622">
        <f>'TABLEAU DE BORD'!B4620</f>
        <v>0</v>
      </c>
      <c r="CJ4622">
        <f>'TABLEAU DE BORD'!E4620-'TABLEAU DE BORD'!C4620</f>
        <v>0</v>
      </c>
      <c r="CL4622">
        <f>'TABLEAU DE BORD'!H4620</f>
        <v>0</v>
      </c>
      <c r="CM4622">
        <f>'TABLEAU DE BORD'!K4620-'TABLEAU DE BORD'!I4620</f>
        <v>0</v>
      </c>
    </row>
    <row r="4623" spans="87:91" x14ac:dyDescent="0.25">
      <c r="CI4623">
        <f>'TABLEAU DE BORD'!B4621</f>
        <v>0</v>
      </c>
      <c r="CJ4623">
        <f>'TABLEAU DE BORD'!E4621-'TABLEAU DE BORD'!C4621</f>
        <v>0</v>
      </c>
      <c r="CL4623">
        <f>'TABLEAU DE BORD'!H4621</f>
        <v>0</v>
      </c>
      <c r="CM4623">
        <f>'TABLEAU DE BORD'!K4621-'TABLEAU DE BORD'!I4621</f>
        <v>0</v>
      </c>
    </row>
    <row r="4624" spans="87:91" x14ac:dyDescent="0.25">
      <c r="CI4624">
        <f>'TABLEAU DE BORD'!B4622</f>
        <v>0</v>
      </c>
      <c r="CJ4624">
        <f>'TABLEAU DE BORD'!E4622-'TABLEAU DE BORD'!C4622</f>
        <v>0</v>
      </c>
      <c r="CL4624">
        <f>'TABLEAU DE BORD'!H4622</f>
        <v>0</v>
      </c>
      <c r="CM4624">
        <f>'TABLEAU DE BORD'!K4622-'TABLEAU DE BORD'!I4622</f>
        <v>0</v>
      </c>
    </row>
    <row r="4625" spans="87:91" x14ac:dyDescent="0.25">
      <c r="CI4625">
        <f>'TABLEAU DE BORD'!B4623</f>
        <v>0</v>
      </c>
      <c r="CJ4625">
        <f>'TABLEAU DE BORD'!E4623-'TABLEAU DE BORD'!C4623</f>
        <v>0</v>
      </c>
      <c r="CL4625">
        <f>'TABLEAU DE BORD'!H4623</f>
        <v>0</v>
      </c>
      <c r="CM4625">
        <f>'TABLEAU DE BORD'!K4623-'TABLEAU DE BORD'!I4623</f>
        <v>0</v>
      </c>
    </row>
    <row r="4626" spans="87:91" x14ac:dyDescent="0.25">
      <c r="CI4626">
        <f>'TABLEAU DE BORD'!B4624</f>
        <v>0</v>
      </c>
      <c r="CJ4626">
        <f>'TABLEAU DE BORD'!E4624-'TABLEAU DE BORD'!C4624</f>
        <v>0</v>
      </c>
      <c r="CL4626">
        <f>'TABLEAU DE BORD'!H4624</f>
        <v>0</v>
      </c>
      <c r="CM4626">
        <f>'TABLEAU DE BORD'!K4624-'TABLEAU DE BORD'!I4624</f>
        <v>0</v>
      </c>
    </row>
    <row r="4627" spans="87:91" x14ac:dyDescent="0.25">
      <c r="CI4627">
        <f>'TABLEAU DE BORD'!B4625</f>
        <v>0</v>
      </c>
      <c r="CJ4627">
        <f>'TABLEAU DE BORD'!E4625-'TABLEAU DE BORD'!C4625</f>
        <v>0</v>
      </c>
      <c r="CL4627">
        <f>'TABLEAU DE BORD'!H4625</f>
        <v>0</v>
      </c>
      <c r="CM4627">
        <f>'TABLEAU DE BORD'!K4625-'TABLEAU DE BORD'!I4625</f>
        <v>0</v>
      </c>
    </row>
    <row r="4628" spans="87:91" x14ac:dyDescent="0.25">
      <c r="CI4628">
        <f>'TABLEAU DE BORD'!B4626</f>
        <v>0</v>
      </c>
      <c r="CJ4628">
        <f>'TABLEAU DE BORD'!E4626-'TABLEAU DE BORD'!C4626</f>
        <v>0</v>
      </c>
      <c r="CL4628">
        <f>'TABLEAU DE BORD'!H4626</f>
        <v>0</v>
      </c>
      <c r="CM4628">
        <f>'TABLEAU DE BORD'!K4626-'TABLEAU DE BORD'!I4626</f>
        <v>0</v>
      </c>
    </row>
    <row r="4629" spans="87:91" x14ac:dyDescent="0.25">
      <c r="CI4629">
        <f>'TABLEAU DE BORD'!B4627</f>
        <v>0</v>
      </c>
      <c r="CJ4629">
        <f>'TABLEAU DE BORD'!E4627-'TABLEAU DE BORD'!C4627</f>
        <v>0</v>
      </c>
      <c r="CL4629">
        <f>'TABLEAU DE BORD'!H4627</f>
        <v>0</v>
      </c>
      <c r="CM4629">
        <f>'TABLEAU DE BORD'!K4627-'TABLEAU DE BORD'!I4627</f>
        <v>0</v>
      </c>
    </row>
    <row r="4630" spans="87:91" x14ac:dyDescent="0.25">
      <c r="CI4630">
        <f>'TABLEAU DE BORD'!B4628</f>
        <v>0</v>
      </c>
      <c r="CJ4630">
        <f>'TABLEAU DE BORD'!E4628-'TABLEAU DE BORD'!C4628</f>
        <v>0</v>
      </c>
      <c r="CL4630">
        <f>'TABLEAU DE BORD'!H4628</f>
        <v>0</v>
      </c>
      <c r="CM4630">
        <f>'TABLEAU DE BORD'!K4628-'TABLEAU DE BORD'!I4628</f>
        <v>0</v>
      </c>
    </row>
    <row r="4631" spans="87:91" x14ac:dyDescent="0.25">
      <c r="CI4631">
        <f>'TABLEAU DE BORD'!B4629</f>
        <v>0</v>
      </c>
      <c r="CJ4631">
        <f>'TABLEAU DE BORD'!E4629-'TABLEAU DE BORD'!C4629</f>
        <v>0</v>
      </c>
      <c r="CL4631">
        <f>'TABLEAU DE BORD'!H4629</f>
        <v>0</v>
      </c>
      <c r="CM4631">
        <f>'TABLEAU DE BORD'!K4629-'TABLEAU DE BORD'!I4629</f>
        <v>0</v>
      </c>
    </row>
    <row r="4632" spans="87:91" x14ac:dyDescent="0.25">
      <c r="CI4632">
        <f>'TABLEAU DE BORD'!B4630</f>
        <v>0</v>
      </c>
      <c r="CJ4632">
        <f>'TABLEAU DE BORD'!E4630-'TABLEAU DE BORD'!C4630</f>
        <v>0</v>
      </c>
      <c r="CL4632">
        <f>'TABLEAU DE BORD'!H4630</f>
        <v>0</v>
      </c>
      <c r="CM4632">
        <f>'TABLEAU DE BORD'!K4630-'TABLEAU DE BORD'!I4630</f>
        <v>0</v>
      </c>
    </row>
    <row r="4633" spans="87:91" x14ac:dyDescent="0.25">
      <c r="CI4633">
        <f>'TABLEAU DE BORD'!B4631</f>
        <v>0</v>
      </c>
      <c r="CJ4633">
        <f>'TABLEAU DE BORD'!E4631-'TABLEAU DE BORD'!C4631</f>
        <v>0</v>
      </c>
      <c r="CL4633">
        <f>'TABLEAU DE BORD'!H4631</f>
        <v>0</v>
      </c>
      <c r="CM4633">
        <f>'TABLEAU DE BORD'!K4631-'TABLEAU DE BORD'!I4631</f>
        <v>0</v>
      </c>
    </row>
    <row r="4634" spans="87:91" x14ac:dyDescent="0.25">
      <c r="CI4634">
        <f>'TABLEAU DE BORD'!B4632</f>
        <v>0</v>
      </c>
      <c r="CJ4634">
        <f>'TABLEAU DE BORD'!E4632-'TABLEAU DE BORD'!C4632</f>
        <v>0</v>
      </c>
      <c r="CL4634">
        <f>'TABLEAU DE BORD'!H4632</f>
        <v>0</v>
      </c>
      <c r="CM4634">
        <f>'TABLEAU DE BORD'!K4632-'TABLEAU DE BORD'!I4632</f>
        <v>0</v>
      </c>
    </row>
    <row r="4635" spans="87:91" x14ac:dyDescent="0.25">
      <c r="CI4635">
        <f>'TABLEAU DE BORD'!B4633</f>
        <v>0</v>
      </c>
      <c r="CJ4635">
        <f>'TABLEAU DE BORD'!E4633-'TABLEAU DE BORD'!C4633</f>
        <v>0</v>
      </c>
      <c r="CL4635">
        <f>'TABLEAU DE BORD'!H4633</f>
        <v>0</v>
      </c>
      <c r="CM4635">
        <f>'TABLEAU DE BORD'!K4633-'TABLEAU DE BORD'!I4633</f>
        <v>0</v>
      </c>
    </row>
    <row r="4636" spans="87:91" x14ac:dyDescent="0.25">
      <c r="CI4636">
        <f>'TABLEAU DE BORD'!B4634</f>
        <v>0</v>
      </c>
      <c r="CJ4636">
        <f>'TABLEAU DE BORD'!E4634-'TABLEAU DE BORD'!C4634</f>
        <v>0</v>
      </c>
      <c r="CL4636">
        <f>'TABLEAU DE BORD'!H4634</f>
        <v>0</v>
      </c>
      <c r="CM4636">
        <f>'TABLEAU DE BORD'!K4634-'TABLEAU DE BORD'!I4634</f>
        <v>0</v>
      </c>
    </row>
    <row r="4637" spans="87:91" x14ac:dyDescent="0.25">
      <c r="CI4637">
        <f>'TABLEAU DE BORD'!B4635</f>
        <v>0</v>
      </c>
      <c r="CJ4637">
        <f>'TABLEAU DE BORD'!E4635-'TABLEAU DE BORD'!C4635</f>
        <v>0</v>
      </c>
      <c r="CL4637">
        <f>'TABLEAU DE BORD'!H4635</f>
        <v>0</v>
      </c>
      <c r="CM4637">
        <f>'TABLEAU DE BORD'!K4635-'TABLEAU DE BORD'!I4635</f>
        <v>0</v>
      </c>
    </row>
    <row r="4638" spans="87:91" x14ac:dyDescent="0.25">
      <c r="CI4638">
        <f>'TABLEAU DE BORD'!B4636</f>
        <v>0</v>
      </c>
      <c r="CJ4638">
        <f>'TABLEAU DE BORD'!E4636-'TABLEAU DE BORD'!C4636</f>
        <v>0</v>
      </c>
      <c r="CL4638">
        <f>'TABLEAU DE BORD'!H4636</f>
        <v>0</v>
      </c>
      <c r="CM4638">
        <f>'TABLEAU DE BORD'!K4636-'TABLEAU DE BORD'!I4636</f>
        <v>0</v>
      </c>
    </row>
    <row r="4639" spans="87:91" x14ac:dyDescent="0.25">
      <c r="CI4639">
        <f>'TABLEAU DE BORD'!B4637</f>
        <v>0</v>
      </c>
      <c r="CJ4639">
        <f>'TABLEAU DE BORD'!E4637-'TABLEAU DE BORD'!C4637</f>
        <v>0</v>
      </c>
      <c r="CL4639">
        <f>'TABLEAU DE BORD'!H4637</f>
        <v>0</v>
      </c>
      <c r="CM4639">
        <f>'TABLEAU DE BORD'!K4637-'TABLEAU DE BORD'!I4637</f>
        <v>0</v>
      </c>
    </row>
    <row r="4640" spans="87:91" x14ac:dyDescent="0.25">
      <c r="CI4640">
        <f>'TABLEAU DE BORD'!B4638</f>
        <v>0</v>
      </c>
      <c r="CJ4640">
        <f>'TABLEAU DE BORD'!E4638-'TABLEAU DE BORD'!C4638</f>
        <v>0</v>
      </c>
      <c r="CL4640">
        <f>'TABLEAU DE BORD'!H4638</f>
        <v>0</v>
      </c>
      <c r="CM4640">
        <f>'TABLEAU DE BORD'!K4638-'TABLEAU DE BORD'!I4638</f>
        <v>0</v>
      </c>
    </row>
    <row r="4641" spans="87:91" x14ac:dyDescent="0.25">
      <c r="CI4641">
        <f>'TABLEAU DE BORD'!B4639</f>
        <v>0</v>
      </c>
      <c r="CJ4641">
        <f>'TABLEAU DE BORD'!E4639-'TABLEAU DE BORD'!C4639</f>
        <v>0</v>
      </c>
      <c r="CL4641">
        <f>'TABLEAU DE BORD'!H4639</f>
        <v>0</v>
      </c>
      <c r="CM4641">
        <f>'TABLEAU DE BORD'!K4639-'TABLEAU DE BORD'!I4639</f>
        <v>0</v>
      </c>
    </row>
    <row r="4642" spans="87:91" x14ac:dyDescent="0.25">
      <c r="CI4642">
        <f>'TABLEAU DE BORD'!B4640</f>
        <v>0</v>
      </c>
      <c r="CJ4642">
        <f>'TABLEAU DE BORD'!E4640-'TABLEAU DE BORD'!C4640</f>
        <v>0</v>
      </c>
      <c r="CL4642">
        <f>'TABLEAU DE BORD'!H4640</f>
        <v>0</v>
      </c>
      <c r="CM4642">
        <f>'TABLEAU DE BORD'!K4640-'TABLEAU DE BORD'!I4640</f>
        <v>0</v>
      </c>
    </row>
    <row r="4643" spans="87:91" x14ac:dyDescent="0.25">
      <c r="CI4643">
        <f>'TABLEAU DE BORD'!B4641</f>
        <v>0</v>
      </c>
      <c r="CJ4643">
        <f>'TABLEAU DE BORD'!E4641-'TABLEAU DE BORD'!C4641</f>
        <v>0</v>
      </c>
      <c r="CL4643">
        <f>'TABLEAU DE BORD'!H4641</f>
        <v>0</v>
      </c>
      <c r="CM4643">
        <f>'TABLEAU DE BORD'!K4641-'TABLEAU DE BORD'!I4641</f>
        <v>0</v>
      </c>
    </row>
    <row r="4644" spans="87:91" x14ac:dyDescent="0.25">
      <c r="CI4644">
        <f>'TABLEAU DE BORD'!B4642</f>
        <v>0</v>
      </c>
      <c r="CJ4644">
        <f>'TABLEAU DE BORD'!E4642-'TABLEAU DE BORD'!C4642</f>
        <v>0</v>
      </c>
      <c r="CL4644">
        <f>'TABLEAU DE BORD'!H4642</f>
        <v>0</v>
      </c>
      <c r="CM4644">
        <f>'TABLEAU DE BORD'!K4642-'TABLEAU DE BORD'!I4642</f>
        <v>0</v>
      </c>
    </row>
    <row r="4645" spans="87:91" x14ac:dyDescent="0.25">
      <c r="CI4645">
        <f>'TABLEAU DE BORD'!B4643</f>
        <v>0</v>
      </c>
      <c r="CJ4645">
        <f>'TABLEAU DE BORD'!E4643-'TABLEAU DE BORD'!C4643</f>
        <v>0</v>
      </c>
      <c r="CL4645">
        <f>'TABLEAU DE BORD'!H4643</f>
        <v>0</v>
      </c>
      <c r="CM4645">
        <f>'TABLEAU DE BORD'!K4643-'TABLEAU DE BORD'!I4643</f>
        <v>0</v>
      </c>
    </row>
    <row r="4646" spans="87:91" x14ac:dyDescent="0.25">
      <c r="CI4646">
        <f>'TABLEAU DE BORD'!B4644</f>
        <v>0</v>
      </c>
      <c r="CJ4646">
        <f>'TABLEAU DE BORD'!E4644-'TABLEAU DE BORD'!C4644</f>
        <v>0</v>
      </c>
      <c r="CL4646">
        <f>'TABLEAU DE BORD'!H4644</f>
        <v>0</v>
      </c>
      <c r="CM4646">
        <f>'TABLEAU DE BORD'!K4644-'TABLEAU DE BORD'!I4644</f>
        <v>0</v>
      </c>
    </row>
    <row r="4647" spans="87:91" x14ac:dyDescent="0.25">
      <c r="CI4647">
        <f>'TABLEAU DE BORD'!B4645</f>
        <v>0</v>
      </c>
      <c r="CJ4647">
        <f>'TABLEAU DE BORD'!E4645-'TABLEAU DE BORD'!C4645</f>
        <v>0</v>
      </c>
      <c r="CL4647">
        <f>'TABLEAU DE BORD'!H4645</f>
        <v>0</v>
      </c>
      <c r="CM4647">
        <f>'TABLEAU DE BORD'!K4645-'TABLEAU DE BORD'!I4645</f>
        <v>0</v>
      </c>
    </row>
    <row r="4648" spans="87:91" x14ac:dyDescent="0.25">
      <c r="CI4648">
        <f>'TABLEAU DE BORD'!B4646</f>
        <v>0</v>
      </c>
      <c r="CJ4648">
        <f>'TABLEAU DE BORD'!E4646-'TABLEAU DE BORD'!C4646</f>
        <v>0</v>
      </c>
      <c r="CL4648">
        <f>'TABLEAU DE BORD'!H4646</f>
        <v>0</v>
      </c>
      <c r="CM4648">
        <f>'TABLEAU DE BORD'!K4646-'TABLEAU DE BORD'!I4646</f>
        <v>0</v>
      </c>
    </row>
    <row r="4649" spans="87:91" x14ac:dyDescent="0.25">
      <c r="CI4649">
        <f>'TABLEAU DE BORD'!B4647</f>
        <v>0</v>
      </c>
      <c r="CJ4649">
        <f>'TABLEAU DE BORD'!E4647-'TABLEAU DE BORD'!C4647</f>
        <v>0</v>
      </c>
      <c r="CL4649">
        <f>'TABLEAU DE BORD'!H4647</f>
        <v>0</v>
      </c>
      <c r="CM4649">
        <f>'TABLEAU DE BORD'!K4647-'TABLEAU DE BORD'!I4647</f>
        <v>0</v>
      </c>
    </row>
    <row r="4650" spans="87:91" x14ac:dyDescent="0.25">
      <c r="CI4650">
        <f>'TABLEAU DE BORD'!B4648</f>
        <v>0</v>
      </c>
      <c r="CJ4650">
        <f>'TABLEAU DE BORD'!E4648-'TABLEAU DE BORD'!C4648</f>
        <v>0</v>
      </c>
      <c r="CL4650">
        <f>'TABLEAU DE BORD'!H4648</f>
        <v>0</v>
      </c>
      <c r="CM4650">
        <f>'TABLEAU DE BORD'!K4648-'TABLEAU DE BORD'!I4648</f>
        <v>0</v>
      </c>
    </row>
    <row r="4651" spans="87:91" x14ac:dyDescent="0.25">
      <c r="CI4651">
        <f>'TABLEAU DE BORD'!B4649</f>
        <v>0</v>
      </c>
      <c r="CJ4651">
        <f>'TABLEAU DE BORD'!E4649-'TABLEAU DE BORD'!C4649</f>
        <v>0</v>
      </c>
      <c r="CL4651">
        <f>'TABLEAU DE BORD'!H4649</f>
        <v>0</v>
      </c>
      <c r="CM4651">
        <f>'TABLEAU DE BORD'!K4649-'TABLEAU DE BORD'!I4649</f>
        <v>0</v>
      </c>
    </row>
    <row r="4652" spans="87:91" x14ac:dyDescent="0.25">
      <c r="CI4652">
        <f>'TABLEAU DE BORD'!B4650</f>
        <v>0</v>
      </c>
      <c r="CJ4652">
        <f>'TABLEAU DE BORD'!E4650-'TABLEAU DE BORD'!C4650</f>
        <v>0</v>
      </c>
      <c r="CL4652">
        <f>'TABLEAU DE BORD'!H4650</f>
        <v>0</v>
      </c>
      <c r="CM4652">
        <f>'TABLEAU DE BORD'!K4650-'TABLEAU DE BORD'!I4650</f>
        <v>0</v>
      </c>
    </row>
    <row r="4653" spans="87:91" x14ac:dyDescent="0.25">
      <c r="CI4653">
        <f>'TABLEAU DE BORD'!B4651</f>
        <v>0</v>
      </c>
      <c r="CJ4653">
        <f>'TABLEAU DE BORD'!E4651-'TABLEAU DE BORD'!C4651</f>
        <v>0</v>
      </c>
      <c r="CL4653">
        <f>'TABLEAU DE BORD'!H4651</f>
        <v>0</v>
      </c>
      <c r="CM4653">
        <f>'TABLEAU DE BORD'!K4651-'TABLEAU DE BORD'!I4651</f>
        <v>0</v>
      </c>
    </row>
    <row r="4654" spans="87:91" x14ac:dyDescent="0.25">
      <c r="CI4654">
        <f>'TABLEAU DE BORD'!B4652</f>
        <v>0</v>
      </c>
      <c r="CJ4654">
        <f>'TABLEAU DE BORD'!E4652-'TABLEAU DE BORD'!C4652</f>
        <v>0</v>
      </c>
      <c r="CL4654">
        <f>'TABLEAU DE BORD'!H4652</f>
        <v>0</v>
      </c>
      <c r="CM4654">
        <f>'TABLEAU DE BORD'!K4652-'TABLEAU DE BORD'!I4652</f>
        <v>0</v>
      </c>
    </row>
    <row r="4655" spans="87:91" x14ac:dyDescent="0.25">
      <c r="CI4655">
        <f>'TABLEAU DE BORD'!B4653</f>
        <v>0</v>
      </c>
      <c r="CJ4655">
        <f>'TABLEAU DE BORD'!E4653-'TABLEAU DE BORD'!C4653</f>
        <v>0</v>
      </c>
      <c r="CL4655">
        <f>'TABLEAU DE BORD'!H4653</f>
        <v>0</v>
      </c>
      <c r="CM4655">
        <f>'TABLEAU DE BORD'!K4653-'TABLEAU DE BORD'!I4653</f>
        <v>0</v>
      </c>
    </row>
    <row r="4656" spans="87:91" x14ac:dyDescent="0.25">
      <c r="CI4656">
        <f>'TABLEAU DE BORD'!B4654</f>
        <v>0</v>
      </c>
      <c r="CJ4656">
        <f>'TABLEAU DE BORD'!E4654-'TABLEAU DE BORD'!C4654</f>
        <v>0</v>
      </c>
      <c r="CL4656">
        <f>'TABLEAU DE BORD'!H4654</f>
        <v>0</v>
      </c>
      <c r="CM4656">
        <f>'TABLEAU DE BORD'!K4654-'TABLEAU DE BORD'!I4654</f>
        <v>0</v>
      </c>
    </row>
    <row r="4657" spans="87:91" x14ac:dyDescent="0.25">
      <c r="CI4657">
        <f>'TABLEAU DE BORD'!B4655</f>
        <v>0</v>
      </c>
      <c r="CJ4657">
        <f>'TABLEAU DE BORD'!E4655-'TABLEAU DE BORD'!C4655</f>
        <v>0</v>
      </c>
      <c r="CL4657">
        <f>'TABLEAU DE BORD'!H4655</f>
        <v>0</v>
      </c>
      <c r="CM4657">
        <f>'TABLEAU DE BORD'!K4655-'TABLEAU DE BORD'!I4655</f>
        <v>0</v>
      </c>
    </row>
    <row r="4658" spans="87:91" x14ac:dyDescent="0.25">
      <c r="CI4658">
        <f>'TABLEAU DE BORD'!B4656</f>
        <v>0</v>
      </c>
      <c r="CJ4658">
        <f>'TABLEAU DE BORD'!E4656-'TABLEAU DE BORD'!C4656</f>
        <v>0</v>
      </c>
      <c r="CL4658">
        <f>'TABLEAU DE BORD'!H4656</f>
        <v>0</v>
      </c>
      <c r="CM4658">
        <f>'TABLEAU DE BORD'!K4656-'TABLEAU DE BORD'!I4656</f>
        <v>0</v>
      </c>
    </row>
    <row r="4659" spans="87:91" x14ac:dyDescent="0.25">
      <c r="CI4659">
        <f>'TABLEAU DE BORD'!B4657</f>
        <v>0</v>
      </c>
      <c r="CJ4659">
        <f>'TABLEAU DE BORD'!E4657-'TABLEAU DE BORD'!C4657</f>
        <v>0</v>
      </c>
      <c r="CL4659">
        <f>'TABLEAU DE BORD'!H4657</f>
        <v>0</v>
      </c>
      <c r="CM4659">
        <f>'TABLEAU DE BORD'!K4657-'TABLEAU DE BORD'!I4657</f>
        <v>0</v>
      </c>
    </row>
    <row r="4660" spans="87:91" x14ac:dyDescent="0.25">
      <c r="CI4660">
        <f>'TABLEAU DE BORD'!B4658</f>
        <v>0</v>
      </c>
      <c r="CJ4660">
        <f>'TABLEAU DE BORD'!E4658-'TABLEAU DE BORD'!C4658</f>
        <v>0</v>
      </c>
      <c r="CL4660">
        <f>'TABLEAU DE BORD'!H4658</f>
        <v>0</v>
      </c>
      <c r="CM4660">
        <f>'TABLEAU DE BORD'!K4658-'TABLEAU DE BORD'!I4658</f>
        <v>0</v>
      </c>
    </row>
    <row r="4661" spans="87:91" x14ac:dyDescent="0.25">
      <c r="CI4661">
        <f>'TABLEAU DE BORD'!B4659</f>
        <v>0</v>
      </c>
      <c r="CJ4661">
        <f>'TABLEAU DE BORD'!E4659-'TABLEAU DE BORD'!C4659</f>
        <v>0</v>
      </c>
      <c r="CL4661">
        <f>'TABLEAU DE BORD'!H4659</f>
        <v>0</v>
      </c>
      <c r="CM4661">
        <f>'TABLEAU DE BORD'!K4659-'TABLEAU DE BORD'!I4659</f>
        <v>0</v>
      </c>
    </row>
    <row r="4662" spans="87:91" x14ac:dyDescent="0.25">
      <c r="CI4662">
        <f>'TABLEAU DE BORD'!B4660</f>
        <v>0</v>
      </c>
      <c r="CJ4662">
        <f>'TABLEAU DE BORD'!E4660-'TABLEAU DE BORD'!C4660</f>
        <v>0</v>
      </c>
      <c r="CL4662">
        <f>'TABLEAU DE BORD'!H4660</f>
        <v>0</v>
      </c>
      <c r="CM4662">
        <f>'TABLEAU DE BORD'!K4660-'TABLEAU DE BORD'!I4660</f>
        <v>0</v>
      </c>
    </row>
    <row r="4663" spans="87:91" x14ac:dyDescent="0.25">
      <c r="CI4663">
        <f>'TABLEAU DE BORD'!B4661</f>
        <v>0</v>
      </c>
      <c r="CJ4663">
        <f>'TABLEAU DE BORD'!E4661-'TABLEAU DE BORD'!C4661</f>
        <v>0</v>
      </c>
      <c r="CL4663">
        <f>'TABLEAU DE BORD'!H4661</f>
        <v>0</v>
      </c>
      <c r="CM4663">
        <f>'TABLEAU DE BORD'!K4661-'TABLEAU DE BORD'!I4661</f>
        <v>0</v>
      </c>
    </row>
    <row r="4664" spans="87:91" x14ac:dyDescent="0.25">
      <c r="CI4664">
        <f>'TABLEAU DE BORD'!B4662</f>
        <v>0</v>
      </c>
      <c r="CJ4664">
        <f>'TABLEAU DE BORD'!E4662-'TABLEAU DE BORD'!C4662</f>
        <v>0</v>
      </c>
      <c r="CL4664">
        <f>'TABLEAU DE BORD'!H4662</f>
        <v>0</v>
      </c>
      <c r="CM4664">
        <f>'TABLEAU DE BORD'!K4662-'TABLEAU DE BORD'!I4662</f>
        <v>0</v>
      </c>
    </row>
    <row r="4665" spans="87:91" x14ac:dyDescent="0.25">
      <c r="CI4665">
        <f>'TABLEAU DE BORD'!B4663</f>
        <v>0</v>
      </c>
      <c r="CJ4665">
        <f>'TABLEAU DE BORD'!E4663-'TABLEAU DE BORD'!C4663</f>
        <v>0</v>
      </c>
      <c r="CL4665">
        <f>'TABLEAU DE BORD'!H4663</f>
        <v>0</v>
      </c>
      <c r="CM4665">
        <f>'TABLEAU DE BORD'!K4663-'TABLEAU DE BORD'!I4663</f>
        <v>0</v>
      </c>
    </row>
    <row r="4666" spans="87:91" x14ac:dyDescent="0.25">
      <c r="CI4666">
        <f>'TABLEAU DE BORD'!B4664</f>
        <v>0</v>
      </c>
      <c r="CJ4666">
        <f>'TABLEAU DE BORD'!E4664-'TABLEAU DE BORD'!C4664</f>
        <v>0</v>
      </c>
      <c r="CL4666">
        <f>'TABLEAU DE BORD'!H4664</f>
        <v>0</v>
      </c>
      <c r="CM4666">
        <f>'TABLEAU DE BORD'!K4664-'TABLEAU DE BORD'!I4664</f>
        <v>0</v>
      </c>
    </row>
    <row r="4667" spans="87:91" x14ac:dyDescent="0.25">
      <c r="CI4667">
        <f>'TABLEAU DE BORD'!B4665</f>
        <v>0</v>
      </c>
      <c r="CJ4667">
        <f>'TABLEAU DE BORD'!E4665-'TABLEAU DE BORD'!C4665</f>
        <v>0</v>
      </c>
      <c r="CL4667">
        <f>'TABLEAU DE BORD'!H4665</f>
        <v>0</v>
      </c>
      <c r="CM4667">
        <f>'TABLEAU DE BORD'!K4665-'TABLEAU DE BORD'!I4665</f>
        <v>0</v>
      </c>
    </row>
    <row r="4668" spans="87:91" x14ac:dyDescent="0.25">
      <c r="CI4668">
        <f>'TABLEAU DE BORD'!B4666</f>
        <v>0</v>
      </c>
      <c r="CJ4668">
        <f>'TABLEAU DE BORD'!E4666-'TABLEAU DE BORD'!C4666</f>
        <v>0</v>
      </c>
      <c r="CL4668">
        <f>'TABLEAU DE BORD'!H4666</f>
        <v>0</v>
      </c>
      <c r="CM4668">
        <f>'TABLEAU DE BORD'!K4666-'TABLEAU DE BORD'!I4666</f>
        <v>0</v>
      </c>
    </row>
    <row r="4669" spans="87:91" x14ac:dyDescent="0.25">
      <c r="CI4669">
        <f>'TABLEAU DE BORD'!B4667</f>
        <v>0</v>
      </c>
      <c r="CJ4669">
        <f>'TABLEAU DE BORD'!E4667-'TABLEAU DE BORD'!C4667</f>
        <v>0</v>
      </c>
      <c r="CL4669">
        <f>'TABLEAU DE BORD'!H4667</f>
        <v>0</v>
      </c>
      <c r="CM4669">
        <f>'TABLEAU DE BORD'!K4667-'TABLEAU DE BORD'!I4667</f>
        <v>0</v>
      </c>
    </row>
    <row r="4670" spans="87:91" x14ac:dyDescent="0.25">
      <c r="CI4670">
        <f>'TABLEAU DE BORD'!B4668</f>
        <v>0</v>
      </c>
      <c r="CJ4670">
        <f>'TABLEAU DE BORD'!E4668-'TABLEAU DE BORD'!C4668</f>
        <v>0</v>
      </c>
      <c r="CL4670">
        <f>'TABLEAU DE BORD'!H4668</f>
        <v>0</v>
      </c>
      <c r="CM4670">
        <f>'TABLEAU DE BORD'!K4668-'TABLEAU DE BORD'!I4668</f>
        <v>0</v>
      </c>
    </row>
    <row r="4671" spans="87:91" x14ac:dyDescent="0.25">
      <c r="CI4671">
        <f>'TABLEAU DE BORD'!B4669</f>
        <v>0</v>
      </c>
      <c r="CJ4671">
        <f>'TABLEAU DE BORD'!E4669-'TABLEAU DE BORD'!C4669</f>
        <v>0</v>
      </c>
      <c r="CL4671">
        <f>'TABLEAU DE BORD'!H4669</f>
        <v>0</v>
      </c>
      <c r="CM4671">
        <f>'TABLEAU DE BORD'!K4669-'TABLEAU DE BORD'!I4669</f>
        <v>0</v>
      </c>
    </row>
    <row r="4672" spans="87:91" x14ac:dyDescent="0.25">
      <c r="CI4672">
        <f>'TABLEAU DE BORD'!B4670</f>
        <v>0</v>
      </c>
      <c r="CJ4672">
        <f>'TABLEAU DE BORD'!E4670-'TABLEAU DE BORD'!C4670</f>
        <v>0</v>
      </c>
      <c r="CL4672">
        <f>'TABLEAU DE BORD'!H4670</f>
        <v>0</v>
      </c>
      <c r="CM4672">
        <f>'TABLEAU DE BORD'!K4670-'TABLEAU DE BORD'!I4670</f>
        <v>0</v>
      </c>
    </row>
    <row r="4673" spans="87:91" x14ac:dyDescent="0.25">
      <c r="CI4673">
        <f>'TABLEAU DE BORD'!B4671</f>
        <v>0</v>
      </c>
      <c r="CJ4673">
        <f>'TABLEAU DE BORD'!E4671-'TABLEAU DE BORD'!C4671</f>
        <v>0</v>
      </c>
      <c r="CL4673">
        <f>'TABLEAU DE BORD'!H4671</f>
        <v>0</v>
      </c>
      <c r="CM4673">
        <f>'TABLEAU DE BORD'!K4671-'TABLEAU DE BORD'!I4671</f>
        <v>0</v>
      </c>
    </row>
    <row r="4674" spans="87:91" x14ac:dyDescent="0.25">
      <c r="CI4674">
        <f>'TABLEAU DE BORD'!B4672</f>
        <v>0</v>
      </c>
      <c r="CJ4674">
        <f>'TABLEAU DE BORD'!E4672-'TABLEAU DE BORD'!C4672</f>
        <v>0</v>
      </c>
      <c r="CL4674">
        <f>'TABLEAU DE BORD'!H4672</f>
        <v>0</v>
      </c>
      <c r="CM4674">
        <f>'TABLEAU DE BORD'!K4672-'TABLEAU DE BORD'!I4672</f>
        <v>0</v>
      </c>
    </row>
    <row r="4675" spans="87:91" x14ac:dyDescent="0.25">
      <c r="CI4675">
        <f>'TABLEAU DE BORD'!B4673</f>
        <v>0</v>
      </c>
      <c r="CJ4675">
        <f>'TABLEAU DE BORD'!E4673-'TABLEAU DE BORD'!C4673</f>
        <v>0</v>
      </c>
      <c r="CL4675">
        <f>'TABLEAU DE BORD'!H4673</f>
        <v>0</v>
      </c>
      <c r="CM4675">
        <f>'TABLEAU DE BORD'!K4673-'TABLEAU DE BORD'!I4673</f>
        <v>0</v>
      </c>
    </row>
    <row r="4676" spans="87:91" x14ac:dyDescent="0.25">
      <c r="CI4676">
        <f>'TABLEAU DE BORD'!B4674</f>
        <v>0</v>
      </c>
      <c r="CJ4676">
        <f>'TABLEAU DE BORD'!E4674-'TABLEAU DE BORD'!C4674</f>
        <v>0</v>
      </c>
      <c r="CL4676">
        <f>'TABLEAU DE BORD'!H4674</f>
        <v>0</v>
      </c>
      <c r="CM4676">
        <f>'TABLEAU DE BORD'!K4674-'TABLEAU DE BORD'!I4674</f>
        <v>0</v>
      </c>
    </row>
    <row r="4677" spans="87:91" x14ac:dyDescent="0.25">
      <c r="CI4677">
        <f>'TABLEAU DE BORD'!B4675</f>
        <v>0</v>
      </c>
      <c r="CJ4677">
        <f>'TABLEAU DE BORD'!E4675-'TABLEAU DE BORD'!C4675</f>
        <v>0</v>
      </c>
      <c r="CL4677">
        <f>'TABLEAU DE BORD'!H4675</f>
        <v>0</v>
      </c>
      <c r="CM4677">
        <f>'TABLEAU DE BORD'!K4675-'TABLEAU DE BORD'!I4675</f>
        <v>0</v>
      </c>
    </row>
    <row r="4678" spans="87:91" x14ac:dyDescent="0.25">
      <c r="CI4678">
        <f>'TABLEAU DE BORD'!B4676</f>
        <v>0</v>
      </c>
      <c r="CJ4678">
        <f>'TABLEAU DE BORD'!E4676-'TABLEAU DE BORD'!C4676</f>
        <v>0</v>
      </c>
      <c r="CL4678">
        <f>'TABLEAU DE BORD'!H4676</f>
        <v>0</v>
      </c>
      <c r="CM4678">
        <f>'TABLEAU DE BORD'!K4676-'TABLEAU DE BORD'!I4676</f>
        <v>0</v>
      </c>
    </row>
    <row r="4679" spans="87:91" x14ac:dyDescent="0.25">
      <c r="CI4679">
        <f>'TABLEAU DE BORD'!B4677</f>
        <v>0</v>
      </c>
      <c r="CJ4679">
        <f>'TABLEAU DE BORD'!E4677-'TABLEAU DE BORD'!C4677</f>
        <v>0</v>
      </c>
      <c r="CL4679">
        <f>'TABLEAU DE BORD'!H4677</f>
        <v>0</v>
      </c>
      <c r="CM4679">
        <f>'TABLEAU DE BORD'!K4677-'TABLEAU DE BORD'!I4677</f>
        <v>0</v>
      </c>
    </row>
    <row r="4680" spans="87:91" x14ac:dyDescent="0.25">
      <c r="CI4680">
        <f>'TABLEAU DE BORD'!B4678</f>
        <v>0</v>
      </c>
      <c r="CJ4680">
        <f>'TABLEAU DE BORD'!E4678-'TABLEAU DE BORD'!C4678</f>
        <v>0</v>
      </c>
      <c r="CL4680">
        <f>'TABLEAU DE BORD'!H4678</f>
        <v>0</v>
      </c>
      <c r="CM4680">
        <f>'TABLEAU DE BORD'!K4678-'TABLEAU DE BORD'!I4678</f>
        <v>0</v>
      </c>
    </row>
    <row r="4681" spans="87:91" x14ac:dyDescent="0.25">
      <c r="CI4681">
        <f>'TABLEAU DE BORD'!B4679</f>
        <v>0</v>
      </c>
      <c r="CJ4681">
        <f>'TABLEAU DE BORD'!E4679-'TABLEAU DE BORD'!C4679</f>
        <v>0</v>
      </c>
      <c r="CL4681">
        <f>'TABLEAU DE BORD'!H4679</f>
        <v>0</v>
      </c>
      <c r="CM4681">
        <f>'TABLEAU DE BORD'!K4679-'TABLEAU DE BORD'!I4679</f>
        <v>0</v>
      </c>
    </row>
    <row r="4682" spans="87:91" x14ac:dyDescent="0.25">
      <c r="CI4682">
        <f>'TABLEAU DE BORD'!B4680</f>
        <v>0</v>
      </c>
      <c r="CJ4682">
        <f>'TABLEAU DE BORD'!E4680-'TABLEAU DE BORD'!C4680</f>
        <v>0</v>
      </c>
      <c r="CL4682">
        <f>'TABLEAU DE BORD'!H4680</f>
        <v>0</v>
      </c>
      <c r="CM4682">
        <f>'TABLEAU DE BORD'!K4680-'TABLEAU DE BORD'!I4680</f>
        <v>0</v>
      </c>
    </row>
    <row r="4683" spans="87:91" x14ac:dyDescent="0.25">
      <c r="CI4683">
        <f>'TABLEAU DE BORD'!B4681</f>
        <v>0</v>
      </c>
      <c r="CJ4683">
        <f>'TABLEAU DE BORD'!E4681-'TABLEAU DE BORD'!C4681</f>
        <v>0</v>
      </c>
      <c r="CL4683">
        <f>'TABLEAU DE BORD'!H4681</f>
        <v>0</v>
      </c>
      <c r="CM4683">
        <f>'TABLEAU DE BORD'!K4681-'TABLEAU DE BORD'!I4681</f>
        <v>0</v>
      </c>
    </row>
    <row r="4684" spans="87:91" x14ac:dyDescent="0.25">
      <c r="CI4684">
        <f>'TABLEAU DE BORD'!B4682</f>
        <v>0</v>
      </c>
      <c r="CJ4684">
        <f>'TABLEAU DE BORD'!E4682-'TABLEAU DE BORD'!C4682</f>
        <v>0</v>
      </c>
      <c r="CL4684">
        <f>'TABLEAU DE BORD'!H4682</f>
        <v>0</v>
      </c>
      <c r="CM4684">
        <f>'TABLEAU DE BORD'!K4682-'TABLEAU DE BORD'!I4682</f>
        <v>0</v>
      </c>
    </row>
    <row r="4685" spans="87:91" x14ac:dyDescent="0.25">
      <c r="CI4685">
        <f>'TABLEAU DE BORD'!B4683</f>
        <v>0</v>
      </c>
      <c r="CJ4685">
        <f>'TABLEAU DE BORD'!E4683-'TABLEAU DE BORD'!C4683</f>
        <v>0</v>
      </c>
      <c r="CL4685">
        <f>'TABLEAU DE BORD'!H4683</f>
        <v>0</v>
      </c>
      <c r="CM4685">
        <f>'TABLEAU DE BORD'!K4683-'TABLEAU DE BORD'!I4683</f>
        <v>0</v>
      </c>
    </row>
    <row r="4686" spans="87:91" x14ac:dyDescent="0.25">
      <c r="CI4686">
        <f>'TABLEAU DE BORD'!B4684</f>
        <v>0</v>
      </c>
      <c r="CJ4686">
        <f>'TABLEAU DE BORD'!E4684-'TABLEAU DE BORD'!C4684</f>
        <v>0</v>
      </c>
      <c r="CL4686">
        <f>'TABLEAU DE BORD'!H4684</f>
        <v>0</v>
      </c>
      <c r="CM4686">
        <f>'TABLEAU DE BORD'!K4684-'TABLEAU DE BORD'!I4684</f>
        <v>0</v>
      </c>
    </row>
    <row r="4687" spans="87:91" x14ac:dyDescent="0.25">
      <c r="CI4687">
        <f>'TABLEAU DE BORD'!B4685</f>
        <v>0</v>
      </c>
      <c r="CJ4687">
        <f>'TABLEAU DE BORD'!E4685-'TABLEAU DE BORD'!C4685</f>
        <v>0</v>
      </c>
      <c r="CL4687">
        <f>'TABLEAU DE BORD'!H4685</f>
        <v>0</v>
      </c>
      <c r="CM4687">
        <f>'TABLEAU DE BORD'!K4685-'TABLEAU DE BORD'!I4685</f>
        <v>0</v>
      </c>
    </row>
    <row r="4688" spans="87:91" x14ac:dyDescent="0.25">
      <c r="CI4688">
        <f>'TABLEAU DE BORD'!B4686</f>
        <v>0</v>
      </c>
      <c r="CJ4688">
        <f>'TABLEAU DE BORD'!E4686-'TABLEAU DE BORD'!C4686</f>
        <v>0</v>
      </c>
      <c r="CL4688">
        <f>'TABLEAU DE BORD'!H4686</f>
        <v>0</v>
      </c>
      <c r="CM4688">
        <f>'TABLEAU DE BORD'!K4686-'TABLEAU DE BORD'!I4686</f>
        <v>0</v>
      </c>
    </row>
    <row r="4689" spans="87:91" x14ac:dyDescent="0.25">
      <c r="CI4689">
        <f>'TABLEAU DE BORD'!B4687</f>
        <v>0</v>
      </c>
      <c r="CJ4689">
        <f>'TABLEAU DE BORD'!E4687-'TABLEAU DE BORD'!C4687</f>
        <v>0</v>
      </c>
      <c r="CL4689">
        <f>'TABLEAU DE BORD'!H4687</f>
        <v>0</v>
      </c>
      <c r="CM4689">
        <f>'TABLEAU DE BORD'!K4687-'TABLEAU DE BORD'!I4687</f>
        <v>0</v>
      </c>
    </row>
    <row r="4690" spans="87:91" x14ac:dyDescent="0.25">
      <c r="CI4690">
        <f>'TABLEAU DE BORD'!B4688</f>
        <v>0</v>
      </c>
      <c r="CJ4690">
        <f>'TABLEAU DE BORD'!E4688-'TABLEAU DE BORD'!C4688</f>
        <v>0</v>
      </c>
      <c r="CL4690">
        <f>'TABLEAU DE BORD'!H4688</f>
        <v>0</v>
      </c>
      <c r="CM4690">
        <f>'TABLEAU DE BORD'!K4688-'TABLEAU DE BORD'!I4688</f>
        <v>0</v>
      </c>
    </row>
    <row r="4691" spans="87:91" x14ac:dyDescent="0.25">
      <c r="CI4691">
        <f>'TABLEAU DE BORD'!B4689</f>
        <v>0</v>
      </c>
      <c r="CJ4691">
        <f>'TABLEAU DE BORD'!E4689-'TABLEAU DE BORD'!C4689</f>
        <v>0</v>
      </c>
      <c r="CL4691">
        <f>'TABLEAU DE BORD'!H4689</f>
        <v>0</v>
      </c>
      <c r="CM4691">
        <f>'TABLEAU DE BORD'!K4689-'TABLEAU DE BORD'!I4689</f>
        <v>0</v>
      </c>
    </row>
    <row r="4692" spans="87:91" x14ac:dyDescent="0.25">
      <c r="CI4692">
        <f>'TABLEAU DE BORD'!B4690</f>
        <v>0</v>
      </c>
      <c r="CJ4692">
        <f>'TABLEAU DE BORD'!E4690-'TABLEAU DE BORD'!C4690</f>
        <v>0</v>
      </c>
      <c r="CL4692">
        <f>'TABLEAU DE BORD'!H4690</f>
        <v>0</v>
      </c>
      <c r="CM4692">
        <f>'TABLEAU DE BORD'!K4690-'TABLEAU DE BORD'!I4690</f>
        <v>0</v>
      </c>
    </row>
    <row r="4693" spans="87:91" x14ac:dyDescent="0.25">
      <c r="CI4693">
        <f>'TABLEAU DE BORD'!B4691</f>
        <v>0</v>
      </c>
      <c r="CJ4693">
        <f>'TABLEAU DE BORD'!E4691-'TABLEAU DE BORD'!C4691</f>
        <v>0</v>
      </c>
      <c r="CL4693">
        <f>'TABLEAU DE BORD'!H4691</f>
        <v>0</v>
      </c>
      <c r="CM4693">
        <f>'TABLEAU DE BORD'!K4691-'TABLEAU DE BORD'!I4691</f>
        <v>0</v>
      </c>
    </row>
    <row r="4694" spans="87:91" x14ac:dyDescent="0.25">
      <c r="CI4694">
        <f>'TABLEAU DE BORD'!B4692</f>
        <v>0</v>
      </c>
      <c r="CJ4694">
        <f>'TABLEAU DE BORD'!E4692-'TABLEAU DE BORD'!C4692</f>
        <v>0</v>
      </c>
      <c r="CL4694">
        <f>'TABLEAU DE BORD'!H4692</f>
        <v>0</v>
      </c>
      <c r="CM4694">
        <f>'TABLEAU DE BORD'!K4692-'TABLEAU DE BORD'!I4692</f>
        <v>0</v>
      </c>
    </row>
    <row r="4695" spans="87:91" x14ac:dyDescent="0.25">
      <c r="CI4695">
        <f>'TABLEAU DE BORD'!B4693</f>
        <v>0</v>
      </c>
      <c r="CJ4695">
        <f>'TABLEAU DE BORD'!E4693-'TABLEAU DE BORD'!C4693</f>
        <v>0</v>
      </c>
      <c r="CL4695">
        <f>'TABLEAU DE BORD'!H4693</f>
        <v>0</v>
      </c>
      <c r="CM4695">
        <f>'TABLEAU DE BORD'!K4693-'TABLEAU DE BORD'!I4693</f>
        <v>0</v>
      </c>
    </row>
    <row r="4696" spans="87:91" x14ac:dyDescent="0.25">
      <c r="CI4696">
        <f>'TABLEAU DE BORD'!B4694</f>
        <v>0</v>
      </c>
      <c r="CJ4696">
        <f>'TABLEAU DE BORD'!E4694-'TABLEAU DE BORD'!C4694</f>
        <v>0</v>
      </c>
      <c r="CL4696">
        <f>'TABLEAU DE BORD'!H4694</f>
        <v>0</v>
      </c>
      <c r="CM4696">
        <f>'TABLEAU DE BORD'!K4694-'TABLEAU DE BORD'!I4694</f>
        <v>0</v>
      </c>
    </row>
    <row r="4697" spans="87:91" x14ac:dyDescent="0.25">
      <c r="CI4697">
        <f>'TABLEAU DE BORD'!B4695</f>
        <v>0</v>
      </c>
      <c r="CJ4697">
        <f>'TABLEAU DE BORD'!E4695-'TABLEAU DE BORD'!C4695</f>
        <v>0</v>
      </c>
      <c r="CL4697">
        <f>'TABLEAU DE BORD'!H4695</f>
        <v>0</v>
      </c>
      <c r="CM4697">
        <f>'TABLEAU DE BORD'!K4695-'TABLEAU DE BORD'!I4695</f>
        <v>0</v>
      </c>
    </row>
    <row r="4698" spans="87:91" x14ac:dyDescent="0.25">
      <c r="CI4698">
        <f>'TABLEAU DE BORD'!B4696</f>
        <v>0</v>
      </c>
      <c r="CJ4698">
        <f>'TABLEAU DE BORD'!E4696-'TABLEAU DE BORD'!C4696</f>
        <v>0</v>
      </c>
      <c r="CL4698">
        <f>'TABLEAU DE BORD'!H4696</f>
        <v>0</v>
      </c>
      <c r="CM4698">
        <f>'TABLEAU DE BORD'!K4696-'TABLEAU DE BORD'!I4696</f>
        <v>0</v>
      </c>
    </row>
    <row r="4699" spans="87:91" x14ac:dyDescent="0.25">
      <c r="CI4699">
        <f>'TABLEAU DE BORD'!B4697</f>
        <v>0</v>
      </c>
      <c r="CJ4699">
        <f>'TABLEAU DE BORD'!E4697-'TABLEAU DE BORD'!C4697</f>
        <v>0</v>
      </c>
      <c r="CL4699">
        <f>'TABLEAU DE BORD'!H4697</f>
        <v>0</v>
      </c>
      <c r="CM4699">
        <f>'TABLEAU DE BORD'!K4697-'TABLEAU DE BORD'!I4697</f>
        <v>0</v>
      </c>
    </row>
    <row r="4700" spans="87:91" x14ac:dyDescent="0.25">
      <c r="CI4700">
        <f>'TABLEAU DE BORD'!B4698</f>
        <v>0</v>
      </c>
      <c r="CJ4700">
        <f>'TABLEAU DE BORD'!E4698-'TABLEAU DE BORD'!C4698</f>
        <v>0</v>
      </c>
      <c r="CL4700">
        <f>'TABLEAU DE BORD'!H4698</f>
        <v>0</v>
      </c>
      <c r="CM4700">
        <f>'TABLEAU DE BORD'!K4698-'TABLEAU DE BORD'!I4698</f>
        <v>0</v>
      </c>
    </row>
    <row r="4701" spans="87:91" x14ac:dyDescent="0.25">
      <c r="CI4701">
        <f>'TABLEAU DE BORD'!B4699</f>
        <v>0</v>
      </c>
      <c r="CJ4701">
        <f>'TABLEAU DE BORD'!E4699-'TABLEAU DE BORD'!C4699</f>
        <v>0</v>
      </c>
      <c r="CL4701">
        <f>'TABLEAU DE BORD'!H4699</f>
        <v>0</v>
      </c>
      <c r="CM4701">
        <f>'TABLEAU DE BORD'!K4699-'TABLEAU DE BORD'!I4699</f>
        <v>0</v>
      </c>
    </row>
    <row r="4702" spans="87:91" x14ac:dyDescent="0.25">
      <c r="CI4702">
        <f>'TABLEAU DE BORD'!B4700</f>
        <v>0</v>
      </c>
      <c r="CJ4702">
        <f>'TABLEAU DE BORD'!E4700-'TABLEAU DE BORD'!C4700</f>
        <v>0</v>
      </c>
      <c r="CL4702">
        <f>'TABLEAU DE BORD'!H4700</f>
        <v>0</v>
      </c>
      <c r="CM4702">
        <f>'TABLEAU DE BORD'!K4700-'TABLEAU DE BORD'!I4700</f>
        <v>0</v>
      </c>
    </row>
    <row r="4703" spans="87:91" x14ac:dyDescent="0.25">
      <c r="CI4703">
        <f>'TABLEAU DE BORD'!B4701</f>
        <v>0</v>
      </c>
      <c r="CJ4703">
        <f>'TABLEAU DE BORD'!E4701-'TABLEAU DE BORD'!C4701</f>
        <v>0</v>
      </c>
      <c r="CL4703">
        <f>'TABLEAU DE BORD'!H4701</f>
        <v>0</v>
      </c>
      <c r="CM4703">
        <f>'TABLEAU DE BORD'!K4701-'TABLEAU DE BORD'!I4701</f>
        <v>0</v>
      </c>
    </row>
    <row r="4704" spans="87:91" x14ac:dyDescent="0.25">
      <c r="CI4704">
        <f>'TABLEAU DE BORD'!B4702</f>
        <v>0</v>
      </c>
      <c r="CJ4704">
        <f>'TABLEAU DE BORD'!E4702-'TABLEAU DE BORD'!C4702</f>
        <v>0</v>
      </c>
      <c r="CL4704">
        <f>'TABLEAU DE BORD'!H4702</f>
        <v>0</v>
      </c>
      <c r="CM4704">
        <f>'TABLEAU DE BORD'!K4702-'TABLEAU DE BORD'!I4702</f>
        <v>0</v>
      </c>
    </row>
    <row r="4705" spans="87:91" x14ac:dyDescent="0.25">
      <c r="CI4705">
        <f>'TABLEAU DE BORD'!B4703</f>
        <v>0</v>
      </c>
      <c r="CJ4705">
        <f>'TABLEAU DE BORD'!E4703-'TABLEAU DE BORD'!C4703</f>
        <v>0</v>
      </c>
      <c r="CL4705">
        <f>'TABLEAU DE BORD'!H4703</f>
        <v>0</v>
      </c>
      <c r="CM4705">
        <f>'TABLEAU DE BORD'!K4703-'TABLEAU DE BORD'!I4703</f>
        <v>0</v>
      </c>
    </row>
    <row r="4706" spans="87:91" x14ac:dyDescent="0.25">
      <c r="CI4706">
        <f>'TABLEAU DE BORD'!B4704</f>
        <v>0</v>
      </c>
      <c r="CJ4706">
        <f>'TABLEAU DE BORD'!E4704-'TABLEAU DE BORD'!C4704</f>
        <v>0</v>
      </c>
      <c r="CL4706">
        <f>'TABLEAU DE BORD'!H4704</f>
        <v>0</v>
      </c>
      <c r="CM4706">
        <f>'TABLEAU DE BORD'!K4704-'TABLEAU DE BORD'!I4704</f>
        <v>0</v>
      </c>
    </row>
    <row r="4707" spans="87:91" x14ac:dyDescent="0.25">
      <c r="CI4707">
        <f>'TABLEAU DE BORD'!B4705</f>
        <v>0</v>
      </c>
      <c r="CJ4707">
        <f>'TABLEAU DE BORD'!E4705-'TABLEAU DE BORD'!C4705</f>
        <v>0</v>
      </c>
      <c r="CL4707">
        <f>'TABLEAU DE BORD'!H4705</f>
        <v>0</v>
      </c>
      <c r="CM4707">
        <f>'TABLEAU DE BORD'!K4705-'TABLEAU DE BORD'!I4705</f>
        <v>0</v>
      </c>
    </row>
    <row r="4708" spans="87:91" x14ac:dyDescent="0.25">
      <c r="CI4708">
        <f>'TABLEAU DE BORD'!B4706</f>
        <v>0</v>
      </c>
      <c r="CJ4708">
        <f>'TABLEAU DE BORD'!E4706-'TABLEAU DE BORD'!C4706</f>
        <v>0</v>
      </c>
      <c r="CL4708">
        <f>'TABLEAU DE BORD'!H4706</f>
        <v>0</v>
      </c>
      <c r="CM4708">
        <f>'TABLEAU DE BORD'!K4706-'TABLEAU DE BORD'!I4706</f>
        <v>0</v>
      </c>
    </row>
    <row r="4709" spans="87:91" x14ac:dyDescent="0.25">
      <c r="CI4709">
        <f>'TABLEAU DE BORD'!B4707</f>
        <v>0</v>
      </c>
      <c r="CJ4709">
        <f>'TABLEAU DE BORD'!E4707-'TABLEAU DE BORD'!C4707</f>
        <v>0</v>
      </c>
      <c r="CL4709">
        <f>'TABLEAU DE BORD'!H4707</f>
        <v>0</v>
      </c>
      <c r="CM4709">
        <f>'TABLEAU DE BORD'!K4707-'TABLEAU DE BORD'!I4707</f>
        <v>0</v>
      </c>
    </row>
    <row r="4710" spans="87:91" x14ac:dyDescent="0.25">
      <c r="CI4710">
        <f>'TABLEAU DE BORD'!B4708</f>
        <v>0</v>
      </c>
      <c r="CJ4710">
        <f>'TABLEAU DE BORD'!E4708-'TABLEAU DE BORD'!C4708</f>
        <v>0</v>
      </c>
      <c r="CL4710">
        <f>'TABLEAU DE BORD'!H4708</f>
        <v>0</v>
      </c>
      <c r="CM4710">
        <f>'TABLEAU DE BORD'!K4708-'TABLEAU DE BORD'!I4708</f>
        <v>0</v>
      </c>
    </row>
    <row r="4711" spans="87:91" x14ac:dyDescent="0.25">
      <c r="CI4711">
        <f>'TABLEAU DE BORD'!B4709</f>
        <v>0</v>
      </c>
      <c r="CJ4711">
        <f>'TABLEAU DE BORD'!E4709-'TABLEAU DE BORD'!C4709</f>
        <v>0</v>
      </c>
      <c r="CL4711">
        <f>'TABLEAU DE BORD'!H4709</f>
        <v>0</v>
      </c>
      <c r="CM4711">
        <f>'TABLEAU DE BORD'!K4709-'TABLEAU DE BORD'!I4709</f>
        <v>0</v>
      </c>
    </row>
    <row r="4712" spans="87:91" x14ac:dyDescent="0.25">
      <c r="CI4712">
        <f>'TABLEAU DE BORD'!B4710</f>
        <v>0</v>
      </c>
      <c r="CJ4712">
        <f>'TABLEAU DE BORD'!E4710-'TABLEAU DE BORD'!C4710</f>
        <v>0</v>
      </c>
      <c r="CL4712">
        <f>'TABLEAU DE BORD'!H4710</f>
        <v>0</v>
      </c>
      <c r="CM4712">
        <f>'TABLEAU DE BORD'!K4710-'TABLEAU DE BORD'!I4710</f>
        <v>0</v>
      </c>
    </row>
    <row r="4713" spans="87:91" x14ac:dyDescent="0.25">
      <c r="CI4713">
        <f>'TABLEAU DE BORD'!B4711</f>
        <v>0</v>
      </c>
      <c r="CJ4713">
        <f>'TABLEAU DE BORD'!E4711-'TABLEAU DE BORD'!C4711</f>
        <v>0</v>
      </c>
      <c r="CL4713">
        <f>'TABLEAU DE BORD'!H4711</f>
        <v>0</v>
      </c>
      <c r="CM4713">
        <f>'TABLEAU DE BORD'!K4711-'TABLEAU DE BORD'!I4711</f>
        <v>0</v>
      </c>
    </row>
    <row r="4714" spans="87:91" x14ac:dyDescent="0.25">
      <c r="CI4714">
        <f>'TABLEAU DE BORD'!B4712</f>
        <v>0</v>
      </c>
      <c r="CJ4714">
        <f>'TABLEAU DE BORD'!E4712-'TABLEAU DE BORD'!C4712</f>
        <v>0</v>
      </c>
      <c r="CL4714">
        <f>'TABLEAU DE BORD'!H4712</f>
        <v>0</v>
      </c>
      <c r="CM4714">
        <f>'TABLEAU DE BORD'!K4712-'TABLEAU DE BORD'!I4712</f>
        <v>0</v>
      </c>
    </row>
    <row r="4715" spans="87:91" x14ac:dyDescent="0.25">
      <c r="CI4715">
        <f>'TABLEAU DE BORD'!B4713</f>
        <v>0</v>
      </c>
      <c r="CJ4715">
        <f>'TABLEAU DE BORD'!E4713-'TABLEAU DE BORD'!C4713</f>
        <v>0</v>
      </c>
      <c r="CL4715">
        <f>'TABLEAU DE BORD'!H4713</f>
        <v>0</v>
      </c>
      <c r="CM4715">
        <f>'TABLEAU DE BORD'!K4713-'TABLEAU DE BORD'!I4713</f>
        <v>0</v>
      </c>
    </row>
    <row r="4716" spans="87:91" x14ac:dyDescent="0.25">
      <c r="CI4716">
        <f>'TABLEAU DE BORD'!B4714</f>
        <v>0</v>
      </c>
      <c r="CJ4716">
        <f>'TABLEAU DE BORD'!E4714-'TABLEAU DE BORD'!C4714</f>
        <v>0</v>
      </c>
      <c r="CL4716">
        <f>'TABLEAU DE BORD'!H4714</f>
        <v>0</v>
      </c>
      <c r="CM4716">
        <f>'TABLEAU DE BORD'!K4714-'TABLEAU DE BORD'!I4714</f>
        <v>0</v>
      </c>
    </row>
    <row r="4717" spans="87:91" x14ac:dyDescent="0.25">
      <c r="CI4717">
        <f>'TABLEAU DE BORD'!B4715</f>
        <v>0</v>
      </c>
      <c r="CJ4717">
        <f>'TABLEAU DE BORD'!E4715-'TABLEAU DE BORD'!C4715</f>
        <v>0</v>
      </c>
      <c r="CL4717">
        <f>'TABLEAU DE BORD'!H4715</f>
        <v>0</v>
      </c>
      <c r="CM4717">
        <f>'TABLEAU DE BORD'!K4715-'TABLEAU DE BORD'!I4715</f>
        <v>0</v>
      </c>
    </row>
    <row r="4718" spans="87:91" x14ac:dyDescent="0.25">
      <c r="CI4718">
        <f>'TABLEAU DE BORD'!B4716</f>
        <v>0</v>
      </c>
      <c r="CJ4718">
        <f>'TABLEAU DE BORD'!E4716-'TABLEAU DE BORD'!C4716</f>
        <v>0</v>
      </c>
      <c r="CL4718">
        <f>'TABLEAU DE BORD'!H4716</f>
        <v>0</v>
      </c>
      <c r="CM4718">
        <f>'TABLEAU DE BORD'!K4716-'TABLEAU DE BORD'!I4716</f>
        <v>0</v>
      </c>
    </row>
    <row r="4719" spans="87:91" x14ac:dyDescent="0.25">
      <c r="CI4719">
        <f>'TABLEAU DE BORD'!B4717</f>
        <v>0</v>
      </c>
      <c r="CJ4719">
        <f>'TABLEAU DE BORD'!E4717-'TABLEAU DE BORD'!C4717</f>
        <v>0</v>
      </c>
      <c r="CL4719">
        <f>'TABLEAU DE BORD'!H4717</f>
        <v>0</v>
      </c>
      <c r="CM4719">
        <f>'TABLEAU DE BORD'!K4717-'TABLEAU DE BORD'!I4717</f>
        <v>0</v>
      </c>
    </row>
    <row r="4720" spans="87:91" x14ac:dyDescent="0.25">
      <c r="CI4720">
        <f>'TABLEAU DE BORD'!B4718</f>
        <v>0</v>
      </c>
      <c r="CJ4720">
        <f>'TABLEAU DE BORD'!E4718-'TABLEAU DE BORD'!C4718</f>
        <v>0</v>
      </c>
      <c r="CL4720">
        <f>'TABLEAU DE BORD'!H4718</f>
        <v>0</v>
      </c>
      <c r="CM4720">
        <f>'TABLEAU DE BORD'!K4718-'TABLEAU DE BORD'!I4718</f>
        <v>0</v>
      </c>
    </row>
    <row r="4721" spans="87:91" x14ac:dyDescent="0.25">
      <c r="CI4721">
        <f>'TABLEAU DE BORD'!B4719</f>
        <v>0</v>
      </c>
      <c r="CJ4721">
        <f>'TABLEAU DE BORD'!E4719-'TABLEAU DE BORD'!C4719</f>
        <v>0</v>
      </c>
      <c r="CL4721">
        <f>'TABLEAU DE BORD'!H4719</f>
        <v>0</v>
      </c>
      <c r="CM4721">
        <f>'TABLEAU DE BORD'!K4719-'TABLEAU DE BORD'!I4719</f>
        <v>0</v>
      </c>
    </row>
    <row r="4722" spans="87:91" x14ac:dyDescent="0.25">
      <c r="CI4722">
        <f>'TABLEAU DE BORD'!B4720</f>
        <v>0</v>
      </c>
      <c r="CJ4722">
        <f>'TABLEAU DE BORD'!E4720-'TABLEAU DE BORD'!C4720</f>
        <v>0</v>
      </c>
      <c r="CL4722">
        <f>'TABLEAU DE BORD'!H4720</f>
        <v>0</v>
      </c>
      <c r="CM4722">
        <f>'TABLEAU DE BORD'!K4720-'TABLEAU DE BORD'!I4720</f>
        <v>0</v>
      </c>
    </row>
    <row r="4723" spans="87:91" x14ac:dyDescent="0.25">
      <c r="CI4723">
        <f>'TABLEAU DE BORD'!B4721</f>
        <v>0</v>
      </c>
      <c r="CJ4723">
        <f>'TABLEAU DE BORD'!E4721-'TABLEAU DE BORD'!C4721</f>
        <v>0</v>
      </c>
      <c r="CL4723">
        <f>'TABLEAU DE BORD'!H4721</f>
        <v>0</v>
      </c>
      <c r="CM4723">
        <f>'TABLEAU DE BORD'!K4721-'TABLEAU DE BORD'!I4721</f>
        <v>0</v>
      </c>
    </row>
    <row r="4724" spans="87:91" x14ac:dyDescent="0.25">
      <c r="CI4724">
        <f>'TABLEAU DE BORD'!B4722</f>
        <v>0</v>
      </c>
      <c r="CJ4724">
        <f>'TABLEAU DE BORD'!E4722-'TABLEAU DE BORD'!C4722</f>
        <v>0</v>
      </c>
      <c r="CL4724">
        <f>'TABLEAU DE BORD'!H4722</f>
        <v>0</v>
      </c>
      <c r="CM4724">
        <f>'TABLEAU DE BORD'!K4722-'TABLEAU DE BORD'!I4722</f>
        <v>0</v>
      </c>
    </row>
    <row r="4725" spans="87:91" x14ac:dyDescent="0.25">
      <c r="CI4725">
        <f>'TABLEAU DE BORD'!B4723</f>
        <v>0</v>
      </c>
      <c r="CJ4725">
        <f>'TABLEAU DE BORD'!E4723-'TABLEAU DE BORD'!C4723</f>
        <v>0</v>
      </c>
      <c r="CL4725">
        <f>'TABLEAU DE BORD'!H4723</f>
        <v>0</v>
      </c>
      <c r="CM4725">
        <f>'TABLEAU DE BORD'!K4723-'TABLEAU DE BORD'!I4723</f>
        <v>0</v>
      </c>
    </row>
    <row r="4726" spans="87:91" x14ac:dyDescent="0.25">
      <c r="CI4726">
        <f>'TABLEAU DE BORD'!B4724</f>
        <v>0</v>
      </c>
      <c r="CJ4726">
        <f>'TABLEAU DE BORD'!E4724-'TABLEAU DE BORD'!C4724</f>
        <v>0</v>
      </c>
      <c r="CL4726">
        <f>'TABLEAU DE BORD'!H4724</f>
        <v>0</v>
      </c>
      <c r="CM4726">
        <f>'TABLEAU DE BORD'!K4724-'TABLEAU DE BORD'!I4724</f>
        <v>0</v>
      </c>
    </row>
    <row r="4727" spans="87:91" x14ac:dyDescent="0.25">
      <c r="CI4727">
        <f>'TABLEAU DE BORD'!B4725</f>
        <v>0</v>
      </c>
      <c r="CJ4727">
        <f>'TABLEAU DE BORD'!E4725-'TABLEAU DE BORD'!C4725</f>
        <v>0</v>
      </c>
      <c r="CL4727">
        <f>'TABLEAU DE BORD'!H4725</f>
        <v>0</v>
      </c>
      <c r="CM4727">
        <f>'TABLEAU DE BORD'!K4725-'TABLEAU DE BORD'!I4725</f>
        <v>0</v>
      </c>
    </row>
    <row r="4728" spans="87:91" x14ac:dyDescent="0.25">
      <c r="CI4728">
        <f>'TABLEAU DE BORD'!B4726</f>
        <v>0</v>
      </c>
      <c r="CJ4728">
        <f>'TABLEAU DE BORD'!E4726-'TABLEAU DE BORD'!C4726</f>
        <v>0</v>
      </c>
      <c r="CL4728">
        <f>'TABLEAU DE BORD'!H4726</f>
        <v>0</v>
      </c>
      <c r="CM4728">
        <f>'TABLEAU DE BORD'!K4726-'TABLEAU DE BORD'!I4726</f>
        <v>0</v>
      </c>
    </row>
    <row r="4729" spans="87:91" x14ac:dyDescent="0.25">
      <c r="CI4729">
        <f>'TABLEAU DE BORD'!B4727</f>
        <v>0</v>
      </c>
      <c r="CJ4729">
        <f>'TABLEAU DE BORD'!E4727-'TABLEAU DE BORD'!C4727</f>
        <v>0</v>
      </c>
      <c r="CL4729">
        <f>'TABLEAU DE BORD'!H4727</f>
        <v>0</v>
      </c>
      <c r="CM4729">
        <f>'TABLEAU DE BORD'!K4727-'TABLEAU DE BORD'!I4727</f>
        <v>0</v>
      </c>
    </row>
    <row r="4730" spans="87:91" x14ac:dyDescent="0.25">
      <c r="CI4730">
        <f>'TABLEAU DE BORD'!B4728</f>
        <v>0</v>
      </c>
      <c r="CJ4730">
        <f>'TABLEAU DE BORD'!E4728-'TABLEAU DE BORD'!C4728</f>
        <v>0</v>
      </c>
      <c r="CL4730">
        <f>'TABLEAU DE BORD'!H4728</f>
        <v>0</v>
      </c>
      <c r="CM4730">
        <f>'TABLEAU DE BORD'!K4728-'TABLEAU DE BORD'!I4728</f>
        <v>0</v>
      </c>
    </row>
    <row r="4731" spans="87:91" x14ac:dyDescent="0.25">
      <c r="CI4731">
        <f>'TABLEAU DE BORD'!B4729</f>
        <v>0</v>
      </c>
      <c r="CJ4731">
        <f>'TABLEAU DE BORD'!E4729-'TABLEAU DE BORD'!C4729</f>
        <v>0</v>
      </c>
      <c r="CL4731">
        <f>'TABLEAU DE BORD'!H4729</f>
        <v>0</v>
      </c>
      <c r="CM4731">
        <f>'TABLEAU DE BORD'!K4729-'TABLEAU DE BORD'!I4729</f>
        <v>0</v>
      </c>
    </row>
    <row r="4732" spans="87:91" x14ac:dyDescent="0.25">
      <c r="CI4732">
        <f>'TABLEAU DE BORD'!B4730</f>
        <v>0</v>
      </c>
      <c r="CJ4732">
        <f>'TABLEAU DE BORD'!E4730-'TABLEAU DE BORD'!C4730</f>
        <v>0</v>
      </c>
      <c r="CL4732">
        <f>'TABLEAU DE BORD'!H4730</f>
        <v>0</v>
      </c>
      <c r="CM4732">
        <f>'TABLEAU DE BORD'!K4730-'TABLEAU DE BORD'!I4730</f>
        <v>0</v>
      </c>
    </row>
    <row r="4733" spans="87:91" x14ac:dyDescent="0.25">
      <c r="CI4733">
        <f>'TABLEAU DE BORD'!B4731</f>
        <v>0</v>
      </c>
      <c r="CJ4733">
        <f>'TABLEAU DE BORD'!E4731-'TABLEAU DE BORD'!C4731</f>
        <v>0</v>
      </c>
      <c r="CL4733">
        <f>'TABLEAU DE BORD'!H4731</f>
        <v>0</v>
      </c>
      <c r="CM4733">
        <f>'TABLEAU DE BORD'!K4731-'TABLEAU DE BORD'!I4731</f>
        <v>0</v>
      </c>
    </row>
    <row r="4734" spans="87:91" x14ac:dyDescent="0.25">
      <c r="CI4734">
        <f>'TABLEAU DE BORD'!B4732</f>
        <v>0</v>
      </c>
      <c r="CJ4734">
        <f>'TABLEAU DE BORD'!E4732-'TABLEAU DE BORD'!C4732</f>
        <v>0</v>
      </c>
      <c r="CL4734">
        <f>'TABLEAU DE BORD'!H4732</f>
        <v>0</v>
      </c>
      <c r="CM4734">
        <f>'TABLEAU DE BORD'!K4732-'TABLEAU DE BORD'!I4732</f>
        <v>0</v>
      </c>
    </row>
    <row r="4735" spans="87:91" x14ac:dyDescent="0.25">
      <c r="CI4735">
        <f>'TABLEAU DE BORD'!B4733</f>
        <v>0</v>
      </c>
      <c r="CJ4735">
        <f>'TABLEAU DE BORD'!E4733-'TABLEAU DE BORD'!C4733</f>
        <v>0</v>
      </c>
      <c r="CL4735">
        <f>'TABLEAU DE BORD'!H4733</f>
        <v>0</v>
      </c>
      <c r="CM4735">
        <f>'TABLEAU DE BORD'!K4733-'TABLEAU DE BORD'!I4733</f>
        <v>0</v>
      </c>
    </row>
    <row r="4736" spans="87:91" x14ac:dyDescent="0.25">
      <c r="CI4736">
        <f>'TABLEAU DE BORD'!B4734</f>
        <v>0</v>
      </c>
      <c r="CJ4736">
        <f>'TABLEAU DE BORD'!E4734-'TABLEAU DE BORD'!C4734</f>
        <v>0</v>
      </c>
      <c r="CL4736">
        <f>'TABLEAU DE BORD'!H4734</f>
        <v>0</v>
      </c>
      <c r="CM4736">
        <f>'TABLEAU DE BORD'!K4734-'TABLEAU DE BORD'!I4734</f>
        <v>0</v>
      </c>
    </row>
    <row r="4737" spans="87:91" x14ac:dyDescent="0.25">
      <c r="CI4737">
        <f>'TABLEAU DE BORD'!B4735</f>
        <v>0</v>
      </c>
      <c r="CJ4737">
        <f>'TABLEAU DE BORD'!E4735-'TABLEAU DE BORD'!C4735</f>
        <v>0</v>
      </c>
      <c r="CL4737">
        <f>'TABLEAU DE BORD'!H4735</f>
        <v>0</v>
      </c>
      <c r="CM4737">
        <f>'TABLEAU DE BORD'!K4735-'TABLEAU DE BORD'!I4735</f>
        <v>0</v>
      </c>
    </row>
    <row r="4738" spans="87:91" x14ac:dyDescent="0.25">
      <c r="CI4738">
        <f>'TABLEAU DE BORD'!B4736</f>
        <v>0</v>
      </c>
      <c r="CJ4738">
        <f>'TABLEAU DE BORD'!E4736-'TABLEAU DE BORD'!C4736</f>
        <v>0</v>
      </c>
      <c r="CL4738">
        <f>'TABLEAU DE BORD'!H4736</f>
        <v>0</v>
      </c>
      <c r="CM4738">
        <f>'TABLEAU DE BORD'!K4736-'TABLEAU DE BORD'!I4736</f>
        <v>0</v>
      </c>
    </row>
    <row r="4739" spans="87:91" x14ac:dyDescent="0.25">
      <c r="CI4739">
        <f>'TABLEAU DE BORD'!B4737</f>
        <v>0</v>
      </c>
      <c r="CJ4739">
        <f>'TABLEAU DE BORD'!E4737-'TABLEAU DE BORD'!C4737</f>
        <v>0</v>
      </c>
      <c r="CL4739">
        <f>'TABLEAU DE BORD'!H4737</f>
        <v>0</v>
      </c>
      <c r="CM4739">
        <f>'TABLEAU DE BORD'!K4737-'TABLEAU DE BORD'!I4737</f>
        <v>0</v>
      </c>
    </row>
    <row r="4740" spans="87:91" x14ac:dyDescent="0.25">
      <c r="CI4740">
        <f>'TABLEAU DE BORD'!B4738</f>
        <v>0</v>
      </c>
      <c r="CJ4740">
        <f>'TABLEAU DE BORD'!E4738-'TABLEAU DE BORD'!C4738</f>
        <v>0</v>
      </c>
      <c r="CL4740">
        <f>'TABLEAU DE BORD'!H4738</f>
        <v>0</v>
      </c>
      <c r="CM4740">
        <f>'TABLEAU DE BORD'!K4738-'TABLEAU DE BORD'!I4738</f>
        <v>0</v>
      </c>
    </row>
    <row r="4741" spans="87:91" x14ac:dyDescent="0.25">
      <c r="CI4741">
        <f>'TABLEAU DE BORD'!B4739</f>
        <v>0</v>
      </c>
      <c r="CJ4741">
        <f>'TABLEAU DE BORD'!E4739-'TABLEAU DE BORD'!C4739</f>
        <v>0</v>
      </c>
      <c r="CL4741">
        <f>'TABLEAU DE BORD'!H4739</f>
        <v>0</v>
      </c>
      <c r="CM4741">
        <f>'TABLEAU DE BORD'!K4739-'TABLEAU DE BORD'!I4739</f>
        <v>0</v>
      </c>
    </row>
    <row r="4742" spans="87:91" x14ac:dyDescent="0.25">
      <c r="CI4742">
        <f>'TABLEAU DE BORD'!B4740</f>
        <v>0</v>
      </c>
      <c r="CJ4742">
        <f>'TABLEAU DE BORD'!E4740-'TABLEAU DE BORD'!C4740</f>
        <v>0</v>
      </c>
      <c r="CL4742">
        <f>'TABLEAU DE BORD'!H4740</f>
        <v>0</v>
      </c>
      <c r="CM4742">
        <f>'TABLEAU DE BORD'!K4740-'TABLEAU DE BORD'!I4740</f>
        <v>0</v>
      </c>
    </row>
    <row r="4743" spans="87:91" x14ac:dyDescent="0.25">
      <c r="CI4743">
        <f>'TABLEAU DE BORD'!B4741</f>
        <v>0</v>
      </c>
      <c r="CJ4743">
        <f>'TABLEAU DE BORD'!E4741-'TABLEAU DE BORD'!C4741</f>
        <v>0</v>
      </c>
      <c r="CL4743">
        <f>'TABLEAU DE BORD'!H4741</f>
        <v>0</v>
      </c>
      <c r="CM4743">
        <f>'TABLEAU DE BORD'!K4741-'TABLEAU DE BORD'!I4741</f>
        <v>0</v>
      </c>
    </row>
    <row r="4744" spans="87:91" x14ac:dyDescent="0.25">
      <c r="CI4744">
        <f>'TABLEAU DE BORD'!B4742</f>
        <v>0</v>
      </c>
      <c r="CJ4744">
        <f>'TABLEAU DE BORD'!E4742-'TABLEAU DE BORD'!C4742</f>
        <v>0</v>
      </c>
      <c r="CL4744">
        <f>'TABLEAU DE BORD'!H4742</f>
        <v>0</v>
      </c>
      <c r="CM4744">
        <f>'TABLEAU DE BORD'!K4742-'TABLEAU DE BORD'!I4742</f>
        <v>0</v>
      </c>
    </row>
    <row r="4745" spans="87:91" x14ac:dyDescent="0.25">
      <c r="CI4745">
        <f>'TABLEAU DE BORD'!B4743</f>
        <v>0</v>
      </c>
      <c r="CJ4745">
        <f>'TABLEAU DE BORD'!E4743-'TABLEAU DE BORD'!C4743</f>
        <v>0</v>
      </c>
      <c r="CL4745">
        <f>'TABLEAU DE BORD'!H4743</f>
        <v>0</v>
      </c>
      <c r="CM4745">
        <f>'TABLEAU DE BORD'!K4743-'TABLEAU DE BORD'!I4743</f>
        <v>0</v>
      </c>
    </row>
    <row r="4746" spans="87:91" x14ac:dyDescent="0.25">
      <c r="CI4746">
        <f>'TABLEAU DE BORD'!B4744</f>
        <v>0</v>
      </c>
      <c r="CJ4746">
        <f>'TABLEAU DE BORD'!E4744-'TABLEAU DE BORD'!C4744</f>
        <v>0</v>
      </c>
      <c r="CL4746">
        <f>'TABLEAU DE BORD'!H4744</f>
        <v>0</v>
      </c>
      <c r="CM4746">
        <f>'TABLEAU DE BORD'!K4744-'TABLEAU DE BORD'!I4744</f>
        <v>0</v>
      </c>
    </row>
    <row r="4747" spans="87:91" x14ac:dyDescent="0.25">
      <c r="CI4747">
        <f>'TABLEAU DE BORD'!B4745</f>
        <v>0</v>
      </c>
      <c r="CJ4747">
        <f>'TABLEAU DE BORD'!E4745-'TABLEAU DE BORD'!C4745</f>
        <v>0</v>
      </c>
      <c r="CL4747">
        <f>'TABLEAU DE BORD'!H4745</f>
        <v>0</v>
      </c>
      <c r="CM4747">
        <f>'TABLEAU DE BORD'!K4745-'TABLEAU DE BORD'!I4745</f>
        <v>0</v>
      </c>
    </row>
    <row r="4748" spans="87:91" x14ac:dyDescent="0.25">
      <c r="CI4748">
        <f>'TABLEAU DE BORD'!B4746</f>
        <v>0</v>
      </c>
      <c r="CJ4748">
        <f>'TABLEAU DE BORD'!E4746-'TABLEAU DE BORD'!C4746</f>
        <v>0</v>
      </c>
      <c r="CL4748">
        <f>'TABLEAU DE BORD'!H4746</f>
        <v>0</v>
      </c>
      <c r="CM4748">
        <f>'TABLEAU DE BORD'!K4746-'TABLEAU DE BORD'!I4746</f>
        <v>0</v>
      </c>
    </row>
    <row r="4749" spans="87:91" x14ac:dyDescent="0.25">
      <c r="CI4749">
        <f>'TABLEAU DE BORD'!B4747</f>
        <v>0</v>
      </c>
      <c r="CJ4749">
        <f>'TABLEAU DE BORD'!E4747-'TABLEAU DE BORD'!C4747</f>
        <v>0</v>
      </c>
      <c r="CL4749">
        <f>'TABLEAU DE BORD'!H4747</f>
        <v>0</v>
      </c>
      <c r="CM4749">
        <f>'TABLEAU DE BORD'!K4747-'TABLEAU DE BORD'!I4747</f>
        <v>0</v>
      </c>
    </row>
    <row r="4750" spans="87:91" x14ac:dyDescent="0.25">
      <c r="CI4750">
        <f>'TABLEAU DE BORD'!B4748</f>
        <v>0</v>
      </c>
      <c r="CJ4750">
        <f>'TABLEAU DE BORD'!E4748-'TABLEAU DE BORD'!C4748</f>
        <v>0</v>
      </c>
      <c r="CL4750">
        <f>'TABLEAU DE BORD'!H4748</f>
        <v>0</v>
      </c>
      <c r="CM4750">
        <f>'TABLEAU DE BORD'!K4748-'TABLEAU DE BORD'!I4748</f>
        <v>0</v>
      </c>
    </row>
    <row r="4751" spans="87:91" x14ac:dyDescent="0.25">
      <c r="CI4751">
        <f>'TABLEAU DE BORD'!B4749</f>
        <v>0</v>
      </c>
      <c r="CJ4751">
        <f>'TABLEAU DE BORD'!E4749-'TABLEAU DE BORD'!C4749</f>
        <v>0</v>
      </c>
      <c r="CL4751">
        <f>'TABLEAU DE BORD'!H4749</f>
        <v>0</v>
      </c>
      <c r="CM4751">
        <f>'TABLEAU DE BORD'!K4749-'TABLEAU DE BORD'!I4749</f>
        <v>0</v>
      </c>
    </row>
    <row r="4752" spans="87:91" x14ac:dyDescent="0.25">
      <c r="CI4752">
        <f>'TABLEAU DE BORD'!B4750</f>
        <v>0</v>
      </c>
      <c r="CJ4752">
        <f>'TABLEAU DE BORD'!E4750-'TABLEAU DE BORD'!C4750</f>
        <v>0</v>
      </c>
      <c r="CL4752">
        <f>'TABLEAU DE BORD'!H4750</f>
        <v>0</v>
      </c>
      <c r="CM4752">
        <f>'TABLEAU DE BORD'!K4750-'TABLEAU DE BORD'!I4750</f>
        <v>0</v>
      </c>
    </row>
    <row r="4753" spans="87:91" x14ac:dyDescent="0.25">
      <c r="CI4753">
        <f>'TABLEAU DE BORD'!B4751</f>
        <v>0</v>
      </c>
      <c r="CJ4753">
        <f>'TABLEAU DE BORD'!E4751-'TABLEAU DE BORD'!C4751</f>
        <v>0</v>
      </c>
      <c r="CL4753">
        <f>'TABLEAU DE BORD'!H4751</f>
        <v>0</v>
      </c>
      <c r="CM4753">
        <f>'TABLEAU DE BORD'!K4751-'TABLEAU DE BORD'!I4751</f>
        <v>0</v>
      </c>
    </row>
    <row r="4754" spans="87:91" x14ac:dyDescent="0.25">
      <c r="CI4754">
        <f>'TABLEAU DE BORD'!B4752</f>
        <v>0</v>
      </c>
      <c r="CJ4754">
        <f>'TABLEAU DE BORD'!E4752-'TABLEAU DE BORD'!C4752</f>
        <v>0</v>
      </c>
      <c r="CL4754">
        <f>'TABLEAU DE BORD'!H4752</f>
        <v>0</v>
      </c>
      <c r="CM4754">
        <f>'TABLEAU DE BORD'!K4752-'TABLEAU DE BORD'!I4752</f>
        <v>0</v>
      </c>
    </row>
    <row r="4755" spans="87:91" x14ac:dyDescent="0.25">
      <c r="CI4755">
        <f>'TABLEAU DE BORD'!B4753</f>
        <v>0</v>
      </c>
      <c r="CJ4755">
        <f>'TABLEAU DE BORD'!E4753-'TABLEAU DE BORD'!C4753</f>
        <v>0</v>
      </c>
      <c r="CL4755">
        <f>'TABLEAU DE BORD'!H4753</f>
        <v>0</v>
      </c>
      <c r="CM4755">
        <f>'TABLEAU DE BORD'!K4753-'TABLEAU DE BORD'!I4753</f>
        <v>0</v>
      </c>
    </row>
    <row r="4756" spans="87:91" x14ac:dyDescent="0.25">
      <c r="CI4756">
        <f>'TABLEAU DE BORD'!B4754</f>
        <v>0</v>
      </c>
      <c r="CJ4756">
        <f>'TABLEAU DE BORD'!E4754-'TABLEAU DE BORD'!C4754</f>
        <v>0</v>
      </c>
      <c r="CL4756">
        <f>'TABLEAU DE BORD'!H4754</f>
        <v>0</v>
      </c>
      <c r="CM4756">
        <f>'TABLEAU DE BORD'!K4754-'TABLEAU DE BORD'!I4754</f>
        <v>0</v>
      </c>
    </row>
    <row r="4757" spans="87:91" x14ac:dyDescent="0.25">
      <c r="CI4757">
        <f>'TABLEAU DE BORD'!B4755</f>
        <v>0</v>
      </c>
      <c r="CJ4757">
        <f>'TABLEAU DE BORD'!E4755-'TABLEAU DE BORD'!C4755</f>
        <v>0</v>
      </c>
      <c r="CL4757">
        <f>'TABLEAU DE BORD'!H4755</f>
        <v>0</v>
      </c>
      <c r="CM4757">
        <f>'TABLEAU DE BORD'!K4755-'TABLEAU DE BORD'!I4755</f>
        <v>0</v>
      </c>
    </row>
    <row r="4758" spans="87:91" x14ac:dyDescent="0.25">
      <c r="CI4758">
        <f>'TABLEAU DE BORD'!B4756</f>
        <v>0</v>
      </c>
      <c r="CJ4758">
        <f>'TABLEAU DE BORD'!E4756-'TABLEAU DE BORD'!C4756</f>
        <v>0</v>
      </c>
      <c r="CL4758">
        <f>'TABLEAU DE BORD'!H4756</f>
        <v>0</v>
      </c>
      <c r="CM4758">
        <f>'TABLEAU DE BORD'!K4756-'TABLEAU DE BORD'!I4756</f>
        <v>0</v>
      </c>
    </row>
    <row r="4759" spans="87:91" x14ac:dyDescent="0.25">
      <c r="CI4759">
        <f>'TABLEAU DE BORD'!B4757</f>
        <v>0</v>
      </c>
      <c r="CJ4759">
        <f>'TABLEAU DE BORD'!E4757-'TABLEAU DE BORD'!C4757</f>
        <v>0</v>
      </c>
      <c r="CL4759">
        <f>'TABLEAU DE BORD'!H4757</f>
        <v>0</v>
      </c>
      <c r="CM4759">
        <f>'TABLEAU DE BORD'!K4757-'TABLEAU DE BORD'!I4757</f>
        <v>0</v>
      </c>
    </row>
    <row r="4760" spans="87:91" x14ac:dyDescent="0.25">
      <c r="CI4760">
        <f>'TABLEAU DE BORD'!B4758</f>
        <v>0</v>
      </c>
      <c r="CJ4760">
        <f>'TABLEAU DE BORD'!E4758-'TABLEAU DE BORD'!C4758</f>
        <v>0</v>
      </c>
      <c r="CL4760">
        <f>'TABLEAU DE BORD'!H4758</f>
        <v>0</v>
      </c>
      <c r="CM4760">
        <f>'TABLEAU DE BORD'!K4758-'TABLEAU DE BORD'!I4758</f>
        <v>0</v>
      </c>
    </row>
    <row r="4761" spans="87:91" x14ac:dyDescent="0.25">
      <c r="CI4761">
        <f>'TABLEAU DE BORD'!B4759</f>
        <v>0</v>
      </c>
      <c r="CJ4761">
        <f>'TABLEAU DE BORD'!E4759-'TABLEAU DE BORD'!C4759</f>
        <v>0</v>
      </c>
      <c r="CL4761">
        <f>'TABLEAU DE BORD'!H4759</f>
        <v>0</v>
      </c>
      <c r="CM4761">
        <f>'TABLEAU DE BORD'!K4759-'TABLEAU DE BORD'!I4759</f>
        <v>0</v>
      </c>
    </row>
    <row r="4762" spans="87:91" x14ac:dyDescent="0.25">
      <c r="CI4762">
        <f>'TABLEAU DE BORD'!B4760</f>
        <v>0</v>
      </c>
      <c r="CJ4762">
        <f>'TABLEAU DE BORD'!E4760-'TABLEAU DE BORD'!C4760</f>
        <v>0</v>
      </c>
      <c r="CL4762">
        <f>'TABLEAU DE BORD'!H4760</f>
        <v>0</v>
      </c>
      <c r="CM4762">
        <f>'TABLEAU DE BORD'!K4760-'TABLEAU DE BORD'!I4760</f>
        <v>0</v>
      </c>
    </row>
    <row r="4763" spans="87:91" x14ac:dyDescent="0.25">
      <c r="CI4763">
        <f>'TABLEAU DE BORD'!B4761</f>
        <v>0</v>
      </c>
      <c r="CJ4763">
        <f>'TABLEAU DE BORD'!E4761-'TABLEAU DE BORD'!C4761</f>
        <v>0</v>
      </c>
      <c r="CL4763">
        <f>'TABLEAU DE BORD'!H4761</f>
        <v>0</v>
      </c>
      <c r="CM4763">
        <f>'TABLEAU DE BORD'!K4761-'TABLEAU DE BORD'!I4761</f>
        <v>0</v>
      </c>
    </row>
    <row r="4764" spans="87:91" x14ac:dyDescent="0.25">
      <c r="CI4764">
        <f>'TABLEAU DE BORD'!B4762</f>
        <v>0</v>
      </c>
      <c r="CJ4764">
        <f>'TABLEAU DE BORD'!E4762-'TABLEAU DE BORD'!C4762</f>
        <v>0</v>
      </c>
      <c r="CL4764">
        <f>'TABLEAU DE BORD'!H4762</f>
        <v>0</v>
      </c>
      <c r="CM4764">
        <f>'TABLEAU DE BORD'!K4762-'TABLEAU DE BORD'!I4762</f>
        <v>0</v>
      </c>
    </row>
    <row r="4765" spans="87:91" x14ac:dyDescent="0.25">
      <c r="CI4765">
        <f>'TABLEAU DE BORD'!B4763</f>
        <v>0</v>
      </c>
      <c r="CJ4765">
        <f>'TABLEAU DE BORD'!E4763-'TABLEAU DE BORD'!C4763</f>
        <v>0</v>
      </c>
      <c r="CL4765">
        <f>'TABLEAU DE BORD'!H4763</f>
        <v>0</v>
      </c>
      <c r="CM4765">
        <f>'TABLEAU DE BORD'!K4763-'TABLEAU DE BORD'!I4763</f>
        <v>0</v>
      </c>
    </row>
    <row r="4766" spans="87:91" x14ac:dyDescent="0.25">
      <c r="CI4766">
        <f>'TABLEAU DE BORD'!B4764</f>
        <v>0</v>
      </c>
      <c r="CJ4766">
        <f>'TABLEAU DE BORD'!E4764-'TABLEAU DE BORD'!C4764</f>
        <v>0</v>
      </c>
      <c r="CL4766">
        <f>'TABLEAU DE BORD'!H4764</f>
        <v>0</v>
      </c>
      <c r="CM4766">
        <f>'TABLEAU DE BORD'!K4764-'TABLEAU DE BORD'!I4764</f>
        <v>0</v>
      </c>
    </row>
    <row r="4767" spans="87:91" x14ac:dyDescent="0.25">
      <c r="CI4767">
        <f>'TABLEAU DE BORD'!B4765</f>
        <v>0</v>
      </c>
      <c r="CJ4767">
        <f>'TABLEAU DE BORD'!E4765-'TABLEAU DE BORD'!C4765</f>
        <v>0</v>
      </c>
      <c r="CL4767">
        <f>'TABLEAU DE BORD'!H4765</f>
        <v>0</v>
      </c>
      <c r="CM4767">
        <f>'TABLEAU DE BORD'!K4765-'TABLEAU DE BORD'!I4765</f>
        <v>0</v>
      </c>
    </row>
    <row r="4768" spans="87:91" x14ac:dyDescent="0.25">
      <c r="CI4768">
        <f>'TABLEAU DE BORD'!B4766</f>
        <v>0</v>
      </c>
      <c r="CJ4768">
        <f>'TABLEAU DE BORD'!E4766-'TABLEAU DE BORD'!C4766</f>
        <v>0</v>
      </c>
      <c r="CL4768">
        <f>'TABLEAU DE BORD'!H4766</f>
        <v>0</v>
      </c>
      <c r="CM4768">
        <f>'TABLEAU DE BORD'!K4766-'TABLEAU DE BORD'!I4766</f>
        <v>0</v>
      </c>
    </row>
    <row r="4769" spans="87:91" x14ac:dyDescent="0.25">
      <c r="CI4769">
        <f>'TABLEAU DE BORD'!B4767</f>
        <v>0</v>
      </c>
      <c r="CJ4769">
        <f>'TABLEAU DE BORD'!E4767-'TABLEAU DE BORD'!C4767</f>
        <v>0</v>
      </c>
      <c r="CL4769">
        <f>'TABLEAU DE BORD'!H4767</f>
        <v>0</v>
      </c>
      <c r="CM4769">
        <f>'TABLEAU DE BORD'!K4767-'TABLEAU DE BORD'!I4767</f>
        <v>0</v>
      </c>
    </row>
    <row r="4770" spans="87:91" x14ac:dyDescent="0.25">
      <c r="CI4770">
        <f>'TABLEAU DE BORD'!B4768</f>
        <v>0</v>
      </c>
      <c r="CJ4770">
        <f>'TABLEAU DE BORD'!E4768-'TABLEAU DE BORD'!C4768</f>
        <v>0</v>
      </c>
      <c r="CL4770">
        <f>'TABLEAU DE BORD'!H4768</f>
        <v>0</v>
      </c>
      <c r="CM4770">
        <f>'TABLEAU DE BORD'!K4768-'TABLEAU DE BORD'!I4768</f>
        <v>0</v>
      </c>
    </row>
    <row r="4771" spans="87:91" x14ac:dyDescent="0.25">
      <c r="CI4771">
        <f>'TABLEAU DE BORD'!B4769</f>
        <v>0</v>
      </c>
      <c r="CJ4771">
        <f>'TABLEAU DE BORD'!E4769-'TABLEAU DE BORD'!C4769</f>
        <v>0</v>
      </c>
      <c r="CL4771">
        <f>'TABLEAU DE BORD'!H4769</f>
        <v>0</v>
      </c>
      <c r="CM4771">
        <f>'TABLEAU DE BORD'!K4769-'TABLEAU DE BORD'!I4769</f>
        <v>0</v>
      </c>
    </row>
    <row r="4772" spans="87:91" x14ac:dyDescent="0.25">
      <c r="CI4772">
        <f>'TABLEAU DE BORD'!B4770</f>
        <v>0</v>
      </c>
      <c r="CJ4772">
        <f>'TABLEAU DE BORD'!E4770-'TABLEAU DE BORD'!C4770</f>
        <v>0</v>
      </c>
      <c r="CL4772">
        <f>'TABLEAU DE BORD'!H4770</f>
        <v>0</v>
      </c>
      <c r="CM4772">
        <f>'TABLEAU DE BORD'!K4770-'TABLEAU DE BORD'!I4770</f>
        <v>0</v>
      </c>
    </row>
    <row r="4773" spans="87:91" x14ac:dyDescent="0.25">
      <c r="CI4773">
        <f>'TABLEAU DE BORD'!B4771</f>
        <v>0</v>
      </c>
      <c r="CJ4773">
        <f>'TABLEAU DE BORD'!E4771-'TABLEAU DE BORD'!C4771</f>
        <v>0</v>
      </c>
      <c r="CL4773">
        <f>'TABLEAU DE BORD'!H4771</f>
        <v>0</v>
      </c>
      <c r="CM4773">
        <f>'TABLEAU DE BORD'!K4771-'TABLEAU DE BORD'!I4771</f>
        <v>0</v>
      </c>
    </row>
    <row r="4774" spans="87:91" x14ac:dyDescent="0.25">
      <c r="CI4774">
        <f>'TABLEAU DE BORD'!B4772</f>
        <v>0</v>
      </c>
      <c r="CJ4774">
        <f>'TABLEAU DE BORD'!E4772-'TABLEAU DE BORD'!C4772</f>
        <v>0</v>
      </c>
      <c r="CL4774">
        <f>'TABLEAU DE BORD'!H4772</f>
        <v>0</v>
      </c>
      <c r="CM4774">
        <f>'TABLEAU DE BORD'!K4772-'TABLEAU DE BORD'!I4772</f>
        <v>0</v>
      </c>
    </row>
    <row r="4775" spans="87:91" x14ac:dyDescent="0.25">
      <c r="CI4775">
        <f>'TABLEAU DE BORD'!B4773</f>
        <v>0</v>
      </c>
      <c r="CJ4775">
        <f>'TABLEAU DE BORD'!E4773-'TABLEAU DE BORD'!C4773</f>
        <v>0</v>
      </c>
      <c r="CL4775">
        <f>'TABLEAU DE BORD'!H4773</f>
        <v>0</v>
      </c>
      <c r="CM4775">
        <f>'TABLEAU DE BORD'!K4773-'TABLEAU DE BORD'!I4773</f>
        <v>0</v>
      </c>
    </row>
    <row r="4776" spans="87:91" x14ac:dyDescent="0.25">
      <c r="CI4776">
        <f>'TABLEAU DE BORD'!B4774</f>
        <v>0</v>
      </c>
      <c r="CJ4776">
        <f>'TABLEAU DE BORD'!E4774-'TABLEAU DE BORD'!C4774</f>
        <v>0</v>
      </c>
      <c r="CL4776">
        <f>'TABLEAU DE BORD'!H4774</f>
        <v>0</v>
      </c>
      <c r="CM4776">
        <f>'TABLEAU DE BORD'!K4774-'TABLEAU DE BORD'!I4774</f>
        <v>0</v>
      </c>
    </row>
    <row r="4777" spans="87:91" x14ac:dyDescent="0.25">
      <c r="CI4777">
        <f>'TABLEAU DE BORD'!B4775</f>
        <v>0</v>
      </c>
      <c r="CJ4777">
        <f>'TABLEAU DE BORD'!E4775-'TABLEAU DE BORD'!C4775</f>
        <v>0</v>
      </c>
      <c r="CL4777">
        <f>'TABLEAU DE BORD'!H4775</f>
        <v>0</v>
      </c>
      <c r="CM4777">
        <f>'TABLEAU DE BORD'!K4775-'TABLEAU DE BORD'!I4775</f>
        <v>0</v>
      </c>
    </row>
    <row r="4778" spans="87:91" x14ac:dyDescent="0.25">
      <c r="CI4778">
        <f>'TABLEAU DE BORD'!B4776</f>
        <v>0</v>
      </c>
      <c r="CJ4778">
        <f>'TABLEAU DE BORD'!E4776-'TABLEAU DE BORD'!C4776</f>
        <v>0</v>
      </c>
      <c r="CL4778">
        <f>'TABLEAU DE BORD'!H4776</f>
        <v>0</v>
      </c>
      <c r="CM4778">
        <f>'TABLEAU DE BORD'!K4776-'TABLEAU DE BORD'!I4776</f>
        <v>0</v>
      </c>
    </row>
    <row r="4779" spans="87:91" x14ac:dyDescent="0.25">
      <c r="CI4779">
        <f>'TABLEAU DE BORD'!B4777</f>
        <v>0</v>
      </c>
      <c r="CJ4779">
        <f>'TABLEAU DE BORD'!E4777-'TABLEAU DE BORD'!C4777</f>
        <v>0</v>
      </c>
      <c r="CL4779">
        <f>'TABLEAU DE BORD'!H4777</f>
        <v>0</v>
      </c>
      <c r="CM4779">
        <f>'TABLEAU DE BORD'!K4777-'TABLEAU DE BORD'!I4777</f>
        <v>0</v>
      </c>
    </row>
    <row r="4780" spans="87:91" x14ac:dyDescent="0.25">
      <c r="CI4780">
        <f>'TABLEAU DE BORD'!B4778</f>
        <v>0</v>
      </c>
      <c r="CJ4780">
        <f>'TABLEAU DE BORD'!E4778-'TABLEAU DE BORD'!C4778</f>
        <v>0</v>
      </c>
      <c r="CL4780">
        <f>'TABLEAU DE BORD'!H4778</f>
        <v>0</v>
      </c>
      <c r="CM4780">
        <f>'TABLEAU DE BORD'!K4778-'TABLEAU DE BORD'!I4778</f>
        <v>0</v>
      </c>
    </row>
    <row r="4781" spans="87:91" x14ac:dyDescent="0.25">
      <c r="CI4781">
        <f>'TABLEAU DE BORD'!B4779</f>
        <v>0</v>
      </c>
      <c r="CJ4781">
        <f>'TABLEAU DE BORD'!E4779-'TABLEAU DE BORD'!C4779</f>
        <v>0</v>
      </c>
      <c r="CL4781">
        <f>'TABLEAU DE BORD'!H4779</f>
        <v>0</v>
      </c>
      <c r="CM4781">
        <f>'TABLEAU DE BORD'!K4779-'TABLEAU DE BORD'!I4779</f>
        <v>0</v>
      </c>
    </row>
    <row r="4782" spans="87:91" x14ac:dyDescent="0.25">
      <c r="CI4782">
        <f>'TABLEAU DE BORD'!B4780</f>
        <v>0</v>
      </c>
      <c r="CJ4782">
        <f>'TABLEAU DE BORD'!E4780-'TABLEAU DE BORD'!C4780</f>
        <v>0</v>
      </c>
      <c r="CL4782">
        <f>'TABLEAU DE BORD'!H4780</f>
        <v>0</v>
      </c>
      <c r="CM4782">
        <f>'TABLEAU DE BORD'!K4780-'TABLEAU DE BORD'!I4780</f>
        <v>0</v>
      </c>
    </row>
    <row r="4783" spans="87:91" x14ac:dyDescent="0.25">
      <c r="CI4783">
        <f>'TABLEAU DE BORD'!B4781</f>
        <v>0</v>
      </c>
      <c r="CJ4783">
        <f>'TABLEAU DE BORD'!E4781-'TABLEAU DE BORD'!C4781</f>
        <v>0</v>
      </c>
      <c r="CL4783">
        <f>'TABLEAU DE BORD'!H4781</f>
        <v>0</v>
      </c>
      <c r="CM4783">
        <f>'TABLEAU DE BORD'!K4781-'TABLEAU DE BORD'!I4781</f>
        <v>0</v>
      </c>
    </row>
    <row r="4784" spans="87:91" x14ac:dyDescent="0.25">
      <c r="CI4784">
        <f>'TABLEAU DE BORD'!B4782</f>
        <v>0</v>
      </c>
      <c r="CJ4784">
        <f>'TABLEAU DE BORD'!E4782-'TABLEAU DE BORD'!C4782</f>
        <v>0</v>
      </c>
      <c r="CL4784">
        <f>'TABLEAU DE BORD'!H4782</f>
        <v>0</v>
      </c>
      <c r="CM4784">
        <f>'TABLEAU DE BORD'!K4782-'TABLEAU DE BORD'!I4782</f>
        <v>0</v>
      </c>
    </row>
    <row r="4785" spans="87:91" x14ac:dyDescent="0.25">
      <c r="CI4785">
        <f>'TABLEAU DE BORD'!B4783</f>
        <v>0</v>
      </c>
      <c r="CJ4785">
        <f>'TABLEAU DE BORD'!E4783-'TABLEAU DE BORD'!C4783</f>
        <v>0</v>
      </c>
      <c r="CL4785">
        <f>'TABLEAU DE BORD'!H4783</f>
        <v>0</v>
      </c>
      <c r="CM4785">
        <f>'TABLEAU DE BORD'!K4783-'TABLEAU DE BORD'!I4783</f>
        <v>0</v>
      </c>
    </row>
    <row r="4786" spans="87:91" x14ac:dyDescent="0.25">
      <c r="CI4786">
        <f>'TABLEAU DE BORD'!B4784</f>
        <v>0</v>
      </c>
      <c r="CJ4786">
        <f>'TABLEAU DE BORD'!E4784-'TABLEAU DE BORD'!C4784</f>
        <v>0</v>
      </c>
      <c r="CL4786">
        <f>'TABLEAU DE BORD'!H4784</f>
        <v>0</v>
      </c>
      <c r="CM4786">
        <f>'TABLEAU DE BORD'!K4784-'TABLEAU DE BORD'!I4784</f>
        <v>0</v>
      </c>
    </row>
    <row r="4787" spans="87:91" x14ac:dyDescent="0.25">
      <c r="CI4787">
        <f>'TABLEAU DE BORD'!B4785</f>
        <v>0</v>
      </c>
      <c r="CJ4787">
        <f>'TABLEAU DE BORD'!E4785-'TABLEAU DE BORD'!C4785</f>
        <v>0</v>
      </c>
      <c r="CL4787">
        <f>'TABLEAU DE BORD'!H4785</f>
        <v>0</v>
      </c>
      <c r="CM4787">
        <f>'TABLEAU DE BORD'!K4785-'TABLEAU DE BORD'!I4785</f>
        <v>0</v>
      </c>
    </row>
    <row r="4788" spans="87:91" x14ac:dyDescent="0.25">
      <c r="CI4788">
        <f>'TABLEAU DE BORD'!B4786</f>
        <v>0</v>
      </c>
      <c r="CJ4788">
        <f>'TABLEAU DE BORD'!E4786-'TABLEAU DE BORD'!C4786</f>
        <v>0</v>
      </c>
      <c r="CL4788">
        <f>'TABLEAU DE BORD'!H4786</f>
        <v>0</v>
      </c>
      <c r="CM4788">
        <f>'TABLEAU DE BORD'!K4786-'TABLEAU DE BORD'!I4786</f>
        <v>0</v>
      </c>
    </row>
    <row r="4789" spans="87:91" x14ac:dyDescent="0.25">
      <c r="CI4789">
        <f>'TABLEAU DE BORD'!B4787</f>
        <v>0</v>
      </c>
      <c r="CJ4789">
        <f>'TABLEAU DE BORD'!E4787-'TABLEAU DE BORD'!C4787</f>
        <v>0</v>
      </c>
      <c r="CL4789">
        <f>'TABLEAU DE BORD'!H4787</f>
        <v>0</v>
      </c>
      <c r="CM4789">
        <f>'TABLEAU DE BORD'!K4787-'TABLEAU DE BORD'!I4787</f>
        <v>0</v>
      </c>
    </row>
    <row r="4790" spans="87:91" x14ac:dyDescent="0.25">
      <c r="CI4790">
        <f>'TABLEAU DE BORD'!B4788</f>
        <v>0</v>
      </c>
      <c r="CJ4790">
        <f>'TABLEAU DE BORD'!E4788-'TABLEAU DE BORD'!C4788</f>
        <v>0</v>
      </c>
      <c r="CL4790">
        <f>'TABLEAU DE BORD'!H4788</f>
        <v>0</v>
      </c>
      <c r="CM4790">
        <f>'TABLEAU DE BORD'!K4788-'TABLEAU DE BORD'!I4788</f>
        <v>0</v>
      </c>
    </row>
    <row r="4791" spans="87:91" x14ac:dyDescent="0.25">
      <c r="CI4791">
        <f>'TABLEAU DE BORD'!B4789</f>
        <v>0</v>
      </c>
      <c r="CJ4791">
        <f>'TABLEAU DE BORD'!E4789-'TABLEAU DE BORD'!C4789</f>
        <v>0</v>
      </c>
      <c r="CL4791">
        <f>'TABLEAU DE BORD'!H4789</f>
        <v>0</v>
      </c>
      <c r="CM4791">
        <f>'TABLEAU DE BORD'!K4789-'TABLEAU DE BORD'!I4789</f>
        <v>0</v>
      </c>
    </row>
    <row r="4792" spans="87:91" x14ac:dyDescent="0.25">
      <c r="CI4792">
        <f>'TABLEAU DE BORD'!B4790</f>
        <v>0</v>
      </c>
      <c r="CJ4792">
        <f>'TABLEAU DE BORD'!E4790-'TABLEAU DE BORD'!C4790</f>
        <v>0</v>
      </c>
      <c r="CL4792">
        <f>'TABLEAU DE BORD'!H4790</f>
        <v>0</v>
      </c>
      <c r="CM4792">
        <f>'TABLEAU DE BORD'!K4790-'TABLEAU DE BORD'!I4790</f>
        <v>0</v>
      </c>
    </row>
    <row r="4793" spans="87:91" x14ac:dyDescent="0.25">
      <c r="CI4793">
        <f>'TABLEAU DE BORD'!B4791</f>
        <v>0</v>
      </c>
      <c r="CJ4793">
        <f>'TABLEAU DE BORD'!E4791-'TABLEAU DE BORD'!C4791</f>
        <v>0</v>
      </c>
      <c r="CL4793">
        <f>'TABLEAU DE BORD'!H4791</f>
        <v>0</v>
      </c>
      <c r="CM4793">
        <f>'TABLEAU DE BORD'!K4791-'TABLEAU DE BORD'!I4791</f>
        <v>0</v>
      </c>
    </row>
    <row r="4794" spans="87:91" x14ac:dyDescent="0.25">
      <c r="CI4794">
        <f>'TABLEAU DE BORD'!B4792</f>
        <v>0</v>
      </c>
      <c r="CJ4794">
        <f>'TABLEAU DE BORD'!E4792-'TABLEAU DE BORD'!C4792</f>
        <v>0</v>
      </c>
      <c r="CL4794">
        <f>'TABLEAU DE BORD'!H4792</f>
        <v>0</v>
      </c>
      <c r="CM4794">
        <f>'TABLEAU DE BORD'!K4792-'TABLEAU DE BORD'!I4792</f>
        <v>0</v>
      </c>
    </row>
    <row r="4795" spans="87:91" x14ac:dyDescent="0.25">
      <c r="CI4795">
        <f>'TABLEAU DE BORD'!B4793</f>
        <v>0</v>
      </c>
      <c r="CJ4795">
        <f>'TABLEAU DE BORD'!E4793-'TABLEAU DE BORD'!C4793</f>
        <v>0</v>
      </c>
      <c r="CL4795">
        <f>'TABLEAU DE BORD'!H4793</f>
        <v>0</v>
      </c>
      <c r="CM4795">
        <f>'TABLEAU DE BORD'!K4793-'TABLEAU DE BORD'!I4793</f>
        <v>0</v>
      </c>
    </row>
    <row r="4796" spans="87:91" x14ac:dyDescent="0.25">
      <c r="CI4796">
        <f>'TABLEAU DE BORD'!B4794</f>
        <v>0</v>
      </c>
      <c r="CJ4796">
        <f>'TABLEAU DE BORD'!E4794-'TABLEAU DE BORD'!C4794</f>
        <v>0</v>
      </c>
      <c r="CL4796">
        <f>'TABLEAU DE BORD'!H4794</f>
        <v>0</v>
      </c>
      <c r="CM4796">
        <f>'TABLEAU DE BORD'!K4794-'TABLEAU DE BORD'!I4794</f>
        <v>0</v>
      </c>
    </row>
    <row r="4797" spans="87:91" x14ac:dyDescent="0.25">
      <c r="CI4797">
        <f>'TABLEAU DE BORD'!B4795</f>
        <v>0</v>
      </c>
      <c r="CJ4797">
        <f>'TABLEAU DE BORD'!E4795-'TABLEAU DE BORD'!C4795</f>
        <v>0</v>
      </c>
      <c r="CL4797">
        <f>'TABLEAU DE BORD'!H4795</f>
        <v>0</v>
      </c>
      <c r="CM4797">
        <f>'TABLEAU DE BORD'!K4795-'TABLEAU DE BORD'!I4795</f>
        <v>0</v>
      </c>
    </row>
    <row r="4798" spans="87:91" x14ac:dyDescent="0.25">
      <c r="CI4798">
        <f>'TABLEAU DE BORD'!B4796</f>
        <v>0</v>
      </c>
      <c r="CJ4798">
        <f>'TABLEAU DE BORD'!E4796-'TABLEAU DE BORD'!C4796</f>
        <v>0</v>
      </c>
      <c r="CL4798">
        <f>'TABLEAU DE BORD'!H4796</f>
        <v>0</v>
      </c>
      <c r="CM4798">
        <f>'TABLEAU DE BORD'!K4796-'TABLEAU DE BORD'!I4796</f>
        <v>0</v>
      </c>
    </row>
    <row r="4799" spans="87:91" x14ac:dyDescent="0.25">
      <c r="CI4799">
        <f>'TABLEAU DE BORD'!B4797</f>
        <v>0</v>
      </c>
      <c r="CJ4799">
        <f>'TABLEAU DE BORD'!E4797-'TABLEAU DE BORD'!C4797</f>
        <v>0</v>
      </c>
      <c r="CL4799">
        <f>'TABLEAU DE BORD'!H4797</f>
        <v>0</v>
      </c>
      <c r="CM4799">
        <f>'TABLEAU DE BORD'!K4797-'TABLEAU DE BORD'!I4797</f>
        <v>0</v>
      </c>
    </row>
    <row r="4800" spans="87:91" x14ac:dyDescent="0.25">
      <c r="CI4800">
        <f>'TABLEAU DE BORD'!B4798</f>
        <v>0</v>
      </c>
      <c r="CJ4800">
        <f>'TABLEAU DE BORD'!E4798-'TABLEAU DE BORD'!C4798</f>
        <v>0</v>
      </c>
      <c r="CL4800">
        <f>'TABLEAU DE BORD'!H4798</f>
        <v>0</v>
      </c>
      <c r="CM4800">
        <f>'TABLEAU DE BORD'!K4798-'TABLEAU DE BORD'!I4798</f>
        <v>0</v>
      </c>
    </row>
    <row r="4801" spans="87:91" x14ac:dyDescent="0.25">
      <c r="CI4801">
        <f>'TABLEAU DE BORD'!B4799</f>
        <v>0</v>
      </c>
      <c r="CJ4801">
        <f>'TABLEAU DE BORD'!E4799-'TABLEAU DE BORD'!C4799</f>
        <v>0</v>
      </c>
      <c r="CL4801">
        <f>'TABLEAU DE BORD'!H4799</f>
        <v>0</v>
      </c>
      <c r="CM4801">
        <f>'TABLEAU DE BORD'!K4799-'TABLEAU DE BORD'!I4799</f>
        <v>0</v>
      </c>
    </row>
    <row r="4802" spans="87:91" x14ac:dyDescent="0.25">
      <c r="CI4802">
        <f>'TABLEAU DE BORD'!B4800</f>
        <v>0</v>
      </c>
      <c r="CJ4802">
        <f>'TABLEAU DE BORD'!E4800-'TABLEAU DE BORD'!C4800</f>
        <v>0</v>
      </c>
      <c r="CL4802">
        <f>'TABLEAU DE BORD'!H4800</f>
        <v>0</v>
      </c>
      <c r="CM4802">
        <f>'TABLEAU DE BORD'!K4800-'TABLEAU DE BORD'!I4800</f>
        <v>0</v>
      </c>
    </row>
    <row r="4803" spans="87:91" x14ac:dyDescent="0.25">
      <c r="CI4803">
        <f>'TABLEAU DE BORD'!B4801</f>
        <v>0</v>
      </c>
      <c r="CJ4803">
        <f>'TABLEAU DE BORD'!E4801-'TABLEAU DE BORD'!C4801</f>
        <v>0</v>
      </c>
      <c r="CL4803">
        <f>'TABLEAU DE BORD'!H4801</f>
        <v>0</v>
      </c>
      <c r="CM4803">
        <f>'TABLEAU DE BORD'!K4801-'TABLEAU DE BORD'!I4801</f>
        <v>0</v>
      </c>
    </row>
    <row r="4804" spans="87:91" x14ac:dyDescent="0.25">
      <c r="CI4804">
        <f>'TABLEAU DE BORD'!B4802</f>
        <v>0</v>
      </c>
      <c r="CJ4804">
        <f>'TABLEAU DE BORD'!E4802-'TABLEAU DE BORD'!C4802</f>
        <v>0</v>
      </c>
      <c r="CL4804">
        <f>'TABLEAU DE BORD'!H4802</f>
        <v>0</v>
      </c>
      <c r="CM4804">
        <f>'TABLEAU DE BORD'!K4802-'TABLEAU DE BORD'!I4802</f>
        <v>0</v>
      </c>
    </row>
    <row r="4805" spans="87:91" x14ac:dyDescent="0.25">
      <c r="CI4805">
        <f>'TABLEAU DE BORD'!B4803</f>
        <v>0</v>
      </c>
      <c r="CJ4805">
        <f>'TABLEAU DE BORD'!E4803-'TABLEAU DE BORD'!C4803</f>
        <v>0</v>
      </c>
      <c r="CL4805">
        <f>'TABLEAU DE BORD'!H4803</f>
        <v>0</v>
      </c>
      <c r="CM4805">
        <f>'TABLEAU DE BORD'!K4803-'TABLEAU DE BORD'!I4803</f>
        <v>0</v>
      </c>
    </row>
    <row r="4806" spans="87:91" x14ac:dyDescent="0.25">
      <c r="CI4806">
        <f>'TABLEAU DE BORD'!B4804</f>
        <v>0</v>
      </c>
      <c r="CJ4806">
        <f>'TABLEAU DE BORD'!E4804-'TABLEAU DE BORD'!C4804</f>
        <v>0</v>
      </c>
      <c r="CL4806">
        <f>'TABLEAU DE BORD'!H4804</f>
        <v>0</v>
      </c>
      <c r="CM4806">
        <f>'TABLEAU DE BORD'!K4804-'TABLEAU DE BORD'!I4804</f>
        <v>0</v>
      </c>
    </row>
    <row r="4807" spans="87:91" x14ac:dyDescent="0.25">
      <c r="CI4807">
        <f>'TABLEAU DE BORD'!B4805</f>
        <v>0</v>
      </c>
      <c r="CJ4807">
        <f>'TABLEAU DE BORD'!E4805-'TABLEAU DE BORD'!C4805</f>
        <v>0</v>
      </c>
      <c r="CL4807">
        <f>'TABLEAU DE BORD'!H4805</f>
        <v>0</v>
      </c>
      <c r="CM4807">
        <f>'TABLEAU DE BORD'!K4805-'TABLEAU DE BORD'!I4805</f>
        <v>0</v>
      </c>
    </row>
    <row r="4808" spans="87:91" x14ac:dyDescent="0.25">
      <c r="CI4808">
        <f>'TABLEAU DE BORD'!B4806</f>
        <v>0</v>
      </c>
      <c r="CJ4808">
        <f>'TABLEAU DE BORD'!E4806-'TABLEAU DE BORD'!C4806</f>
        <v>0</v>
      </c>
      <c r="CL4808">
        <f>'TABLEAU DE BORD'!H4806</f>
        <v>0</v>
      </c>
      <c r="CM4808">
        <f>'TABLEAU DE BORD'!K4806-'TABLEAU DE BORD'!I4806</f>
        <v>0</v>
      </c>
    </row>
    <row r="4809" spans="87:91" x14ac:dyDescent="0.25">
      <c r="CI4809">
        <f>'TABLEAU DE BORD'!B4807</f>
        <v>0</v>
      </c>
      <c r="CJ4809">
        <f>'TABLEAU DE BORD'!E4807-'TABLEAU DE BORD'!C4807</f>
        <v>0</v>
      </c>
      <c r="CL4809">
        <f>'TABLEAU DE BORD'!H4807</f>
        <v>0</v>
      </c>
      <c r="CM4809">
        <f>'TABLEAU DE BORD'!K4807-'TABLEAU DE BORD'!I4807</f>
        <v>0</v>
      </c>
    </row>
    <row r="4810" spans="87:91" x14ac:dyDescent="0.25">
      <c r="CI4810">
        <f>'TABLEAU DE BORD'!B4808</f>
        <v>0</v>
      </c>
      <c r="CJ4810">
        <f>'TABLEAU DE BORD'!E4808-'TABLEAU DE BORD'!C4808</f>
        <v>0</v>
      </c>
      <c r="CL4810">
        <f>'TABLEAU DE BORD'!H4808</f>
        <v>0</v>
      </c>
      <c r="CM4810">
        <f>'TABLEAU DE BORD'!K4808-'TABLEAU DE BORD'!I4808</f>
        <v>0</v>
      </c>
    </row>
    <row r="4811" spans="87:91" x14ac:dyDescent="0.25">
      <c r="CI4811">
        <f>'TABLEAU DE BORD'!B4809</f>
        <v>0</v>
      </c>
      <c r="CJ4811">
        <f>'TABLEAU DE BORD'!E4809-'TABLEAU DE BORD'!C4809</f>
        <v>0</v>
      </c>
      <c r="CL4811">
        <f>'TABLEAU DE BORD'!H4809</f>
        <v>0</v>
      </c>
      <c r="CM4811">
        <f>'TABLEAU DE BORD'!K4809-'TABLEAU DE BORD'!I4809</f>
        <v>0</v>
      </c>
    </row>
    <row r="4812" spans="87:91" x14ac:dyDescent="0.25">
      <c r="CI4812">
        <f>'TABLEAU DE BORD'!B4810</f>
        <v>0</v>
      </c>
      <c r="CJ4812">
        <f>'TABLEAU DE BORD'!E4810-'TABLEAU DE BORD'!C4810</f>
        <v>0</v>
      </c>
      <c r="CL4812">
        <f>'TABLEAU DE BORD'!H4810</f>
        <v>0</v>
      </c>
      <c r="CM4812">
        <f>'TABLEAU DE BORD'!K4810-'TABLEAU DE BORD'!I4810</f>
        <v>0</v>
      </c>
    </row>
    <row r="4813" spans="87:91" x14ac:dyDescent="0.25">
      <c r="CI4813">
        <f>'TABLEAU DE BORD'!B4811</f>
        <v>0</v>
      </c>
      <c r="CJ4813">
        <f>'TABLEAU DE BORD'!E4811-'TABLEAU DE BORD'!C4811</f>
        <v>0</v>
      </c>
      <c r="CL4813">
        <f>'TABLEAU DE BORD'!H4811</f>
        <v>0</v>
      </c>
      <c r="CM4813">
        <f>'TABLEAU DE BORD'!K4811-'TABLEAU DE BORD'!I4811</f>
        <v>0</v>
      </c>
    </row>
    <row r="4814" spans="87:91" x14ac:dyDescent="0.25">
      <c r="CI4814">
        <f>'TABLEAU DE BORD'!B4812</f>
        <v>0</v>
      </c>
      <c r="CJ4814">
        <f>'TABLEAU DE BORD'!E4812-'TABLEAU DE BORD'!C4812</f>
        <v>0</v>
      </c>
      <c r="CL4814">
        <f>'TABLEAU DE BORD'!H4812</f>
        <v>0</v>
      </c>
      <c r="CM4814">
        <f>'TABLEAU DE BORD'!K4812-'TABLEAU DE BORD'!I4812</f>
        <v>0</v>
      </c>
    </row>
    <row r="4815" spans="87:91" x14ac:dyDescent="0.25">
      <c r="CI4815">
        <f>'TABLEAU DE BORD'!B4813</f>
        <v>0</v>
      </c>
      <c r="CJ4815">
        <f>'TABLEAU DE BORD'!E4813-'TABLEAU DE BORD'!C4813</f>
        <v>0</v>
      </c>
      <c r="CL4815">
        <f>'TABLEAU DE BORD'!H4813</f>
        <v>0</v>
      </c>
      <c r="CM4815">
        <f>'TABLEAU DE BORD'!K4813-'TABLEAU DE BORD'!I4813</f>
        <v>0</v>
      </c>
    </row>
    <row r="4816" spans="87:91" x14ac:dyDescent="0.25">
      <c r="CI4816">
        <f>'TABLEAU DE BORD'!B4814</f>
        <v>0</v>
      </c>
      <c r="CJ4816">
        <f>'TABLEAU DE BORD'!E4814-'TABLEAU DE BORD'!C4814</f>
        <v>0</v>
      </c>
      <c r="CL4816">
        <f>'TABLEAU DE BORD'!H4814</f>
        <v>0</v>
      </c>
      <c r="CM4816">
        <f>'TABLEAU DE BORD'!K4814-'TABLEAU DE BORD'!I4814</f>
        <v>0</v>
      </c>
    </row>
    <row r="4817" spans="87:91" x14ac:dyDescent="0.25">
      <c r="CI4817">
        <f>'TABLEAU DE BORD'!B4815</f>
        <v>0</v>
      </c>
      <c r="CJ4817">
        <f>'TABLEAU DE BORD'!E4815-'TABLEAU DE BORD'!C4815</f>
        <v>0</v>
      </c>
      <c r="CL4817">
        <f>'TABLEAU DE BORD'!H4815</f>
        <v>0</v>
      </c>
      <c r="CM4817">
        <f>'TABLEAU DE BORD'!K4815-'TABLEAU DE BORD'!I4815</f>
        <v>0</v>
      </c>
    </row>
    <row r="4818" spans="87:91" x14ac:dyDescent="0.25">
      <c r="CI4818">
        <f>'TABLEAU DE BORD'!B4816</f>
        <v>0</v>
      </c>
      <c r="CJ4818">
        <f>'TABLEAU DE BORD'!E4816-'TABLEAU DE BORD'!C4816</f>
        <v>0</v>
      </c>
      <c r="CL4818">
        <f>'TABLEAU DE BORD'!H4816</f>
        <v>0</v>
      </c>
      <c r="CM4818">
        <f>'TABLEAU DE BORD'!K4816-'TABLEAU DE BORD'!I4816</f>
        <v>0</v>
      </c>
    </row>
    <row r="4819" spans="87:91" x14ac:dyDescent="0.25">
      <c r="CI4819">
        <f>'TABLEAU DE BORD'!B4817</f>
        <v>0</v>
      </c>
      <c r="CJ4819">
        <f>'TABLEAU DE BORD'!E4817-'TABLEAU DE BORD'!C4817</f>
        <v>0</v>
      </c>
      <c r="CL4819">
        <f>'TABLEAU DE BORD'!H4817</f>
        <v>0</v>
      </c>
      <c r="CM4819">
        <f>'TABLEAU DE BORD'!K4817-'TABLEAU DE BORD'!I4817</f>
        <v>0</v>
      </c>
    </row>
    <row r="4820" spans="87:91" x14ac:dyDescent="0.25">
      <c r="CI4820">
        <f>'TABLEAU DE BORD'!B4818</f>
        <v>0</v>
      </c>
      <c r="CJ4820">
        <f>'TABLEAU DE BORD'!E4818-'TABLEAU DE BORD'!C4818</f>
        <v>0</v>
      </c>
      <c r="CL4820">
        <f>'TABLEAU DE BORD'!H4818</f>
        <v>0</v>
      </c>
      <c r="CM4820">
        <f>'TABLEAU DE BORD'!K4818-'TABLEAU DE BORD'!I4818</f>
        <v>0</v>
      </c>
    </row>
    <row r="4821" spans="87:91" x14ac:dyDescent="0.25">
      <c r="CI4821">
        <f>'TABLEAU DE BORD'!B4819</f>
        <v>0</v>
      </c>
      <c r="CJ4821">
        <f>'TABLEAU DE BORD'!E4819-'TABLEAU DE BORD'!C4819</f>
        <v>0</v>
      </c>
      <c r="CL4821">
        <f>'TABLEAU DE BORD'!H4819</f>
        <v>0</v>
      </c>
      <c r="CM4821">
        <f>'TABLEAU DE BORD'!K4819-'TABLEAU DE BORD'!I4819</f>
        <v>0</v>
      </c>
    </row>
    <row r="4822" spans="87:91" x14ac:dyDescent="0.25">
      <c r="CI4822">
        <f>'TABLEAU DE BORD'!B4820</f>
        <v>0</v>
      </c>
      <c r="CJ4822">
        <f>'TABLEAU DE BORD'!E4820-'TABLEAU DE BORD'!C4820</f>
        <v>0</v>
      </c>
      <c r="CL4822">
        <f>'TABLEAU DE BORD'!H4820</f>
        <v>0</v>
      </c>
      <c r="CM4822">
        <f>'TABLEAU DE BORD'!K4820-'TABLEAU DE BORD'!I4820</f>
        <v>0</v>
      </c>
    </row>
    <row r="4823" spans="87:91" x14ac:dyDescent="0.25">
      <c r="CI4823">
        <f>'TABLEAU DE BORD'!B4821</f>
        <v>0</v>
      </c>
      <c r="CJ4823">
        <f>'TABLEAU DE BORD'!E4821-'TABLEAU DE BORD'!C4821</f>
        <v>0</v>
      </c>
      <c r="CL4823">
        <f>'TABLEAU DE BORD'!H4821</f>
        <v>0</v>
      </c>
      <c r="CM4823">
        <f>'TABLEAU DE BORD'!K4821-'TABLEAU DE BORD'!I4821</f>
        <v>0</v>
      </c>
    </row>
    <row r="4824" spans="87:91" x14ac:dyDescent="0.25">
      <c r="CI4824">
        <f>'TABLEAU DE BORD'!B4822</f>
        <v>0</v>
      </c>
      <c r="CJ4824">
        <f>'TABLEAU DE BORD'!E4822-'TABLEAU DE BORD'!C4822</f>
        <v>0</v>
      </c>
      <c r="CL4824">
        <f>'TABLEAU DE BORD'!H4822</f>
        <v>0</v>
      </c>
      <c r="CM4824">
        <f>'TABLEAU DE BORD'!K4822-'TABLEAU DE BORD'!I4822</f>
        <v>0</v>
      </c>
    </row>
    <row r="4825" spans="87:91" x14ac:dyDescent="0.25">
      <c r="CI4825">
        <f>'TABLEAU DE BORD'!B4823</f>
        <v>0</v>
      </c>
      <c r="CJ4825">
        <f>'TABLEAU DE BORD'!E4823-'TABLEAU DE BORD'!C4823</f>
        <v>0</v>
      </c>
      <c r="CL4825">
        <f>'TABLEAU DE BORD'!H4823</f>
        <v>0</v>
      </c>
      <c r="CM4825">
        <f>'TABLEAU DE BORD'!K4823-'TABLEAU DE BORD'!I4823</f>
        <v>0</v>
      </c>
    </row>
    <row r="4826" spans="87:91" x14ac:dyDescent="0.25">
      <c r="CI4826">
        <f>'TABLEAU DE BORD'!B4824</f>
        <v>0</v>
      </c>
      <c r="CJ4826">
        <f>'TABLEAU DE BORD'!E4824-'TABLEAU DE BORD'!C4824</f>
        <v>0</v>
      </c>
      <c r="CL4826">
        <f>'TABLEAU DE BORD'!H4824</f>
        <v>0</v>
      </c>
      <c r="CM4826">
        <f>'TABLEAU DE BORD'!K4824-'TABLEAU DE BORD'!I4824</f>
        <v>0</v>
      </c>
    </row>
    <row r="4827" spans="87:91" x14ac:dyDescent="0.25">
      <c r="CI4827">
        <f>'TABLEAU DE BORD'!B4825</f>
        <v>0</v>
      </c>
      <c r="CJ4827">
        <f>'TABLEAU DE BORD'!E4825-'TABLEAU DE BORD'!C4825</f>
        <v>0</v>
      </c>
      <c r="CL4827">
        <f>'TABLEAU DE BORD'!H4825</f>
        <v>0</v>
      </c>
      <c r="CM4827">
        <f>'TABLEAU DE BORD'!K4825-'TABLEAU DE BORD'!I4825</f>
        <v>0</v>
      </c>
    </row>
    <row r="4828" spans="87:91" x14ac:dyDescent="0.25">
      <c r="CI4828">
        <f>'TABLEAU DE BORD'!B4826</f>
        <v>0</v>
      </c>
      <c r="CJ4828">
        <f>'TABLEAU DE BORD'!E4826-'TABLEAU DE BORD'!C4826</f>
        <v>0</v>
      </c>
      <c r="CL4828">
        <f>'TABLEAU DE BORD'!H4826</f>
        <v>0</v>
      </c>
      <c r="CM4828">
        <f>'TABLEAU DE BORD'!K4826-'TABLEAU DE BORD'!I4826</f>
        <v>0</v>
      </c>
    </row>
    <row r="4829" spans="87:91" x14ac:dyDescent="0.25">
      <c r="CI4829">
        <f>'TABLEAU DE BORD'!B4827</f>
        <v>0</v>
      </c>
      <c r="CJ4829">
        <f>'TABLEAU DE BORD'!E4827-'TABLEAU DE BORD'!C4827</f>
        <v>0</v>
      </c>
      <c r="CL4829">
        <f>'TABLEAU DE BORD'!H4827</f>
        <v>0</v>
      </c>
      <c r="CM4829">
        <f>'TABLEAU DE BORD'!K4827-'TABLEAU DE BORD'!I4827</f>
        <v>0</v>
      </c>
    </row>
    <row r="4830" spans="87:91" x14ac:dyDescent="0.25">
      <c r="CI4830">
        <f>'TABLEAU DE BORD'!B4828</f>
        <v>0</v>
      </c>
      <c r="CJ4830">
        <f>'TABLEAU DE BORD'!E4828-'TABLEAU DE BORD'!C4828</f>
        <v>0</v>
      </c>
      <c r="CL4830">
        <f>'TABLEAU DE BORD'!H4828</f>
        <v>0</v>
      </c>
      <c r="CM4830">
        <f>'TABLEAU DE BORD'!K4828-'TABLEAU DE BORD'!I4828</f>
        <v>0</v>
      </c>
    </row>
    <row r="4831" spans="87:91" x14ac:dyDescent="0.25">
      <c r="CI4831">
        <f>'TABLEAU DE BORD'!B4829</f>
        <v>0</v>
      </c>
      <c r="CJ4831">
        <f>'TABLEAU DE BORD'!E4829-'TABLEAU DE BORD'!C4829</f>
        <v>0</v>
      </c>
      <c r="CL4831">
        <f>'TABLEAU DE BORD'!H4829</f>
        <v>0</v>
      </c>
      <c r="CM4831">
        <f>'TABLEAU DE BORD'!K4829-'TABLEAU DE BORD'!I4829</f>
        <v>0</v>
      </c>
    </row>
    <row r="4832" spans="87:91" x14ac:dyDescent="0.25">
      <c r="CI4832">
        <f>'TABLEAU DE BORD'!B4830</f>
        <v>0</v>
      </c>
      <c r="CJ4832">
        <f>'TABLEAU DE BORD'!E4830-'TABLEAU DE BORD'!C4830</f>
        <v>0</v>
      </c>
      <c r="CL4832">
        <f>'TABLEAU DE BORD'!H4830</f>
        <v>0</v>
      </c>
      <c r="CM4832">
        <f>'TABLEAU DE BORD'!K4830-'TABLEAU DE BORD'!I4830</f>
        <v>0</v>
      </c>
    </row>
    <row r="4833" spans="87:91" x14ac:dyDescent="0.25">
      <c r="CI4833">
        <f>'TABLEAU DE BORD'!B4831</f>
        <v>0</v>
      </c>
      <c r="CJ4833">
        <f>'TABLEAU DE BORD'!E4831-'TABLEAU DE BORD'!C4831</f>
        <v>0</v>
      </c>
      <c r="CL4833">
        <f>'TABLEAU DE BORD'!H4831</f>
        <v>0</v>
      </c>
      <c r="CM4833">
        <f>'TABLEAU DE BORD'!K4831-'TABLEAU DE BORD'!I4831</f>
        <v>0</v>
      </c>
    </row>
    <row r="4834" spans="87:91" x14ac:dyDescent="0.25">
      <c r="CI4834">
        <f>'TABLEAU DE BORD'!B4832</f>
        <v>0</v>
      </c>
      <c r="CJ4834">
        <f>'TABLEAU DE BORD'!E4832-'TABLEAU DE BORD'!C4832</f>
        <v>0</v>
      </c>
      <c r="CL4834">
        <f>'TABLEAU DE BORD'!H4832</f>
        <v>0</v>
      </c>
      <c r="CM4834">
        <f>'TABLEAU DE BORD'!K4832-'TABLEAU DE BORD'!I4832</f>
        <v>0</v>
      </c>
    </row>
    <row r="4835" spans="87:91" x14ac:dyDescent="0.25">
      <c r="CI4835">
        <f>'TABLEAU DE BORD'!B4833</f>
        <v>0</v>
      </c>
      <c r="CJ4835">
        <f>'TABLEAU DE BORD'!E4833-'TABLEAU DE BORD'!C4833</f>
        <v>0</v>
      </c>
      <c r="CL4835">
        <f>'TABLEAU DE BORD'!H4833</f>
        <v>0</v>
      </c>
      <c r="CM4835">
        <f>'TABLEAU DE BORD'!K4833-'TABLEAU DE BORD'!I4833</f>
        <v>0</v>
      </c>
    </row>
    <row r="4836" spans="87:91" x14ac:dyDescent="0.25">
      <c r="CI4836">
        <f>'TABLEAU DE BORD'!B4834</f>
        <v>0</v>
      </c>
      <c r="CJ4836">
        <f>'TABLEAU DE BORD'!E4834-'TABLEAU DE BORD'!C4834</f>
        <v>0</v>
      </c>
      <c r="CL4836">
        <f>'TABLEAU DE BORD'!H4834</f>
        <v>0</v>
      </c>
      <c r="CM4836">
        <f>'TABLEAU DE BORD'!K4834-'TABLEAU DE BORD'!I4834</f>
        <v>0</v>
      </c>
    </row>
    <row r="4837" spans="87:91" x14ac:dyDescent="0.25">
      <c r="CI4837">
        <f>'TABLEAU DE BORD'!B4835</f>
        <v>0</v>
      </c>
      <c r="CJ4837">
        <f>'TABLEAU DE BORD'!E4835-'TABLEAU DE BORD'!C4835</f>
        <v>0</v>
      </c>
      <c r="CL4837">
        <f>'TABLEAU DE BORD'!H4835</f>
        <v>0</v>
      </c>
      <c r="CM4837">
        <f>'TABLEAU DE BORD'!K4835-'TABLEAU DE BORD'!I4835</f>
        <v>0</v>
      </c>
    </row>
    <row r="4838" spans="87:91" x14ac:dyDescent="0.25">
      <c r="CI4838">
        <f>'TABLEAU DE BORD'!B4836</f>
        <v>0</v>
      </c>
      <c r="CJ4838">
        <f>'TABLEAU DE BORD'!E4836-'TABLEAU DE BORD'!C4836</f>
        <v>0</v>
      </c>
      <c r="CL4838">
        <f>'TABLEAU DE BORD'!H4836</f>
        <v>0</v>
      </c>
      <c r="CM4838">
        <f>'TABLEAU DE BORD'!K4836-'TABLEAU DE BORD'!I4836</f>
        <v>0</v>
      </c>
    </row>
    <row r="4839" spans="87:91" x14ac:dyDescent="0.25">
      <c r="CI4839">
        <f>'TABLEAU DE BORD'!B4837</f>
        <v>0</v>
      </c>
      <c r="CJ4839">
        <f>'TABLEAU DE BORD'!E4837-'TABLEAU DE BORD'!C4837</f>
        <v>0</v>
      </c>
      <c r="CL4839">
        <f>'TABLEAU DE BORD'!H4837</f>
        <v>0</v>
      </c>
      <c r="CM4839">
        <f>'TABLEAU DE BORD'!K4837-'TABLEAU DE BORD'!I4837</f>
        <v>0</v>
      </c>
    </row>
    <row r="4840" spans="87:91" x14ac:dyDescent="0.25">
      <c r="CI4840">
        <f>'TABLEAU DE BORD'!B4838</f>
        <v>0</v>
      </c>
      <c r="CJ4840">
        <f>'TABLEAU DE BORD'!E4838-'TABLEAU DE BORD'!C4838</f>
        <v>0</v>
      </c>
      <c r="CL4840">
        <f>'TABLEAU DE BORD'!H4838</f>
        <v>0</v>
      </c>
      <c r="CM4840">
        <f>'TABLEAU DE BORD'!K4838-'TABLEAU DE BORD'!I4838</f>
        <v>0</v>
      </c>
    </row>
    <row r="4841" spans="87:91" x14ac:dyDescent="0.25">
      <c r="CI4841">
        <f>'TABLEAU DE BORD'!B4839</f>
        <v>0</v>
      </c>
      <c r="CJ4841">
        <f>'TABLEAU DE BORD'!E4839-'TABLEAU DE BORD'!C4839</f>
        <v>0</v>
      </c>
      <c r="CL4841">
        <f>'TABLEAU DE BORD'!H4839</f>
        <v>0</v>
      </c>
      <c r="CM4841">
        <f>'TABLEAU DE BORD'!K4839-'TABLEAU DE BORD'!I4839</f>
        <v>0</v>
      </c>
    </row>
    <row r="4842" spans="87:91" x14ac:dyDescent="0.25">
      <c r="CI4842">
        <f>'TABLEAU DE BORD'!B4840</f>
        <v>0</v>
      </c>
      <c r="CJ4842">
        <f>'TABLEAU DE BORD'!E4840-'TABLEAU DE BORD'!C4840</f>
        <v>0</v>
      </c>
      <c r="CL4842">
        <f>'TABLEAU DE BORD'!H4840</f>
        <v>0</v>
      </c>
      <c r="CM4842">
        <f>'TABLEAU DE BORD'!K4840-'TABLEAU DE BORD'!I4840</f>
        <v>0</v>
      </c>
    </row>
    <row r="4843" spans="87:91" x14ac:dyDescent="0.25">
      <c r="CI4843">
        <f>'TABLEAU DE BORD'!B4841</f>
        <v>0</v>
      </c>
      <c r="CJ4843">
        <f>'TABLEAU DE BORD'!E4841-'TABLEAU DE BORD'!C4841</f>
        <v>0</v>
      </c>
      <c r="CL4843">
        <f>'TABLEAU DE BORD'!H4841</f>
        <v>0</v>
      </c>
      <c r="CM4843">
        <f>'TABLEAU DE BORD'!K4841-'TABLEAU DE BORD'!I4841</f>
        <v>0</v>
      </c>
    </row>
    <row r="4844" spans="87:91" x14ac:dyDescent="0.25">
      <c r="CI4844">
        <f>'TABLEAU DE BORD'!B4842</f>
        <v>0</v>
      </c>
      <c r="CJ4844">
        <f>'TABLEAU DE BORD'!E4842-'TABLEAU DE BORD'!C4842</f>
        <v>0</v>
      </c>
      <c r="CL4844">
        <f>'TABLEAU DE BORD'!H4842</f>
        <v>0</v>
      </c>
      <c r="CM4844">
        <f>'TABLEAU DE BORD'!K4842-'TABLEAU DE BORD'!I4842</f>
        <v>0</v>
      </c>
    </row>
    <row r="4845" spans="87:91" x14ac:dyDescent="0.25">
      <c r="CI4845">
        <f>'TABLEAU DE BORD'!B4843</f>
        <v>0</v>
      </c>
      <c r="CJ4845">
        <f>'TABLEAU DE BORD'!E4843-'TABLEAU DE BORD'!C4843</f>
        <v>0</v>
      </c>
      <c r="CL4845">
        <f>'TABLEAU DE BORD'!H4843</f>
        <v>0</v>
      </c>
      <c r="CM4845">
        <f>'TABLEAU DE BORD'!K4843-'TABLEAU DE BORD'!I4843</f>
        <v>0</v>
      </c>
    </row>
    <row r="4846" spans="87:91" x14ac:dyDescent="0.25">
      <c r="CI4846">
        <f>'TABLEAU DE BORD'!B4844</f>
        <v>0</v>
      </c>
      <c r="CJ4846">
        <f>'TABLEAU DE BORD'!E4844-'TABLEAU DE BORD'!C4844</f>
        <v>0</v>
      </c>
      <c r="CL4846">
        <f>'TABLEAU DE BORD'!H4844</f>
        <v>0</v>
      </c>
      <c r="CM4846">
        <f>'TABLEAU DE BORD'!K4844-'TABLEAU DE BORD'!I4844</f>
        <v>0</v>
      </c>
    </row>
    <row r="4847" spans="87:91" x14ac:dyDescent="0.25">
      <c r="CI4847">
        <f>'TABLEAU DE BORD'!B4845</f>
        <v>0</v>
      </c>
      <c r="CJ4847">
        <f>'TABLEAU DE BORD'!E4845-'TABLEAU DE BORD'!C4845</f>
        <v>0</v>
      </c>
      <c r="CL4847">
        <f>'TABLEAU DE BORD'!H4845</f>
        <v>0</v>
      </c>
      <c r="CM4847">
        <f>'TABLEAU DE BORD'!K4845-'TABLEAU DE BORD'!I4845</f>
        <v>0</v>
      </c>
    </row>
    <row r="4848" spans="87:91" x14ac:dyDescent="0.25">
      <c r="CI4848">
        <f>'TABLEAU DE BORD'!B4846</f>
        <v>0</v>
      </c>
      <c r="CJ4848">
        <f>'TABLEAU DE BORD'!E4846-'TABLEAU DE BORD'!C4846</f>
        <v>0</v>
      </c>
      <c r="CL4848">
        <f>'TABLEAU DE BORD'!H4846</f>
        <v>0</v>
      </c>
      <c r="CM4848">
        <f>'TABLEAU DE BORD'!K4846-'TABLEAU DE BORD'!I4846</f>
        <v>0</v>
      </c>
    </row>
    <row r="4849" spans="87:91" x14ac:dyDescent="0.25">
      <c r="CI4849">
        <f>'TABLEAU DE BORD'!B4847</f>
        <v>0</v>
      </c>
      <c r="CJ4849">
        <f>'TABLEAU DE BORD'!E4847-'TABLEAU DE BORD'!C4847</f>
        <v>0</v>
      </c>
      <c r="CL4849">
        <f>'TABLEAU DE BORD'!H4847</f>
        <v>0</v>
      </c>
      <c r="CM4849">
        <f>'TABLEAU DE BORD'!K4847-'TABLEAU DE BORD'!I4847</f>
        <v>0</v>
      </c>
    </row>
    <row r="4850" spans="87:91" x14ac:dyDescent="0.25">
      <c r="CI4850">
        <f>'TABLEAU DE BORD'!B4848</f>
        <v>0</v>
      </c>
      <c r="CJ4850">
        <f>'TABLEAU DE BORD'!E4848-'TABLEAU DE BORD'!C4848</f>
        <v>0</v>
      </c>
      <c r="CL4850">
        <f>'TABLEAU DE BORD'!H4848</f>
        <v>0</v>
      </c>
      <c r="CM4850">
        <f>'TABLEAU DE BORD'!K4848-'TABLEAU DE BORD'!I4848</f>
        <v>0</v>
      </c>
    </row>
    <row r="4851" spans="87:91" x14ac:dyDescent="0.25">
      <c r="CI4851">
        <f>'TABLEAU DE BORD'!B4849</f>
        <v>0</v>
      </c>
      <c r="CJ4851">
        <f>'TABLEAU DE BORD'!E4849-'TABLEAU DE BORD'!C4849</f>
        <v>0</v>
      </c>
      <c r="CL4851">
        <f>'TABLEAU DE BORD'!H4849</f>
        <v>0</v>
      </c>
      <c r="CM4851">
        <f>'TABLEAU DE BORD'!K4849-'TABLEAU DE BORD'!I4849</f>
        <v>0</v>
      </c>
    </row>
    <row r="4852" spans="87:91" x14ac:dyDescent="0.25">
      <c r="CI4852">
        <f>'TABLEAU DE BORD'!B4850</f>
        <v>0</v>
      </c>
      <c r="CJ4852">
        <f>'TABLEAU DE BORD'!E4850-'TABLEAU DE BORD'!C4850</f>
        <v>0</v>
      </c>
      <c r="CL4852">
        <f>'TABLEAU DE BORD'!H4850</f>
        <v>0</v>
      </c>
      <c r="CM4852">
        <f>'TABLEAU DE BORD'!K4850-'TABLEAU DE BORD'!I4850</f>
        <v>0</v>
      </c>
    </row>
    <row r="4853" spans="87:91" x14ac:dyDescent="0.25">
      <c r="CI4853">
        <f>'TABLEAU DE BORD'!B4851</f>
        <v>0</v>
      </c>
      <c r="CJ4853">
        <f>'TABLEAU DE BORD'!E4851-'TABLEAU DE BORD'!C4851</f>
        <v>0</v>
      </c>
      <c r="CL4853">
        <f>'TABLEAU DE BORD'!H4851</f>
        <v>0</v>
      </c>
      <c r="CM4853">
        <f>'TABLEAU DE BORD'!K4851-'TABLEAU DE BORD'!I4851</f>
        <v>0</v>
      </c>
    </row>
    <row r="4854" spans="87:91" x14ac:dyDescent="0.25">
      <c r="CI4854">
        <f>'TABLEAU DE BORD'!B4852</f>
        <v>0</v>
      </c>
      <c r="CJ4854">
        <f>'TABLEAU DE BORD'!E4852-'TABLEAU DE BORD'!C4852</f>
        <v>0</v>
      </c>
      <c r="CL4854">
        <f>'TABLEAU DE BORD'!H4852</f>
        <v>0</v>
      </c>
      <c r="CM4854">
        <f>'TABLEAU DE BORD'!K4852-'TABLEAU DE BORD'!I4852</f>
        <v>0</v>
      </c>
    </row>
    <row r="4855" spans="87:91" x14ac:dyDescent="0.25">
      <c r="CI4855">
        <f>'TABLEAU DE BORD'!B4853</f>
        <v>0</v>
      </c>
      <c r="CJ4855">
        <f>'TABLEAU DE BORD'!E4853-'TABLEAU DE BORD'!C4853</f>
        <v>0</v>
      </c>
      <c r="CL4855">
        <f>'TABLEAU DE BORD'!H4853</f>
        <v>0</v>
      </c>
      <c r="CM4855">
        <f>'TABLEAU DE BORD'!K4853-'TABLEAU DE BORD'!I4853</f>
        <v>0</v>
      </c>
    </row>
    <row r="4856" spans="87:91" x14ac:dyDescent="0.25">
      <c r="CI4856">
        <f>'TABLEAU DE BORD'!B4854</f>
        <v>0</v>
      </c>
      <c r="CJ4856">
        <f>'TABLEAU DE BORD'!E4854-'TABLEAU DE BORD'!C4854</f>
        <v>0</v>
      </c>
      <c r="CL4856">
        <f>'TABLEAU DE BORD'!H4854</f>
        <v>0</v>
      </c>
      <c r="CM4856">
        <f>'TABLEAU DE BORD'!K4854-'TABLEAU DE BORD'!I4854</f>
        <v>0</v>
      </c>
    </row>
    <row r="4857" spans="87:91" x14ac:dyDescent="0.25">
      <c r="CI4857">
        <f>'TABLEAU DE BORD'!B4855</f>
        <v>0</v>
      </c>
      <c r="CJ4857">
        <f>'TABLEAU DE BORD'!E4855-'TABLEAU DE BORD'!C4855</f>
        <v>0</v>
      </c>
      <c r="CL4857">
        <f>'TABLEAU DE BORD'!H4855</f>
        <v>0</v>
      </c>
      <c r="CM4857">
        <f>'TABLEAU DE BORD'!K4855-'TABLEAU DE BORD'!I4855</f>
        <v>0</v>
      </c>
    </row>
    <row r="4858" spans="87:91" x14ac:dyDescent="0.25">
      <c r="CI4858">
        <f>'TABLEAU DE BORD'!B4856</f>
        <v>0</v>
      </c>
      <c r="CJ4858">
        <f>'TABLEAU DE BORD'!E4856-'TABLEAU DE BORD'!C4856</f>
        <v>0</v>
      </c>
      <c r="CL4858">
        <f>'TABLEAU DE BORD'!H4856</f>
        <v>0</v>
      </c>
      <c r="CM4858">
        <f>'TABLEAU DE BORD'!K4856-'TABLEAU DE BORD'!I4856</f>
        <v>0</v>
      </c>
    </row>
    <row r="4859" spans="87:91" x14ac:dyDescent="0.25">
      <c r="CI4859">
        <f>'TABLEAU DE BORD'!B4857</f>
        <v>0</v>
      </c>
      <c r="CJ4859">
        <f>'TABLEAU DE BORD'!E4857-'TABLEAU DE BORD'!C4857</f>
        <v>0</v>
      </c>
      <c r="CL4859">
        <f>'TABLEAU DE BORD'!H4857</f>
        <v>0</v>
      </c>
      <c r="CM4859">
        <f>'TABLEAU DE BORD'!K4857-'TABLEAU DE BORD'!I4857</f>
        <v>0</v>
      </c>
    </row>
    <row r="4860" spans="87:91" x14ac:dyDescent="0.25">
      <c r="CI4860">
        <f>'TABLEAU DE BORD'!B4858</f>
        <v>0</v>
      </c>
      <c r="CJ4860">
        <f>'TABLEAU DE BORD'!E4858-'TABLEAU DE BORD'!C4858</f>
        <v>0</v>
      </c>
      <c r="CL4860">
        <f>'TABLEAU DE BORD'!H4858</f>
        <v>0</v>
      </c>
      <c r="CM4860">
        <f>'TABLEAU DE BORD'!K4858-'TABLEAU DE BORD'!I4858</f>
        <v>0</v>
      </c>
    </row>
    <row r="4861" spans="87:91" x14ac:dyDescent="0.25">
      <c r="CI4861">
        <f>'TABLEAU DE BORD'!B4859</f>
        <v>0</v>
      </c>
      <c r="CJ4861">
        <f>'TABLEAU DE BORD'!E4859-'TABLEAU DE BORD'!C4859</f>
        <v>0</v>
      </c>
      <c r="CL4861">
        <f>'TABLEAU DE BORD'!H4859</f>
        <v>0</v>
      </c>
      <c r="CM4861">
        <f>'TABLEAU DE BORD'!K4859-'TABLEAU DE BORD'!I4859</f>
        <v>0</v>
      </c>
    </row>
    <row r="4862" spans="87:91" x14ac:dyDescent="0.25">
      <c r="CI4862">
        <f>'TABLEAU DE BORD'!B4860</f>
        <v>0</v>
      </c>
      <c r="CJ4862">
        <f>'TABLEAU DE BORD'!E4860-'TABLEAU DE BORD'!C4860</f>
        <v>0</v>
      </c>
      <c r="CL4862">
        <f>'TABLEAU DE BORD'!H4860</f>
        <v>0</v>
      </c>
      <c r="CM4862">
        <f>'TABLEAU DE BORD'!K4860-'TABLEAU DE BORD'!I4860</f>
        <v>0</v>
      </c>
    </row>
    <row r="4863" spans="87:91" x14ac:dyDescent="0.25">
      <c r="CI4863">
        <f>'TABLEAU DE BORD'!B4861</f>
        <v>0</v>
      </c>
      <c r="CJ4863">
        <f>'TABLEAU DE BORD'!E4861-'TABLEAU DE BORD'!C4861</f>
        <v>0</v>
      </c>
      <c r="CL4863">
        <f>'TABLEAU DE BORD'!H4861</f>
        <v>0</v>
      </c>
      <c r="CM4863">
        <f>'TABLEAU DE BORD'!K4861-'TABLEAU DE BORD'!I4861</f>
        <v>0</v>
      </c>
    </row>
    <row r="4864" spans="87:91" x14ac:dyDescent="0.25">
      <c r="CI4864">
        <f>'TABLEAU DE BORD'!B4862</f>
        <v>0</v>
      </c>
      <c r="CJ4864">
        <f>'TABLEAU DE BORD'!E4862-'TABLEAU DE BORD'!C4862</f>
        <v>0</v>
      </c>
      <c r="CL4864">
        <f>'TABLEAU DE BORD'!H4862</f>
        <v>0</v>
      </c>
      <c r="CM4864">
        <f>'TABLEAU DE BORD'!K4862-'TABLEAU DE BORD'!I4862</f>
        <v>0</v>
      </c>
    </row>
    <row r="4865" spans="87:91" x14ac:dyDescent="0.25">
      <c r="CI4865">
        <f>'TABLEAU DE BORD'!B4863</f>
        <v>0</v>
      </c>
      <c r="CJ4865">
        <f>'TABLEAU DE BORD'!E4863-'TABLEAU DE BORD'!C4863</f>
        <v>0</v>
      </c>
      <c r="CL4865">
        <f>'TABLEAU DE BORD'!H4863</f>
        <v>0</v>
      </c>
      <c r="CM4865">
        <f>'TABLEAU DE BORD'!K4863-'TABLEAU DE BORD'!I4863</f>
        <v>0</v>
      </c>
    </row>
    <row r="4866" spans="87:91" x14ac:dyDescent="0.25">
      <c r="CI4866">
        <f>'TABLEAU DE BORD'!B4864</f>
        <v>0</v>
      </c>
      <c r="CJ4866">
        <f>'TABLEAU DE BORD'!E4864-'TABLEAU DE BORD'!C4864</f>
        <v>0</v>
      </c>
      <c r="CL4866">
        <f>'TABLEAU DE BORD'!H4864</f>
        <v>0</v>
      </c>
      <c r="CM4866">
        <f>'TABLEAU DE BORD'!K4864-'TABLEAU DE BORD'!I4864</f>
        <v>0</v>
      </c>
    </row>
    <row r="4867" spans="87:91" x14ac:dyDescent="0.25">
      <c r="CI4867">
        <f>'TABLEAU DE BORD'!B4865</f>
        <v>0</v>
      </c>
      <c r="CJ4867">
        <f>'TABLEAU DE BORD'!E4865-'TABLEAU DE BORD'!C4865</f>
        <v>0</v>
      </c>
      <c r="CL4867">
        <f>'TABLEAU DE BORD'!H4865</f>
        <v>0</v>
      </c>
      <c r="CM4867">
        <f>'TABLEAU DE BORD'!K4865-'TABLEAU DE BORD'!I4865</f>
        <v>0</v>
      </c>
    </row>
    <row r="4868" spans="87:91" x14ac:dyDescent="0.25">
      <c r="CI4868">
        <f>'TABLEAU DE BORD'!B4866</f>
        <v>0</v>
      </c>
      <c r="CJ4868">
        <f>'TABLEAU DE BORD'!E4866-'TABLEAU DE BORD'!C4866</f>
        <v>0</v>
      </c>
      <c r="CL4868">
        <f>'TABLEAU DE BORD'!H4866</f>
        <v>0</v>
      </c>
      <c r="CM4868">
        <f>'TABLEAU DE BORD'!K4866-'TABLEAU DE BORD'!I4866</f>
        <v>0</v>
      </c>
    </row>
    <row r="4869" spans="87:91" x14ac:dyDescent="0.25">
      <c r="CI4869">
        <f>'TABLEAU DE BORD'!B4867</f>
        <v>0</v>
      </c>
      <c r="CJ4869">
        <f>'TABLEAU DE BORD'!E4867-'TABLEAU DE BORD'!C4867</f>
        <v>0</v>
      </c>
      <c r="CL4869">
        <f>'TABLEAU DE BORD'!H4867</f>
        <v>0</v>
      </c>
      <c r="CM4869">
        <f>'TABLEAU DE BORD'!K4867-'TABLEAU DE BORD'!I4867</f>
        <v>0</v>
      </c>
    </row>
    <row r="4870" spans="87:91" x14ac:dyDescent="0.25">
      <c r="CI4870">
        <f>'TABLEAU DE BORD'!B4868</f>
        <v>0</v>
      </c>
      <c r="CJ4870">
        <f>'TABLEAU DE BORD'!E4868-'TABLEAU DE BORD'!C4868</f>
        <v>0</v>
      </c>
      <c r="CL4870">
        <f>'TABLEAU DE BORD'!H4868</f>
        <v>0</v>
      </c>
      <c r="CM4870">
        <f>'TABLEAU DE BORD'!K4868-'TABLEAU DE BORD'!I4868</f>
        <v>0</v>
      </c>
    </row>
    <row r="4871" spans="87:91" x14ac:dyDescent="0.25">
      <c r="CI4871">
        <f>'TABLEAU DE BORD'!B4869</f>
        <v>0</v>
      </c>
      <c r="CJ4871">
        <f>'TABLEAU DE BORD'!E4869-'TABLEAU DE BORD'!C4869</f>
        <v>0</v>
      </c>
      <c r="CL4871">
        <f>'TABLEAU DE BORD'!H4869</f>
        <v>0</v>
      </c>
      <c r="CM4871">
        <f>'TABLEAU DE BORD'!K4869-'TABLEAU DE BORD'!I4869</f>
        <v>0</v>
      </c>
    </row>
    <row r="4872" spans="87:91" x14ac:dyDescent="0.25">
      <c r="CI4872">
        <f>'TABLEAU DE BORD'!B4870</f>
        <v>0</v>
      </c>
      <c r="CJ4872">
        <f>'TABLEAU DE BORD'!E4870-'TABLEAU DE BORD'!C4870</f>
        <v>0</v>
      </c>
      <c r="CL4872">
        <f>'TABLEAU DE BORD'!H4870</f>
        <v>0</v>
      </c>
      <c r="CM4872">
        <f>'TABLEAU DE BORD'!K4870-'TABLEAU DE BORD'!I4870</f>
        <v>0</v>
      </c>
    </row>
    <row r="4873" spans="87:91" x14ac:dyDescent="0.25">
      <c r="CI4873">
        <f>'TABLEAU DE BORD'!B4871</f>
        <v>0</v>
      </c>
      <c r="CJ4873">
        <f>'TABLEAU DE BORD'!E4871-'TABLEAU DE BORD'!C4871</f>
        <v>0</v>
      </c>
      <c r="CL4873">
        <f>'TABLEAU DE BORD'!H4871</f>
        <v>0</v>
      </c>
      <c r="CM4873">
        <f>'TABLEAU DE BORD'!K4871-'TABLEAU DE BORD'!I4871</f>
        <v>0</v>
      </c>
    </row>
    <row r="4874" spans="87:91" x14ac:dyDescent="0.25">
      <c r="CI4874">
        <f>'TABLEAU DE BORD'!B4872</f>
        <v>0</v>
      </c>
      <c r="CJ4874">
        <f>'TABLEAU DE BORD'!E4872-'TABLEAU DE BORD'!C4872</f>
        <v>0</v>
      </c>
      <c r="CL4874">
        <f>'TABLEAU DE BORD'!H4872</f>
        <v>0</v>
      </c>
      <c r="CM4874">
        <f>'TABLEAU DE BORD'!K4872-'TABLEAU DE BORD'!I4872</f>
        <v>0</v>
      </c>
    </row>
    <row r="4875" spans="87:91" x14ac:dyDescent="0.25">
      <c r="CI4875">
        <f>'TABLEAU DE BORD'!B4873</f>
        <v>0</v>
      </c>
      <c r="CJ4875">
        <f>'TABLEAU DE BORD'!E4873-'TABLEAU DE BORD'!C4873</f>
        <v>0</v>
      </c>
      <c r="CL4875">
        <f>'TABLEAU DE BORD'!H4873</f>
        <v>0</v>
      </c>
      <c r="CM4875">
        <f>'TABLEAU DE BORD'!K4873-'TABLEAU DE BORD'!I4873</f>
        <v>0</v>
      </c>
    </row>
    <row r="4876" spans="87:91" x14ac:dyDescent="0.25">
      <c r="CI4876">
        <f>'TABLEAU DE BORD'!B4874</f>
        <v>0</v>
      </c>
      <c r="CJ4876">
        <f>'TABLEAU DE BORD'!E4874-'TABLEAU DE BORD'!C4874</f>
        <v>0</v>
      </c>
      <c r="CL4876">
        <f>'TABLEAU DE BORD'!H4874</f>
        <v>0</v>
      </c>
      <c r="CM4876">
        <f>'TABLEAU DE BORD'!K4874-'TABLEAU DE BORD'!I4874</f>
        <v>0</v>
      </c>
    </row>
    <row r="4877" spans="87:91" x14ac:dyDescent="0.25">
      <c r="CI4877">
        <f>'TABLEAU DE BORD'!B4875</f>
        <v>0</v>
      </c>
      <c r="CJ4877">
        <f>'TABLEAU DE BORD'!E4875-'TABLEAU DE BORD'!C4875</f>
        <v>0</v>
      </c>
      <c r="CL4877">
        <f>'TABLEAU DE BORD'!H4875</f>
        <v>0</v>
      </c>
      <c r="CM4877">
        <f>'TABLEAU DE BORD'!K4875-'TABLEAU DE BORD'!I4875</f>
        <v>0</v>
      </c>
    </row>
    <row r="4878" spans="87:91" x14ac:dyDescent="0.25">
      <c r="CI4878">
        <f>'TABLEAU DE BORD'!B4876</f>
        <v>0</v>
      </c>
      <c r="CJ4878">
        <f>'TABLEAU DE BORD'!E4876-'TABLEAU DE BORD'!C4876</f>
        <v>0</v>
      </c>
      <c r="CL4878">
        <f>'TABLEAU DE BORD'!H4876</f>
        <v>0</v>
      </c>
      <c r="CM4878">
        <f>'TABLEAU DE BORD'!K4876-'TABLEAU DE BORD'!I4876</f>
        <v>0</v>
      </c>
    </row>
    <row r="4879" spans="87:91" x14ac:dyDescent="0.25">
      <c r="CI4879">
        <f>'TABLEAU DE BORD'!B4877</f>
        <v>0</v>
      </c>
      <c r="CJ4879">
        <f>'TABLEAU DE BORD'!E4877-'TABLEAU DE BORD'!C4877</f>
        <v>0</v>
      </c>
      <c r="CL4879">
        <f>'TABLEAU DE BORD'!H4877</f>
        <v>0</v>
      </c>
      <c r="CM4879">
        <f>'TABLEAU DE BORD'!K4877-'TABLEAU DE BORD'!I4877</f>
        <v>0</v>
      </c>
    </row>
    <row r="4880" spans="87:91" x14ac:dyDescent="0.25">
      <c r="CI4880">
        <f>'TABLEAU DE BORD'!B4878</f>
        <v>0</v>
      </c>
      <c r="CJ4880">
        <f>'TABLEAU DE BORD'!E4878-'TABLEAU DE BORD'!C4878</f>
        <v>0</v>
      </c>
      <c r="CL4880">
        <f>'TABLEAU DE BORD'!H4878</f>
        <v>0</v>
      </c>
      <c r="CM4880">
        <f>'TABLEAU DE BORD'!K4878-'TABLEAU DE BORD'!I4878</f>
        <v>0</v>
      </c>
    </row>
    <row r="4881" spans="87:91" x14ac:dyDescent="0.25">
      <c r="CI4881">
        <f>'TABLEAU DE BORD'!B4879</f>
        <v>0</v>
      </c>
      <c r="CJ4881">
        <f>'TABLEAU DE BORD'!E4879-'TABLEAU DE BORD'!C4879</f>
        <v>0</v>
      </c>
      <c r="CL4881">
        <f>'TABLEAU DE BORD'!H4879</f>
        <v>0</v>
      </c>
      <c r="CM4881">
        <f>'TABLEAU DE BORD'!K4879-'TABLEAU DE BORD'!I4879</f>
        <v>0</v>
      </c>
    </row>
    <row r="4882" spans="87:91" x14ac:dyDescent="0.25">
      <c r="CI4882">
        <f>'TABLEAU DE BORD'!B4880</f>
        <v>0</v>
      </c>
      <c r="CJ4882">
        <f>'TABLEAU DE BORD'!E4880-'TABLEAU DE BORD'!C4880</f>
        <v>0</v>
      </c>
      <c r="CL4882">
        <f>'TABLEAU DE BORD'!H4880</f>
        <v>0</v>
      </c>
      <c r="CM4882">
        <f>'TABLEAU DE BORD'!K4880-'TABLEAU DE BORD'!I4880</f>
        <v>0</v>
      </c>
    </row>
    <row r="4883" spans="87:91" x14ac:dyDescent="0.25">
      <c r="CI4883">
        <f>'TABLEAU DE BORD'!B4881</f>
        <v>0</v>
      </c>
      <c r="CJ4883">
        <f>'TABLEAU DE BORD'!E4881-'TABLEAU DE BORD'!C4881</f>
        <v>0</v>
      </c>
      <c r="CL4883">
        <f>'TABLEAU DE BORD'!H4881</f>
        <v>0</v>
      </c>
      <c r="CM4883">
        <f>'TABLEAU DE BORD'!K4881-'TABLEAU DE BORD'!I4881</f>
        <v>0</v>
      </c>
    </row>
    <row r="4884" spans="87:91" x14ac:dyDescent="0.25">
      <c r="CI4884">
        <f>'TABLEAU DE BORD'!B4882</f>
        <v>0</v>
      </c>
      <c r="CJ4884">
        <f>'TABLEAU DE BORD'!E4882-'TABLEAU DE BORD'!C4882</f>
        <v>0</v>
      </c>
      <c r="CL4884">
        <f>'TABLEAU DE BORD'!H4882</f>
        <v>0</v>
      </c>
      <c r="CM4884">
        <f>'TABLEAU DE BORD'!K4882-'TABLEAU DE BORD'!I4882</f>
        <v>0</v>
      </c>
    </row>
    <row r="4885" spans="87:91" x14ac:dyDescent="0.25">
      <c r="CI4885">
        <f>'TABLEAU DE BORD'!B4883</f>
        <v>0</v>
      </c>
      <c r="CJ4885">
        <f>'TABLEAU DE BORD'!E4883-'TABLEAU DE BORD'!C4883</f>
        <v>0</v>
      </c>
      <c r="CL4885">
        <f>'TABLEAU DE BORD'!H4883</f>
        <v>0</v>
      </c>
      <c r="CM4885">
        <f>'TABLEAU DE BORD'!K4883-'TABLEAU DE BORD'!I4883</f>
        <v>0</v>
      </c>
    </row>
    <row r="4886" spans="87:91" x14ac:dyDescent="0.25">
      <c r="CI4886">
        <f>'TABLEAU DE BORD'!B4884</f>
        <v>0</v>
      </c>
      <c r="CJ4886">
        <f>'TABLEAU DE BORD'!E4884-'TABLEAU DE BORD'!C4884</f>
        <v>0</v>
      </c>
      <c r="CL4886">
        <f>'TABLEAU DE BORD'!H4884</f>
        <v>0</v>
      </c>
      <c r="CM4886">
        <f>'TABLEAU DE BORD'!K4884-'TABLEAU DE BORD'!I4884</f>
        <v>0</v>
      </c>
    </row>
    <row r="4887" spans="87:91" x14ac:dyDescent="0.25">
      <c r="CI4887">
        <f>'TABLEAU DE BORD'!B4885</f>
        <v>0</v>
      </c>
      <c r="CJ4887">
        <f>'TABLEAU DE BORD'!E4885-'TABLEAU DE BORD'!C4885</f>
        <v>0</v>
      </c>
      <c r="CL4887">
        <f>'TABLEAU DE BORD'!H4885</f>
        <v>0</v>
      </c>
      <c r="CM4887">
        <f>'TABLEAU DE BORD'!K4885-'TABLEAU DE BORD'!I4885</f>
        <v>0</v>
      </c>
    </row>
    <row r="4888" spans="87:91" x14ac:dyDescent="0.25">
      <c r="CI4888">
        <f>'TABLEAU DE BORD'!B4886</f>
        <v>0</v>
      </c>
      <c r="CJ4888">
        <f>'TABLEAU DE BORD'!E4886-'TABLEAU DE BORD'!C4886</f>
        <v>0</v>
      </c>
      <c r="CL4888">
        <f>'TABLEAU DE BORD'!H4886</f>
        <v>0</v>
      </c>
      <c r="CM4888">
        <f>'TABLEAU DE BORD'!K4886-'TABLEAU DE BORD'!I4886</f>
        <v>0</v>
      </c>
    </row>
    <row r="4889" spans="87:91" x14ac:dyDescent="0.25">
      <c r="CI4889">
        <f>'TABLEAU DE BORD'!B4887</f>
        <v>0</v>
      </c>
      <c r="CJ4889">
        <f>'TABLEAU DE BORD'!E4887-'TABLEAU DE BORD'!C4887</f>
        <v>0</v>
      </c>
      <c r="CL4889">
        <f>'TABLEAU DE BORD'!H4887</f>
        <v>0</v>
      </c>
      <c r="CM4889">
        <f>'TABLEAU DE BORD'!K4887-'TABLEAU DE BORD'!I4887</f>
        <v>0</v>
      </c>
    </row>
    <row r="4890" spans="87:91" x14ac:dyDescent="0.25">
      <c r="CI4890">
        <f>'TABLEAU DE BORD'!B4888</f>
        <v>0</v>
      </c>
      <c r="CJ4890">
        <f>'TABLEAU DE BORD'!E4888-'TABLEAU DE BORD'!C4888</f>
        <v>0</v>
      </c>
      <c r="CL4890">
        <f>'TABLEAU DE BORD'!H4888</f>
        <v>0</v>
      </c>
      <c r="CM4890">
        <f>'TABLEAU DE BORD'!K4888-'TABLEAU DE BORD'!I4888</f>
        <v>0</v>
      </c>
    </row>
    <row r="4891" spans="87:91" x14ac:dyDescent="0.25">
      <c r="CI4891">
        <f>'TABLEAU DE BORD'!B4889</f>
        <v>0</v>
      </c>
      <c r="CJ4891">
        <f>'TABLEAU DE BORD'!E4889-'TABLEAU DE BORD'!C4889</f>
        <v>0</v>
      </c>
      <c r="CL4891">
        <f>'TABLEAU DE BORD'!H4889</f>
        <v>0</v>
      </c>
      <c r="CM4891">
        <f>'TABLEAU DE BORD'!K4889-'TABLEAU DE BORD'!I4889</f>
        <v>0</v>
      </c>
    </row>
    <row r="4892" spans="87:91" x14ac:dyDescent="0.25">
      <c r="CI4892">
        <f>'TABLEAU DE BORD'!B4890</f>
        <v>0</v>
      </c>
      <c r="CJ4892">
        <f>'TABLEAU DE BORD'!E4890-'TABLEAU DE BORD'!C4890</f>
        <v>0</v>
      </c>
      <c r="CL4892">
        <f>'TABLEAU DE BORD'!H4890</f>
        <v>0</v>
      </c>
      <c r="CM4892">
        <f>'TABLEAU DE BORD'!K4890-'TABLEAU DE BORD'!I4890</f>
        <v>0</v>
      </c>
    </row>
    <row r="4893" spans="87:91" x14ac:dyDescent="0.25">
      <c r="CI4893">
        <f>'TABLEAU DE BORD'!B4891</f>
        <v>0</v>
      </c>
      <c r="CJ4893">
        <f>'TABLEAU DE BORD'!E4891-'TABLEAU DE BORD'!C4891</f>
        <v>0</v>
      </c>
      <c r="CL4893">
        <f>'TABLEAU DE BORD'!H4891</f>
        <v>0</v>
      </c>
      <c r="CM4893">
        <f>'TABLEAU DE BORD'!K4891-'TABLEAU DE BORD'!I4891</f>
        <v>0</v>
      </c>
    </row>
    <row r="4894" spans="87:91" x14ac:dyDescent="0.25">
      <c r="CI4894">
        <f>'TABLEAU DE BORD'!B4892</f>
        <v>0</v>
      </c>
      <c r="CJ4894">
        <f>'TABLEAU DE BORD'!E4892-'TABLEAU DE BORD'!C4892</f>
        <v>0</v>
      </c>
      <c r="CL4894">
        <f>'TABLEAU DE BORD'!H4892</f>
        <v>0</v>
      </c>
      <c r="CM4894">
        <f>'TABLEAU DE BORD'!K4892-'TABLEAU DE BORD'!I4892</f>
        <v>0</v>
      </c>
    </row>
    <row r="4895" spans="87:91" x14ac:dyDescent="0.25">
      <c r="CI4895">
        <f>'TABLEAU DE BORD'!B4893</f>
        <v>0</v>
      </c>
      <c r="CJ4895">
        <f>'TABLEAU DE BORD'!E4893-'TABLEAU DE BORD'!C4893</f>
        <v>0</v>
      </c>
      <c r="CL4895">
        <f>'TABLEAU DE BORD'!H4893</f>
        <v>0</v>
      </c>
      <c r="CM4895">
        <f>'TABLEAU DE BORD'!K4893-'TABLEAU DE BORD'!I4893</f>
        <v>0</v>
      </c>
    </row>
    <row r="4896" spans="87:91" x14ac:dyDescent="0.25">
      <c r="CI4896">
        <f>'TABLEAU DE BORD'!B4894</f>
        <v>0</v>
      </c>
      <c r="CJ4896">
        <f>'TABLEAU DE BORD'!E4894-'TABLEAU DE BORD'!C4894</f>
        <v>0</v>
      </c>
      <c r="CL4896">
        <f>'TABLEAU DE BORD'!H4894</f>
        <v>0</v>
      </c>
      <c r="CM4896">
        <f>'TABLEAU DE BORD'!K4894-'TABLEAU DE BORD'!I4894</f>
        <v>0</v>
      </c>
    </row>
    <row r="4897" spans="87:91" x14ac:dyDescent="0.25">
      <c r="CI4897">
        <f>'TABLEAU DE BORD'!B4895</f>
        <v>0</v>
      </c>
      <c r="CJ4897">
        <f>'TABLEAU DE BORD'!E4895-'TABLEAU DE BORD'!C4895</f>
        <v>0</v>
      </c>
      <c r="CL4897">
        <f>'TABLEAU DE BORD'!H4895</f>
        <v>0</v>
      </c>
      <c r="CM4897">
        <f>'TABLEAU DE BORD'!K4895-'TABLEAU DE BORD'!I4895</f>
        <v>0</v>
      </c>
    </row>
    <row r="4898" spans="87:91" x14ac:dyDescent="0.25">
      <c r="CI4898">
        <f>'TABLEAU DE BORD'!B4896</f>
        <v>0</v>
      </c>
      <c r="CJ4898">
        <f>'TABLEAU DE BORD'!E4896-'TABLEAU DE BORD'!C4896</f>
        <v>0</v>
      </c>
      <c r="CL4898">
        <f>'TABLEAU DE BORD'!H4896</f>
        <v>0</v>
      </c>
      <c r="CM4898">
        <f>'TABLEAU DE BORD'!K4896-'TABLEAU DE BORD'!I4896</f>
        <v>0</v>
      </c>
    </row>
    <row r="4899" spans="87:91" x14ac:dyDescent="0.25">
      <c r="CI4899">
        <f>'TABLEAU DE BORD'!B4897</f>
        <v>0</v>
      </c>
      <c r="CJ4899">
        <f>'TABLEAU DE BORD'!E4897-'TABLEAU DE BORD'!C4897</f>
        <v>0</v>
      </c>
      <c r="CL4899">
        <f>'TABLEAU DE BORD'!H4897</f>
        <v>0</v>
      </c>
      <c r="CM4899">
        <f>'TABLEAU DE BORD'!K4897-'TABLEAU DE BORD'!I4897</f>
        <v>0</v>
      </c>
    </row>
    <row r="4900" spans="87:91" x14ac:dyDescent="0.25">
      <c r="CI4900">
        <f>'TABLEAU DE BORD'!B4898</f>
        <v>0</v>
      </c>
      <c r="CJ4900">
        <f>'TABLEAU DE BORD'!E4898-'TABLEAU DE BORD'!C4898</f>
        <v>0</v>
      </c>
      <c r="CL4900">
        <f>'TABLEAU DE BORD'!H4898</f>
        <v>0</v>
      </c>
      <c r="CM4900">
        <f>'TABLEAU DE BORD'!K4898-'TABLEAU DE BORD'!I4898</f>
        <v>0</v>
      </c>
    </row>
    <row r="4901" spans="87:91" x14ac:dyDescent="0.25">
      <c r="CI4901">
        <f>'TABLEAU DE BORD'!B4899</f>
        <v>0</v>
      </c>
      <c r="CJ4901">
        <f>'TABLEAU DE BORD'!E4899-'TABLEAU DE BORD'!C4899</f>
        <v>0</v>
      </c>
      <c r="CL4901">
        <f>'TABLEAU DE BORD'!H4899</f>
        <v>0</v>
      </c>
      <c r="CM4901">
        <f>'TABLEAU DE BORD'!K4899-'TABLEAU DE BORD'!I4899</f>
        <v>0</v>
      </c>
    </row>
    <row r="4902" spans="87:91" x14ac:dyDescent="0.25">
      <c r="CI4902">
        <f>'TABLEAU DE BORD'!B4900</f>
        <v>0</v>
      </c>
      <c r="CJ4902">
        <f>'TABLEAU DE BORD'!E4900-'TABLEAU DE BORD'!C4900</f>
        <v>0</v>
      </c>
      <c r="CL4902">
        <f>'TABLEAU DE BORD'!H4900</f>
        <v>0</v>
      </c>
      <c r="CM4902">
        <f>'TABLEAU DE BORD'!K4900-'TABLEAU DE BORD'!I4900</f>
        <v>0</v>
      </c>
    </row>
    <row r="4903" spans="87:91" x14ac:dyDescent="0.25">
      <c r="CI4903">
        <f>'TABLEAU DE BORD'!B4901</f>
        <v>0</v>
      </c>
      <c r="CJ4903">
        <f>'TABLEAU DE BORD'!E4901-'TABLEAU DE BORD'!C4901</f>
        <v>0</v>
      </c>
      <c r="CL4903">
        <f>'TABLEAU DE BORD'!H4901</f>
        <v>0</v>
      </c>
      <c r="CM4903">
        <f>'TABLEAU DE BORD'!K4901-'TABLEAU DE BORD'!I4901</f>
        <v>0</v>
      </c>
    </row>
    <row r="4904" spans="87:91" x14ac:dyDescent="0.25">
      <c r="CI4904">
        <f>'TABLEAU DE BORD'!B4902</f>
        <v>0</v>
      </c>
      <c r="CJ4904">
        <f>'TABLEAU DE BORD'!E4902-'TABLEAU DE BORD'!C4902</f>
        <v>0</v>
      </c>
      <c r="CL4904">
        <f>'TABLEAU DE BORD'!H4902</f>
        <v>0</v>
      </c>
      <c r="CM4904">
        <f>'TABLEAU DE BORD'!K4902-'TABLEAU DE BORD'!I4902</f>
        <v>0</v>
      </c>
    </row>
    <row r="4905" spans="87:91" x14ac:dyDescent="0.25">
      <c r="CI4905">
        <f>'TABLEAU DE BORD'!B4903</f>
        <v>0</v>
      </c>
      <c r="CJ4905">
        <f>'TABLEAU DE BORD'!E4903-'TABLEAU DE BORD'!C4903</f>
        <v>0</v>
      </c>
      <c r="CL4905">
        <f>'TABLEAU DE BORD'!H4903</f>
        <v>0</v>
      </c>
      <c r="CM4905">
        <f>'TABLEAU DE BORD'!K4903-'TABLEAU DE BORD'!I4903</f>
        <v>0</v>
      </c>
    </row>
    <row r="4906" spans="87:91" x14ac:dyDescent="0.25">
      <c r="CI4906">
        <f>'TABLEAU DE BORD'!B4904</f>
        <v>0</v>
      </c>
      <c r="CJ4906">
        <f>'TABLEAU DE BORD'!E4904-'TABLEAU DE BORD'!C4904</f>
        <v>0</v>
      </c>
      <c r="CL4906">
        <f>'TABLEAU DE BORD'!H4904</f>
        <v>0</v>
      </c>
      <c r="CM4906">
        <f>'TABLEAU DE BORD'!K4904-'TABLEAU DE BORD'!I4904</f>
        <v>0</v>
      </c>
    </row>
    <row r="4907" spans="87:91" x14ac:dyDescent="0.25">
      <c r="CI4907">
        <f>'TABLEAU DE BORD'!B4905</f>
        <v>0</v>
      </c>
      <c r="CJ4907">
        <f>'TABLEAU DE BORD'!E4905-'TABLEAU DE BORD'!C4905</f>
        <v>0</v>
      </c>
      <c r="CL4907">
        <f>'TABLEAU DE BORD'!H4905</f>
        <v>0</v>
      </c>
      <c r="CM4907">
        <f>'TABLEAU DE BORD'!K4905-'TABLEAU DE BORD'!I4905</f>
        <v>0</v>
      </c>
    </row>
    <row r="4908" spans="87:91" x14ac:dyDescent="0.25">
      <c r="CI4908">
        <f>'TABLEAU DE BORD'!B4906</f>
        <v>0</v>
      </c>
      <c r="CJ4908">
        <f>'TABLEAU DE BORD'!E4906-'TABLEAU DE BORD'!C4906</f>
        <v>0</v>
      </c>
      <c r="CL4908">
        <f>'TABLEAU DE BORD'!H4906</f>
        <v>0</v>
      </c>
      <c r="CM4908">
        <f>'TABLEAU DE BORD'!K4906-'TABLEAU DE BORD'!I4906</f>
        <v>0</v>
      </c>
    </row>
    <row r="4909" spans="87:91" x14ac:dyDescent="0.25">
      <c r="CI4909">
        <f>'TABLEAU DE BORD'!B4907</f>
        <v>0</v>
      </c>
      <c r="CJ4909">
        <f>'TABLEAU DE BORD'!E4907-'TABLEAU DE BORD'!C4907</f>
        <v>0</v>
      </c>
      <c r="CL4909">
        <f>'TABLEAU DE BORD'!H4907</f>
        <v>0</v>
      </c>
      <c r="CM4909">
        <f>'TABLEAU DE BORD'!K4907-'TABLEAU DE BORD'!I4907</f>
        <v>0</v>
      </c>
    </row>
    <row r="4910" spans="87:91" x14ac:dyDescent="0.25">
      <c r="CI4910">
        <f>'TABLEAU DE BORD'!B4908</f>
        <v>0</v>
      </c>
      <c r="CJ4910">
        <f>'TABLEAU DE BORD'!E4908-'TABLEAU DE BORD'!C4908</f>
        <v>0</v>
      </c>
      <c r="CL4910">
        <f>'TABLEAU DE BORD'!H4908</f>
        <v>0</v>
      </c>
      <c r="CM4910">
        <f>'TABLEAU DE BORD'!K4908-'TABLEAU DE BORD'!I4908</f>
        <v>0</v>
      </c>
    </row>
    <row r="4911" spans="87:91" x14ac:dyDescent="0.25">
      <c r="CI4911">
        <f>'TABLEAU DE BORD'!B4909</f>
        <v>0</v>
      </c>
      <c r="CJ4911">
        <f>'TABLEAU DE BORD'!E4909-'TABLEAU DE BORD'!C4909</f>
        <v>0</v>
      </c>
      <c r="CL4911">
        <f>'TABLEAU DE BORD'!H4909</f>
        <v>0</v>
      </c>
      <c r="CM4911">
        <f>'TABLEAU DE BORD'!K4909-'TABLEAU DE BORD'!I4909</f>
        <v>0</v>
      </c>
    </row>
    <row r="4912" spans="87:91" x14ac:dyDescent="0.25">
      <c r="CI4912">
        <f>'TABLEAU DE BORD'!B4910</f>
        <v>0</v>
      </c>
      <c r="CJ4912">
        <f>'TABLEAU DE BORD'!E4910-'TABLEAU DE BORD'!C4910</f>
        <v>0</v>
      </c>
      <c r="CL4912">
        <f>'TABLEAU DE BORD'!H4910</f>
        <v>0</v>
      </c>
      <c r="CM4912">
        <f>'TABLEAU DE BORD'!K4910-'TABLEAU DE BORD'!I4910</f>
        <v>0</v>
      </c>
    </row>
    <row r="4913" spans="87:91" x14ac:dyDescent="0.25">
      <c r="CI4913">
        <f>'TABLEAU DE BORD'!B4911</f>
        <v>0</v>
      </c>
      <c r="CJ4913">
        <f>'TABLEAU DE BORD'!E4911-'TABLEAU DE BORD'!C4911</f>
        <v>0</v>
      </c>
      <c r="CL4913">
        <f>'TABLEAU DE BORD'!H4911</f>
        <v>0</v>
      </c>
      <c r="CM4913">
        <f>'TABLEAU DE BORD'!K4911-'TABLEAU DE BORD'!I4911</f>
        <v>0</v>
      </c>
    </row>
    <row r="4914" spans="87:91" x14ac:dyDescent="0.25">
      <c r="CI4914">
        <f>'TABLEAU DE BORD'!B4912</f>
        <v>0</v>
      </c>
      <c r="CJ4914">
        <f>'TABLEAU DE BORD'!E4912-'TABLEAU DE BORD'!C4912</f>
        <v>0</v>
      </c>
      <c r="CL4914">
        <f>'TABLEAU DE BORD'!H4912</f>
        <v>0</v>
      </c>
      <c r="CM4914">
        <f>'TABLEAU DE BORD'!K4912-'TABLEAU DE BORD'!I4912</f>
        <v>0</v>
      </c>
    </row>
    <row r="4915" spans="87:91" x14ac:dyDescent="0.25">
      <c r="CI4915">
        <f>'TABLEAU DE BORD'!B4913</f>
        <v>0</v>
      </c>
      <c r="CJ4915">
        <f>'TABLEAU DE BORD'!E4913-'TABLEAU DE BORD'!C4913</f>
        <v>0</v>
      </c>
      <c r="CL4915">
        <f>'TABLEAU DE BORD'!H4913</f>
        <v>0</v>
      </c>
      <c r="CM4915">
        <f>'TABLEAU DE BORD'!K4913-'TABLEAU DE BORD'!I4913</f>
        <v>0</v>
      </c>
    </row>
    <row r="4916" spans="87:91" x14ac:dyDescent="0.25">
      <c r="CI4916">
        <f>'TABLEAU DE BORD'!B4914</f>
        <v>0</v>
      </c>
      <c r="CJ4916">
        <f>'TABLEAU DE BORD'!E4914-'TABLEAU DE BORD'!C4914</f>
        <v>0</v>
      </c>
      <c r="CL4916">
        <f>'TABLEAU DE BORD'!H4914</f>
        <v>0</v>
      </c>
      <c r="CM4916">
        <f>'TABLEAU DE BORD'!K4914-'TABLEAU DE BORD'!I4914</f>
        <v>0</v>
      </c>
    </row>
    <row r="4917" spans="87:91" x14ac:dyDescent="0.25">
      <c r="CI4917">
        <f>'TABLEAU DE BORD'!B4915</f>
        <v>0</v>
      </c>
      <c r="CJ4917">
        <f>'TABLEAU DE BORD'!E4915-'TABLEAU DE BORD'!C4915</f>
        <v>0</v>
      </c>
      <c r="CL4917">
        <f>'TABLEAU DE BORD'!H4915</f>
        <v>0</v>
      </c>
      <c r="CM4917">
        <f>'TABLEAU DE BORD'!K4915-'TABLEAU DE BORD'!I4915</f>
        <v>0</v>
      </c>
    </row>
    <row r="4918" spans="87:91" x14ac:dyDescent="0.25">
      <c r="CI4918">
        <f>'TABLEAU DE BORD'!B4916</f>
        <v>0</v>
      </c>
      <c r="CJ4918">
        <f>'TABLEAU DE BORD'!E4916-'TABLEAU DE BORD'!C4916</f>
        <v>0</v>
      </c>
      <c r="CL4918">
        <f>'TABLEAU DE BORD'!H4916</f>
        <v>0</v>
      </c>
      <c r="CM4918">
        <f>'TABLEAU DE BORD'!K4916-'TABLEAU DE BORD'!I4916</f>
        <v>0</v>
      </c>
    </row>
    <row r="4919" spans="87:91" x14ac:dyDescent="0.25">
      <c r="CI4919">
        <f>'TABLEAU DE BORD'!B4917</f>
        <v>0</v>
      </c>
      <c r="CJ4919">
        <f>'TABLEAU DE BORD'!E4917-'TABLEAU DE BORD'!C4917</f>
        <v>0</v>
      </c>
      <c r="CL4919">
        <f>'TABLEAU DE BORD'!H4917</f>
        <v>0</v>
      </c>
      <c r="CM4919">
        <f>'TABLEAU DE BORD'!K4917-'TABLEAU DE BORD'!I4917</f>
        <v>0</v>
      </c>
    </row>
    <row r="4920" spans="87:91" x14ac:dyDescent="0.25">
      <c r="CI4920">
        <f>'TABLEAU DE BORD'!B4918</f>
        <v>0</v>
      </c>
      <c r="CJ4920">
        <f>'TABLEAU DE BORD'!E4918-'TABLEAU DE BORD'!C4918</f>
        <v>0</v>
      </c>
      <c r="CL4920">
        <f>'TABLEAU DE BORD'!H4918</f>
        <v>0</v>
      </c>
      <c r="CM4920">
        <f>'TABLEAU DE BORD'!K4918-'TABLEAU DE BORD'!I4918</f>
        <v>0</v>
      </c>
    </row>
    <row r="4921" spans="87:91" x14ac:dyDescent="0.25">
      <c r="CI4921">
        <f>'TABLEAU DE BORD'!B4919</f>
        <v>0</v>
      </c>
      <c r="CJ4921">
        <f>'TABLEAU DE BORD'!E4919-'TABLEAU DE BORD'!C4919</f>
        <v>0</v>
      </c>
      <c r="CL4921">
        <f>'TABLEAU DE BORD'!H4919</f>
        <v>0</v>
      </c>
      <c r="CM4921">
        <f>'TABLEAU DE BORD'!K4919-'TABLEAU DE BORD'!I4919</f>
        <v>0</v>
      </c>
    </row>
    <row r="4922" spans="87:91" x14ac:dyDescent="0.25">
      <c r="CI4922">
        <f>'TABLEAU DE BORD'!B4920</f>
        <v>0</v>
      </c>
      <c r="CJ4922">
        <f>'TABLEAU DE BORD'!E4920-'TABLEAU DE BORD'!C4920</f>
        <v>0</v>
      </c>
      <c r="CL4922">
        <f>'TABLEAU DE BORD'!H4920</f>
        <v>0</v>
      </c>
      <c r="CM4922">
        <f>'TABLEAU DE BORD'!K4920-'TABLEAU DE BORD'!I4920</f>
        <v>0</v>
      </c>
    </row>
    <row r="4923" spans="87:91" x14ac:dyDescent="0.25">
      <c r="CI4923">
        <f>'TABLEAU DE BORD'!B4921</f>
        <v>0</v>
      </c>
      <c r="CJ4923">
        <f>'TABLEAU DE BORD'!E4921-'TABLEAU DE BORD'!C4921</f>
        <v>0</v>
      </c>
      <c r="CL4923">
        <f>'TABLEAU DE BORD'!H4921</f>
        <v>0</v>
      </c>
      <c r="CM4923">
        <f>'TABLEAU DE BORD'!K4921-'TABLEAU DE BORD'!I4921</f>
        <v>0</v>
      </c>
    </row>
    <row r="4924" spans="87:91" x14ac:dyDescent="0.25">
      <c r="CI4924">
        <f>'TABLEAU DE BORD'!B4922</f>
        <v>0</v>
      </c>
      <c r="CJ4924">
        <f>'TABLEAU DE BORD'!E4922-'TABLEAU DE BORD'!C4922</f>
        <v>0</v>
      </c>
      <c r="CL4924">
        <f>'TABLEAU DE BORD'!H4922</f>
        <v>0</v>
      </c>
      <c r="CM4924">
        <f>'TABLEAU DE BORD'!K4922-'TABLEAU DE BORD'!I4922</f>
        <v>0</v>
      </c>
    </row>
    <row r="4925" spans="87:91" x14ac:dyDescent="0.25">
      <c r="CI4925">
        <f>'TABLEAU DE BORD'!B4923</f>
        <v>0</v>
      </c>
      <c r="CJ4925">
        <f>'TABLEAU DE BORD'!E4923-'TABLEAU DE BORD'!C4923</f>
        <v>0</v>
      </c>
      <c r="CL4925">
        <f>'TABLEAU DE BORD'!H4923</f>
        <v>0</v>
      </c>
      <c r="CM4925">
        <f>'TABLEAU DE BORD'!K4923-'TABLEAU DE BORD'!I4923</f>
        <v>0</v>
      </c>
    </row>
    <row r="4926" spans="87:91" x14ac:dyDescent="0.25">
      <c r="CI4926">
        <f>'TABLEAU DE BORD'!B4924</f>
        <v>0</v>
      </c>
      <c r="CJ4926">
        <f>'TABLEAU DE BORD'!E4924-'TABLEAU DE BORD'!C4924</f>
        <v>0</v>
      </c>
      <c r="CL4926">
        <f>'TABLEAU DE BORD'!H4924</f>
        <v>0</v>
      </c>
      <c r="CM4926">
        <f>'TABLEAU DE BORD'!K4924-'TABLEAU DE BORD'!I4924</f>
        <v>0</v>
      </c>
    </row>
    <row r="4927" spans="87:91" x14ac:dyDescent="0.25">
      <c r="CI4927">
        <f>'TABLEAU DE BORD'!B4925</f>
        <v>0</v>
      </c>
      <c r="CJ4927">
        <f>'TABLEAU DE BORD'!E4925-'TABLEAU DE BORD'!C4925</f>
        <v>0</v>
      </c>
      <c r="CL4927">
        <f>'TABLEAU DE BORD'!H4925</f>
        <v>0</v>
      </c>
      <c r="CM4927">
        <f>'TABLEAU DE BORD'!K4925-'TABLEAU DE BORD'!I4925</f>
        <v>0</v>
      </c>
    </row>
    <row r="4928" spans="87:91" x14ac:dyDescent="0.25">
      <c r="CI4928">
        <f>'TABLEAU DE BORD'!B4926</f>
        <v>0</v>
      </c>
      <c r="CJ4928">
        <f>'TABLEAU DE BORD'!E4926-'TABLEAU DE BORD'!C4926</f>
        <v>0</v>
      </c>
      <c r="CL4928">
        <f>'TABLEAU DE BORD'!H4926</f>
        <v>0</v>
      </c>
      <c r="CM4928">
        <f>'TABLEAU DE BORD'!K4926-'TABLEAU DE BORD'!I4926</f>
        <v>0</v>
      </c>
    </row>
    <row r="4929" spans="87:91" x14ac:dyDescent="0.25">
      <c r="CI4929">
        <f>'TABLEAU DE BORD'!B4927</f>
        <v>0</v>
      </c>
      <c r="CJ4929">
        <f>'TABLEAU DE BORD'!E4927-'TABLEAU DE BORD'!C4927</f>
        <v>0</v>
      </c>
      <c r="CL4929">
        <f>'TABLEAU DE BORD'!H4927</f>
        <v>0</v>
      </c>
      <c r="CM4929">
        <f>'TABLEAU DE BORD'!K4927-'TABLEAU DE BORD'!I4927</f>
        <v>0</v>
      </c>
    </row>
    <row r="4930" spans="87:91" x14ac:dyDescent="0.25">
      <c r="CI4930">
        <f>'TABLEAU DE BORD'!B4928</f>
        <v>0</v>
      </c>
      <c r="CJ4930">
        <f>'TABLEAU DE BORD'!E4928-'TABLEAU DE BORD'!C4928</f>
        <v>0</v>
      </c>
      <c r="CL4930">
        <f>'TABLEAU DE BORD'!H4928</f>
        <v>0</v>
      </c>
      <c r="CM4930">
        <f>'TABLEAU DE BORD'!K4928-'TABLEAU DE BORD'!I4928</f>
        <v>0</v>
      </c>
    </row>
    <row r="4931" spans="87:91" x14ac:dyDescent="0.25">
      <c r="CI4931">
        <f>'TABLEAU DE BORD'!B4929</f>
        <v>0</v>
      </c>
      <c r="CJ4931">
        <f>'TABLEAU DE BORD'!E4929-'TABLEAU DE BORD'!C4929</f>
        <v>0</v>
      </c>
      <c r="CL4931">
        <f>'TABLEAU DE BORD'!H4929</f>
        <v>0</v>
      </c>
      <c r="CM4931">
        <f>'TABLEAU DE BORD'!K4929-'TABLEAU DE BORD'!I4929</f>
        <v>0</v>
      </c>
    </row>
    <row r="4932" spans="87:91" x14ac:dyDescent="0.25">
      <c r="CI4932">
        <f>'TABLEAU DE BORD'!B4930</f>
        <v>0</v>
      </c>
      <c r="CJ4932">
        <f>'TABLEAU DE BORD'!E4930-'TABLEAU DE BORD'!C4930</f>
        <v>0</v>
      </c>
      <c r="CL4932">
        <f>'TABLEAU DE BORD'!H4930</f>
        <v>0</v>
      </c>
      <c r="CM4932">
        <f>'TABLEAU DE BORD'!K4930-'TABLEAU DE BORD'!I4930</f>
        <v>0</v>
      </c>
    </row>
    <row r="4933" spans="87:91" x14ac:dyDescent="0.25">
      <c r="CI4933">
        <f>'TABLEAU DE BORD'!B4931</f>
        <v>0</v>
      </c>
      <c r="CJ4933">
        <f>'TABLEAU DE BORD'!E4931-'TABLEAU DE BORD'!C4931</f>
        <v>0</v>
      </c>
      <c r="CL4933">
        <f>'TABLEAU DE BORD'!H4931</f>
        <v>0</v>
      </c>
      <c r="CM4933">
        <f>'TABLEAU DE BORD'!K4931-'TABLEAU DE BORD'!I4931</f>
        <v>0</v>
      </c>
    </row>
    <row r="4934" spans="87:91" x14ac:dyDescent="0.25">
      <c r="CI4934">
        <f>'TABLEAU DE BORD'!B4932</f>
        <v>0</v>
      </c>
      <c r="CJ4934">
        <f>'TABLEAU DE BORD'!E4932-'TABLEAU DE BORD'!C4932</f>
        <v>0</v>
      </c>
      <c r="CL4934">
        <f>'TABLEAU DE BORD'!H4932</f>
        <v>0</v>
      </c>
      <c r="CM4934">
        <f>'TABLEAU DE BORD'!K4932-'TABLEAU DE BORD'!I4932</f>
        <v>0</v>
      </c>
    </row>
    <row r="4935" spans="87:91" x14ac:dyDescent="0.25">
      <c r="CI4935">
        <f>'TABLEAU DE BORD'!B4933</f>
        <v>0</v>
      </c>
      <c r="CJ4935">
        <f>'TABLEAU DE BORD'!E4933-'TABLEAU DE BORD'!C4933</f>
        <v>0</v>
      </c>
      <c r="CL4935">
        <f>'TABLEAU DE BORD'!H4933</f>
        <v>0</v>
      </c>
      <c r="CM4935">
        <f>'TABLEAU DE BORD'!K4933-'TABLEAU DE BORD'!I4933</f>
        <v>0</v>
      </c>
    </row>
    <row r="4936" spans="87:91" x14ac:dyDescent="0.25">
      <c r="CI4936">
        <f>'TABLEAU DE BORD'!B4934</f>
        <v>0</v>
      </c>
      <c r="CJ4936">
        <f>'TABLEAU DE BORD'!E4934-'TABLEAU DE BORD'!C4934</f>
        <v>0</v>
      </c>
      <c r="CL4936">
        <f>'TABLEAU DE BORD'!H4934</f>
        <v>0</v>
      </c>
      <c r="CM4936">
        <f>'TABLEAU DE BORD'!K4934-'TABLEAU DE BORD'!I4934</f>
        <v>0</v>
      </c>
    </row>
    <row r="4937" spans="87:91" x14ac:dyDescent="0.25">
      <c r="CI4937">
        <f>'TABLEAU DE BORD'!B4935</f>
        <v>0</v>
      </c>
      <c r="CJ4937">
        <f>'TABLEAU DE BORD'!E4935-'TABLEAU DE BORD'!C4935</f>
        <v>0</v>
      </c>
      <c r="CL4937">
        <f>'TABLEAU DE BORD'!H4935</f>
        <v>0</v>
      </c>
      <c r="CM4937">
        <f>'TABLEAU DE BORD'!K4935-'TABLEAU DE BORD'!I4935</f>
        <v>0</v>
      </c>
    </row>
    <row r="4938" spans="87:91" x14ac:dyDescent="0.25">
      <c r="CI4938">
        <f>'TABLEAU DE BORD'!B4936</f>
        <v>0</v>
      </c>
      <c r="CJ4938">
        <f>'TABLEAU DE BORD'!E4936-'TABLEAU DE BORD'!C4936</f>
        <v>0</v>
      </c>
      <c r="CL4938">
        <f>'TABLEAU DE BORD'!H4936</f>
        <v>0</v>
      </c>
      <c r="CM4938">
        <f>'TABLEAU DE BORD'!K4936-'TABLEAU DE BORD'!I4936</f>
        <v>0</v>
      </c>
    </row>
    <row r="4939" spans="87:91" x14ac:dyDescent="0.25">
      <c r="CI4939">
        <f>'TABLEAU DE BORD'!B4937</f>
        <v>0</v>
      </c>
      <c r="CJ4939">
        <f>'TABLEAU DE BORD'!E4937-'TABLEAU DE BORD'!C4937</f>
        <v>0</v>
      </c>
      <c r="CL4939">
        <f>'TABLEAU DE BORD'!H4937</f>
        <v>0</v>
      </c>
      <c r="CM4939">
        <f>'TABLEAU DE BORD'!K4937-'TABLEAU DE BORD'!I4937</f>
        <v>0</v>
      </c>
    </row>
    <row r="4940" spans="87:91" x14ac:dyDescent="0.25">
      <c r="CI4940">
        <f>'TABLEAU DE BORD'!B4938</f>
        <v>0</v>
      </c>
      <c r="CJ4940">
        <f>'TABLEAU DE BORD'!E4938-'TABLEAU DE BORD'!C4938</f>
        <v>0</v>
      </c>
      <c r="CL4940">
        <f>'TABLEAU DE BORD'!H4938</f>
        <v>0</v>
      </c>
      <c r="CM4940">
        <f>'TABLEAU DE BORD'!K4938-'TABLEAU DE BORD'!I4938</f>
        <v>0</v>
      </c>
    </row>
    <row r="4941" spans="87:91" x14ac:dyDescent="0.25">
      <c r="CI4941">
        <f>'TABLEAU DE BORD'!B4939</f>
        <v>0</v>
      </c>
      <c r="CJ4941">
        <f>'TABLEAU DE BORD'!E4939-'TABLEAU DE BORD'!C4939</f>
        <v>0</v>
      </c>
      <c r="CL4941">
        <f>'TABLEAU DE BORD'!H4939</f>
        <v>0</v>
      </c>
      <c r="CM4941">
        <f>'TABLEAU DE BORD'!K4939-'TABLEAU DE BORD'!I4939</f>
        <v>0</v>
      </c>
    </row>
    <row r="4942" spans="87:91" x14ac:dyDescent="0.25">
      <c r="CI4942">
        <f>'TABLEAU DE BORD'!B4940</f>
        <v>0</v>
      </c>
      <c r="CJ4942">
        <f>'TABLEAU DE BORD'!E4940-'TABLEAU DE BORD'!C4940</f>
        <v>0</v>
      </c>
      <c r="CL4942">
        <f>'TABLEAU DE BORD'!H4940</f>
        <v>0</v>
      </c>
      <c r="CM4942">
        <f>'TABLEAU DE BORD'!K4940-'TABLEAU DE BORD'!I4940</f>
        <v>0</v>
      </c>
    </row>
    <row r="4943" spans="87:91" x14ac:dyDescent="0.25">
      <c r="CI4943">
        <f>'TABLEAU DE BORD'!B4941</f>
        <v>0</v>
      </c>
      <c r="CJ4943">
        <f>'TABLEAU DE BORD'!E4941-'TABLEAU DE BORD'!C4941</f>
        <v>0</v>
      </c>
      <c r="CL4943">
        <f>'TABLEAU DE BORD'!H4941</f>
        <v>0</v>
      </c>
      <c r="CM4943">
        <f>'TABLEAU DE BORD'!K4941-'TABLEAU DE BORD'!I4941</f>
        <v>0</v>
      </c>
    </row>
    <row r="4944" spans="87:91" x14ac:dyDescent="0.25">
      <c r="CI4944">
        <f>'TABLEAU DE BORD'!B4942</f>
        <v>0</v>
      </c>
      <c r="CJ4944">
        <f>'TABLEAU DE BORD'!E4942-'TABLEAU DE BORD'!C4942</f>
        <v>0</v>
      </c>
      <c r="CL4944">
        <f>'TABLEAU DE BORD'!H4942</f>
        <v>0</v>
      </c>
      <c r="CM4944">
        <f>'TABLEAU DE BORD'!K4942-'TABLEAU DE BORD'!I4942</f>
        <v>0</v>
      </c>
    </row>
    <row r="4945" spans="87:91" x14ac:dyDescent="0.25">
      <c r="CI4945">
        <f>'TABLEAU DE BORD'!B4943</f>
        <v>0</v>
      </c>
      <c r="CJ4945">
        <f>'TABLEAU DE BORD'!E4943-'TABLEAU DE BORD'!C4943</f>
        <v>0</v>
      </c>
      <c r="CL4945">
        <f>'TABLEAU DE BORD'!H4943</f>
        <v>0</v>
      </c>
      <c r="CM4945">
        <f>'TABLEAU DE BORD'!K4943-'TABLEAU DE BORD'!I4943</f>
        <v>0</v>
      </c>
    </row>
    <row r="4946" spans="87:91" x14ac:dyDescent="0.25">
      <c r="CI4946">
        <f>'TABLEAU DE BORD'!B4944</f>
        <v>0</v>
      </c>
      <c r="CJ4946">
        <f>'TABLEAU DE BORD'!E4944-'TABLEAU DE BORD'!C4944</f>
        <v>0</v>
      </c>
      <c r="CL4946">
        <f>'TABLEAU DE BORD'!H4944</f>
        <v>0</v>
      </c>
      <c r="CM4946">
        <f>'TABLEAU DE BORD'!K4944-'TABLEAU DE BORD'!I4944</f>
        <v>0</v>
      </c>
    </row>
    <row r="4947" spans="87:91" x14ac:dyDescent="0.25">
      <c r="CI4947">
        <f>'TABLEAU DE BORD'!B4945</f>
        <v>0</v>
      </c>
      <c r="CJ4947">
        <f>'TABLEAU DE BORD'!E4945-'TABLEAU DE BORD'!C4945</f>
        <v>0</v>
      </c>
      <c r="CL4947">
        <f>'TABLEAU DE BORD'!H4945</f>
        <v>0</v>
      </c>
      <c r="CM4947">
        <f>'TABLEAU DE BORD'!K4945-'TABLEAU DE BORD'!I4945</f>
        <v>0</v>
      </c>
    </row>
    <row r="4948" spans="87:91" x14ac:dyDescent="0.25">
      <c r="CI4948">
        <f>'TABLEAU DE BORD'!B4946</f>
        <v>0</v>
      </c>
      <c r="CJ4948">
        <f>'TABLEAU DE BORD'!E4946-'TABLEAU DE BORD'!C4946</f>
        <v>0</v>
      </c>
      <c r="CL4948">
        <f>'TABLEAU DE BORD'!H4946</f>
        <v>0</v>
      </c>
      <c r="CM4948">
        <f>'TABLEAU DE BORD'!K4946-'TABLEAU DE BORD'!I4946</f>
        <v>0</v>
      </c>
    </row>
    <row r="4949" spans="87:91" x14ac:dyDescent="0.25">
      <c r="CI4949">
        <f>'TABLEAU DE BORD'!B4947</f>
        <v>0</v>
      </c>
      <c r="CJ4949">
        <f>'TABLEAU DE BORD'!E4947-'TABLEAU DE BORD'!C4947</f>
        <v>0</v>
      </c>
      <c r="CL4949">
        <f>'TABLEAU DE BORD'!H4947</f>
        <v>0</v>
      </c>
      <c r="CM4949">
        <f>'TABLEAU DE BORD'!K4947-'TABLEAU DE BORD'!I4947</f>
        <v>0</v>
      </c>
    </row>
    <row r="4950" spans="87:91" x14ac:dyDescent="0.25">
      <c r="CI4950">
        <f>'TABLEAU DE BORD'!B4948</f>
        <v>0</v>
      </c>
      <c r="CJ4950">
        <f>'TABLEAU DE BORD'!E4948-'TABLEAU DE BORD'!C4948</f>
        <v>0</v>
      </c>
      <c r="CL4950">
        <f>'TABLEAU DE BORD'!H4948</f>
        <v>0</v>
      </c>
      <c r="CM4950">
        <f>'TABLEAU DE BORD'!K4948-'TABLEAU DE BORD'!I4948</f>
        <v>0</v>
      </c>
    </row>
    <row r="4951" spans="87:91" x14ac:dyDescent="0.25">
      <c r="CI4951">
        <f>'TABLEAU DE BORD'!B4949</f>
        <v>0</v>
      </c>
      <c r="CJ4951">
        <f>'TABLEAU DE BORD'!E4949-'TABLEAU DE BORD'!C4949</f>
        <v>0</v>
      </c>
      <c r="CL4951">
        <f>'TABLEAU DE BORD'!H4949</f>
        <v>0</v>
      </c>
      <c r="CM4951">
        <f>'TABLEAU DE BORD'!K4949-'TABLEAU DE BORD'!I4949</f>
        <v>0</v>
      </c>
    </row>
    <row r="4952" spans="87:91" x14ac:dyDescent="0.25">
      <c r="CI4952">
        <f>'TABLEAU DE BORD'!B4950</f>
        <v>0</v>
      </c>
      <c r="CJ4952">
        <f>'TABLEAU DE BORD'!E4950-'TABLEAU DE BORD'!C4950</f>
        <v>0</v>
      </c>
      <c r="CL4952">
        <f>'TABLEAU DE BORD'!H4950</f>
        <v>0</v>
      </c>
      <c r="CM4952">
        <f>'TABLEAU DE BORD'!K4950-'TABLEAU DE BORD'!I4950</f>
        <v>0</v>
      </c>
    </row>
    <row r="4953" spans="87:91" x14ac:dyDescent="0.25">
      <c r="CI4953">
        <f>'TABLEAU DE BORD'!B4951</f>
        <v>0</v>
      </c>
      <c r="CJ4953">
        <f>'TABLEAU DE BORD'!E4951-'TABLEAU DE BORD'!C4951</f>
        <v>0</v>
      </c>
      <c r="CL4953">
        <f>'TABLEAU DE BORD'!H4951</f>
        <v>0</v>
      </c>
      <c r="CM4953">
        <f>'TABLEAU DE BORD'!K4951-'TABLEAU DE BORD'!I4951</f>
        <v>0</v>
      </c>
    </row>
    <row r="4954" spans="87:91" x14ac:dyDescent="0.25">
      <c r="CI4954">
        <f>'TABLEAU DE BORD'!B4952</f>
        <v>0</v>
      </c>
      <c r="CJ4954">
        <f>'TABLEAU DE BORD'!E4952-'TABLEAU DE BORD'!C4952</f>
        <v>0</v>
      </c>
      <c r="CL4954">
        <f>'TABLEAU DE BORD'!H4952</f>
        <v>0</v>
      </c>
      <c r="CM4954">
        <f>'TABLEAU DE BORD'!K4952-'TABLEAU DE BORD'!I4952</f>
        <v>0</v>
      </c>
    </row>
    <row r="4955" spans="87:91" x14ac:dyDescent="0.25">
      <c r="CI4955">
        <f>'TABLEAU DE BORD'!B4953</f>
        <v>0</v>
      </c>
      <c r="CJ4955">
        <f>'TABLEAU DE BORD'!E4953-'TABLEAU DE BORD'!C4953</f>
        <v>0</v>
      </c>
      <c r="CL4955">
        <f>'TABLEAU DE BORD'!H4953</f>
        <v>0</v>
      </c>
      <c r="CM4955">
        <f>'TABLEAU DE BORD'!K4953-'TABLEAU DE BORD'!I4953</f>
        <v>0</v>
      </c>
    </row>
    <row r="4956" spans="87:91" x14ac:dyDescent="0.25">
      <c r="CI4956">
        <f>'TABLEAU DE BORD'!B4954</f>
        <v>0</v>
      </c>
      <c r="CJ4956">
        <f>'TABLEAU DE BORD'!E4954-'TABLEAU DE BORD'!C4954</f>
        <v>0</v>
      </c>
      <c r="CL4956">
        <f>'TABLEAU DE BORD'!H4954</f>
        <v>0</v>
      </c>
      <c r="CM4956">
        <f>'TABLEAU DE BORD'!K4954-'TABLEAU DE BORD'!I4954</f>
        <v>0</v>
      </c>
    </row>
    <row r="4957" spans="87:91" x14ac:dyDescent="0.25">
      <c r="CI4957">
        <f>'TABLEAU DE BORD'!B4955</f>
        <v>0</v>
      </c>
      <c r="CJ4957">
        <f>'TABLEAU DE BORD'!E4955-'TABLEAU DE BORD'!C4955</f>
        <v>0</v>
      </c>
      <c r="CL4957">
        <f>'TABLEAU DE BORD'!H4955</f>
        <v>0</v>
      </c>
      <c r="CM4957">
        <f>'TABLEAU DE BORD'!K4955-'TABLEAU DE BORD'!I4955</f>
        <v>0</v>
      </c>
    </row>
    <row r="4958" spans="87:91" x14ac:dyDescent="0.25">
      <c r="CI4958">
        <f>'TABLEAU DE BORD'!B4956</f>
        <v>0</v>
      </c>
      <c r="CJ4958">
        <f>'TABLEAU DE BORD'!E4956-'TABLEAU DE BORD'!C4956</f>
        <v>0</v>
      </c>
      <c r="CL4958">
        <f>'TABLEAU DE BORD'!H4956</f>
        <v>0</v>
      </c>
      <c r="CM4958">
        <f>'TABLEAU DE BORD'!K4956-'TABLEAU DE BORD'!I4956</f>
        <v>0</v>
      </c>
    </row>
    <row r="4959" spans="87:91" x14ac:dyDescent="0.25">
      <c r="CI4959">
        <f>'TABLEAU DE BORD'!B4957</f>
        <v>0</v>
      </c>
      <c r="CJ4959">
        <f>'TABLEAU DE BORD'!E4957-'TABLEAU DE BORD'!C4957</f>
        <v>0</v>
      </c>
      <c r="CL4959">
        <f>'TABLEAU DE BORD'!H4957</f>
        <v>0</v>
      </c>
      <c r="CM4959">
        <f>'TABLEAU DE BORD'!K4957-'TABLEAU DE BORD'!I4957</f>
        <v>0</v>
      </c>
    </row>
    <row r="4960" spans="87:91" x14ac:dyDescent="0.25">
      <c r="CI4960">
        <f>'TABLEAU DE BORD'!B4958</f>
        <v>0</v>
      </c>
      <c r="CJ4960">
        <f>'TABLEAU DE BORD'!E4958-'TABLEAU DE BORD'!C4958</f>
        <v>0</v>
      </c>
      <c r="CL4960">
        <f>'TABLEAU DE BORD'!H4958</f>
        <v>0</v>
      </c>
      <c r="CM4960">
        <f>'TABLEAU DE BORD'!K4958-'TABLEAU DE BORD'!I4958</f>
        <v>0</v>
      </c>
    </row>
    <row r="4961" spans="87:91" x14ac:dyDescent="0.25">
      <c r="CI4961">
        <f>'TABLEAU DE BORD'!B4959</f>
        <v>0</v>
      </c>
      <c r="CJ4961">
        <f>'TABLEAU DE BORD'!E4959-'TABLEAU DE BORD'!C4959</f>
        <v>0</v>
      </c>
      <c r="CL4961">
        <f>'TABLEAU DE BORD'!H4959</f>
        <v>0</v>
      </c>
      <c r="CM4961">
        <f>'TABLEAU DE BORD'!K4959-'TABLEAU DE BORD'!I4959</f>
        <v>0</v>
      </c>
    </row>
    <row r="4962" spans="87:91" x14ac:dyDescent="0.25">
      <c r="CI4962">
        <f>'TABLEAU DE BORD'!B4960</f>
        <v>0</v>
      </c>
      <c r="CJ4962">
        <f>'TABLEAU DE BORD'!E4960-'TABLEAU DE BORD'!C4960</f>
        <v>0</v>
      </c>
      <c r="CL4962">
        <f>'TABLEAU DE BORD'!H4960</f>
        <v>0</v>
      </c>
      <c r="CM4962">
        <f>'TABLEAU DE BORD'!K4960-'TABLEAU DE BORD'!I4960</f>
        <v>0</v>
      </c>
    </row>
    <row r="4963" spans="87:91" x14ac:dyDescent="0.25">
      <c r="CI4963">
        <f>'TABLEAU DE BORD'!B4961</f>
        <v>0</v>
      </c>
      <c r="CJ4963">
        <f>'TABLEAU DE BORD'!E4961-'TABLEAU DE BORD'!C4961</f>
        <v>0</v>
      </c>
      <c r="CL4963">
        <f>'TABLEAU DE BORD'!H4961</f>
        <v>0</v>
      </c>
      <c r="CM4963">
        <f>'TABLEAU DE BORD'!K4961-'TABLEAU DE BORD'!I4961</f>
        <v>0</v>
      </c>
    </row>
    <row r="4964" spans="87:91" x14ac:dyDescent="0.25">
      <c r="CI4964">
        <f>'TABLEAU DE BORD'!B4962</f>
        <v>0</v>
      </c>
      <c r="CJ4964">
        <f>'TABLEAU DE BORD'!E4962-'TABLEAU DE BORD'!C4962</f>
        <v>0</v>
      </c>
      <c r="CL4964">
        <f>'TABLEAU DE BORD'!H4962</f>
        <v>0</v>
      </c>
      <c r="CM4964">
        <f>'TABLEAU DE BORD'!K4962-'TABLEAU DE BORD'!I4962</f>
        <v>0</v>
      </c>
    </row>
    <row r="4965" spans="87:91" x14ac:dyDescent="0.25">
      <c r="CI4965">
        <f>'TABLEAU DE BORD'!B4963</f>
        <v>0</v>
      </c>
      <c r="CJ4965">
        <f>'TABLEAU DE BORD'!E4963-'TABLEAU DE BORD'!C4963</f>
        <v>0</v>
      </c>
      <c r="CL4965">
        <f>'TABLEAU DE BORD'!H4963</f>
        <v>0</v>
      </c>
      <c r="CM4965">
        <f>'TABLEAU DE BORD'!K4963-'TABLEAU DE BORD'!I4963</f>
        <v>0</v>
      </c>
    </row>
    <row r="4966" spans="87:91" x14ac:dyDescent="0.25">
      <c r="CI4966">
        <f>'TABLEAU DE BORD'!B4964</f>
        <v>0</v>
      </c>
      <c r="CJ4966">
        <f>'TABLEAU DE BORD'!E4964-'TABLEAU DE BORD'!C4964</f>
        <v>0</v>
      </c>
      <c r="CL4966">
        <f>'TABLEAU DE BORD'!H4964</f>
        <v>0</v>
      </c>
      <c r="CM4966">
        <f>'TABLEAU DE BORD'!K4964-'TABLEAU DE BORD'!I4964</f>
        <v>0</v>
      </c>
    </row>
    <row r="4967" spans="87:91" x14ac:dyDescent="0.25">
      <c r="CI4967">
        <f>'TABLEAU DE BORD'!B4965</f>
        <v>0</v>
      </c>
      <c r="CJ4967">
        <f>'TABLEAU DE BORD'!E4965-'TABLEAU DE BORD'!C4965</f>
        <v>0</v>
      </c>
      <c r="CL4967">
        <f>'TABLEAU DE BORD'!H4965</f>
        <v>0</v>
      </c>
      <c r="CM4967">
        <f>'TABLEAU DE BORD'!K4965-'TABLEAU DE BORD'!I4965</f>
        <v>0</v>
      </c>
    </row>
    <row r="4968" spans="87:91" x14ac:dyDescent="0.25">
      <c r="CI4968">
        <f>'TABLEAU DE BORD'!B4966</f>
        <v>0</v>
      </c>
      <c r="CJ4968">
        <f>'TABLEAU DE BORD'!E4966-'TABLEAU DE BORD'!C4966</f>
        <v>0</v>
      </c>
      <c r="CL4968">
        <f>'TABLEAU DE BORD'!H4966</f>
        <v>0</v>
      </c>
      <c r="CM4968">
        <f>'TABLEAU DE BORD'!K4966-'TABLEAU DE BORD'!I4966</f>
        <v>0</v>
      </c>
    </row>
    <row r="4969" spans="87:91" x14ac:dyDescent="0.25">
      <c r="CI4969">
        <f>'TABLEAU DE BORD'!B4967</f>
        <v>0</v>
      </c>
      <c r="CJ4969">
        <f>'TABLEAU DE BORD'!E4967-'TABLEAU DE BORD'!C4967</f>
        <v>0</v>
      </c>
      <c r="CL4969">
        <f>'TABLEAU DE BORD'!H4967</f>
        <v>0</v>
      </c>
      <c r="CM4969">
        <f>'TABLEAU DE BORD'!K4967-'TABLEAU DE BORD'!I4967</f>
        <v>0</v>
      </c>
    </row>
    <row r="4970" spans="87:91" x14ac:dyDescent="0.25">
      <c r="CI4970">
        <f>'TABLEAU DE BORD'!B4968</f>
        <v>0</v>
      </c>
      <c r="CJ4970">
        <f>'TABLEAU DE BORD'!E4968-'TABLEAU DE BORD'!C4968</f>
        <v>0</v>
      </c>
      <c r="CL4970">
        <f>'TABLEAU DE BORD'!H4968</f>
        <v>0</v>
      </c>
      <c r="CM4970">
        <f>'TABLEAU DE BORD'!K4968-'TABLEAU DE BORD'!I4968</f>
        <v>0</v>
      </c>
    </row>
    <row r="4971" spans="87:91" x14ac:dyDescent="0.25">
      <c r="CI4971">
        <f>'TABLEAU DE BORD'!B4969</f>
        <v>0</v>
      </c>
      <c r="CJ4971">
        <f>'TABLEAU DE BORD'!E4969-'TABLEAU DE BORD'!C4969</f>
        <v>0</v>
      </c>
      <c r="CL4971">
        <f>'TABLEAU DE BORD'!H4969</f>
        <v>0</v>
      </c>
      <c r="CM4971">
        <f>'TABLEAU DE BORD'!K4969-'TABLEAU DE BORD'!I4969</f>
        <v>0</v>
      </c>
    </row>
    <row r="4972" spans="87:91" x14ac:dyDescent="0.25">
      <c r="CI4972">
        <f>'TABLEAU DE BORD'!B4970</f>
        <v>0</v>
      </c>
      <c r="CJ4972">
        <f>'TABLEAU DE BORD'!E4970-'TABLEAU DE BORD'!C4970</f>
        <v>0</v>
      </c>
      <c r="CL4972">
        <f>'TABLEAU DE BORD'!H4970</f>
        <v>0</v>
      </c>
      <c r="CM4972">
        <f>'TABLEAU DE BORD'!K4970-'TABLEAU DE BORD'!I4970</f>
        <v>0</v>
      </c>
    </row>
    <row r="4973" spans="87:91" x14ac:dyDescent="0.25">
      <c r="CI4973">
        <f>'TABLEAU DE BORD'!B4971</f>
        <v>0</v>
      </c>
      <c r="CJ4973">
        <f>'TABLEAU DE BORD'!E4971-'TABLEAU DE BORD'!C4971</f>
        <v>0</v>
      </c>
      <c r="CL4973">
        <f>'TABLEAU DE BORD'!H4971</f>
        <v>0</v>
      </c>
      <c r="CM4973">
        <f>'TABLEAU DE BORD'!K4971-'TABLEAU DE BORD'!I4971</f>
        <v>0</v>
      </c>
    </row>
    <row r="4974" spans="87:91" x14ac:dyDescent="0.25">
      <c r="CI4974">
        <f>'TABLEAU DE BORD'!B4972</f>
        <v>0</v>
      </c>
      <c r="CJ4974">
        <f>'TABLEAU DE BORD'!E4972-'TABLEAU DE BORD'!C4972</f>
        <v>0</v>
      </c>
      <c r="CL4974">
        <f>'TABLEAU DE BORD'!H4972</f>
        <v>0</v>
      </c>
      <c r="CM4974">
        <f>'TABLEAU DE BORD'!K4972-'TABLEAU DE BORD'!I4972</f>
        <v>0</v>
      </c>
    </row>
    <row r="4975" spans="87:91" x14ac:dyDescent="0.25">
      <c r="CI4975">
        <f>'TABLEAU DE BORD'!B4973</f>
        <v>0</v>
      </c>
      <c r="CJ4975">
        <f>'TABLEAU DE BORD'!E4973-'TABLEAU DE BORD'!C4973</f>
        <v>0</v>
      </c>
      <c r="CL4975">
        <f>'TABLEAU DE BORD'!H4973</f>
        <v>0</v>
      </c>
      <c r="CM4975">
        <f>'TABLEAU DE BORD'!K4973-'TABLEAU DE BORD'!I4973</f>
        <v>0</v>
      </c>
    </row>
    <row r="4976" spans="87:91" x14ac:dyDescent="0.25">
      <c r="CI4976">
        <f>'TABLEAU DE BORD'!B4974</f>
        <v>0</v>
      </c>
      <c r="CJ4976">
        <f>'TABLEAU DE BORD'!E4974-'TABLEAU DE BORD'!C4974</f>
        <v>0</v>
      </c>
      <c r="CL4976">
        <f>'TABLEAU DE BORD'!H4974</f>
        <v>0</v>
      </c>
      <c r="CM4976">
        <f>'TABLEAU DE BORD'!K4974-'TABLEAU DE BORD'!I4974</f>
        <v>0</v>
      </c>
    </row>
    <row r="4977" spans="87:91" x14ac:dyDescent="0.25">
      <c r="CI4977">
        <f>'TABLEAU DE BORD'!B4975</f>
        <v>0</v>
      </c>
      <c r="CJ4977">
        <f>'TABLEAU DE BORD'!E4975-'TABLEAU DE BORD'!C4975</f>
        <v>0</v>
      </c>
      <c r="CL4977">
        <f>'TABLEAU DE BORD'!H4975</f>
        <v>0</v>
      </c>
      <c r="CM4977">
        <f>'TABLEAU DE BORD'!K4975-'TABLEAU DE BORD'!I4975</f>
        <v>0</v>
      </c>
    </row>
    <row r="4978" spans="87:91" x14ac:dyDescent="0.25">
      <c r="CI4978">
        <f>'TABLEAU DE BORD'!B4976</f>
        <v>0</v>
      </c>
      <c r="CJ4978">
        <f>'TABLEAU DE BORD'!E4976-'TABLEAU DE BORD'!C4976</f>
        <v>0</v>
      </c>
      <c r="CL4978">
        <f>'TABLEAU DE BORD'!H4976</f>
        <v>0</v>
      </c>
      <c r="CM4978">
        <f>'TABLEAU DE BORD'!K4976-'TABLEAU DE BORD'!I4976</f>
        <v>0</v>
      </c>
    </row>
    <row r="4979" spans="87:91" x14ac:dyDescent="0.25">
      <c r="CI4979">
        <f>'TABLEAU DE BORD'!B4977</f>
        <v>0</v>
      </c>
      <c r="CJ4979">
        <f>'TABLEAU DE BORD'!E4977-'TABLEAU DE BORD'!C4977</f>
        <v>0</v>
      </c>
      <c r="CL4979">
        <f>'TABLEAU DE BORD'!H4977</f>
        <v>0</v>
      </c>
      <c r="CM4979">
        <f>'TABLEAU DE BORD'!K4977-'TABLEAU DE BORD'!I4977</f>
        <v>0</v>
      </c>
    </row>
    <row r="4980" spans="87:91" x14ac:dyDescent="0.25">
      <c r="CI4980">
        <f>'TABLEAU DE BORD'!B4978</f>
        <v>0</v>
      </c>
      <c r="CJ4980">
        <f>'TABLEAU DE BORD'!E4978-'TABLEAU DE BORD'!C4978</f>
        <v>0</v>
      </c>
      <c r="CL4980">
        <f>'TABLEAU DE BORD'!H4978</f>
        <v>0</v>
      </c>
      <c r="CM4980">
        <f>'TABLEAU DE BORD'!K4978-'TABLEAU DE BORD'!I4978</f>
        <v>0</v>
      </c>
    </row>
    <row r="4981" spans="87:91" x14ac:dyDescent="0.25">
      <c r="CI4981">
        <f>'TABLEAU DE BORD'!B4979</f>
        <v>0</v>
      </c>
      <c r="CJ4981">
        <f>'TABLEAU DE BORD'!E4979-'TABLEAU DE BORD'!C4979</f>
        <v>0</v>
      </c>
      <c r="CL4981">
        <f>'TABLEAU DE BORD'!H4979</f>
        <v>0</v>
      </c>
      <c r="CM4981">
        <f>'TABLEAU DE BORD'!K4979-'TABLEAU DE BORD'!I4979</f>
        <v>0</v>
      </c>
    </row>
    <row r="4982" spans="87:91" x14ac:dyDescent="0.25">
      <c r="CI4982">
        <f>'TABLEAU DE BORD'!B4980</f>
        <v>0</v>
      </c>
      <c r="CJ4982">
        <f>'TABLEAU DE BORD'!E4980-'TABLEAU DE BORD'!C4980</f>
        <v>0</v>
      </c>
      <c r="CL4982">
        <f>'TABLEAU DE BORD'!H4980</f>
        <v>0</v>
      </c>
      <c r="CM4982">
        <f>'TABLEAU DE BORD'!K4980-'TABLEAU DE BORD'!I4980</f>
        <v>0</v>
      </c>
    </row>
    <row r="4983" spans="87:91" x14ac:dyDescent="0.25">
      <c r="CI4983">
        <f>'TABLEAU DE BORD'!B4981</f>
        <v>0</v>
      </c>
      <c r="CJ4983">
        <f>'TABLEAU DE BORD'!E4981-'TABLEAU DE BORD'!C4981</f>
        <v>0</v>
      </c>
      <c r="CL4983">
        <f>'TABLEAU DE BORD'!H4981</f>
        <v>0</v>
      </c>
      <c r="CM4983">
        <f>'TABLEAU DE BORD'!K4981-'TABLEAU DE BORD'!I4981</f>
        <v>0</v>
      </c>
    </row>
    <row r="4984" spans="87:91" x14ac:dyDescent="0.25">
      <c r="CI4984">
        <f>'TABLEAU DE BORD'!B4982</f>
        <v>0</v>
      </c>
      <c r="CJ4984">
        <f>'TABLEAU DE BORD'!E4982-'TABLEAU DE BORD'!C4982</f>
        <v>0</v>
      </c>
      <c r="CL4984">
        <f>'TABLEAU DE BORD'!H4982</f>
        <v>0</v>
      </c>
      <c r="CM4984">
        <f>'TABLEAU DE BORD'!K4982-'TABLEAU DE BORD'!I4982</f>
        <v>0</v>
      </c>
    </row>
    <row r="4985" spans="87:91" x14ac:dyDescent="0.25">
      <c r="CI4985">
        <f>'TABLEAU DE BORD'!B4983</f>
        <v>0</v>
      </c>
      <c r="CJ4985">
        <f>'TABLEAU DE BORD'!E4983-'TABLEAU DE BORD'!C4983</f>
        <v>0</v>
      </c>
      <c r="CL4985">
        <f>'TABLEAU DE BORD'!H4983</f>
        <v>0</v>
      </c>
      <c r="CM4985">
        <f>'TABLEAU DE BORD'!K4983-'TABLEAU DE BORD'!I4983</f>
        <v>0</v>
      </c>
    </row>
    <row r="4986" spans="87:91" x14ac:dyDescent="0.25">
      <c r="CI4986">
        <f>'TABLEAU DE BORD'!B4984</f>
        <v>0</v>
      </c>
      <c r="CJ4986">
        <f>'TABLEAU DE BORD'!E4984-'TABLEAU DE BORD'!C4984</f>
        <v>0</v>
      </c>
      <c r="CL4986">
        <f>'TABLEAU DE BORD'!H4984</f>
        <v>0</v>
      </c>
      <c r="CM4986">
        <f>'TABLEAU DE BORD'!K4984-'TABLEAU DE BORD'!I4984</f>
        <v>0</v>
      </c>
    </row>
    <row r="4987" spans="87:91" x14ac:dyDescent="0.25">
      <c r="CI4987">
        <f>'TABLEAU DE BORD'!B4985</f>
        <v>0</v>
      </c>
      <c r="CJ4987">
        <f>'TABLEAU DE BORD'!E4985-'TABLEAU DE BORD'!C4985</f>
        <v>0</v>
      </c>
      <c r="CL4987">
        <f>'TABLEAU DE BORD'!H4985</f>
        <v>0</v>
      </c>
      <c r="CM4987">
        <f>'TABLEAU DE BORD'!K4985-'TABLEAU DE BORD'!I4985</f>
        <v>0</v>
      </c>
    </row>
    <row r="4988" spans="87:91" x14ac:dyDescent="0.25">
      <c r="CI4988">
        <f>'TABLEAU DE BORD'!B4986</f>
        <v>0</v>
      </c>
      <c r="CJ4988">
        <f>'TABLEAU DE BORD'!E4986-'TABLEAU DE BORD'!C4986</f>
        <v>0</v>
      </c>
      <c r="CL4988">
        <f>'TABLEAU DE BORD'!H4986</f>
        <v>0</v>
      </c>
      <c r="CM4988">
        <f>'TABLEAU DE BORD'!K4986-'TABLEAU DE BORD'!I4986</f>
        <v>0</v>
      </c>
    </row>
    <row r="4989" spans="87:91" x14ac:dyDescent="0.25">
      <c r="CI4989">
        <f>'TABLEAU DE BORD'!B4987</f>
        <v>0</v>
      </c>
      <c r="CJ4989">
        <f>'TABLEAU DE BORD'!E4987-'TABLEAU DE BORD'!C4987</f>
        <v>0</v>
      </c>
      <c r="CL4989">
        <f>'TABLEAU DE BORD'!H4987</f>
        <v>0</v>
      </c>
      <c r="CM4989">
        <f>'TABLEAU DE BORD'!K4987-'TABLEAU DE BORD'!I4987</f>
        <v>0</v>
      </c>
    </row>
    <row r="4990" spans="87:91" x14ac:dyDescent="0.25">
      <c r="CI4990">
        <f>'TABLEAU DE BORD'!B4988</f>
        <v>0</v>
      </c>
      <c r="CJ4990">
        <f>'TABLEAU DE BORD'!E4988-'TABLEAU DE BORD'!C4988</f>
        <v>0</v>
      </c>
      <c r="CL4990">
        <f>'TABLEAU DE BORD'!H4988</f>
        <v>0</v>
      </c>
      <c r="CM4990">
        <f>'TABLEAU DE BORD'!K4988-'TABLEAU DE BORD'!I4988</f>
        <v>0</v>
      </c>
    </row>
    <row r="4991" spans="87:91" x14ac:dyDescent="0.25">
      <c r="CI4991">
        <f>'TABLEAU DE BORD'!B4989</f>
        <v>0</v>
      </c>
      <c r="CJ4991">
        <f>'TABLEAU DE BORD'!E4989-'TABLEAU DE BORD'!C4989</f>
        <v>0</v>
      </c>
      <c r="CL4991">
        <f>'TABLEAU DE BORD'!H4989</f>
        <v>0</v>
      </c>
      <c r="CM4991">
        <f>'TABLEAU DE BORD'!K4989-'TABLEAU DE BORD'!I4989</f>
        <v>0</v>
      </c>
    </row>
    <row r="4992" spans="87:91" x14ac:dyDescent="0.25">
      <c r="CI4992">
        <f>'TABLEAU DE BORD'!B4990</f>
        <v>0</v>
      </c>
      <c r="CJ4992">
        <f>'TABLEAU DE BORD'!E4990-'TABLEAU DE BORD'!C4990</f>
        <v>0</v>
      </c>
      <c r="CL4992">
        <f>'TABLEAU DE BORD'!H4990</f>
        <v>0</v>
      </c>
      <c r="CM4992">
        <f>'TABLEAU DE BORD'!K4990-'TABLEAU DE BORD'!I4990</f>
        <v>0</v>
      </c>
    </row>
    <row r="4993" spans="87:91" x14ac:dyDescent="0.25">
      <c r="CI4993">
        <f>'TABLEAU DE BORD'!B4991</f>
        <v>0</v>
      </c>
      <c r="CJ4993">
        <f>'TABLEAU DE BORD'!E4991-'TABLEAU DE BORD'!C4991</f>
        <v>0</v>
      </c>
      <c r="CL4993">
        <f>'TABLEAU DE BORD'!H4991</f>
        <v>0</v>
      </c>
      <c r="CM4993">
        <f>'TABLEAU DE BORD'!K4991-'TABLEAU DE BORD'!I4991</f>
        <v>0</v>
      </c>
    </row>
    <row r="4994" spans="87:91" x14ac:dyDescent="0.25">
      <c r="CI4994">
        <f>'TABLEAU DE BORD'!B4992</f>
        <v>0</v>
      </c>
      <c r="CJ4994">
        <f>'TABLEAU DE BORD'!E4992-'TABLEAU DE BORD'!C4992</f>
        <v>0</v>
      </c>
      <c r="CL4994">
        <f>'TABLEAU DE BORD'!H4992</f>
        <v>0</v>
      </c>
      <c r="CM4994">
        <f>'TABLEAU DE BORD'!K4992-'TABLEAU DE BORD'!I4992</f>
        <v>0</v>
      </c>
    </row>
    <row r="4995" spans="87:91" x14ac:dyDescent="0.25">
      <c r="CI4995">
        <f>'TABLEAU DE BORD'!B4993</f>
        <v>0</v>
      </c>
      <c r="CJ4995">
        <f>'TABLEAU DE BORD'!E4993-'TABLEAU DE BORD'!C4993</f>
        <v>0</v>
      </c>
      <c r="CL4995">
        <f>'TABLEAU DE BORD'!H4993</f>
        <v>0</v>
      </c>
      <c r="CM4995">
        <f>'TABLEAU DE BORD'!K4993-'TABLEAU DE BORD'!I4993</f>
        <v>0</v>
      </c>
    </row>
    <row r="4996" spans="87:91" x14ac:dyDescent="0.25">
      <c r="CI4996">
        <f>'TABLEAU DE BORD'!B4994</f>
        <v>0</v>
      </c>
      <c r="CJ4996">
        <f>'TABLEAU DE BORD'!E4994-'TABLEAU DE BORD'!C4994</f>
        <v>0</v>
      </c>
      <c r="CL4996">
        <f>'TABLEAU DE BORD'!H4994</f>
        <v>0</v>
      </c>
      <c r="CM4996">
        <f>'TABLEAU DE BORD'!K4994-'TABLEAU DE BORD'!I4994</f>
        <v>0</v>
      </c>
    </row>
    <row r="4997" spans="87:91" x14ac:dyDescent="0.25">
      <c r="CI4997">
        <f>'TABLEAU DE BORD'!B4995</f>
        <v>0</v>
      </c>
      <c r="CJ4997">
        <f>'TABLEAU DE BORD'!E4995-'TABLEAU DE BORD'!C4995</f>
        <v>0</v>
      </c>
      <c r="CL4997">
        <f>'TABLEAU DE BORD'!H4995</f>
        <v>0</v>
      </c>
      <c r="CM4997">
        <f>'TABLEAU DE BORD'!K4995-'TABLEAU DE BORD'!I4995</f>
        <v>0</v>
      </c>
    </row>
    <row r="4998" spans="87:91" x14ac:dyDescent="0.25">
      <c r="CI4998">
        <f>'TABLEAU DE BORD'!B4996</f>
        <v>0</v>
      </c>
      <c r="CJ4998">
        <f>'TABLEAU DE BORD'!E4996-'TABLEAU DE BORD'!C4996</f>
        <v>0</v>
      </c>
      <c r="CL4998">
        <f>'TABLEAU DE BORD'!H4996</f>
        <v>0</v>
      </c>
      <c r="CM4998">
        <f>'TABLEAU DE BORD'!K4996-'TABLEAU DE BORD'!I4996</f>
        <v>0</v>
      </c>
    </row>
    <row r="4999" spans="87:91" x14ac:dyDescent="0.25">
      <c r="CI4999">
        <f>'TABLEAU DE BORD'!B4997</f>
        <v>0</v>
      </c>
      <c r="CJ4999">
        <f>'TABLEAU DE BORD'!E4997-'TABLEAU DE BORD'!C4997</f>
        <v>0</v>
      </c>
      <c r="CL4999">
        <f>'TABLEAU DE BORD'!H4997</f>
        <v>0</v>
      </c>
      <c r="CM4999">
        <f>'TABLEAU DE BORD'!K4997-'TABLEAU DE BORD'!I4997</f>
        <v>0</v>
      </c>
    </row>
    <row r="5000" spans="87:91" x14ac:dyDescent="0.25">
      <c r="CI5000">
        <f>'TABLEAU DE BORD'!B4998</f>
        <v>0</v>
      </c>
      <c r="CJ5000">
        <f>'TABLEAU DE BORD'!E4998-'TABLEAU DE BORD'!C4998</f>
        <v>0</v>
      </c>
      <c r="CL5000">
        <f>'TABLEAU DE BORD'!H4998</f>
        <v>0</v>
      </c>
      <c r="CM5000">
        <f>'TABLEAU DE BORD'!K4998-'TABLEAU DE BORD'!I4998</f>
        <v>0</v>
      </c>
    </row>
    <row r="5001" spans="87:91" x14ac:dyDescent="0.25">
      <c r="CI5001">
        <f>'TABLEAU DE BORD'!B4999</f>
        <v>0</v>
      </c>
      <c r="CJ5001">
        <f>'TABLEAU DE BORD'!E4999-'TABLEAU DE BORD'!C4999</f>
        <v>0</v>
      </c>
      <c r="CL5001">
        <f>'TABLEAU DE BORD'!H4999</f>
        <v>0</v>
      </c>
      <c r="CM5001">
        <f>'TABLEAU DE BORD'!K4999-'TABLEAU DE BORD'!I4999</f>
        <v>0</v>
      </c>
    </row>
    <row r="5002" spans="87:91" x14ac:dyDescent="0.25">
      <c r="CI5002">
        <f>'TABLEAU DE BORD'!B5000</f>
        <v>0</v>
      </c>
      <c r="CJ5002">
        <f>'TABLEAU DE BORD'!E5000-'TABLEAU DE BORD'!C5000</f>
        <v>0</v>
      </c>
      <c r="CL5002">
        <f>'TABLEAU DE BORD'!H5000</f>
        <v>0</v>
      </c>
      <c r="CM5002">
        <f>'TABLEAU DE BORD'!K5000-'TABLEAU DE BORD'!I5000</f>
        <v>0</v>
      </c>
    </row>
    <row r="5003" spans="87:91" x14ac:dyDescent="0.25">
      <c r="CI5003">
        <f>'TABLEAU DE BORD'!B5001</f>
        <v>0</v>
      </c>
      <c r="CJ5003">
        <f>'TABLEAU DE BORD'!E5001-'TABLEAU DE BORD'!C5001</f>
        <v>0</v>
      </c>
      <c r="CL5003">
        <f>'TABLEAU DE BORD'!H5001</f>
        <v>0</v>
      </c>
      <c r="CM5003">
        <f>'TABLEAU DE BORD'!K5001-'TABLEAU DE BORD'!I5001</f>
        <v>0</v>
      </c>
    </row>
    <row r="5004" spans="87:91" x14ac:dyDescent="0.25">
      <c r="CI5004">
        <f>'TABLEAU DE BORD'!B5002</f>
        <v>0</v>
      </c>
      <c r="CJ5004">
        <f>'TABLEAU DE BORD'!E5002-'TABLEAU DE BORD'!C5002</f>
        <v>0</v>
      </c>
      <c r="CL5004">
        <f>'TABLEAU DE BORD'!H5002</f>
        <v>0</v>
      </c>
      <c r="CM5004">
        <f>'TABLEAU DE BORD'!K5002-'TABLEAU DE BORD'!I5002</f>
        <v>0</v>
      </c>
    </row>
    <row r="5005" spans="87:91" x14ac:dyDescent="0.25">
      <c r="CI5005">
        <f>'TABLEAU DE BORD'!B5003</f>
        <v>0</v>
      </c>
      <c r="CJ5005">
        <f>'TABLEAU DE BORD'!E5003-'TABLEAU DE BORD'!C5003</f>
        <v>0</v>
      </c>
      <c r="CL5005">
        <f>'TABLEAU DE BORD'!H5003</f>
        <v>0</v>
      </c>
      <c r="CM5005">
        <f>'TABLEAU DE BORD'!K5003-'TABLEAU DE BORD'!I5003</f>
        <v>0</v>
      </c>
    </row>
    <row r="5006" spans="87:91" x14ac:dyDescent="0.25">
      <c r="CI5006">
        <f>'TABLEAU DE BORD'!B5004</f>
        <v>0</v>
      </c>
      <c r="CJ5006">
        <f>'TABLEAU DE BORD'!E5004-'TABLEAU DE BORD'!C5004</f>
        <v>0</v>
      </c>
      <c r="CL5006">
        <f>'TABLEAU DE BORD'!H5004</f>
        <v>0</v>
      </c>
      <c r="CM5006">
        <f>'TABLEAU DE BORD'!K5004-'TABLEAU DE BORD'!I5004</f>
        <v>0</v>
      </c>
    </row>
    <row r="5007" spans="87:91" x14ac:dyDescent="0.25">
      <c r="CI5007">
        <f>'TABLEAU DE BORD'!B5005</f>
        <v>0</v>
      </c>
      <c r="CJ5007">
        <f>'TABLEAU DE BORD'!E5005-'TABLEAU DE BORD'!C5005</f>
        <v>0</v>
      </c>
      <c r="CL5007">
        <f>'TABLEAU DE BORD'!H5005</f>
        <v>0</v>
      </c>
      <c r="CM5007">
        <f>'TABLEAU DE BORD'!K5005-'TABLEAU DE BORD'!I5005</f>
        <v>0</v>
      </c>
    </row>
    <row r="5008" spans="87:91" x14ac:dyDescent="0.25">
      <c r="CI5008">
        <f>'TABLEAU DE BORD'!B5006</f>
        <v>0</v>
      </c>
      <c r="CJ5008">
        <f>'TABLEAU DE BORD'!E5006-'TABLEAU DE BORD'!C5006</f>
        <v>0</v>
      </c>
      <c r="CL5008">
        <f>'TABLEAU DE BORD'!H5006</f>
        <v>0</v>
      </c>
      <c r="CM5008">
        <f>'TABLEAU DE BORD'!K5006-'TABLEAU DE BORD'!I5006</f>
        <v>0</v>
      </c>
    </row>
    <row r="5009" spans="87:91" x14ac:dyDescent="0.25">
      <c r="CI5009">
        <f>'TABLEAU DE BORD'!B5007</f>
        <v>0</v>
      </c>
      <c r="CJ5009">
        <f>'TABLEAU DE BORD'!E5007-'TABLEAU DE BORD'!C5007</f>
        <v>0</v>
      </c>
      <c r="CL5009">
        <f>'TABLEAU DE BORD'!H5007</f>
        <v>0</v>
      </c>
      <c r="CM5009">
        <f>'TABLEAU DE BORD'!K5007-'TABLEAU DE BORD'!I5007</f>
        <v>0</v>
      </c>
    </row>
    <row r="5010" spans="87:91" x14ac:dyDescent="0.25">
      <c r="CI5010">
        <f>'TABLEAU DE BORD'!B5008</f>
        <v>0</v>
      </c>
      <c r="CJ5010">
        <f>'TABLEAU DE BORD'!E5008-'TABLEAU DE BORD'!C5008</f>
        <v>0</v>
      </c>
      <c r="CL5010">
        <f>'TABLEAU DE BORD'!H5008</f>
        <v>0</v>
      </c>
      <c r="CM5010">
        <f>'TABLEAU DE BORD'!K5008-'TABLEAU DE BORD'!I5008</f>
        <v>0</v>
      </c>
    </row>
    <row r="5011" spans="87:91" x14ac:dyDescent="0.25">
      <c r="CI5011">
        <f>'TABLEAU DE BORD'!B5009</f>
        <v>0</v>
      </c>
      <c r="CJ5011">
        <f>'TABLEAU DE BORD'!E5009-'TABLEAU DE BORD'!C5009</f>
        <v>0</v>
      </c>
      <c r="CL5011">
        <f>'TABLEAU DE BORD'!H5009</f>
        <v>0</v>
      </c>
      <c r="CM5011">
        <f>'TABLEAU DE BORD'!K5009-'TABLEAU DE BORD'!I5009</f>
        <v>0</v>
      </c>
    </row>
    <row r="5012" spans="87:91" x14ac:dyDescent="0.25">
      <c r="CI5012">
        <f>'TABLEAU DE BORD'!B5010</f>
        <v>0</v>
      </c>
      <c r="CJ5012">
        <f>'TABLEAU DE BORD'!E5010-'TABLEAU DE BORD'!C5010</f>
        <v>0</v>
      </c>
      <c r="CL5012">
        <f>'TABLEAU DE BORD'!H5010</f>
        <v>0</v>
      </c>
      <c r="CM5012">
        <f>'TABLEAU DE BORD'!K5010-'TABLEAU DE BORD'!I5010</f>
        <v>0</v>
      </c>
    </row>
    <row r="5013" spans="87:91" x14ac:dyDescent="0.25">
      <c r="CI5013">
        <f>'TABLEAU DE BORD'!B5011</f>
        <v>0</v>
      </c>
      <c r="CJ5013">
        <f>'TABLEAU DE BORD'!E5011-'TABLEAU DE BORD'!C5011</f>
        <v>0</v>
      </c>
      <c r="CL5013">
        <f>'TABLEAU DE BORD'!H5011</f>
        <v>0</v>
      </c>
      <c r="CM5013">
        <f>'TABLEAU DE BORD'!K5011-'TABLEAU DE BORD'!I5011</f>
        <v>0</v>
      </c>
    </row>
    <row r="5014" spans="87:91" x14ac:dyDescent="0.25">
      <c r="CI5014">
        <f>'TABLEAU DE BORD'!B5012</f>
        <v>0</v>
      </c>
      <c r="CJ5014">
        <f>'TABLEAU DE BORD'!E5012-'TABLEAU DE BORD'!C5012</f>
        <v>0</v>
      </c>
      <c r="CL5014">
        <f>'TABLEAU DE BORD'!H5012</f>
        <v>0</v>
      </c>
      <c r="CM5014">
        <f>'TABLEAU DE BORD'!K5012-'TABLEAU DE BORD'!I5012</f>
        <v>0</v>
      </c>
    </row>
    <row r="5015" spans="87:91" x14ac:dyDescent="0.25">
      <c r="CI5015">
        <f>'TABLEAU DE BORD'!B5013</f>
        <v>0</v>
      </c>
      <c r="CJ5015">
        <f>'TABLEAU DE BORD'!E5013-'TABLEAU DE BORD'!C5013</f>
        <v>0</v>
      </c>
      <c r="CL5015">
        <f>'TABLEAU DE BORD'!H5013</f>
        <v>0</v>
      </c>
      <c r="CM5015">
        <f>'TABLEAU DE BORD'!K5013-'TABLEAU DE BORD'!I5013</f>
        <v>0</v>
      </c>
    </row>
    <row r="5016" spans="87:91" x14ac:dyDescent="0.25">
      <c r="CI5016">
        <f>'TABLEAU DE BORD'!B5014</f>
        <v>0</v>
      </c>
      <c r="CJ5016">
        <f>'TABLEAU DE BORD'!E5014-'TABLEAU DE BORD'!C5014</f>
        <v>0</v>
      </c>
      <c r="CL5016">
        <f>'TABLEAU DE BORD'!H5014</f>
        <v>0</v>
      </c>
      <c r="CM5016">
        <f>'TABLEAU DE BORD'!K5014-'TABLEAU DE BORD'!I5014</f>
        <v>0</v>
      </c>
    </row>
    <row r="5017" spans="87:91" x14ac:dyDescent="0.25">
      <c r="CI5017">
        <f>'TABLEAU DE BORD'!B5015</f>
        <v>0</v>
      </c>
      <c r="CJ5017">
        <f>'TABLEAU DE BORD'!E5015-'TABLEAU DE BORD'!C5015</f>
        <v>0</v>
      </c>
      <c r="CL5017">
        <f>'TABLEAU DE BORD'!H5015</f>
        <v>0</v>
      </c>
      <c r="CM5017">
        <f>'TABLEAU DE BORD'!K5015-'TABLEAU DE BORD'!I5015</f>
        <v>0</v>
      </c>
    </row>
    <row r="5018" spans="87:91" x14ac:dyDescent="0.25">
      <c r="CI5018">
        <f>'TABLEAU DE BORD'!B5016</f>
        <v>0</v>
      </c>
      <c r="CJ5018">
        <f>'TABLEAU DE BORD'!E5016-'TABLEAU DE BORD'!C5016</f>
        <v>0</v>
      </c>
      <c r="CL5018">
        <f>'TABLEAU DE BORD'!H5016</f>
        <v>0</v>
      </c>
      <c r="CM5018">
        <f>'TABLEAU DE BORD'!K5016-'TABLEAU DE BORD'!I5016</f>
        <v>0</v>
      </c>
    </row>
    <row r="5019" spans="87:91" x14ac:dyDescent="0.25">
      <c r="CI5019">
        <f>'TABLEAU DE BORD'!B5017</f>
        <v>0</v>
      </c>
      <c r="CJ5019">
        <f>'TABLEAU DE BORD'!E5017-'TABLEAU DE BORD'!C5017</f>
        <v>0</v>
      </c>
      <c r="CL5019">
        <f>'TABLEAU DE BORD'!H5017</f>
        <v>0</v>
      </c>
      <c r="CM5019">
        <f>'TABLEAU DE BORD'!K5017-'TABLEAU DE BORD'!I5017</f>
        <v>0</v>
      </c>
    </row>
    <row r="5020" spans="87:91" x14ac:dyDescent="0.25">
      <c r="CI5020">
        <f>'TABLEAU DE BORD'!B5018</f>
        <v>0</v>
      </c>
      <c r="CJ5020">
        <f>'TABLEAU DE BORD'!E5018-'TABLEAU DE BORD'!C5018</f>
        <v>0</v>
      </c>
      <c r="CL5020">
        <f>'TABLEAU DE BORD'!H5018</f>
        <v>0</v>
      </c>
      <c r="CM5020">
        <f>'TABLEAU DE BORD'!K5018-'TABLEAU DE BORD'!I5018</f>
        <v>0</v>
      </c>
    </row>
    <row r="5021" spans="87:91" x14ac:dyDescent="0.25">
      <c r="CI5021">
        <f>'TABLEAU DE BORD'!B5019</f>
        <v>0</v>
      </c>
      <c r="CJ5021">
        <f>'TABLEAU DE BORD'!E5019-'TABLEAU DE BORD'!C5019</f>
        <v>0</v>
      </c>
      <c r="CL5021">
        <f>'TABLEAU DE BORD'!H5019</f>
        <v>0</v>
      </c>
      <c r="CM5021">
        <f>'TABLEAU DE BORD'!K5019-'TABLEAU DE BORD'!I5019</f>
        <v>0</v>
      </c>
    </row>
    <row r="5022" spans="87:91" x14ac:dyDescent="0.25">
      <c r="CI5022">
        <f>'TABLEAU DE BORD'!B5020</f>
        <v>0</v>
      </c>
      <c r="CJ5022">
        <f>'TABLEAU DE BORD'!E5020-'TABLEAU DE BORD'!C5020</f>
        <v>0</v>
      </c>
      <c r="CL5022">
        <f>'TABLEAU DE BORD'!H5020</f>
        <v>0</v>
      </c>
      <c r="CM5022">
        <f>'TABLEAU DE BORD'!K5020-'TABLEAU DE BORD'!I5020</f>
        <v>0</v>
      </c>
    </row>
    <row r="5023" spans="87:91" x14ac:dyDescent="0.25">
      <c r="CI5023">
        <f>'TABLEAU DE BORD'!B5021</f>
        <v>0</v>
      </c>
      <c r="CJ5023">
        <f>'TABLEAU DE BORD'!E5021-'TABLEAU DE BORD'!C5021</f>
        <v>0</v>
      </c>
      <c r="CL5023">
        <f>'TABLEAU DE BORD'!H5021</f>
        <v>0</v>
      </c>
      <c r="CM5023">
        <f>'TABLEAU DE BORD'!K5021-'TABLEAU DE BORD'!I5021</f>
        <v>0</v>
      </c>
    </row>
    <row r="5024" spans="87:91" x14ac:dyDescent="0.25">
      <c r="CI5024">
        <f>'TABLEAU DE BORD'!B5022</f>
        <v>0</v>
      </c>
      <c r="CJ5024">
        <f>'TABLEAU DE BORD'!E5022-'TABLEAU DE BORD'!C5022</f>
        <v>0</v>
      </c>
      <c r="CL5024">
        <f>'TABLEAU DE BORD'!H5022</f>
        <v>0</v>
      </c>
      <c r="CM5024">
        <f>'TABLEAU DE BORD'!K5022-'TABLEAU DE BORD'!I5022</f>
        <v>0</v>
      </c>
    </row>
    <row r="5025" spans="87:91" x14ac:dyDescent="0.25">
      <c r="CI5025">
        <f>'TABLEAU DE BORD'!B5023</f>
        <v>0</v>
      </c>
      <c r="CJ5025">
        <f>'TABLEAU DE BORD'!E5023-'TABLEAU DE BORD'!C5023</f>
        <v>0</v>
      </c>
      <c r="CL5025">
        <f>'TABLEAU DE BORD'!H5023</f>
        <v>0</v>
      </c>
      <c r="CM5025">
        <f>'TABLEAU DE BORD'!K5023-'TABLEAU DE BORD'!I5023</f>
        <v>0</v>
      </c>
    </row>
    <row r="5026" spans="87:91" x14ac:dyDescent="0.25">
      <c r="CI5026">
        <f>'TABLEAU DE BORD'!B5024</f>
        <v>0</v>
      </c>
      <c r="CJ5026">
        <f>'TABLEAU DE BORD'!E5024-'TABLEAU DE BORD'!C5024</f>
        <v>0</v>
      </c>
      <c r="CL5026">
        <f>'TABLEAU DE BORD'!H5024</f>
        <v>0</v>
      </c>
      <c r="CM5026">
        <f>'TABLEAU DE BORD'!K5024-'TABLEAU DE BORD'!I5024</f>
        <v>0</v>
      </c>
    </row>
    <row r="5027" spans="87:91" x14ac:dyDescent="0.25">
      <c r="CI5027">
        <f>'TABLEAU DE BORD'!B5025</f>
        <v>0</v>
      </c>
      <c r="CJ5027">
        <f>'TABLEAU DE BORD'!E5025-'TABLEAU DE BORD'!C5025</f>
        <v>0</v>
      </c>
      <c r="CL5027">
        <f>'TABLEAU DE BORD'!H5025</f>
        <v>0</v>
      </c>
      <c r="CM5027">
        <f>'TABLEAU DE BORD'!K5025-'TABLEAU DE BORD'!I5025</f>
        <v>0</v>
      </c>
    </row>
    <row r="5028" spans="87:91" x14ac:dyDescent="0.25">
      <c r="CI5028">
        <f>'TABLEAU DE BORD'!B5026</f>
        <v>0</v>
      </c>
      <c r="CJ5028">
        <f>'TABLEAU DE BORD'!E5026-'TABLEAU DE BORD'!C5026</f>
        <v>0</v>
      </c>
      <c r="CL5028">
        <f>'TABLEAU DE BORD'!H5026</f>
        <v>0</v>
      </c>
      <c r="CM5028">
        <f>'TABLEAU DE BORD'!K5026-'TABLEAU DE BORD'!I5026</f>
        <v>0</v>
      </c>
    </row>
    <row r="5029" spans="87:91" x14ac:dyDescent="0.25">
      <c r="CI5029">
        <f>'TABLEAU DE BORD'!B5027</f>
        <v>0</v>
      </c>
      <c r="CJ5029">
        <f>'TABLEAU DE BORD'!E5027-'TABLEAU DE BORD'!C5027</f>
        <v>0</v>
      </c>
      <c r="CL5029">
        <f>'TABLEAU DE BORD'!H5027</f>
        <v>0</v>
      </c>
      <c r="CM5029">
        <f>'TABLEAU DE BORD'!K5027-'TABLEAU DE BORD'!I5027</f>
        <v>0</v>
      </c>
    </row>
    <row r="5030" spans="87:91" x14ac:dyDescent="0.25">
      <c r="CI5030">
        <f>'TABLEAU DE BORD'!B5028</f>
        <v>0</v>
      </c>
      <c r="CJ5030">
        <f>'TABLEAU DE BORD'!E5028-'TABLEAU DE BORD'!C5028</f>
        <v>0</v>
      </c>
      <c r="CL5030">
        <f>'TABLEAU DE BORD'!H5028</f>
        <v>0</v>
      </c>
      <c r="CM5030">
        <f>'TABLEAU DE BORD'!K5028-'TABLEAU DE BORD'!I5028</f>
        <v>0</v>
      </c>
    </row>
    <row r="5031" spans="87:91" x14ac:dyDescent="0.25">
      <c r="CI5031">
        <f>'TABLEAU DE BORD'!B5029</f>
        <v>0</v>
      </c>
      <c r="CJ5031">
        <f>'TABLEAU DE BORD'!E5029-'TABLEAU DE BORD'!C5029</f>
        <v>0</v>
      </c>
      <c r="CL5031">
        <f>'TABLEAU DE BORD'!H5029</f>
        <v>0</v>
      </c>
      <c r="CM5031">
        <f>'TABLEAU DE BORD'!K5029-'TABLEAU DE BORD'!I5029</f>
        <v>0</v>
      </c>
    </row>
    <row r="5032" spans="87:91" x14ac:dyDescent="0.25">
      <c r="CI5032">
        <f>'TABLEAU DE BORD'!B5030</f>
        <v>0</v>
      </c>
      <c r="CJ5032">
        <f>'TABLEAU DE BORD'!E5030-'TABLEAU DE BORD'!C5030</f>
        <v>0</v>
      </c>
      <c r="CL5032">
        <f>'TABLEAU DE BORD'!H5030</f>
        <v>0</v>
      </c>
      <c r="CM5032">
        <f>'TABLEAU DE BORD'!K5030-'TABLEAU DE BORD'!I5030</f>
        <v>0</v>
      </c>
    </row>
    <row r="5033" spans="87:91" x14ac:dyDescent="0.25">
      <c r="CI5033">
        <f>'TABLEAU DE BORD'!B5031</f>
        <v>0</v>
      </c>
      <c r="CJ5033">
        <f>'TABLEAU DE BORD'!E5031-'TABLEAU DE BORD'!C5031</f>
        <v>0</v>
      </c>
      <c r="CL5033">
        <f>'TABLEAU DE BORD'!H5031</f>
        <v>0</v>
      </c>
      <c r="CM5033">
        <f>'TABLEAU DE BORD'!K5031-'TABLEAU DE BORD'!I5031</f>
        <v>0</v>
      </c>
    </row>
    <row r="5034" spans="87:91" x14ac:dyDescent="0.25">
      <c r="CI5034">
        <f>'TABLEAU DE BORD'!B5032</f>
        <v>0</v>
      </c>
      <c r="CJ5034">
        <f>'TABLEAU DE BORD'!E5032-'TABLEAU DE BORD'!C5032</f>
        <v>0</v>
      </c>
      <c r="CL5034">
        <f>'TABLEAU DE BORD'!H5032</f>
        <v>0</v>
      </c>
      <c r="CM5034">
        <f>'TABLEAU DE BORD'!K5032-'TABLEAU DE BORD'!I5032</f>
        <v>0</v>
      </c>
    </row>
    <row r="5035" spans="87:91" x14ac:dyDescent="0.25">
      <c r="CI5035">
        <f>'TABLEAU DE BORD'!B5033</f>
        <v>0</v>
      </c>
      <c r="CJ5035">
        <f>'TABLEAU DE BORD'!E5033-'TABLEAU DE BORD'!C5033</f>
        <v>0</v>
      </c>
      <c r="CL5035">
        <f>'TABLEAU DE BORD'!H5033</f>
        <v>0</v>
      </c>
      <c r="CM5035">
        <f>'TABLEAU DE BORD'!K5033-'TABLEAU DE BORD'!I5033</f>
        <v>0</v>
      </c>
    </row>
    <row r="5036" spans="87:91" x14ac:dyDescent="0.25">
      <c r="CI5036">
        <f>'TABLEAU DE BORD'!B5034</f>
        <v>0</v>
      </c>
      <c r="CJ5036">
        <f>'TABLEAU DE BORD'!E5034-'TABLEAU DE BORD'!C5034</f>
        <v>0</v>
      </c>
      <c r="CL5036">
        <f>'TABLEAU DE BORD'!H5034</f>
        <v>0</v>
      </c>
      <c r="CM5036">
        <f>'TABLEAU DE BORD'!K5034-'TABLEAU DE BORD'!I5034</f>
        <v>0</v>
      </c>
    </row>
    <row r="5037" spans="87:91" x14ac:dyDescent="0.25">
      <c r="CI5037">
        <f>'TABLEAU DE BORD'!B5035</f>
        <v>0</v>
      </c>
      <c r="CJ5037">
        <f>'TABLEAU DE BORD'!E5035-'TABLEAU DE BORD'!C5035</f>
        <v>0</v>
      </c>
      <c r="CL5037">
        <f>'TABLEAU DE BORD'!H5035</f>
        <v>0</v>
      </c>
      <c r="CM5037">
        <f>'TABLEAU DE BORD'!K5035-'TABLEAU DE BORD'!I5035</f>
        <v>0</v>
      </c>
    </row>
    <row r="5038" spans="87:91" x14ac:dyDescent="0.25">
      <c r="CI5038">
        <f>'TABLEAU DE BORD'!B5036</f>
        <v>0</v>
      </c>
      <c r="CJ5038">
        <f>'TABLEAU DE BORD'!E5036-'TABLEAU DE BORD'!C5036</f>
        <v>0</v>
      </c>
      <c r="CL5038">
        <f>'TABLEAU DE BORD'!H5036</f>
        <v>0</v>
      </c>
      <c r="CM5038">
        <f>'TABLEAU DE BORD'!K5036-'TABLEAU DE BORD'!I5036</f>
        <v>0</v>
      </c>
    </row>
    <row r="5039" spans="87:91" x14ac:dyDescent="0.25">
      <c r="CI5039">
        <f>'TABLEAU DE BORD'!B5037</f>
        <v>0</v>
      </c>
      <c r="CJ5039">
        <f>'TABLEAU DE BORD'!E5037-'TABLEAU DE BORD'!C5037</f>
        <v>0</v>
      </c>
      <c r="CL5039">
        <f>'TABLEAU DE BORD'!H5037</f>
        <v>0</v>
      </c>
      <c r="CM5039">
        <f>'TABLEAU DE BORD'!K5037-'TABLEAU DE BORD'!I5037</f>
        <v>0</v>
      </c>
    </row>
    <row r="5040" spans="87:91" x14ac:dyDescent="0.25">
      <c r="CI5040">
        <f>'TABLEAU DE BORD'!B5038</f>
        <v>0</v>
      </c>
      <c r="CJ5040">
        <f>'TABLEAU DE BORD'!E5038-'TABLEAU DE BORD'!C5038</f>
        <v>0</v>
      </c>
      <c r="CL5040">
        <f>'TABLEAU DE BORD'!H5038</f>
        <v>0</v>
      </c>
      <c r="CM5040">
        <f>'TABLEAU DE BORD'!K5038-'TABLEAU DE BORD'!I5038</f>
        <v>0</v>
      </c>
    </row>
    <row r="5041" spans="87:91" x14ac:dyDescent="0.25">
      <c r="CI5041">
        <f>'TABLEAU DE BORD'!B5039</f>
        <v>0</v>
      </c>
      <c r="CJ5041">
        <f>'TABLEAU DE BORD'!E5039-'TABLEAU DE BORD'!C5039</f>
        <v>0</v>
      </c>
      <c r="CL5041">
        <f>'TABLEAU DE BORD'!H5039</f>
        <v>0</v>
      </c>
      <c r="CM5041">
        <f>'TABLEAU DE BORD'!K5039-'TABLEAU DE BORD'!I5039</f>
        <v>0</v>
      </c>
    </row>
    <row r="5042" spans="87:91" x14ac:dyDescent="0.25">
      <c r="CI5042">
        <f>'TABLEAU DE BORD'!B5040</f>
        <v>0</v>
      </c>
      <c r="CJ5042">
        <f>'TABLEAU DE BORD'!E5040-'TABLEAU DE BORD'!C5040</f>
        <v>0</v>
      </c>
      <c r="CL5042">
        <f>'TABLEAU DE BORD'!H5040</f>
        <v>0</v>
      </c>
      <c r="CM5042">
        <f>'TABLEAU DE BORD'!K5040-'TABLEAU DE BORD'!I5040</f>
        <v>0</v>
      </c>
    </row>
    <row r="5043" spans="87:91" x14ac:dyDescent="0.25">
      <c r="CI5043">
        <f>'TABLEAU DE BORD'!B5041</f>
        <v>0</v>
      </c>
      <c r="CJ5043">
        <f>'TABLEAU DE BORD'!E5041-'TABLEAU DE BORD'!C5041</f>
        <v>0</v>
      </c>
      <c r="CL5043">
        <f>'TABLEAU DE BORD'!H5041</f>
        <v>0</v>
      </c>
      <c r="CM5043">
        <f>'TABLEAU DE BORD'!K5041-'TABLEAU DE BORD'!I5041</f>
        <v>0</v>
      </c>
    </row>
    <row r="5044" spans="87:91" x14ac:dyDescent="0.25">
      <c r="CI5044">
        <f>'TABLEAU DE BORD'!B5042</f>
        <v>0</v>
      </c>
      <c r="CJ5044">
        <f>'TABLEAU DE BORD'!E5042-'TABLEAU DE BORD'!C5042</f>
        <v>0</v>
      </c>
      <c r="CL5044">
        <f>'TABLEAU DE BORD'!H5042</f>
        <v>0</v>
      </c>
      <c r="CM5044">
        <f>'TABLEAU DE BORD'!K5042-'TABLEAU DE BORD'!I5042</f>
        <v>0</v>
      </c>
    </row>
    <row r="5045" spans="87:91" x14ac:dyDescent="0.25">
      <c r="CI5045">
        <f>'TABLEAU DE BORD'!B5043</f>
        <v>0</v>
      </c>
      <c r="CJ5045">
        <f>'TABLEAU DE BORD'!E5043-'TABLEAU DE BORD'!C5043</f>
        <v>0</v>
      </c>
      <c r="CL5045">
        <f>'TABLEAU DE BORD'!H5043</f>
        <v>0</v>
      </c>
      <c r="CM5045">
        <f>'TABLEAU DE BORD'!K5043-'TABLEAU DE BORD'!I5043</f>
        <v>0</v>
      </c>
    </row>
    <row r="5046" spans="87:91" x14ac:dyDescent="0.25">
      <c r="CI5046">
        <f>'TABLEAU DE BORD'!B5044</f>
        <v>0</v>
      </c>
      <c r="CJ5046">
        <f>'TABLEAU DE BORD'!E5044-'TABLEAU DE BORD'!C5044</f>
        <v>0</v>
      </c>
      <c r="CL5046">
        <f>'TABLEAU DE BORD'!H5044</f>
        <v>0</v>
      </c>
      <c r="CM5046">
        <f>'TABLEAU DE BORD'!K5044-'TABLEAU DE BORD'!I5044</f>
        <v>0</v>
      </c>
    </row>
    <row r="5047" spans="87:91" x14ac:dyDescent="0.25">
      <c r="CI5047">
        <f>'TABLEAU DE BORD'!B5045</f>
        <v>0</v>
      </c>
      <c r="CJ5047">
        <f>'TABLEAU DE BORD'!E5045-'TABLEAU DE BORD'!C5045</f>
        <v>0</v>
      </c>
      <c r="CL5047">
        <f>'TABLEAU DE BORD'!H5045</f>
        <v>0</v>
      </c>
      <c r="CM5047">
        <f>'TABLEAU DE BORD'!K5045-'TABLEAU DE BORD'!I5045</f>
        <v>0</v>
      </c>
    </row>
    <row r="5048" spans="87:91" x14ac:dyDescent="0.25">
      <c r="CI5048">
        <f>'TABLEAU DE BORD'!B5046</f>
        <v>0</v>
      </c>
      <c r="CJ5048">
        <f>'TABLEAU DE BORD'!E5046-'TABLEAU DE BORD'!C5046</f>
        <v>0</v>
      </c>
      <c r="CL5048">
        <f>'TABLEAU DE BORD'!H5046</f>
        <v>0</v>
      </c>
      <c r="CM5048">
        <f>'TABLEAU DE BORD'!K5046-'TABLEAU DE BORD'!I5046</f>
        <v>0</v>
      </c>
    </row>
    <row r="5049" spans="87:91" x14ac:dyDescent="0.25">
      <c r="CI5049">
        <f>'TABLEAU DE BORD'!B5047</f>
        <v>0</v>
      </c>
      <c r="CJ5049">
        <f>'TABLEAU DE BORD'!E5047-'TABLEAU DE BORD'!C5047</f>
        <v>0</v>
      </c>
      <c r="CL5049">
        <f>'TABLEAU DE BORD'!H5047</f>
        <v>0</v>
      </c>
      <c r="CM5049">
        <f>'TABLEAU DE BORD'!K5047-'TABLEAU DE BORD'!I5047</f>
        <v>0</v>
      </c>
    </row>
    <row r="5050" spans="87:91" x14ac:dyDescent="0.25">
      <c r="CI5050">
        <f>'TABLEAU DE BORD'!B5048</f>
        <v>0</v>
      </c>
      <c r="CJ5050">
        <f>'TABLEAU DE BORD'!E5048-'TABLEAU DE BORD'!C5048</f>
        <v>0</v>
      </c>
      <c r="CL5050">
        <f>'TABLEAU DE BORD'!H5048</f>
        <v>0</v>
      </c>
      <c r="CM5050">
        <f>'TABLEAU DE BORD'!K5048-'TABLEAU DE BORD'!I5048</f>
        <v>0</v>
      </c>
    </row>
    <row r="5051" spans="87:91" x14ac:dyDescent="0.25">
      <c r="CI5051">
        <f>'TABLEAU DE BORD'!B5049</f>
        <v>0</v>
      </c>
      <c r="CJ5051">
        <f>'TABLEAU DE BORD'!E5049-'TABLEAU DE BORD'!C5049</f>
        <v>0</v>
      </c>
      <c r="CL5051">
        <f>'TABLEAU DE BORD'!H5049</f>
        <v>0</v>
      </c>
      <c r="CM5051">
        <f>'TABLEAU DE BORD'!K5049-'TABLEAU DE BORD'!I5049</f>
        <v>0</v>
      </c>
    </row>
    <row r="5052" spans="87:91" x14ac:dyDescent="0.25">
      <c r="CI5052">
        <f>'TABLEAU DE BORD'!B5050</f>
        <v>0</v>
      </c>
      <c r="CJ5052">
        <f>'TABLEAU DE BORD'!E5050-'TABLEAU DE BORD'!C5050</f>
        <v>0</v>
      </c>
      <c r="CL5052">
        <f>'TABLEAU DE BORD'!H5050</f>
        <v>0</v>
      </c>
      <c r="CM5052">
        <f>'TABLEAU DE BORD'!K5050-'TABLEAU DE BORD'!I5050</f>
        <v>0</v>
      </c>
    </row>
    <row r="5053" spans="87:91" x14ac:dyDescent="0.25">
      <c r="CI5053">
        <f>'TABLEAU DE BORD'!B5051</f>
        <v>0</v>
      </c>
      <c r="CJ5053">
        <f>'TABLEAU DE BORD'!E5051-'TABLEAU DE BORD'!C5051</f>
        <v>0</v>
      </c>
      <c r="CL5053">
        <f>'TABLEAU DE BORD'!H5051</f>
        <v>0</v>
      </c>
      <c r="CM5053">
        <f>'TABLEAU DE BORD'!K5051-'TABLEAU DE BORD'!I5051</f>
        <v>0</v>
      </c>
    </row>
    <row r="5054" spans="87:91" x14ac:dyDescent="0.25">
      <c r="CI5054">
        <f>'TABLEAU DE BORD'!B5052</f>
        <v>0</v>
      </c>
      <c r="CJ5054">
        <f>'TABLEAU DE BORD'!E5052-'TABLEAU DE BORD'!C5052</f>
        <v>0</v>
      </c>
      <c r="CL5054">
        <f>'TABLEAU DE BORD'!H5052</f>
        <v>0</v>
      </c>
      <c r="CM5054">
        <f>'TABLEAU DE BORD'!K5052-'TABLEAU DE BORD'!I5052</f>
        <v>0</v>
      </c>
    </row>
    <row r="5055" spans="87:91" x14ac:dyDescent="0.25">
      <c r="CI5055">
        <f>'TABLEAU DE BORD'!B5053</f>
        <v>0</v>
      </c>
      <c r="CJ5055">
        <f>'TABLEAU DE BORD'!E5053-'TABLEAU DE BORD'!C5053</f>
        <v>0</v>
      </c>
      <c r="CL5055">
        <f>'TABLEAU DE BORD'!H5053</f>
        <v>0</v>
      </c>
      <c r="CM5055">
        <f>'TABLEAU DE BORD'!K5053-'TABLEAU DE BORD'!I5053</f>
        <v>0</v>
      </c>
    </row>
    <row r="5056" spans="87:91" x14ac:dyDescent="0.25">
      <c r="CI5056">
        <f>'TABLEAU DE BORD'!B5054</f>
        <v>0</v>
      </c>
      <c r="CJ5056">
        <f>'TABLEAU DE BORD'!E5054-'TABLEAU DE BORD'!C5054</f>
        <v>0</v>
      </c>
      <c r="CL5056">
        <f>'TABLEAU DE BORD'!H5054</f>
        <v>0</v>
      </c>
      <c r="CM5056">
        <f>'TABLEAU DE BORD'!K5054-'TABLEAU DE BORD'!I5054</f>
        <v>0</v>
      </c>
    </row>
    <row r="5057" spans="87:91" x14ac:dyDescent="0.25">
      <c r="CI5057">
        <f>'TABLEAU DE BORD'!B5055</f>
        <v>0</v>
      </c>
      <c r="CJ5057">
        <f>'TABLEAU DE BORD'!E5055-'TABLEAU DE BORD'!C5055</f>
        <v>0</v>
      </c>
      <c r="CL5057">
        <f>'TABLEAU DE BORD'!H5055</f>
        <v>0</v>
      </c>
      <c r="CM5057">
        <f>'TABLEAU DE BORD'!K5055-'TABLEAU DE BORD'!I5055</f>
        <v>0</v>
      </c>
    </row>
    <row r="5058" spans="87:91" x14ac:dyDescent="0.25">
      <c r="CI5058">
        <f>'TABLEAU DE BORD'!B5056</f>
        <v>0</v>
      </c>
      <c r="CJ5058">
        <f>'TABLEAU DE BORD'!E5056-'TABLEAU DE BORD'!C5056</f>
        <v>0</v>
      </c>
      <c r="CL5058">
        <f>'TABLEAU DE BORD'!H5056</f>
        <v>0</v>
      </c>
      <c r="CM5058">
        <f>'TABLEAU DE BORD'!K5056-'TABLEAU DE BORD'!I5056</f>
        <v>0</v>
      </c>
    </row>
    <row r="5059" spans="87:91" x14ac:dyDescent="0.25">
      <c r="CI5059">
        <f>'TABLEAU DE BORD'!B5057</f>
        <v>0</v>
      </c>
      <c r="CJ5059">
        <f>'TABLEAU DE BORD'!E5057-'TABLEAU DE BORD'!C5057</f>
        <v>0</v>
      </c>
      <c r="CL5059">
        <f>'TABLEAU DE BORD'!H5057</f>
        <v>0</v>
      </c>
      <c r="CM5059">
        <f>'TABLEAU DE BORD'!K5057-'TABLEAU DE BORD'!I5057</f>
        <v>0</v>
      </c>
    </row>
    <row r="5060" spans="87:91" x14ac:dyDescent="0.25">
      <c r="CI5060">
        <f>'TABLEAU DE BORD'!B5058</f>
        <v>0</v>
      </c>
      <c r="CJ5060">
        <f>'TABLEAU DE BORD'!E5058-'TABLEAU DE BORD'!C5058</f>
        <v>0</v>
      </c>
      <c r="CL5060">
        <f>'TABLEAU DE BORD'!H5058</f>
        <v>0</v>
      </c>
      <c r="CM5060">
        <f>'TABLEAU DE BORD'!K5058-'TABLEAU DE BORD'!I5058</f>
        <v>0</v>
      </c>
    </row>
    <row r="5061" spans="87:91" x14ac:dyDescent="0.25">
      <c r="CI5061">
        <f>'TABLEAU DE BORD'!B5059</f>
        <v>0</v>
      </c>
      <c r="CJ5061">
        <f>'TABLEAU DE BORD'!E5059-'TABLEAU DE BORD'!C5059</f>
        <v>0</v>
      </c>
      <c r="CL5061">
        <f>'TABLEAU DE BORD'!H5059</f>
        <v>0</v>
      </c>
      <c r="CM5061">
        <f>'TABLEAU DE BORD'!K5059-'TABLEAU DE BORD'!I5059</f>
        <v>0</v>
      </c>
    </row>
    <row r="5062" spans="87:91" x14ac:dyDescent="0.25">
      <c r="CI5062">
        <f>'TABLEAU DE BORD'!B5060</f>
        <v>0</v>
      </c>
      <c r="CJ5062">
        <f>'TABLEAU DE BORD'!E5060-'TABLEAU DE BORD'!C5060</f>
        <v>0</v>
      </c>
      <c r="CL5062">
        <f>'TABLEAU DE BORD'!H5060</f>
        <v>0</v>
      </c>
      <c r="CM5062">
        <f>'TABLEAU DE BORD'!K5060-'TABLEAU DE BORD'!I5060</f>
        <v>0</v>
      </c>
    </row>
    <row r="5063" spans="87:91" x14ac:dyDescent="0.25">
      <c r="CI5063">
        <f>'TABLEAU DE BORD'!B5061</f>
        <v>0</v>
      </c>
      <c r="CJ5063">
        <f>'TABLEAU DE BORD'!E5061-'TABLEAU DE BORD'!C5061</f>
        <v>0</v>
      </c>
      <c r="CL5063">
        <f>'TABLEAU DE BORD'!H5061</f>
        <v>0</v>
      </c>
      <c r="CM5063">
        <f>'TABLEAU DE BORD'!K5061-'TABLEAU DE BORD'!I5061</f>
        <v>0</v>
      </c>
    </row>
    <row r="5064" spans="87:91" x14ac:dyDescent="0.25">
      <c r="CI5064">
        <f>'TABLEAU DE BORD'!B5062</f>
        <v>0</v>
      </c>
      <c r="CJ5064">
        <f>'TABLEAU DE BORD'!E5062-'TABLEAU DE BORD'!C5062</f>
        <v>0</v>
      </c>
      <c r="CL5064">
        <f>'TABLEAU DE BORD'!H5062</f>
        <v>0</v>
      </c>
      <c r="CM5064">
        <f>'TABLEAU DE BORD'!K5062-'TABLEAU DE BORD'!I5062</f>
        <v>0</v>
      </c>
    </row>
    <row r="5065" spans="87:91" x14ac:dyDescent="0.25">
      <c r="CI5065">
        <f>'TABLEAU DE BORD'!B5063</f>
        <v>0</v>
      </c>
      <c r="CJ5065">
        <f>'TABLEAU DE BORD'!E5063-'TABLEAU DE BORD'!C5063</f>
        <v>0</v>
      </c>
      <c r="CL5065">
        <f>'TABLEAU DE BORD'!H5063</f>
        <v>0</v>
      </c>
      <c r="CM5065">
        <f>'TABLEAU DE BORD'!K5063-'TABLEAU DE BORD'!I5063</f>
        <v>0</v>
      </c>
    </row>
    <row r="5066" spans="87:91" x14ac:dyDescent="0.25">
      <c r="CI5066">
        <f>'TABLEAU DE BORD'!B5064</f>
        <v>0</v>
      </c>
      <c r="CJ5066">
        <f>'TABLEAU DE BORD'!E5064-'TABLEAU DE BORD'!C5064</f>
        <v>0</v>
      </c>
      <c r="CL5066">
        <f>'TABLEAU DE BORD'!H5064</f>
        <v>0</v>
      </c>
      <c r="CM5066">
        <f>'TABLEAU DE BORD'!K5064-'TABLEAU DE BORD'!I5064</f>
        <v>0</v>
      </c>
    </row>
    <row r="5067" spans="87:91" x14ac:dyDescent="0.25">
      <c r="CI5067">
        <f>'TABLEAU DE BORD'!B5065</f>
        <v>0</v>
      </c>
      <c r="CJ5067">
        <f>'TABLEAU DE BORD'!E5065-'TABLEAU DE BORD'!C5065</f>
        <v>0</v>
      </c>
      <c r="CL5067">
        <f>'TABLEAU DE BORD'!H5065</f>
        <v>0</v>
      </c>
      <c r="CM5067">
        <f>'TABLEAU DE BORD'!K5065-'TABLEAU DE BORD'!I5065</f>
        <v>0</v>
      </c>
    </row>
    <row r="5068" spans="87:91" x14ac:dyDescent="0.25">
      <c r="CI5068">
        <f>'TABLEAU DE BORD'!B5066</f>
        <v>0</v>
      </c>
      <c r="CJ5068">
        <f>'TABLEAU DE BORD'!E5066-'TABLEAU DE BORD'!C5066</f>
        <v>0</v>
      </c>
      <c r="CL5068">
        <f>'TABLEAU DE BORD'!H5066</f>
        <v>0</v>
      </c>
      <c r="CM5068">
        <f>'TABLEAU DE BORD'!K5066-'TABLEAU DE BORD'!I5066</f>
        <v>0</v>
      </c>
    </row>
    <row r="5069" spans="87:91" x14ac:dyDescent="0.25">
      <c r="CI5069">
        <f>'TABLEAU DE BORD'!B5067</f>
        <v>0</v>
      </c>
      <c r="CJ5069">
        <f>'TABLEAU DE BORD'!E5067-'TABLEAU DE BORD'!C5067</f>
        <v>0</v>
      </c>
      <c r="CL5069">
        <f>'TABLEAU DE BORD'!H5067</f>
        <v>0</v>
      </c>
      <c r="CM5069">
        <f>'TABLEAU DE BORD'!K5067-'TABLEAU DE BORD'!I5067</f>
        <v>0</v>
      </c>
    </row>
    <row r="5070" spans="87:91" x14ac:dyDescent="0.25">
      <c r="CI5070">
        <f>'TABLEAU DE BORD'!B5068</f>
        <v>0</v>
      </c>
      <c r="CJ5070">
        <f>'TABLEAU DE BORD'!E5068-'TABLEAU DE BORD'!C5068</f>
        <v>0</v>
      </c>
      <c r="CL5070">
        <f>'TABLEAU DE BORD'!H5068</f>
        <v>0</v>
      </c>
      <c r="CM5070">
        <f>'TABLEAU DE BORD'!K5068-'TABLEAU DE BORD'!I5068</f>
        <v>0</v>
      </c>
    </row>
    <row r="5071" spans="87:91" x14ac:dyDescent="0.25">
      <c r="CI5071">
        <f>'TABLEAU DE BORD'!B5069</f>
        <v>0</v>
      </c>
      <c r="CJ5071">
        <f>'TABLEAU DE BORD'!E5069-'TABLEAU DE BORD'!C5069</f>
        <v>0</v>
      </c>
      <c r="CL5071">
        <f>'TABLEAU DE BORD'!H5069</f>
        <v>0</v>
      </c>
      <c r="CM5071">
        <f>'TABLEAU DE BORD'!K5069-'TABLEAU DE BORD'!I5069</f>
        <v>0</v>
      </c>
    </row>
    <row r="5072" spans="87:91" x14ac:dyDescent="0.25">
      <c r="CI5072">
        <f>'TABLEAU DE BORD'!B5070</f>
        <v>0</v>
      </c>
      <c r="CJ5072">
        <f>'TABLEAU DE BORD'!E5070-'TABLEAU DE BORD'!C5070</f>
        <v>0</v>
      </c>
      <c r="CL5072">
        <f>'TABLEAU DE BORD'!H5070</f>
        <v>0</v>
      </c>
      <c r="CM5072">
        <f>'TABLEAU DE BORD'!K5070-'TABLEAU DE BORD'!I5070</f>
        <v>0</v>
      </c>
    </row>
    <row r="5073" spans="87:91" x14ac:dyDescent="0.25">
      <c r="CI5073">
        <f>'TABLEAU DE BORD'!B5071</f>
        <v>0</v>
      </c>
      <c r="CJ5073">
        <f>'TABLEAU DE BORD'!E5071-'TABLEAU DE BORD'!C5071</f>
        <v>0</v>
      </c>
      <c r="CL5073">
        <f>'TABLEAU DE BORD'!H5071</f>
        <v>0</v>
      </c>
      <c r="CM5073">
        <f>'TABLEAU DE BORD'!K5071-'TABLEAU DE BORD'!I5071</f>
        <v>0</v>
      </c>
    </row>
    <row r="5074" spans="87:91" x14ac:dyDescent="0.25">
      <c r="CI5074">
        <f>'TABLEAU DE BORD'!B5072</f>
        <v>0</v>
      </c>
      <c r="CJ5074">
        <f>'TABLEAU DE BORD'!E5072-'TABLEAU DE BORD'!C5072</f>
        <v>0</v>
      </c>
      <c r="CL5074">
        <f>'TABLEAU DE BORD'!H5072</f>
        <v>0</v>
      </c>
      <c r="CM5074">
        <f>'TABLEAU DE BORD'!K5072-'TABLEAU DE BORD'!I5072</f>
        <v>0</v>
      </c>
    </row>
    <row r="5075" spans="87:91" x14ac:dyDescent="0.25">
      <c r="CI5075">
        <f>'TABLEAU DE BORD'!B5073</f>
        <v>0</v>
      </c>
      <c r="CJ5075">
        <f>'TABLEAU DE BORD'!E5073-'TABLEAU DE BORD'!C5073</f>
        <v>0</v>
      </c>
      <c r="CL5075">
        <f>'TABLEAU DE BORD'!H5073</f>
        <v>0</v>
      </c>
      <c r="CM5075">
        <f>'TABLEAU DE BORD'!K5073-'TABLEAU DE BORD'!I5073</f>
        <v>0</v>
      </c>
    </row>
    <row r="5076" spans="87:91" x14ac:dyDescent="0.25">
      <c r="CI5076">
        <f>'TABLEAU DE BORD'!B5074</f>
        <v>0</v>
      </c>
      <c r="CJ5076">
        <f>'TABLEAU DE BORD'!E5074-'TABLEAU DE BORD'!C5074</f>
        <v>0</v>
      </c>
      <c r="CL5076">
        <f>'TABLEAU DE BORD'!H5074</f>
        <v>0</v>
      </c>
      <c r="CM5076">
        <f>'TABLEAU DE BORD'!K5074-'TABLEAU DE BORD'!I5074</f>
        <v>0</v>
      </c>
    </row>
    <row r="5077" spans="87:91" x14ac:dyDescent="0.25">
      <c r="CI5077">
        <f>'TABLEAU DE BORD'!B5075</f>
        <v>0</v>
      </c>
      <c r="CJ5077">
        <f>'TABLEAU DE BORD'!E5075-'TABLEAU DE BORD'!C5075</f>
        <v>0</v>
      </c>
      <c r="CL5077">
        <f>'TABLEAU DE BORD'!H5075</f>
        <v>0</v>
      </c>
      <c r="CM5077">
        <f>'TABLEAU DE BORD'!K5075-'TABLEAU DE BORD'!I5075</f>
        <v>0</v>
      </c>
    </row>
    <row r="5078" spans="87:91" x14ac:dyDescent="0.25">
      <c r="CI5078">
        <f>'TABLEAU DE BORD'!B5076</f>
        <v>0</v>
      </c>
      <c r="CJ5078">
        <f>'TABLEAU DE BORD'!E5076-'TABLEAU DE BORD'!C5076</f>
        <v>0</v>
      </c>
      <c r="CL5078">
        <f>'TABLEAU DE BORD'!H5076</f>
        <v>0</v>
      </c>
      <c r="CM5078">
        <f>'TABLEAU DE BORD'!K5076-'TABLEAU DE BORD'!I5076</f>
        <v>0</v>
      </c>
    </row>
    <row r="5079" spans="87:91" x14ac:dyDescent="0.25">
      <c r="CI5079">
        <f>'TABLEAU DE BORD'!B5077</f>
        <v>0</v>
      </c>
      <c r="CJ5079">
        <f>'TABLEAU DE BORD'!E5077-'TABLEAU DE BORD'!C5077</f>
        <v>0</v>
      </c>
      <c r="CL5079">
        <f>'TABLEAU DE BORD'!H5077</f>
        <v>0</v>
      </c>
      <c r="CM5079">
        <f>'TABLEAU DE BORD'!K5077-'TABLEAU DE BORD'!I5077</f>
        <v>0</v>
      </c>
    </row>
    <row r="5080" spans="87:91" x14ac:dyDescent="0.25">
      <c r="CI5080">
        <f>'TABLEAU DE BORD'!B5078</f>
        <v>0</v>
      </c>
      <c r="CJ5080">
        <f>'TABLEAU DE BORD'!E5078-'TABLEAU DE BORD'!C5078</f>
        <v>0</v>
      </c>
      <c r="CL5080">
        <f>'TABLEAU DE BORD'!H5078</f>
        <v>0</v>
      </c>
      <c r="CM5080">
        <f>'TABLEAU DE BORD'!K5078-'TABLEAU DE BORD'!I5078</f>
        <v>0</v>
      </c>
    </row>
    <row r="5081" spans="87:91" x14ac:dyDescent="0.25">
      <c r="CI5081">
        <f>'TABLEAU DE BORD'!B5079</f>
        <v>0</v>
      </c>
      <c r="CJ5081">
        <f>'TABLEAU DE BORD'!E5079-'TABLEAU DE BORD'!C5079</f>
        <v>0</v>
      </c>
      <c r="CL5081">
        <f>'TABLEAU DE BORD'!H5079</f>
        <v>0</v>
      </c>
      <c r="CM5081">
        <f>'TABLEAU DE BORD'!K5079-'TABLEAU DE BORD'!I5079</f>
        <v>0</v>
      </c>
    </row>
    <row r="5082" spans="87:91" x14ac:dyDescent="0.25">
      <c r="CI5082">
        <f>'TABLEAU DE BORD'!B5080</f>
        <v>0</v>
      </c>
      <c r="CJ5082">
        <f>'TABLEAU DE BORD'!E5080-'TABLEAU DE BORD'!C5080</f>
        <v>0</v>
      </c>
      <c r="CL5082">
        <f>'TABLEAU DE BORD'!H5080</f>
        <v>0</v>
      </c>
      <c r="CM5082">
        <f>'TABLEAU DE BORD'!K5080-'TABLEAU DE BORD'!I5080</f>
        <v>0</v>
      </c>
    </row>
    <row r="5083" spans="87:91" x14ac:dyDescent="0.25">
      <c r="CI5083">
        <f>'TABLEAU DE BORD'!B5081</f>
        <v>0</v>
      </c>
      <c r="CJ5083">
        <f>'TABLEAU DE BORD'!E5081-'TABLEAU DE BORD'!C5081</f>
        <v>0</v>
      </c>
      <c r="CL5083">
        <f>'TABLEAU DE BORD'!H5081</f>
        <v>0</v>
      </c>
      <c r="CM5083">
        <f>'TABLEAU DE BORD'!K5081-'TABLEAU DE BORD'!I5081</f>
        <v>0</v>
      </c>
    </row>
    <row r="5084" spans="87:91" x14ac:dyDescent="0.25">
      <c r="CI5084">
        <f>'TABLEAU DE BORD'!B5082</f>
        <v>0</v>
      </c>
      <c r="CJ5084">
        <f>'TABLEAU DE BORD'!E5082-'TABLEAU DE BORD'!C5082</f>
        <v>0</v>
      </c>
      <c r="CL5084">
        <f>'TABLEAU DE BORD'!H5082</f>
        <v>0</v>
      </c>
      <c r="CM5084">
        <f>'TABLEAU DE BORD'!K5082-'TABLEAU DE BORD'!I5082</f>
        <v>0</v>
      </c>
    </row>
    <row r="5085" spans="87:91" x14ac:dyDescent="0.25">
      <c r="CI5085">
        <f>'TABLEAU DE BORD'!B5083</f>
        <v>0</v>
      </c>
      <c r="CJ5085">
        <f>'TABLEAU DE BORD'!E5083-'TABLEAU DE BORD'!C5083</f>
        <v>0</v>
      </c>
      <c r="CL5085">
        <f>'TABLEAU DE BORD'!H5083</f>
        <v>0</v>
      </c>
      <c r="CM5085">
        <f>'TABLEAU DE BORD'!K5083-'TABLEAU DE BORD'!I5083</f>
        <v>0</v>
      </c>
    </row>
    <row r="5086" spans="87:91" x14ac:dyDescent="0.25">
      <c r="CI5086">
        <f>'TABLEAU DE BORD'!B5084</f>
        <v>0</v>
      </c>
      <c r="CJ5086">
        <f>'TABLEAU DE BORD'!E5084-'TABLEAU DE BORD'!C5084</f>
        <v>0</v>
      </c>
      <c r="CL5086">
        <f>'TABLEAU DE BORD'!H5084</f>
        <v>0</v>
      </c>
      <c r="CM5086">
        <f>'TABLEAU DE BORD'!K5084-'TABLEAU DE BORD'!I5084</f>
        <v>0</v>
      </c>
    </row>
    <row r="5087" spans="87:91" x14ac:dyDescent="0.25">
      <c r="CI5087">
        <f>'TABLEAU DE BORD'!B5085</f>
        <v>0</v>
      </c>
      <c r="CJ5087">
        <f>'TABLEAU DE BORD'!E5085-'TABLEAU DE BORD'!C5085</f>
        <v>0</v>
      </c>
      <c r="CL5087">
        <f>'TABLEAU DE BORD'!H5085</f>
        <v>0</v>
      </c>
      <c r="CM5087">
        <f>'TABLEAU DE BORD'!K5085-'TABLEAU DE BORD'!I5085</f>
        <v>0</v>
      </c>
    </row>
    <row r="5088" spans="87:91" x14ac:dyDescent="0.25">
      <c r="CI5088">
        <f>'TABLEAU DE BORD'!B5086</f>
        <v>0</v>
      </c>
      <c r="CJ5088">
        <f>'TABLEAU DE BORD'!E5086-'TABLEAU DE BORD'!C5086</f>
        <v>0</v>
      </c>
      <c r="CL5088">
        <f>'TABLEAU DE BORD'!H5086</f>
        <v>0</v>
      </c>
      <c r="CM5088">
        <f>'TABLEAU DE BORD'!K5086-'TABLEAU DE BORD'!I5086</f>
        <v>0</v>
      </c>
    </row>
    <row r="5089" spans="87:91" x14ac:dyDescent="0.25">
      <c r="CI5089">
        <f>'TABLEAU DE BORD'!B5087</f>
        <v>0</v>
      </c>
      <c r="CJ5089">
        <f>'TABLEAU DE BORD'!E5087-'TABLEAU DE BORD'!C5087</f>
        <v>0</v>
      </c>
      <c r="CL5089">
        <f>'TABLEAU DE BORD'!H5087</f>
        <v>0</v>
      </c>
      <c r="CM5089">
        <f>'TABLEAU DE BORD'!K5087-'TABLEAU DE BORD'!I5087</f>
        <v>0</v>
      </c>
    </row>
    <row r="5090" spans="87:91" x14ac:dyDescent="0.25">
      <c r="CI5090">
        <f>'TABLEAU DE BORD'!B5088</f>
        <v>0</v>
      </c>
      <c r="CJ5090">
        <f>'TABLEAU DE BORD'!E5088-'TABLEAU DE BORD'!C5088</f>
        <v>0</v>
      </c>
      <c r="CL5090">
        <f>'TABLEAU DE BORD'!H5088</f>
        <v>0</v>
      </c>
      <c r="CM5090">
        <f>'TABLEAU DE BORD'!K5088-'TABLEAU DE BORD'!I5088</f>
        <v>0</v>
      </c>
    </row>
    <row r="5091" spans="87:91" x14ac:dyDescent="0.25">
      <c r="CI5091">
        <f>'TABLEAU DE BORD'!B5089</f>
        <v>0</v>
      </c>
      <c r="CJ5091">
        <f>'TABLEAU DE BORD'!E5089-'TABLEAU DE BORD'!C5089</f>
        <v>0</v>
      </c>
      <c r="CL5091">
        <f>'TABLEAU DE BORD'!H5089</f>
        <v>0</v>
      </c>
      <c r="CM5091">
        <f>'TABLEAU DE BORD'!K5089-'TABLEAU DE BORD'!I5089</f>
        <v>0</v>
      </c>
    </row>
    <row r="5092" spans="87:91" x14ac:dyDescent="0.25">
      <c r="CI5092">
        <f>'TABLEAU DE BORD'!B5090</f>
        <v>0</v>
      </c>
      <c r="CJ5092">
        <f>'TABLEAU DE BORD'!E5090-'TABLEAU DE BORD'!C5090</f>
        <v>0</v>
      </c>
      <c r="CL5092">
        <f>'TABLEAU DE BORD'!H5090</f>
        <v>0</v>
      </c>
      <c r="CM5092">
        <f>'TABLEAU DE BORD'!K5090-'TABLEAU DE BORD'!I5090</f>
        <v>0</v>
      </c>
    </row>
    <row r="5093" spans="87:91" x14ac:dyDescent="0.25">
      <c r="CI5093">
        <f>'TABLEAU DE BORD'!B5091</f>
        <v>0</v>
      </c>
      <c r="CJ5093">
        <f>'TABLEAU DE BORD'!E5091-'TABLEAU DE BORD'!C5091</f>
        <v>0</v>
      </c>
      <c r="CL5093">
        <f>'TABLEAU DE BORD'!H5091</f>
        <v>0</v>
      </c>
      <c r="CM5093">
        <f>'TABLEAU DE BORD'!K5091-'TABLEAU DE BORD'!I5091</f>
        <v>0</v>
      </c>
    </row>
    <row r="5094" spans="87:91" x14ac:dyDescent="0.25">
      <c r="CI5094">
        <f>'TABLEAU DE BORD'!B5092</f>
        <v>0</v>
      </c>
      <c r="CJ5094">
        <f>'TABLEAU DE BORD'!E5092-'TABLEAU DE BORD'!C5092</f>
        <v>0</v>
      </c>
      <c r="CL5094">
        <f>'TABLEAU DE BORD'!H5092</f>
        <v>0</v>
      </c>
      <c r="CM5094">
        <f>'TABLEAU DE BORD'!K5092-'TABLEAU DE BORD'!I5092</f>
        <v>0</v>
      </c>
    </row>
    <row r="5095" spans="87:91" x14ac:dyDescent="0.25">
      <c r="CI5095">
        <f>'TABLEAU DE BORD'!B5093</f>
        <v>0</v>
      </c>
      <c r="CJ5095">
        <f>'TABLEAU DE BORD'!E5093-'TABLEAU DE BORD'!C5093</f>
        <v>0</v>
      </c>
      <c r="CL5095">
        <f>'TABLEAU DE BORD'!H5093</f>
        <v>0</v>
      </c>
      <c r="CM5095">
        <f>'TABLEAU DE BORD'!K5093-'TABLEAU DE BORD'!I5093</f>
        <v>0</v>
      </c>
    </row>
    <row r="5096" spans="87:91" x14ac:dyDescent="0.25">
      <c r="CI5096">
        <f>'TABLEAU DE BORD'!B5094</f>
        <v>0</v>
      </c>
      <c r="CJ5096">
        <f>'TABLEAU DE BORD'!E5094-'TABLEAU DE BORD'!C5094</f>
        <v>0</v>
      </c>
      <c r="CL5096">
        <f>'TABLEAU DE BORD'!H5094</f>
        <v>0</v>
      </c>
      <c r="CM5096">
        <f>'TABLEAU DE BORD'!K5094-'TABLEAU DE BORD'!I5094</f>
        <v>0</v>
      </c>
    </row>
    <row r="5097" spans="87:91" x14ac:dyDescent="0.25">
      <c r="CI5097">
        <f>'TABLEAU DE BORD'!B5095</f>
        <v>0</v>
      </c>
      <c r="CJ5097">
        <f>'TABLEAU DE BORD'!E5095-'TABLEAU DE BORD'!C5095</f>
        <v>0</v>
      </c>
      <c r="CL5097">
        <f>'TABLEAU DE BORD'!H5095</f>
        <v>0</v>
      </c>
      <c r="CM5097">
        <f>'TABLEAU DE BORD'!K5095-'TABLEAU DE BORD'!I5095</f>
        <v>0</v>
      </c>
    </row>
    <row r="5098" spans="87:91" x14ac:dyDescent="0.25">
      <c r="CI5098">
        <f>'TABLEAU DE BORD'!B5096</f>
        <v>0</v>
      </c>
      <c r="CJ5098">
        <f>'TABLEAU DE BORD'!E5096-'TABLEAU DE BORD'!C5096</f>
        <v>0</v>
      </c>
      <c r="CL5098">
        <f>'TABLEAU DE BORD'!H5096</f>
        <v>0</v>
      </c>
      <c r="CM5098">
        <f>'TABLEAU DE BORD'!K5096-'TABLEAU DE BORD'!I5096</f>
        <v>0</v>
      </c>
    </row>
    <row r="5099" spans="87:91" x14ac:dyDescent="0.25">
      <c r="CI5099">
        <f>'TABLEAU DE BORD'!B5097</f>
        <v>0</v>
      </c>
      <c r="CJ5099">
        <f>'TABLEAU DE BORD'!E5097-'TABLEAU DE BORD'!C5097</f>
        <v>0</v>
      </c>
      <c r="CL5099">
        <f>'TABLEAU DE BORD'!H5097</f>
        <v>0</v>
      </c>
      <c r="CM5099">
        <f>'TABLEAU DE BORD'!K5097-'TABLEAU DE BORD'!I5097</f>
        <v>0</v>
      </c>
    </row>
    <row r="5100" spans="87:91" x14ac:dyDescent="0.25">
      <c r="CI5100">
        <f>'TABLEAU DE BORD'!B5098</f>
        <v>0</v>
      </c>
      <c r="CJ5100">
        <f>'TABLEAU DE BORD'!E5098-'TABLEAU DE BORD'!C5098</f>
        <v>0</v>
      </c>
      <c r="CL5100">
        <f>'TABLEAU DE BORD'!H5098</f>
        <v>0</v>
      </c>
      <c r="CM5100">
        <f>'TABLEAU DE BORD'!K5098-'TABLEAU DE BORD'!I5098</f>
        <v>0</v>
      </c>
    </row>
    <row r="5101" spans="87:91" x14ac:dyDescent="0.25">
      <c r="CI5101">
        <f>'TABLEAU DE BORD'!B5099</f>
        <v>0</v>
      </c>
      <c r="CJ5101">
        <f>'TABLEAU DE BORD'!E5099-'TABLEAU DE BORD'!C5099</f>
        <v>0</v>
      </c>
      <c r="CL5101">
        <f>'TABLEAU DE BORD'!H5099</f>
        <v>0</v>
      </c>
      <c r="CM5101">
        <f>'TABLEAU DE BORD'!K5099-'TABLEAU DE BORD'!I5099</f>
        <v>0</v>
      </c>
    </row>
    <row r="5102" spans="87:91" x14ac:dyDescent="0.25">
      <c r="CI5102">
        <f>'TABLEAU DE BORD'!B5100</f>
        <v>0</v>
      </c>
      <c r="CJ5102">
        <f>'TABLEAU DE BORD'!E5100-'TABLEAU DE BORD'!C5100</f>
        <v>0</v>
      </c>
      <c r="CL5102">
        <f>'TABLEAU DE BORD'!H5100</f>
        <v>0</v>
      </c>
      <c r="CM5102">
        <f>'TABLEAU DE BORD'!K5100-'TABLEAU DE BORD'!I5100</f>
        <v>0</v>
      </c>
    </row>
    <row r="5103" spans="87:91" x14ac:dyDescent="0.25">
      <c r="CI5103">
        <f>'TABLEAU DE BORD'!B5101</f>
        <v>0</v>
      </c>
      <c r="CJ5103">
        <f>'TABLEAU DE BORD'!E5101-'TABLEAU DE BORD'!C5101</f>
        <v>0</v>
      </c>
      <c r="CL5103">
        <f>'TABLEAU DE BORD'!H5101</f>
        <v>0</v>
      </c>
      <c r="CM5103">
        <f>'TABLEAU DE BORD'!K5101-'TABLEAU DE BORD'!I5101</f>
        <v>0</v>
      </c>
    </row>
    <row r="5104" spans="87:91" x14ac:dyDescent="0.25">
      <c r="CI5104">
        <f>'TABLEAU DE BORD'!B5102</f>
        <v>0</v>
      </c>
      <c r="CJ5104">
        <f>'TABLEAU DE BORD'!E5102-'TABLEAU DE BORD'!C5102</f>
        <v>0</v>
      </c>
      <c r="CL5104">
        <f>'TABLEAU DE BORD'!H5102</f>
        <v>0</v>
      </c>
      <c r="CM5104">
        <f>'TABLEAU DE BORD'!K5102-'TABLEAU DE BORD'!I5102</f>
        <v>0</v>
      </c>
    </row>
    <row r="5105" spans="87:91" x14ac:dyDescent="0.25">
      <c r="CI5105">
        <f>'TABLEAU DE BORD'!B5103</f>
        <v>0</v>
      </c>
      <c r="CJ5105">
        <f>'TABLEAU DE BORD'!E5103-'TABLEAU DE BORD'!C5103</f>
        <v>0</v>
      </c>
      <c r="CL5105">
        <f>'TABLEAU DE BORD'!H5103</f>
        <v>0</v>
      </c>
      <c r="CM5105">
        <f>'TABLEAU DE BORD'!K5103-'TABLEAU DE BORD'!I5103</f>
        <v>0</v>
      </c>
    </row>
    <row r="5106" spans="87:91" x14ac:dyDescent="0.25">
      <c r="CI5106">
        <f>'TABLEAU DE BORD'!B5104</f>
        <v>0</v>
      </c>
      <c r="CJ5106">
        <f>'TABLEAU DE BORD'!E5104-'TABLEAU DE BORD'!C5104</f>
        <v>0</v>
      </c>
      <c r="CL5106">
        <f>'TABLEAU DE BORD'!H5104</f>
        <v>0</v>
      </c>
      <c r="CM5106">
        <f>'TABLEAU DE BORD'!K5104-'TABLEAU DE BORD'!I5104</f>
        <v>0</v>
      </c>
    </row>
    <row r="5107" spans="87:91" x14ac:dyDescent="0.25">
      <c r="CI5107">
        <f>'TABLEAU DE BORD'!B5105</f>
        <v>0</v>
      </c>
      <c r="CJ5107">
        <f>'TABLEAU DE BORD'!E5105-'TABLEAU DE BORD'!C5105</f>
        <v>0</v>
      </c>
      <c r="CL5107">
        <f>'TABLEAU DE BORD'!H5105</f>
        <v>0</v>
      </c>
      <c r="CM5107">
        <f>'TABLEAU DE BORD'!K5105-'TABLEAU DE BORD'!I5105</f>
        <v>0</v>
      </c>
    </row>
    <row r="5108" spans="87:91" x14ac:dyDescent="0.25">
      <c r="CI5108">
        <f>'TABLEAU DE BORD'!B5106</f>
        <v>0</v>
      </c>
      <c r="CJ5108">
        <f>'TABLEAU DE BORD'!E5106-'TABLEAU DE BORD'!C5106</f>
        <v>0</v>
      </c>
      <c r="CL5108">
        <f>'TABLEAU DE BORD'!H5106</f>
        <v>0</v>
      </c>
      <c r="CM5108">
        <f>'TABLEAU DE BORD'!K5106-'TABLEAU DE BORD'!I5106</f>
        <v>0</v>
      </c>
    </row>
    <row r="5109" spans="87:91" x14ac:dyDescent="0.25">
      <c r="CI5109">
        <f>'TABLEAU DE BORD'!B5107</f>
        <v>0</v>
      </c>
      <c r="CJ5109">
        <f>'TABLEAU DE BORD'!E5107-'TABLEAU DE BORD'!C5107</f>
        <v>0</v>
      </c>
      <c r="CL5109">
        <f>'TABLEAU DE BORD'!H5107</f>
        <v>0</v>
      </c>
      <c r="CM5109">
        <f>'TABLEAU DE BORD'!K5107-'TABLEAU DE BORD'!I5107</f>
        <v>0</v>
      </c>
    </row>
    <row r="5110" spans="87:91" x14ac:dyDescent="0.25">
      <c r="CI5110">
        <f>'TABLEAU DE BORD'!B5108</f>
        <v>0</v>
      </c>
      <c r="CJ5110">
        <f>'TABLEAU DE BORD'!E5108-'TABLEAU DE BORD'!C5108</f>
        <v>0</v>
      </c>
      <c r="CL5110">
        <f>'TABLEAU DE BORD'!H5108</f>
        <v>0</v>
      </c>
      <c r="CM5110">
        <f>'TABLEAU DE BORD'!K5108-'TABLEAU DE BORD'!I5108</f>
        <v>0</v>
      </c>
    </row>
    <row r="5111" spans="87:91" x14ac:dyDescent="0.25">
      <c r="CI5111">
        <f>'TABLEAU DE BORD'!B5109</f>
        <v>0</v>
      </c>
      <c r="CJ5111">
        <f>'TABLEAU DE BORD'!E5109-'TABLEAU DE BORD'!C5109</f>
        <v>0</v>
      </c>
      <c r="CL5111">
        <f>'TABLEAU DE BORD'!H5109</f>
        <v>0</v>
      </c>
      <c r="CM5111">
        <f>'TABLEAU DE BORD'!K5109-'TABLEAU DE BORD'!I5109</f>
        <v>0</v>
      </c>
    </row>
    <row r="5112" spans="87:91" x14ac:dyDescent="0.25">
      <c r="CI5112">
        <f>'TABLEAU DE BORD'!B5110</f>
        <v>0</v>
      </c>
      <c r="CJ5112">
        <f>'TABLEAU DE BORD'!E5110-'TABLEAU DE BORD'!C5110</f>
        <v>0</v>
      </c>
      <c r="CL5112">
        <f>'TABLEAU DE BORD'!H5110</f>
        <v>0</v>
      </c>
      <c r="CM5112">
        <f>'TABLEAU DE BORD'!K5110-'TABLEAU DE BORD'!I5110</f>
        <v>0</v>
      </c>
    </row>
    <row r="5113" spans="87:91" x14ac:dyDescent="0.25">
      <c r="CI5113">
        <f>'TABLEAU DE BORD'!B5111</f>
        <v>0</v>
      </c>
      <c r="CJ5113">
        <f>'TABLEAU DE BORD'!E5111-'TABLEAU DE BORD'!C5111</f>
        <v>0</v>
      </c>
      <c r="CL5113">
        <f>'TABLEAU DE BORD'!H5111</f>
        <v>0</v>
      </c>
      <c r="CM5113">
        <f>'TABLEAU DE BORD'!K5111-'TABLEAU DE BORD'!I5111</f>
        <v>0</v>
      </c>
    </row>
    <row r="5114" spans="87:91" x14ac:dyDescent="0.25">
      <c r="CI5114">
        <f>'TABLEAU DE BORD'!B5112</f>
        <v>0</v>
      </c>
      <c r="CJ5114">
        <f>'TABLEAU DE BORD'!E5112-'TABLEAU DE BORD'!C5112</f>
        <v>0</v>
      </c>
      <c r="CL5114">
        <f>'TABLEAU DE BORD'!H5112</f>
        <v>0</v>
      </c>
      <c r="CM5114">
        <f>'TABLEAU DE BORD'!K5112-'TABLEAU DE BORD'!I5112</f>
        <v>0</v>
      </c>
    </row>
    <row r="5115" spans="87:91" x14ac:dyDescent="0.25">
      <c r="CI5115">
        <f>'TABLEAU DE BORD'!B5113</f>
        <v>0</v>
      </c>
      <c r="CJ5115">
        <f>'TABLEAU DE BORD'!E5113-'TABLEAU DE BORD'!C5113</f>
        <v>0</v>
      </c>
      <c r="CL5115">
        <f>'TABLEAU DE BORD'!H5113</f>
        <v>0</v>
      </c>
      <c r="CM5115">
        <f>'TABLEAU DE BORD'!K5113-'TABLEAU DE BORD'!I5113</f>
        <v>0</v>
      </c>
    </row>
    <row r="5116" spans="87:91" x14ac:dyDescent="0.25">
      <c r="CI5116">
        <f>'TABLEAU DE BORD'!B5114</f>
        <v>0</v>
      </c>
      <c r="CJ5116">
        <f>'TABLEAU DE BORD'!E5114-'TABLEAU DE BORD'!C5114</f>
        <v>0</v>
      </c>
      <c r="CL5116">
        <f>'TABLEAU DE BORD'!H5114</f>
        <v>0</v>
      </c>
      <c r="CM5116">
        <f>'TABLEAU DE BORD'!K5114-'TABLEAU DE BORD'!I5114</f>
        <v>0</v>
      </c>
    </row>
    <row r="5117" spans="87:91" x14ac:dyDescent="0.25">
      <c r="CI5117">
        <f>'TABLEAU DE BORD'!B5115</f>
        <v>0</v>
      </c>
      <c r="CJ5117">
        <f>'TABLEAU DE BORD'!E5115-'TABLEAU DE BORD'!C5115</f>
        <v>0</v>
      </c>
      <c r="CL5117">
        <f>'TABLEAU DE BORD'!H5115</f>
        <v>0</v>
      </c>
      <c r="CM5117">
        <f>'TABLEAU DE BORD'!K5115-'TABLEAU DE BORD'!I5115</f>
        <v>0</v>
      </c>
    </row>
    <row r="5118" spans="87:91" x14ac:dyDescent="0.25">
      <c r="CI5118">
        <f>'TABLEAU DE BORD'!B5116</f>
        <v>0</v>
      </c>
      <c r="CJ5118">
        <f>'TABLEAU DE BORD'!E5116-'TABLEAU DE BORD'!C5116</f>
        <v>0</v>
      </c>
      <c r="CL5118">
        <f>'TABLEAU DE BORD'!H5116</f>
        <v>0</v>
      </c>
      <c r="CM5118">
        <f>'TABLEAU DE BORD'!K5116-'TABLEAU DE BORD'!I5116</f>
        <v>0</v>
      </c>
    </row>
    <row r="5119" spans="87:91" x14ac:dyDescent="0.25">
      <c r="CI5119">
        <f>'TABLEAU DE BORD'!B5117</f>
        <v>0</v>
      </c>
      <c r="CJ5119">
        <f>'TABLEAU DE BORD'!E5117-'TABLEAU DE BORD'!C5117</f>
        <v>0</v>
      </c>
      <c r="CL5119">
        <f>'TABLEAU DE BORD'!H5117</f>
        <v>0</v>
      </c>
      <c r="CM5119">
        <f>'TABLEAU DE BORD'!K5117-'TABLEAU DE BORD'!I5117</f>
        <v>0</v>
      </c>
    </row>
    <row r="5120" spans="87:91" x14ac:dyDescent="0.25">
      <c r="CI5120">
        <f>'TABLEAU DE BORD'!B5118</f>
        <v>0</v>
      </c>
      <c r="CJ5120">
        <f>'TABLEAU DE BORD'!E5118-'TABLEAU DE BORD'!C5118</f>
        <v>0</v>
      </c>
      <c r="CL5120">
        <f>'TABLEAU DE BORD'!H5118</f>
        <v>0</v>
      </c>
      <c r="CM5120">
        <f>'TABLEAU DE BORD'!K5118-'TABLEAU DE BORD'!I5118</f>
        <v>0</v>
      </c>
    </row>
    <row r="5121" spans="87:91" x14ac:dyDescent="0.25">
      <c r="CI5121">
        <f>'TABLEAU DE BORD'!B5119</f>
        <v>0</v>
      </c>
      <c r="CJ5121">
        <f>'TABLEAU DE BORD'!E5119-'TABLEAU DE BORD'!C5119</f>
        <v>0</v>
      </c>
      <c r="CL5121">
        <f>'TABLEAU DE BORD'!H5119</f>
        <v>0</v>
      </c>
      <c r="CM5121">
        <f>'TABLEAU DE BORD'!K5119-'TABLEAU DE BORD'!I5119</f>
        <v>0</v>
      </c>
    </row>
    <row r="5122" spans="87:91" x14ac:dyDescent="0.25">
      <c r="CI5122">
        <f>'TABLEAU DE BORD'!B5120</f>
        <v>0</v>
      </c>
      <c r="CJ5122">
        <f>'TABLEAU DE BORD'!E5120-'TABLEAU DE BORD'!C5120</f>
        <v>0</v>
      </c>
      <c r="CL5122">
        <f>'TABLEAU DE BORD'!H5120</f>
        <v>0</v>
      </c>
      <c r="CM5122">
        <f>'TABLEAU DE BORD'!K5120-'TABLEAU DE BORD'!I5120</f>
        <v>0</v>
      </c>
    </row>
    <row r="5123" spans="87:91" x14ac:dyDescent="0.25">
      <c r="CI5123">
        <f>'TABLEAU DE BORD'!B5121</f>
        <v>0</v>
      </c>
      <c r="CJ5123">
        <f>'TABLEAU DE BORD'!E5121-'TABLEAU DE BORD'!C5121</f>
        <v>0</v>
      </c>
      <c r="CL5123">
        <f>'TABLEAU DE BORD'!H5121</f>
        <v>0</v>
      </c>
      <c r="CM5123">
        <f>'TABLEAU DE BORD'!K5121-'TABLEAU DE BORD'!I5121</f>
        <v>0</v>
      </c>
    </row>
    <row r="5124" spans="87:91" x14ac:dyDescent="0.25">
      <c r="CI5124">
        <f>'TABLEAU DE BORD'!B5122</f>
        <v>0</v>
      </c>
      <c r="CJ5124">
        <f>'TABLEAU DE BORD'!E5122-'TABLEAU DE BORD'!C5122</f>
        <v>0</v>
      </c>
      <c r="CL5124">
        <f>'TABLEAU DE BORD'!H5122</f>
        <v>0</v>
      </c>
      <c r="CM5124">
        <f>'TABLEAU DE BORD'!K5122-'TABLEAU DE BORD'!I5122</f>
        <v>0</v>
      </c>
    </row>
    <row r="5125" spans="87:91" x14ac:dyDescent="0.25">
      <c r="CI5125">
        <f>'TABLEAU DE BORD'!B5123</f>
        <v>0</v>
      </c>
      <c r="CJ5125">
        <f>'TABLEAU DE BORD'!E5123-'TABLEAU DE BORD'!C5123</f>
        <v>0</v>
      </c>
      <c r="CL5125">
        <f>'TABLEAU DE BORD'!H5123</f>
        <v>0</v>
      </c>
      <c r="CM5125">
        <f>'TABLEAU DE BORD'!K5123-'TABLEAU DE BORD'!I5123</f>
        <v>0</v>
      </c>
    </row>
    <row r="5126" spans="87:91" x14ac:dyDescent="0.25">
      <c r="CI5126">
        <f>'TABLEAU DE BORD'!B5124</f>
        <v>0</v>
      </c>
      <c r="CJ5126">
        <f>'TABLEAU DE BORD'!E5124-'TABLEAU DE BORD'!C5124</f>
        <v>0</v>
      </c>
      <c r="CL5126">
        <f>'TABLEAU DE BORD'!H5124</f>
        <v>0</v>
      </c>
      <c r="CM5126">
        <f>'TABLEAU DE BORD'!K5124-'TABLEAU DE BORD'!I5124</f>
        <v>0</v>
      </c>
    </row>
    <row r="5127" spans="87:91" x14ac:dyDescent="0.25">
      <c r="CI5127">
        <f>'TABLEAU DE BORD'!B5125</f>
        <v>0</v>
      </c>
      <c r="CJ5127">
        <f>'TABLEAU DE BORD'!E5125-'TABLEAU DE BORD'!C5125</f>
        <v>0</v>
      </c>
      <c r="CL5127">
        <f>'TABLEAU DE BORD'!H5125</f>
        <v>0</v>
      </c>
      <c r="CM5127">
        <f>'TABLEAU DE BORD'!K5125-'TABLEAU DE BORD'!I5125</f>
        <v>0</v>
      </c>
    </row>
    <row r="5128" spans="87:91" x14ac:dyDescent="0.25">
      <c r="CI5128">
        <f>'TABLEAU DE BORD'!B5126</f>
        <v>0</v>
      </c>
      <c r="CJ5128">
        <f>'TABLEAU DE BORD'!E5126-'TABLEAU DE BORD'!C5126</f>
        <v>0</v>
      </c>
      <c r="CL5128">
        <f>'TABLEAU DE BORD'!H5126</f>
        <v>0</v>
      </c>
      <c r="CM5128">
        <f>'TABLEAU DE BORD'!K5126-'TABLEAU DE BORD'!I5126</f>
        <v>0</v>
      </c>
    </row>
    <row r="5129" spans="87:91" x14ac:dyDescent="0.25">
      <c r="CI5129">
        <f>'TABLEAU DE BORD'!B5127</f>
        <v>0</v>
      </c>
      <c r="CJ5129">
        <f>'TABLEAU DE BORD'!E5127-'TABLEAU DE BORD'!C5127</f>
        <v>0</v>
      </c>
      <c r="CL5129">
        <f>'TABLEAU DE BORD'!H5127</f>
        <v>0</v>
      </c>
      <c r="CM5129">
        <f>'TABLEAU DE BORD'!K5127-'TABLEAU DE BORD'!I5127</f>
        <v>0</v>
      </c>
    </row>
    <row r="5130" spans="87:91" x14ac:dyDescent="0.25">
      <c r="CI5130">
        <f>'TABLEAU DE BORD'!B5128</f>
        <v>0</v>
      </c>
      <c r="CJ5130">
        <f>'TABLEAU DE BORD'!E5128-'TABLEAU DE BORD'!C5128</f>
        <v>0</v>
      </c>
      <c r="CL5130">
        <f>'TABLEAU DE BORD'!H5128</f>
        <v>0</v>
      </c>
      <c r="CM5130">
        <f>'TABLEAU DE BORD'!K5128-'TABLEAU DE BORD'!I5128</f>
        <v>0</v>
      </c>
    </row>
    <row r="5131" spans="87:91" x14ac:dyDescent="0.25">
      <c r="CI5131">
        <f>'TABLEAU DE BORD'!B5129</f>
        <v>0</v>
      </c>
      <c r="CJ5131">
        <f>'TABLEAU DE BORD'!E5129-'TABLEAU DE BORD'!C5129</f>
        <v>0</v>
      </c>
      <c r="CL5131">
        <f>'TABLEAU DE BORD'!H5129</f>
        <v>0</v>
      </c>
      <c r="CM5131">
        <f>'TABLEAU DE BORD'!K5129-'TABLEAU DE BORD'!I5129</f>
        <v>0</v>
      </c>
    </row>
    <row r="5132" spans="87:91" x14ac:dyDescent="0.25">
      <c r="CI5132">
        <f>'TABLEAU DE BORD'!B5130</f>
        <v>0</v>
      </c>
      <c r="CJ5132">
        <f>'TABLEAU DE BORD'!E5130-'TABLEAU DE BORD'!C5130</f>
        <v>0</v>
      </c>
      <c r="CL5132">
        <f>'TABLEAU DE BORD'!H5130</f>
        <v>0</v>
      </c>
      <c r="CM5132">
        <f>'TABLEAU DE BORD'!K5130-'TABLEAU DE BORD'!I5130</f>
        <v>0</v>
      </c>
    </row>
    <row r="5133" spans="87:91" x14ac:dyDescent="0.25">
      <c r="CI5133">
        <f>'TABLEAU DE BORD'!B5131</f>
        <v>0</v>
      </c>
      <c r="CJ5133">
        <f>'TABLEAU DE BORD'!E5131-'TABLEAU DE BORD'!C5131</f>
        <v>0</v>
      </c>
      <c r="CL5133">
        <f>'TABLEAU DE BORD'!H5131</f>
        <v>0</v>
      </c>
      <c r="CM5133">
        <f>'TABLEAU DE BORD'!K5131-'TABLEAU DE BORD'!I5131</f>
        <v>0</v>
      </c>
    </row>
    <row r="5134" spans="87:91" x14ac:dyDescent="0.25">
      <c r="CI5134">
        <f>'TABLEAU DE BORD'!B5132</f>
        <v>0</v>
      </c>
      <c r="CJ5134">
        <f>'TABLEAU DE BORD'!E5132-'TABLEAU DE BORD'!C5132</f>
        <v>0</v>
      </c>
      <c r="CL5134">
        <f>'TABLEAU DE BORD'!H5132</f>
        <v>0</v>
      </c>
      <c r="CM5134">
        <f>'TABLEAU DE BORD'!K5132-'TABLEAU DE BORD'!I5132</f>
        <v>0</v>
      </c>
    </row>
    <row r="5135" spans="87:91" x14ac:dyDescent="0.25">
      <c r="CI5135">
        <f>'TABLEAU DE BORD'!B5133</f>
        <v>0</v>
      </c>
      <c r="CJ5135">
        <f>'TABLEAU DE BORD'!E5133-'TABLEAU DE BORD'!C5133</f>
        <v>0</v>
      </c>
      <c r="CL5135">
        <f>'TABLEAU DE BORD'!H5133</f>
        <v>0</v>
      </c>
      <c r="CM5135">
        <f>'TABLEAU DE BORD'!K5133-'TABLEAU DE BORD'!I5133</f>
        <v>0</v>
      </c>
    </row>
    <row r="5136" spans="87:91" x14ac:dyDescent="0.25">
      <c r="CI5136">
        <f>'TABLEAU DE BORD'!B5134</f>
        <v>0</v>
      </c>
      <c r="CJ5136">
        <f>'TABLEAU DE BORD'!E5134-'TABLEAU DE BORD'!C5134</f>
        <v>0</v>
      </c>
      <c r="CL5136">
        <f>'TABLEAU DE BORD'!H5134</f>
        <v>0</v>
      </c>
      <c r="CM5136">
        <f>'TABLEAU DE BORD'!K5134-'TABLEAU DE BORD'!I5134</f>
        <v>0</v>
      </c>
    </row>
    <row r="5137" spans="87:91" x14ac:dyDescent="0.25">
      <c r="CI5137">
        <f>'TABLEAU DE BORD'!B5135</f>
        <v>0</v>
      </c>
      <c r="CJ5137">
        <f>'TABLEAU DE BORD'!E5135-'TABLEAU DE BORD'!C5135</f>
        <v>0</v>
      </c>
      <c r="CL5137">
        <f>'TABLEAU DE BORD'!H5135</f>
        <v>0</v>
      </c>
      <c r="CM5137">
        <f>'TABLEAU DE BORD'!K5135-'TABLEAU DE BORD'!I5135</f>
        <v>0</v>
      </c>
    </row>
    <row r="5138" spans="87:91" x14ac:dyDescent="0.25">
      <c r="CI5138">
        <f>'TABLEAU DE BORD'!B5136</f>
        <v>0</v>
      </c>
      <c r="CJ5138">
        <f>'TABLEAU DE BORD'!E5136-'TABLEAU DE BORD'!C5136</f>
        <v>0</v>
      </c>
      <c r="CL5138">
        <f>'TABLEAU DE BORD'!H5136</f>
        <v>0</v>
      </c>
      <c r="CM5138">
        <f>'TABLEAU DE BORD'!K5136-'TABLEAU DE BORD'!I5136</f>
        <v>0</v>
      </c>
    </row>
    <row r="5139" spans="87:91" x14ac:dyDescent="0.25">
      <c r="CI5139">
        <f>'TABLEAU DE BORD'!B5137</f>
        <v>0</v>
      </c>
      <c r="CJ5139">
        <f>'TABLEAU DE BORD'!E5137-'TABLEAU DE BORD'!C5137</f>
        <v>0</v>
      </c>
      <c r="CL5139">
        <f>'TABLEAU DE BORD'!H5137</f>
        <v>0</v>
      </c>
      <c r="CM5139">
        <f>'TABLEAU DE BORD'!K5137-'TABLEAU DE BORD'!I5137</f>
        <v>0</v>
      </c>
    </row>
    <row r="5140" spans="87:91" x14ac:dyDescent="0.25">
      <c r="CI5140">
        <f>'TABLEAU DE BORD'!B5138</f>
        <v>0</v>
      </c>
      <c r="CJ5140">
        <f>'TABLEAU DE BORD'!E5138-'TABLEAU DE BORD'!C5138</f>
        <v>0</v>
      </c>
      <c r="CL5140">
        <f>'TABLEAU DE BORD'!H5138</f>
        <v>0</v>
      </c>
      <c r="CM5140">
        <f>'TABLEAU DE BORD'!K5138-'TABLEAU DE BORD'!I5138</f>
        <v>0</v>
      </c>
    </row>
    <row r="5141" spans="87:91" x14ac:dyDescent="0.25">
      <c r="CI5141">
        <f>'TABLEAU DE BORD'!B5139</f>
        <v>0</v>
      </c>
      <c r="CJ5141">
        <f>'TABLEAU DE BORD'!E5139-'TABLEAU DE BORD'!C5139</f>
        <v>0</v>
      </c>
      <c r="CL5141">
        <f>'TABLEAU DE BORD'!H5139</f>
        <v>0</v>
      </c>
      <c r="CM5141">
        <f>'TABLEAU DE BORD'!K5139-'TABLEAU DE BORD'!I5139</f>
        <v>0</v>
      </c>
    </row>
    <row r="5142" spans="87:91" x14ac:dyDescent="0.25">
      <c r="CI5142">
        <f>'TABLEAU DE BORD'!B5140</f>
        <v>0</v>
      </c>
      <c r="CJ5142">
        <f>'TABLEAU DE BORD'!E5140-'TABLEAU DE BORD'!C5140</f>
        <v>0</v>
      </c>
      <c r="CL5142">
        <f>'TABLEAU DE BORD'!H5140</f>
        <v>0</v>
      </c>
      <c r="CM5142">
        <f>'TABLEAU DE BORD'!K5140-'TABLEAU DE BORD'!I5140</f>
        <v>0</v>
      </c>
    </row>
    <row r="5143" spans="87:91" x14ac:dyDescent="0.25">
      <c r="CI5143">
        <f>'TABLEAU DE BORD'!B5141</f>
        <v>0</v>
      </c>
      <c r="CJ5143">
        <f>'TABLEAU DE BORD'!E5141-'TABLEAU DE BORD'!C5141</f>
        <v>0</v>
      </c>
      <c r="CL5143">
        <f>'TABLEAU DE BORD'!H5141</f>
        <v>0</v>
      </c>
      <c r="CM5143">
        <f>'TABLEAU DE BORD'!K5141-'TABLEAU DE BORD'!I5141</f>
        <v>0</v>
      </c>
    </row>
    <row r="5144" spans="87:91" x14ac:dyDescent="0.25">
      <c r="CI5144">
        <f>'TABLEAU DE BORD'!B5142</f>
        <v>0</v>
      </c>
      <c r="CJ5144">
        <f>'TABLEAU DE BORD'!E5142-'TABLEAU DE BORD'!C5142</f>
        <v>0</v>
      </c>
      <c r="CL5144">
        <f>'TABLEAU DE BORD'!H5142</f>
        <v>0</v>
      </c>
      <c r="CM5144">
        <f>'TABLEAU DE BORD'!K5142-'TABLEAU DE BORD'!I5142</f>
        <v>0</v>
      </c>
    </row>
    <row r="5145" spans="87:91" x14ac:dyDescent="0.25">
      <c r="CI5145">
        <f>'TABLEAU DE BORD'!B5143</f>
        <v>0</v>
      </c>
      <c r="CJ5145">
        <f>'TABLEAU DE BORD'!E5143-'TABLEAU DE BORD'!C5143</f>
        <v>0</v>
      </c>
      <c r="CL5145">
        <f>'TABLEAU DE BORD'!H5143</f>
        <v>0</v>
      </c>
      <c r="CM5145">
        <f>'TABLEAU DE BORD'!K5143-'TABLEAU DE BORD'!I5143</f>
        <v>0</v>
      </c>
    </row>
    <row r="5146" spans="87:91" x14ac:dyDescent="0.25">
      <c r="CI5146">
        <f>'TABLEAU DE BORD'!B5144</f>
        <v>0</v>
      </c>
      <c r="CJ5146">
        <f>'TABLEAU DE BORD'!E5144-'TABLEAU DE BORD'!C5144</f>
        <v>0</v>
      </c>
      <c r="CL5146">
        <f>'TABLEAU DE BORD'!H5144</f>
        <v>0</v>
      </c>
      <c r="CM5146">
        <f>'TABLEAU DE BORD'!K5144-'TABLEAU DE BORD'!I5144</f>
        <v>0</v>
      </c>
    </row>
    <row r="5147" spans="87:91" x14ac:dyDescent="0.25">
      <c r="CI5147">
        <f>'TABLEAU DE BORD'!B5145</f>
        <v>0</v>
      </c>
      <c r="CJ5147">
        <f>'TABLEAU DE BORD'!E5145-'TABLEAU DE BORD'!C5145</f>
        <v>0</v>
      </c>
      <c r="CL5147">
        <f>'TABLEAU DE BORD'!H5145</f>
        <v>0</v>
      </c>
      <c r="CM5147">
        <f>'TABLEAU DE BORD'!K5145-'TABLEAU DE BORD'!I5145</f>
        <v>0</v>
      </c>
    </row>
    <row r="5148" spans="87:91" x14ac:dyDescent="0.25">
      <c r="CI5148">
        <f>'TABLEAU DE BORD'!B5146</f>
        <v>0</v>
      </c>
      <c r="CJ5148">
        <f>'TABLEAU DE BORD'!E5146-'TABLEAU DE BORD'!C5146</f>
        <v>0</v>
      </c>
      <c r="CL5148">
        <f>'TABLEAU DE BORD'!H5146</f>
        <v>0</v>
      </c>
      <c r="CM5148">
        <f>'TABLEAU DE BORD'!K5146-'TABLEAU DE BORD'!I5146</f>
        <v>0</v>
      </c>
    </row>
    <row r="5149" spans="87:91" x14ac:dyDescent="0.25">
      <c r="CI5149">
        <f>'TABLEAU DE BORD'!B5147</f>
        <v>0</v>
      </c>
      <c r="CJ5149">
        <f>'TABLEAU DE BORD'!E5147-'TABLEAU DE BORD'!C5147</f>
        <v>0</v>
      </c>
      <c r="CL5149">
        <f>'TABLEAU DE BORD'!H5147</f>
        <v>0</v>
      </c>
      <c r="CM5149">
        <f>'TABLEAU DE BORD'!K5147-'TABLEAU DE BORD'!I5147</f>
        <v>0</v>
      </c>
    </row>
    <row r="5150" spans="87:91" x14ac:dyDescent="0.25">
      <c r="CI5150">
        <f>'TABLEAU DE BORD'!B5148</f>
        <v>0</v>
      </c>
      <c r="CJ5150">
        <f>'TABLEAU DE BORD'!E5148-'TABLEAU DE BORD'!C5148</f>
        <v>0</v>
      </c>
      <c r="CL5150">
        <f>'TABLEAU DE BORD'!H5148</f>
        <v>0</v>
      </c>
      <c r="CM5150">
        <f>'TABLEAU DE BORD'!K5148-'TABLEAU DE BORD'!I5148</f>
        <v>0</v>
      </c>
    </row>
    <row r="5151" spans="87:91" x14ac:dyDescent="0.25">
      <c r="CI5151">
        <f>'TABLEAU DE BORD'!B5149</f>
        <v>0</v>
      </c>
      <c r="CJ5151">
        <f>'TABLEAU DE BORD'!E5149-'TABLEAU DE BORD'!C5149</f>
        <v>0</v>
      </c>
      <c r="CL5151">
        <f>'TABLEAU DE BORD'!H5149</f>
        <v>0</v>
      </c>
      <c r="CM5151">
        <f>'TABLEAU DE BORD'!K5149-'TABLEAU DE BORD'!I5149</f>
        <v>0</v>
      </c>
    </row>
    <row r="5152" spans="87:91" x14ac:dyDescent="0.25">
      <c r="CI5152">
        <f>'TABLEAU DE BORD'!B5150</f>
        <v>0</v>
      </c>
      <c r="CJ5152">
        <f>'TABLEAU DE BORD'!E5150-'TABLEAU DE BORD'!C5150</f>
        <v>0</v>
      </c>
      <c r="CL5152">
        <f>'TABLEAU DE BORD'!H5150</f>
        <v>0</v>
      </c>
      <c r="CM5152">
        <f>'TABLEAU DE BORD'!K5150-'TABLEAU DE BORD'!I5150</f>
        <v>0</v>
      </c>
    </row>
    <row r="5153" spans="87:91" x14ac:dyDescent="0.25">
      <c r="CI5153">
        <f>'TABLEAU DE BORD'!B5151</f>
        <v>0</v>
      </c>
      <c r="CJ5153">
        <f>'TABLEAU DE BORD'!E5151-'TABLEAU DE BORD'!C5151</f>
        <v>0</v>
      </c>
      <c r="CL5153">
        <f>'TABLEAU DE BORD'!H5151</f>
        <v>0</v>
      </c>
      <c r="CM5153">
        <f>'TABLEAU DE BORD'!K5151-'TABLEAU DE BORD'!I5151</f>
        <v>0</v>
      </c>
    </row>
    <row r="5154" spans="87:91" x14ac:dyDescent="0.25">
      <c r="CI5154">
        <f>'TABLEAU DE BORD'!B5152</f>
        <v>0</v>
      </c>
      <c r="CJ5154">
        <f>'TABLEAU DE BORD'!E5152-'TABLEAU DE BORD'!C5152</f>
        <v>0</v>
      </c>
      <c r="CL5154">
        <f>'TABLEAU DE BORD'!H5152</f>
        <v>0</v>
      </c>
      <c r="CM5154">
        <f>'TABLEAU DE BORD'!K5152-'TABLEAU DE BORD'!I5152</f>
        <v>0</v>
      </c>
    </row>
    <row r="5155" spans="87:91" x14ac:dyDescent="0.25">
      <c r="CI5155">
        <f>'TABLEAU DE BORD'!B5153</f>
        <v>0</v>
      </c>
      <c r="CJ5155">
        <f>'TABLEAU DE BORD'!E5153-'TABLEAU DE BORD'!C5153</f>
        <v>0</v>
      </c>
      <c r="CL5155">
        <f>'TABLEAU DE BORD'!H5153</f>
        <v>0</v>
      </c>
      <c r="CM5155">
        <f>'TABLEAU DE BORD'!K5153-'TABLEAU DE BORD'!I5153</f>
        <v>0</v>
      </c>
    </row>
    <row r="5156" spans="87:91" x14ac:dyDescent="0.25">
      <c r="CI5156">
        <f>'TABLEAU DE BORD'!B5154</f>
        <v>0</v>
      </c>
      <c r="CJ5156">
        <f>'TABLEAU DE BORD'!E5154-'TABLEAU DE BORD'!C5154</f>
        <v>0</v>
      </c>
      <c r="CL5156">
        <f>'TABLEAU DE BORD'!H5154</f>
        <v>0</v>
      </c>
      <c r="CM5156">
        <f>'TABLEAU DE BORD'!K5154-'TABLEAU DE BORD'!I5154</f>
        <v>0</v>
      </c>
    </row>
    <row r="5157" spans="87:91" x14ac:dyDescent="0.25">
      <c r="CI5157">
        <f>'TABLEAU DE BORD'!B5155</f>
        <v>0</v>
      </c>
      <c r="CJ5157">
        <f>'TABLEAU DE BORD'!E5155-'TABLEAU DE BORD'!C5155</f>
        <v>0</v>
      </c>
      <c r="CL5157">
        <f>'TABLEAU DE BORD'!H5155</f>
        <v>0</v>
      </c>
      <c r="CM5157">
        <f>'TABLEAU DE BORD'!K5155-'TABLEAU DE BORD'!I5155</f>
        <v>0</v>
      </c>
    </row>
    <row r="5158" spans="87:91" x14ac:dyDescent="0.25">
      <c r="CI5158">
        <f>'TABLEAU DE BORD'!B5156</f>
        <v>0</v>
      </c>
      <c r="CJ5158">
        <f>'TABLEAU DE BORD'!E5156-'TABLEAU DE BORD'!C5156</f>
        <v>0</v>
      </c>
      <c r="CL5158">
        <f>'TABLEAU DE BORD'!H5156</f>
        <v>0</v>
      </c>
      <c r="CM5158">
        <f>'TABLEAU DE BORD'!K5156-'TABLEAU DE BORD'!I5156</f>
        <v>0</v>
      </c>
    </row>
    <row r="5159" spans="87:91" x14ac:dyDescent="0.25">
      <c r="CI5159">
        <f>'TABLEAU DE BORD'!B5157</f>
        <v>0</v>
      </c>
      <c r="CJ5159">
        <f>'TABLEAU DE BORD'!E5157-'TABLEAU DE BORD'!C5157</f>
        <v>0</v>
      </c>
      <c r="CL5159">
        <f>'TABLEAU DE BORD'!H5157</f>
        <v>0</v>
      </c>
      <c r="CM5159">
        <f>'TABLEAU DE BORD'!K5157-'TABLEAU DE BORD'!I5157</f>
        <v>0</v>
      </c>
    </row>
    <row r="5160" spans="87:91" x14ac:dyDescent="0.25">
      <c r="CI5160">
        <f>'TABLEAU DE BORD'!B5158</f>
        <v>0</v>
      </c>
      <c r="CJ5160">
        <f>'TABLEAU DE BORD'!E5158-'TABLEAU DE BORD'!C5158</f>
        <v>0</v>
      </c>
      <c r="CL5160">
        <f>'TABLEAU DE BORD'!H5158</f>
        <v>0</v>
      </c>
      <c r="CM5160">
        <f>'TABLEAU DE BORD'!K5158-'TABLEAU DE BORD'!I5158</f>
        <v>0</v>
      </c>
    </row>
    <row r="5161" spans="87:91" x14ac:dyDescent="0.25">
      <c r="CI5161">
        <f>'TABLEAU DE BORD'!B5159</f>
        <v>0</v>
      </c>
      <c r="CJ5161">
        <f>'TABLEAU DE BORD'!E5159-'TABLEAU DE BORD'!C5159</f>
        <v>0</v>
      </c>
      <c r="CL5161">
        <f>'TABLEAU DE BORD'!H5159</f>
        <v>0</v>
      </c>
      <c r="CM5161">
        <f>'TABLEAU DE BORD'!K5159-'TABLEAU DE BORD'!I5159</f>
        <v>0</v>
      </c>
    </row>
    <row r="5162" spans="87:91" x14ac:dyDescent="0.25">
      <c r="CI5162">
        <f>'TABLEAU DE BORD'!B5160</f>
        <v>0</v>
      </c>
      <c r="CJ5162">
        <f>'TABLEAU DE BORD'!E5160-'TABLEAU DE BORD'!C5160</f>
        <v>0</v>
      </c>
      <c r="CL5162">
        <f>'TABLEAU DE BORD'!H5160</f>
        <v>0</v>
      </c>
      <c r="CM5162">
        <f>'TABLEAU DE BORD'!K5160-'TABLEAU DE BORD'!I5160</f>
        <v>0</v>
      </c>
    </row>
    <row r="5163" spans="87:91" x14ac:dyDescent="0.25">
      <c r="CI5163">
        <f>'TABLEAU DE BORD'!B5161</f>
        <v>0</v>
      </c>
      <c r="CJ5163">
        <f>'TABLEAU DE BORD'!E5161-'TABLEAU DE BORD'!C5161</f>
        <v>0</v>
      </c>
      <c r="CL5163">
        <f>'TABLEAU DE BORD'!H5161</f>
        <v>0</v>
      </c>
      <c r="CM5163">
        <f>'TABLEAU DE BORD'!K5161-'TABLEAU DE BORD'!I5161</f>
        <v>0</v>
      </c>
    </row>
    <row r="5164" spans="87:91" x14ac:dyDescent="0.25">
      <c r="CI5164">
        <f>'TABLEAU DE BORD'!B5162</f>
        <v>0</v>
      </c>
      <c r="CJ5164">
        <f>'TABLEAU DE BORD'!E5162-'TABLEAU DE BORD'!C5162</f>
        <v>0</v>
      </c>
      <c r="CL5164">
        <f>'TABLEAU DE BORD'!H5162</f>
        <v>0</v>
      </c>
      <c r="CM5164">
        <f>'TABLEAU DE BORD'!K5162-'TABLEAU DE BORD'!I5162</f>
        <v>0</v>
      </c>
    </row>
    <row r="5165" spans="87:91" x14ac:dyDescent="0.25">
      <c r="CI5165">
        <f>'TABLEAU DE BORD'!B5163</f>
        <v>0</v>
      </c>
      <c r="CJ5165">
        <f>'TABLEAU DE BORD'!E5163-'TABLEAU DE BORD'!C5163</f>
        <v>0</v>
      </c>
      <c r="CL5165">
        <f>'TABLEAU DE BORD'!H5163</f>
        <v>0</v>
      </c>
      <c r="CM5165">
        <f>'TABLEAU DE BORD'!K5163-'TABLEAU DE BORD'!I5163</f>
        <v>0</v>
      </c>
    </row>
    <row r="5166" spans="87:91" x14ac:dyDescent="0.25">
      <c r="CI5166">
        <f>'TABLEAU DE BORD'!B5164</f>
        <v>0</v>
      </c>
      <c r="CJ5166">
        <f>'TABLEAU DE BORD'!E5164-'TABLEAU DE BORD'!C5164</f>
        <v>0</v>
      </c>
      <c r="CL5166">
        <f>'TABLEAU DE BORD'!H5164</f>
        <v>0</v>
      </c>
      <c r="CM5166">
        <f>'TABLEAU DE BORD'!K5164-'TABLEAU DE BORD'!I5164</f>
        <v>0</v>
      </c>
    </row>
    <row r="5167" spans="87:91" x14ac:dyDescent="0.25">
      <c r="CI5167">
        <f>'TABLEAU DE BORD'!B5165</f>
        <v>0</v>
      </c>
      <c r="CJ5167">
        <f>'TABLEAU DE BORD'!E5165-'TABLEAU DE BORD'!C5165</f>
        <v>0</v>
      </c>
      <c r="CL5167">
        <f>'TABLEAU DE BORD'!H5165</f>
        <v>0</v>
      </c>
      <c r="CM5167">
        <f>'TABLEAU DE BORD'!K5165-'TABLEAU DE BORD'!I5165</f>
        <v>0</v>
      </c>
    </row>
    <row r="5168" spans="87:91" x14ac:dyDescent="0.25">
      <c r="CI5168">
        <f>'TABLEAU DE BORD'!B5166</f>
        <v>0</v>
      </c>
      <c r="CJ5168">
        <f>'TABLEAU DE BORD'!E5166-'TABLEAU DE BORD'!C5166</f>
        <v>0</v>
      </c>
      <c r="CL5168">
        <f>'TABLEAU DE BORD'!H5166</f>
        <v>0</v>
      </c>
      <c r="CM5168">
        <f>'TABLEAU DE BORD'!K5166-'TABLEAU DE BORD'!I5166</f>
        <v>0</v>
      </c>
    </row>
    <row r="5169" spans="87:91" x14ac:dyDescent="0.25">
      <c r="CI5169">
        <f>'TABLEAU DE BORD'!B5167</f>
        <v>0</v>
      </c>
      <c r="CJ5169">
        <f>'TABLEAU DE BORD'!E5167-'TABLEAU DE BORD'!C5167</f>
        <v>0</v>
      </c>
      <c r="CL5169">
        <f>'TABLEAU DE BORD'!H5167</f>
        <v>0</v>
      </c>
      <c r="CM5169">
        <f>'TABLEAU DE BORD'!K5167-'TABLEAU DE BORD'!I5167</f>
        <v>0</v>
      </c>
    </row>
    <row r="5170" spans="87:91" x14ac:dyDescent="0.25">
      <c r="CI5170">
        <f>'TABLEAU DE BORD'!B5168</f>
        <v>0</v>
      </c>
      <c r="CJ5170">
        <f>'TABLEAU DE BORD'!E5168-'TABLEAU DE BORD'!C5168</f>
        <v>0</v>
      </c>
      <c r="CL5170">
        <f>'TABLEAU DE BORD'!H5168</f>
        <v>0</v>
      </c>
      <c r="CM5170">
        <f>'TABLEAU DE BORD'!K5168-'TABLEAU DE BORD'!I5168</f>
        <v>0</v>
      </c>
    </row>
    <row r="5171" spans="87:91" x14ac:dyDescent="0.25">
      <c r="CI5171">
        <f>'TABLEAU DE BORD'!B5169</f>
        <v>0</v>
      </c>
      <c r="CJ5171">
        <f>'TABLEAU DE BORD'!E5169-'TABLEAU DE BORD'!C5169</f>
        <v>0</v>
      </c>
      <c r="CL5171">
        <f>'TABLEAU DE BORD'!H5169</f>
        <v>0</v>
      </c>
      <c r="CM5171">
        <f>'TABLEAU DE BORD'!K5169-'TABLEAU DE BORD'!I5169</f>
        <v>0</v>
      </c>
    </row>
    <row r="5172" spans="87:91" x14ac:dyDescent="0.25">
      <c r="CI5172">
        <f>'TABLEAU DE BORD'!B5170</f>
        <v>0</v>
      </c>
      <c r="CJ5172">
        <f>'TABLEAU DE BORD'!E5170-'TABLEAU DE BORD'!C5170</f>
        <v>0</v>
      </c>
      <c r="CL5172">
        <f>'TABLEAU DE BORD'!H5170</f>
        <v>0</v>
      </c>
      <c r="CM5172">
        <f>'TABLEAU DE BORD'!K5170-'TABLEAU DE BORD'!I5170</f>
        <v>0</v>
      </c>
    </row>
    <row r="5173" spans="87:91" x14ac:dyDescent="0.25">
      <c r="CI5173">
        <f>'TABLEAU DE BORD'!B5171</f>
        <v>0</v>
      </c>
      <c r="CJ5173">
        <f>'TABLEAU DE BORD'!E5171-'TABLEAU DE BORD'!C5171</f>
        <v>0</v>
      </c>
      <c r="CL5173">
        <f>'TABLEAU DE BORD'!H5171</f>
        <v>0</v>
      </c>
      <c r="CM5173">
        <f>'TABLEAU DE BORD'!K5171-'TABLEAU DE BORD'!I5171</f>
        <v>0</v>
      </c>
    </row>
    <row r="5174" spans="87:91" x14ac:dyDescent="0.25">
      <c r="CI5174">
        <f>'TABLEAU DE BORD'!B5172</f>
        <v>0</v>
      </c>
      <c r="CJ5174">
        <f>'TABLEAU DE BORD'!E5172-'TABLEAU DE BORD'!C5172</f>
        <v>0</v>
      </c>
      <c r="CL5174">
        <f>'TABLEAU DE BORD'!H5172</f>
        <v>0</v>
      </c>
      <c r="CM5174">
        <f>'TABLEAU DE BORD'!K5172-'TABLEAU DE BORD'!I5172</f>
        <v>0</v>
      </c>
    </row>
    <row r="5175" spans="87:91" x14ac:dyDescent="0.25">
      <c r="CI5175">
        <f>'TABLEAU DE BORD'!B5173</f>
        <v>0</v>
      </c>
      <c r="CJ5175">
        <f>'TABLEAU DE BORD'!E5173-'TABLEAU DE BORD'!C5173</f>
        <v>0</v>
      </c>
      <c r="CL5175">
        <f>'TABLEAU DE BORD'!H5173</f>
        <v>0</v>
      </c>
      <c r="CM5175">
        <f>'TABLEAU DE BORD'!K5173-'TABLEAU DE BORD'!I5173</f>
        <v>0</v>
      </c>
    </row>
    <row r="5176" spans="87:91" x14ac:dyDescent="0.25">
      <c r="CI5176">
        <f>'TABLEAU DE BORD'!B5174</f>
        <v>0</v>
      </c>
      <c r="CJ5176">
        <f>'TABLEAU DE BORD'!E5174-'TABLEAU DE BORD'!C5174</f>
        <v>0</v>
      </c>
      <c r="CL5176">
        <f>'TABLEAU DE BORD'!H5174</f>
        <v>0</v>
      </c>
      <c r="CM5176">
        <f>'TABLEAU DE BORD'!K5174-'TABLEAU DE BORD'!I5174</f>
        <v>0</v>
      </c>
    </row>
    <row r="5177" spans="87:91" x14ac:dyDescent="0.25">
      <c r="CI5177">
        <f>'TABLEAU DE BORD'!B5175</f>
        <v>0</v>
      </c>
      <c r="CJ5177">
        <f>'TABLEAU DE BORD'!E5175-'TABLEAU DE BORD'!C5175</f>
        <v>0</v>
      </c>
      <c r="CL5177">
        <f>'TABLEAU DE BORD'!H5175</f>
        <v>0</v>
      </c>
      <c r="CM5177">
        <f>'TABLEAU DE BORD'!K5175-'TABLEAU DE BORD'!I5175</f>
        <v>0</v>
      </c>
    </row>
    <row r="5178" spans="87:91" x14ac:dyDescent="0.25">
      <c r="CI5178">
        <f>'TABLEAU DE BORD'!B5176</f>
        <v>0</v>
      </c>
      <c r="CJ5178">
        <f>'TABLEAU DE BORD'!E5176-'TABLEAU DE BORD'!C5176</f>
        <v>0</v>
      </c>
      <c r="CL5178">
        <f>'TABLEAU DE BORD'!H5176</f>
        <v>0</v>
      </c>
      <c r="CM5178">
        <f>'TABLEAU DE BORD'!K5176-'TABLEAU DE BORD'!I5176</f>
        <v>0</v>
      </c>
    </row>
    <row r="5179" spans="87:91" x14ac:dyDescent="0.25">
      <c r="CI5179">
        <f>'TABLEAU DE BORD'!B5177</f>
        <v>0</v>
      </c>
      <c r="CJ5179">
        <f>'TABLEAU DE BORD'!E5177-'TABLEAU DE BORD'!C5177</f>
        <v>0</v>
      </c>
      <c r="CL5179">
        <f>'TABLEAU DE BORD'!H5177</f>
        <v>0</v>
      </c>
      <c r="CM5179">
        <f>'TABLEAU DE BORD'!K5177-'TABLEAU DE BORD'!I5177</f>
        <v>0</v>
      </c>
    </row>
    <row r="5180" spans="87:91" x14ac:dyDescent="0.25">
      <c r="CI5180">
        <f>'TABLEAU DE BORD'!B5178</f>
        <v>0</v>
      </c>
      <c r="CJ5180">
        <f>'TABLEAU DE BORD'!E5178-'TABLEAU DE BORD'!C5178</f>
        <v>0</v>
      </c>
      <c r="CL5180">
        <f>'TABLEAU DE BORD'!H5178</f>
        <v>0</v>
      </c>
      <c r="CM5180">
        <f>'TABLEAU DE BORD'!K5178-'TABLEAU DE BORD'!I5178</f>
        <v>0</v>
      </c>
    </row>
    <row r="5181" spans="87:91" x14ac:dyDescent="0.25">
      <c r="CI5181">
        <f>'TABLEAU DE BORD'!B5179</f>
        <v>0</v>
      </c>
      <c r="CJ5181">
        <f>'TABLEAU DE BORD'!E5179-'TABLEAU DE BORD'!C5179</f>
        <v>0</v>
      </c>
      <c r="CL5181">
        <f>'TABLEAU DE BORD'!H5179</f>
        <v>0</v>
      </c>
      <c r="CM5181">
        <f>'TABLEAU DE BORD'!K5179-'TABLEAU DE BORD'!I5179</f>
        <v>0</v>
      </c>
    </row>
    <row r="5182" spans="87:91" x14ac:dyDescent="0.25">
      <c r="CI5182">
        <f>'TABLEAU DE BORD'!B5180</f>
        <v>0</v>
      </c>
      <c r="CJ5182">
        <f>'TABLEAU DE BORD'!E5180-'TABLEAU DE BORD'!C5180</f>
        <v>0</v>
      </c>
      <c r="CL5182">
        <f>'TABLEAU DE BORD'!H5180</f>
        <v>0</v>
      </c>
      <c r="CM5182">
        <f>'TABLEAU DE BORD'!K5180-'TABLEAU DE BORD'!I5180</f>
        <v>0</v>
      </c>
    </row>
    <row r="5183" spans="87:91" x14ac:dyDescent="0.25">
      <c r="CI5183">
        <f>'TABLEAU DE BORD'!B5181</f>
        <v>0</v>
      </c>
      <c r="CJ5183">
        <f>'TABLEAU DE BORD'!E5181-'TABLEAU DE BORD'!C5181</f>
        <v>0</v>
      </c>
      <c r="CL5183">
        <f>'TABLEAU DE BORD'!H5181</f>
        <v>0</v>
      </c>
      <c r="CM5183">
        <f>'TABLEAU DE BORD'!K5181-'TABLEAU DE BORD'!I5181</f>
        <v>0</v>
      </c>
    </row>
    <row r="5184" spans="87:91" x14ac:dyDescent="0.25">
      <c r="CI5184">
        <f>'TABLEAU DE BORD'!B5182</f>
        <v>0</v>
      </c>
      <c r="CJ5184">
        <f>'TABLEAU DE BORD'!E5182-'TABLEAU DE BORD'!C5182</f>
        <v>0</v>
      </c>
      <c r="CL5184">
        <f>'TABLEAU DE BORD'!H5182</f>
        <v>0</v>
      </c>
      <c r="CM5184">
        <f>'TABLEAU DE BORD'!K5182-'TABLEAU DE BORD'!I5182</f>
        <v>0</v>
      </c>
    </row>
    <row r="5185" spans="87:91" x14ac:dyDescent="0.25">
      <c r="CI5185">
        <f>'TABLEAU DE BORD'!B5183</f>
        <v>0</v>
      </c>
      <c r="CJ5185">
        <f>'TABLEAU DE BORD'!E5183-'TABLEAU DE BORD'!C5183</f>
        <v>0</v>
      </c>
      <c r="CL5185">
        <f>'TABLEAU DE BORD'!H5183</f>
        <v>0</v>
      </c>
      <c r="CM5185">
        <f>'TABLEAU DE BORD'!K5183-'TABLEAU DE BORD'!I5183</f>
        <v>0</v>
      </c>
    </row>
    <row r="5186" spans="87:91" x14ac:dyDescent="0.25">
      <c r="CI5186">
        <f>'TABLEAU DE BORD'!B5184</f>
        <v>0</v>
      </c>
      <c r="CJ5186">
        <f>'TABLEAU DE BORD'!E5184-'TABLEAU DE BORD'!C5184</f>
        <v>0</v>
      </c>
      <c r="CL5186">
        <f>'TABLEAU DE BORD'!H5184</f>
        <v>0</v>
      </c>
      <c r="CM5186">
        <f>'TABLEAU DE BORD'!K5184-'TABLEAU DE BORD'!I5184</f>
        <v>0</v>
      </c>
    </row>
    <row r="5187" spans="87:91" x14ac:dyDescent="0.25">
      <c r="CI5187">
        <f>'TABLEAU DE BORD'!B5185</f>
        <v>0</v>
      </c>
      <c r="CJ5187">
        <f>'TABLEAU DE BORD'!E5185-'TABLEAU DE BORD'!C5185</f>
        <v>0</v>
      </c>
      <c r="CL5187">
        <f>'TABLEAU DE BORD'!H5185</f>
        <v>0</v>
      </c>
      <c r="CM5187">
        <f>'TABLEAU DE BORD'!K5185-'TABLEAU DE BORD'!I5185</f>
        <v>0</v>
      </c>
    </row>
    <row r="5188" spans="87:91" x14ac:dyDescent="0.25">
      <c r="CI5188">
        <f>'TABLEAU DE BORD'!B5186</f>
        <v>0</v>
      </c>
      <c r="CJ5188">
        <f>'TABLEAU DE BORD'!E5186-'TABLEAU DE BORD'!C5186</f>
        <v>0</v>
      </c>
      <c r="CL5188">
        <f>'TABLEAU DE BORD'!H5186</f>
        <v>0</v>
      </c>
      <c r="CM5188">
        <f>'TABLEAU DE BORD'!K5186-'TABLEAU DE BORD'!I5186</f>
        <v>0</v>
      </c>
    </row>
    <row r="5189" spans="87:91" x14ac:dyDescent="0.25">
      <c r="CI5189">
        <f>'TABLEAU DE BORD'!B5187</f>
        <v>0</v>
      </c>
      <c r="CJ5189">
        <f>'TABLEAU DE BORD'!E5187-'TABLEAU DE BORD'!C5187</f>
        <v>0</v>
      </c>
      <c r="CL5189">
        <f>'TABLEAU DE BORD'!H5187</f>
        <v>0</v>
      </c>
      <c r="CM5189">
        <f>'TABLEAU DE BORD'!K5187-'TABLEAU DE BORD'!I5187</f>
        <v>0</v>
      </c>
    </row>
    <row r="5190" spans="87:91" x14ac:dyDescent="0.25">
      <c r="CI5190">
        <f>'TABLEAU DE BORD'!B5188</f>
        <v>0</v>
      </c>
      <c r="CJ5190">
        <f>'TABLEAU DE BORD'!E5188-'TABLEAU DE BORD'!C5188</f>
        <v>0</v>
      </c>
      <c r="CL5190">
        <f>'TABLEAU DE BORD'!H5188</f>
        <v>0</v>
      </c>
      <c r="CM5190">
        <f>'TABLEAU DE BORD'!K5188-'TABLEAU DE BORD'!I5188</f>
        <v>0</v>
      </c>
    </row>
    <row r="5191" spans="87:91" x14ac:dyDescent="0.25">
      <c r="CI5191">
        <f>'TABLEAU DE BORD'!B5189</f>
        <v>0</v>
      </c>
      <c r="CJ5191">
        <f>'TABLEAU DE BORD'!E5189-'TABLEAU DE BORD'!C5189</f>
        <v>0</v>
      </c>
      <c r="CL5191">
        <f>'TABLEAU DE BORD'!H5189</f>
        <v>0</v>
      </c>
      <c r="CM5191">
        <f>'TABLEAU DE BORD'!K5189-'TABLEAU DE BORD'!I5189</f>
        <v>0</v>
      </c>
    </row>
    <row r="5192" spans="87:91" x14ac:dyDescent="0.25">
      <c r="CI5192">
        <f>'TABLEAU DE BORD'!B5190</f>
        <v>0</v>
      </c>
      <c r="CJ5192">
        <f>'TABLEAU DE BORD'!E5190-'TABLEAU DE BORD'!C5190</f>
        <v>0</v>
      </c>
      <c r="CL5192">
        <f>'TABLEAU DE BORD'!H5190</f>
        <v>0</v>
      </c>
      <c r="CM5192">
        <f>'TABLEAU DE BORD'!K5190-'TABLEAU DE BORD'!I5190</f>
        <v>0</v>
      </c>
    </row>
    <row r="5193" spans="87:91" x14ac:dyDescent="0.25">
      <c r="CI5193">
        <f>'TABLEAU DE BORD'!B5191</f>
        <v>0</v>
      </c>
      <c r="CJ5193">
        <f>'TABLEAU DE BORD'!E5191-'TABLEAU DE BORD'!C5191</f>
        <v>0</v>
      </c>
      <c r="CL5193">
        <f>'TABLEAU DE BORD'!H5191</f>
        <v>0</v>
      </c>
      <c r="CM5193">
        <f>'TABLEAU DE BORD'!K5191-'TABLEAU DE BORD'!I5191</f>
        <v>0</v>
      </c>
    </row>
    <row r="5194" spans="87:91" x14ac:dyDescent="0.25">
      <c r="CI5194">
        <f>'TABLEAU DE BORD'!B5192</f>
        <v>0</v>
      </c>
      <c r="CJ5194">
        <f>'TABLEAU DE BORD'!E5192-'TABLEAU DE BORD'!C5192</f>
        <v>0</v>
      </c>
      <c r="CL5194">
        <f>'TABLEAU DE BORD'!H5192</f>
        <v>0</v>
      </c>
      <c r="CM5194">
        <f>'TABLEAU DE BORD'!K5192-'TABLEAU DE BORD'!I5192</f>
        <v>0</v>
      </c>
    </row>
    <row r="5195" spans="87:91" x14ac:dyDescent="0.25">
      <c r="CI5195">
        <f>'TABLEAU DE BORD'!B5193</f>
        <v>0</v>
      </c>
      <c r="CJ5195">
        <f>'TABLEAU DE BORD'!E5193-'TABLEAU DE BORD'!C5193</f>
        <v>0</v>
      </c>
      <c r="CL5195">
        <f>'TABLEAU DE BORD'!H5193</f>
        <v>0</v>
      </c>
      <c r="CM5195">
        <f>'TABLEAU DE BORD'!K5193-'TABLEAU DE BORD'!I5193</f>
        <v>0</v>
      </c>
    </row>
    <row r="5196" spans="87:91" x14ac:dyDescent="0.25">
      <c r="CI5196">
        <f>'TABLEAU DE BORD'!B5194</f>
        <v>0</v>
      </c>
      <c r="CJ5196">
        <f>'TABLEAU DE BORD'!E5194-'TABLEAU DE BORD'!C5194</f>
        <v>0</v>
      </c>
      <c r="CL5196">
        <f>'TABLEAU DE BORD'!H5194</f>
        <v>0</v>
      </c>
      <c r="CM5196">
        <f>'TABLEAU DE BORD'!K5194-'TABLEAU DE BORD'!I5194</f>
        <v>0</v>
      </c>
    </row>
    <row r="5197" spans="87:91" x14ac:dyDescent="0.25">
      <c r="CI5197">
        <f>'TABLEAU DE BORD'!B5195</f>
        <v>0</v>
      </c>
      <c r="CJ5197">
        <f>'TABLEAU DE BORD'!E5195-'TABLEAU DE BORD'!C5195</f>
        <v>0</v>
      </c>
      <c r="CL5197">
        <f>'TABLEAU DE BORD'!H5195</f>
        <v>0</v>
      </c>
      <c r="CM5197">
        <f>'TABLEAU DE BORD'!K5195-'TABLEAU DE BORD'!I5195</f>
        <v>0</v>
      </c>
    </row>
    <row r="5198" spans="87:91" x14ac:dyDescent="0.25">
      <c r="CI5198">
        <f>'TABLEAU DE BORD'!B5196</f>
        <v>0</v>
      </c>
      <c r="CJ5198">
        <f>'TABLEAU DE BORD'!E5196-'TABLEAU DE BORD'!C5196</f>
        <v>0</v>
      </c>
      <c r="CL5198">
        <f>'TABLEAU DE BORD'!H5196</f>
        <v>0</v>
      </c>
      <c r="CM5198">
        <f>'TABLEAU DE BORD'!K5196-'TABLEAU DE BORD'!I5196</f>
        <v>0</v>
      </c>
    </row>
    <row r="5199" spans="87:91" x14ac:dyDescent="0.25">
      <c r="CI5199">
        <f>'TABLEAU DE BORD'!B5197</f>
        <v>0</v>
      </c>
      <c r="CJ5199">
        <f>'TABLEAU DE BORD'!E5197-'TABLEAU DE BORD'!C5197</f>
        <v>0</v>
      </c>
      <c r="CL5199">
        <f>'TABLEAU DE BORD'!H5197</f>
        <v>0</v>
      </c>
      <c r="CM5199">
        <f>'TABLEAU DE BORD'!K5197-'TABLEAU DE BORD'!I5197</f>
        <v>0</v>
      </c>
    </row>
    <row r="5200" spans="87:91" x14ac:dyDescent="0.25">
      <c r="CI5200">
        <f>'TABLEAU DE BORD'!B5198</f>
        <v>0</v>
      </c>
      <c r="CJ5200">
        <f>'TABLEAU DE BORD'!E5198-'TABLEAU DE BORD'!C5198</f>
        <v>0</v>
      </c>
      <c r="CL5200">
        <f>'TABLEAU DE BORD'!H5198</f>
        <v>0</v>
      </c>
      <c r="CM5200">
        <f>'TABLEAU DE BORD'!K5198-'TABLEAU DE BORD'!I5198</f>
        <v>0</v>
      </c>
    </row>
    <row r="5201" spans="87:91" x14ac:dyDescent="0.25">
      <c r="CI5201">
        <f>'TABLEAU DE BORD'!B5199</f>
        <v>0</v>
      </c>
      <c r="CJ5201">
        <f>'TABLEAU DE BORD'!E5199-'TABLEAU DE BORD'!C5199</f>
        <v>0</v>
      </c>
      <c r="CL5201">
        <f>'TABLEAU DE BORD'!H5199</f>
        <v>0</v>
      </c>
      <c r="CM5201">
        <f>'TABLEAU DE BORD'!K5199-'TABLEAU DE BORD'!I5199</f>
        <v>0</v>
      </c>
    </row>
    <row r="5202" spans="87:91" x14ac:dyDescent="0.25">
      <c r="CI5202">
        <f>'TABLEAU DE BORD'!B5200</f>
        <v>0</v>
      </c>
      <c r="CJ5202">
        <f>'TABLEAU DE BORD'!E5200-'TABLEAU DE BORD'!C5200</f>
        <v>0</v>
      </c>
      <c r="CL5202">
        <f>'TABLEAU DE BORD'!H5200</f>
        <v>0</v>
      </c>
      <c r="CM5202">
        <f>'TABLEAU DE BORD'!K5200-'TABLEAU DE BORD'!I5200</f>
        <v>0</v>
      </c>
    </row>
    <row r="5203" spans="87:91" x14ac:dyDescent="0.25">
      <c r="CI5203">
        <f>'TABLEAU DE BORD'!B5201</f>
        <v>0</v>
      </c>
      <c r="CJ5203">
        <f>'TABLEAU DE BORD'!E5201-'TABLEAU DE BORD'!C5201</f>
        <v>0</v>
      </c>
      <c r="CL5203">
        <f>'TABLEAU DE BORD'!H5201</f>
        <v>0</v>
      </c>
      <c r="CM5203">
        <f>'TABLEAU DE BORD'!K5201-'TABLEAU DE BORD'!I5201</f>
        <v>0</v>
      </c>
    </row>
    <row r="5204" spans="87:91" x14ac:dyDescent="0.25">
      <c r="CI5204">
        <f>'TABLEAU DE BORD'!B5202</f>
        <v>0</v>
      </c>
      <c r="CJ5204">
        <f>'TABLEAU DE BORD'!E5202-'TABLEAU DE BORD'!C5202</f>
        <v>0</v>
      </c>
      <c r="CL5204">
        <f>'TABLEAU DE BORD'!H5202</f>
        <v>0</v>
      </c>
      <c r="CM5204">
        <f>'TABLEAU DE BORD'!K5202-'TABLEAU DE BORD'!I5202</f>
        <v>0</v>
      </c>
    </row>
    <row r="5205" spans="87:91" x14ac:dyDescent="0.25">
      <c r="CI5205">
        <f>'TABLEAU DE BORD'!B5203</f>
        <v>0</v>
      </c>
      <c r="CJ5205">
        <f>'TABLEAU DE BORD'!E5203-'TABLEAU DE BORD'!C5203</f>
        <v>0</v>
      </c>
      <c r="CL5205">
        <f>'TABLEAU DE BORD'!H5203</f>
        <v>0</v>
      </c>
      <c r="CM5205">
        <f>'TABLEAU DE BORD'!K5203-'TABLEAU DE BORD'!I5203</f>
        <v>0</v>
      </c>
    </row>
    <row r="5206" spans="87:91" x14ac:dyDescent="0.25">
      <c r="CI5206">
        <f>'TABLEAU DE BORD'!B5204</f>
        <v>0</v>
      </c>
      <c r="CJ5206">
        <f>'TABLEAU DE BORD'!E5204-'TABLEAU DE BORD'!C5204</f>
        <v>0</v>
      </c>
      <c r="CL5206">
        <f>'TABLEAU DE BORD'!H5204</f>
        <v>0</v>
      </c>
      <c r="CM5206">
        <f>'TABLEAU DE BORD'!K5204-'TABLEAU DE BORD'!I5204</f>
        <v>0</v>
      </c>
    </row>
    <row r="5207" spans="87:91" x14ac:dyDescent="0.25">
      <c r="CI5207">
        <f>'TABLEAU DE BORD'!B5205</f>
        <v>0</v>
      </c>
      <c r="CJ5207">
        <f>'TABLEAU DE BORD'!E5205-'TABLEAU DE BORD'!C5205</f>
        <v>0</v>
      </c>
      <c r="CL5207">
        <f>'TABLEAU DE BORD'!H5205</f>
        <v>0</v>
      </c>
      <c r="CM5207">
        <f>'TABLEAU DE BORD'!K5205-'TABLEAU DE BORD'!I5205</f>
        <v>0</v>
      </c>
    </row>
    <row r="5208" spans="87:91" x14ac:dyDescent="0.25">
      <c r="CI5208">
        <f>'TABLEAU DE BORD'!B5206</f>
        <v>0</v>
      </c>
      <c r="CJ5208">
        <f>'TABLEAU DE BORD'!E5206-'TABLEAU DE BORD'!C5206</f>
        <v>0</v>
      </c>
      <c r="CL5208">
        <f>'TABLEAU DE BORD'!H5206</f>
        <v>0</v>
      </c>
      <c r="CM5208">
        <f>'TABLEAU DE BORD'!K5206-'TABLEAU DE BORD'!I5206</f>
        <v>0</v>
      </c>
    </row>
    <row r="5209" spans="87:91" x14ac:dyDescent="0.25">
      <c r="CI5209">
        <f>'TABLEAU DE BORD'!B5207</f>
        <v>0</v>
      </c>
      <c r="CJ5209">
        <f>'TABLEAU DE BORD'!E5207-'TABLEAU DE BORD'!C5207</f>
        <v>0</v>
      </c>
      <c r="CL5209">
        <f>'TABLEAU DE BORD'!H5207</f>
        <v>0</v>
      </c>
      <c r="CM5209">
        <f>'TABLEAU DE BORD'!K5207-'TABLEAU DE BORD'!I5207</f>
        <v>0</v>
      </c>
    </row>
    <row r="5210" spans="87:91" x14ac:dyDescent="0.25">
      <c r="CI5210">
        <f>'TABLEAU DE BORD'!B5208</f>
        <v>0</v>
      </c>
      <c r="CJ5210">
        <f>'TABLEAU DE BORD'!E5208-'TABLEAU DE BORD'!C5208</f>
        <v>0</v>
      </c>
      <c r="CL5210">
        <f>'TABLEAU DE BORD'!H5208</f>
        <v>0</v>
      </c>
      <c r="CM5210">
        <f>'TABLEAU DE BORD'!K5208-'TABLEAU DE BORD'!I5208</f>
        <v>0</v>
      </c>
    </row>
    <row r="5211" spans="87:91" x14ac:dyDescent="0.25">
      <c r="CI5211">
        <f>'TABLEAU DE BORD'!B5209</f>
        <v>0</v>
      </c>
      <c r="CJ5211">
        <f>'TABLEAU DE BORD'!E5209-'TABLEAU DE BORD'!C5209</f>
        <v>0</v>
      </c>
      <c r="CL5211">
        <f>'TABLEAU DE BORD'!H5209</f>
        <v>0</v>
      </c>
      <c r="CM5211">
        <f>'TABLEAU DE BORD'!K5209-'TABLEAU DE BORD'!I5209</f>
        <v>0</v>
      </c>
    </row>
    <row r="5212" spans="87:91" x14ac:dyDescent="0.25">
      <c r="CI5212">
        <f>'TABLEAU DE BORD'!B5210</f>
        <v>0</v>
      </c>
      <c r="CJ5212">
        <f>'TABLEAU DE BORD'!E5210-'TABLEAU DE BORD'!C5210</f>
        <v>0</v>
      </c>
      <c r="CL5212">
        <f>'TABLEAU DE BORD'!H5210</f>
        <v>0</v>
      </c>
      <c r="CM5212">
        <f>'TABLEAU DE BORD'!K5210-'TABLEAU DE BORD'!I5210</f>
        <v>0</v>
      </c>
    </row>
    <row r="5213" spans="87:91" x14ac:dyDescent="0.25">
      <c r="CI5213">
        <f>'TABLEAU DE BORD'!B5211</f>
        <v>0</v>
      </c>
      <c r="CJ5213">
        <f>'TABLEAU DE BORD'!E5211-'TABLEAU DE BORD'!C5211</f>
        <v>0</v>
      </c>
      <c r="CL5213">
        <f>'TABLEAU DE BORD'!H5211</f>
        <v>0</v>
      </c>
      <c r="CM5213">
        <f>'TABLEAU DE BORD'!K5211-'TABLEAU DE BORD'!I5211</f>
        <v>0</v>
      </c>
    </row>
    <row r="5214" spans="87:91" x14ac:dyDescent="0.25">
      <c r="CI5214">
        <f>'TABLEAU DE BORD'!B5212</f>
        <v>0</v>
      </c>
      <c r="CJ5214">
        <f>'TABLEAU DE BORD'!E5212-'TABLEAU DE BORD'!C5212</f>
        <v>0</v>
      </c>
      <c r="CL5214">
        <f>'TABLEAU DE BORD'!H5212</f>
        <v>0</v>
      </c>
      <c r="CM5214">
        <f>'TABLEAU DE BORD'!K5212-'TABLEAU DE BORD'!I5212</f>
        <v>0</v>
      </c>
    </row>
    <row r="5215" spans="87:91" x14ac:dyDescent="0.25">
      <c r="CI5215">
        <f>'TABLEAU DE BORD'!B5213</f>
        <v>0</v>
      </c>
      <c r="CJ5215">
        <f>'TABLEAU DE BORD'!E5213-'TABLEAU DE BORD'!C5213</f>
        <v>0</v>
      </c>
      <c r="CL5215">
        <f>'TABLEAU DE BORD'!H5213</f>
        <v>0</v>
      </c>
      <c r="CM5215">
        <f>'TABLEAU DE BORD'!K5213-'TABLEAU DE BORD'!I5213</f>
        <v>0</v>
      </c>
    </row>
    <row r="5216" spans="87:91" x14ac:dyDescent="0.25">
      <c r="CI5216">
        <f>'TABLEAU DE BORD'!B5214</f>
        <v>0</v>
      </c>
      <c r="CJ5216">
        <f>'TABLEAU DE BORD'!E5214-'TABLEAU DE BORD'!C5214</f>
        <v>0</v>
      </c>
      <c r="CL5216">
        <f>'TABLEAU DE BORD'!H5214</f>
        <v>0</v>
      </c>
      <c r="CM5216">
        <f>'TABLEAU DE BORD'!K5214-'TABLEAU DE BORD'!I5214</f>
        <v>0</v>
      </c>
    </row>
    <row r="5217" spans="87:91" x14ac:dyDescent="0.25">
      <c r="CI5217">
        <f>'TABLEAU DE BORD'!B5215</f>
        <v>0</v>
      </c>
      <c r="CJ5217">
        <f>'TABLEAU DE BORD'!E5215-'TABLEAU DE BORD'!C5215</f>
        <v>0</v>
      </c>
      <c r="CL5217">
        <f>'TABLEAU DE BORD'!H5215</f>
        <v>0</v>
      </c>
      <c r="CM5217">
        <f>'TABLEAU DE BORD'!K5215-'TABLEAU DE BORD'!I5215</f>
        <v>0</v>
      </c>
    </row>
    <row r="5218" spans="87:91" x14ac:dyDescent="0.25">
      <c r="CI5218">
        <f>'TABLEAU DE BORD'!B5216</f>
        <v>0</v>
      </c>
      <c r="CJ5218">
        <f>'TABLEAU DE BORD'!E5216-'TABLEAU DE BORD'!C5216</f>
        <v>0</v>
      </c>
      <c r="CL5218">
        <f>'TABLEAU DE BORD'!H5216</f>
        <v>0</v>
      </c>
      <c r="CM5218">
        <f>'TABLEAU DE BORD'!K5216-'TABLEAU DE BORD'!I5216</f>
        <v>0</v>
      </c>
    </row>
    <row r="5219" spans="87:91" x14ac:dyDescent="0.25">
      <c r="CI5219">
        <f>'TABLEAU DE BORD'!B5217</f>
        <v>0</v>
      </c>
      <c r="CJ5219">
        <f>'TABLEAU DE BORD'!E5217-'TABLEAU DE BORD'!C5217</f>
        <v>0</v>
      </c>
      <c r="CL5219">
        <f>'TABLEAU DE BORD'!H5217</f>
        <v>0</v>
      </c>
      <c r="CM5219">
        <f>'TABLEAU DE BORD'!K5217-'TABLEAU DE BORD'!I5217</f>
        <v>0</v>
      </c>
    </row>
    <row r="5220" spans="87:91" x14ac:dyDescent="0.25">
      <c r="CI5220">
        <f>'TABLEAU DE BORD'!B5218</f>
        <v>0</v>
      </c>
      <c r="CJ5220">
        <f>'TABLEAU DE BORD'!E5218-'TABLEAU DE BORD'!C5218</f>
        <v>0</v>
      </c>
      <c r="CL5220">
        <f>'TABLEAU DE BORD'!H5218</f>
        <v>0</v>
      </c>
      <c r="CM5220">
        <f>'TABLEAU DE BORD'!K5218-'TABLEAU DE BORD'!I5218</f>
        <v>0</v>
      </c>
    </row>
    <row r="5221" spans="87:91" x14ac:dyDescent="0.25">
      <c r="CI5221">
        <f>'TABLEAU DE BORD'!B5219</f>
        <v>0</v>
      </c>
      <c r="CJ5221">
        <f>'TABLEAU DE BORD'!E5219-'TABLEAU DE BORD'!C5219</f>
        <v>0</v>
      </c>
      <c r="CL5221">
        <f>'TABLEAU DE BORD'!H5219</f>
        <v>0</v>
      </c>
      <c r="CM5221">
        <f>'TABLEAU DE BORD'!K5219-'TABLEAU DE BORD'!I5219</f>
        <v>0</v>
      </c>
    </row>
    <row r="5222" spans="87:91" x14ac:dyDescent="0.25">
      <c r="CI5222">
        <f>'TABLEAU DE BORD'!B5220</f>
        <v>0</v>
      </c>
      <c r="CJ5222">
        <f>'TABLEAU DE BORD'!E5220-'TABLEAU DE BORD'!C5220</f>
        <v>0</v>
      </c>
      <c r="CL5222">
        <f>'TABLEAU DE BORD'!H5220</f>
        <v>0</v>
      </c>
      <c r="CM5222">
        <f>'TABLEAU DE BORD'!K5220-'TABLEAU DE BORD'!I5220</f>
        <v>0</v>
      </c>
    </row>
    <row r="5223" spans="87:91" x14ac:dyDescent="0.25">
      <c r="CI5223">
        <f>'TABLEAU DE BORD'!B5221</f>
        <v>0</v>
      </c>
      <c r="CJ5223">
        <f>'TABLEAU DE BORD'!E5221-'TABLEAU DE BORD'!C5221</f>
        <v>0</v>
      </c>
      <c r="CL5223">
        <f>'TABLEAU DE BORD'!H5221</f>
        <v>0</v>
      </c>
      <c r="CM5223">
        <f>'TABLEAU DE BORD'!K5221-'TABLEAU DE BORD'!I5221</f>
        <v>0</v>
      </c>
    </row>
    <row r="5224" spans="87:91" x14ac:dyDescent="0.25">
      <c r="CI5224">
        <f>'TABLEAU DE BORD'!B5222</f>
        <v>0</v>
      </c>
      <c r="CJ5224">
        <f>'TABLEAU DE BORD'!E5222-'TABLEAU DE BORD'!C5222</f>
        <v>0</v>
      </c>
      <c r="CL5224">
        <f>'TABLEAU DE BORD'!H5222</f>
        <v>0</v>
      </c>
      <c r="CM5224">
        <f>'TABLEAU DE BORD'!K5222-'TABLEAU DE BORD'!I5222</f>
        <v>0</v>
      </c>
    </row>
    <row r="5225" spans="87:91" x14ac:dyDescent="0.25">
      <c r="CI5225">
        <f>'TABLEAU DE BORD'!B5223</f>
        <v>0</v>
      </c>
      <c r="CJ5225">
        <f>'TABLEAU DE BORD'!E5223-'TABLEAU DE BORD'!C5223</f>
        <v>0</v>
      </c>
      <c r="CL5225">
        <f>'TABLEAU DE BORD'!H5223</f>
        <v>0</v>
      </c>
      <c r="CM5225">
        <f>'TABLEAU DE BORD'!K5223-'TABLEAU DE BORD'!I5223</f>
        <v>0</v>
      </c>
    </row>
    <row r="5226" spans="87:91" x14ac:dyDescent="0.25">
      <c r="CI5226">
        <f>'TABLEAU DE BORD'!B5224</f>
        <v>0</v>
      </c>
      <c r="CJ5226">
        <f>'TABLEAU DE BORD'!E5224-'TABLEAU DE BORD'!C5224</f>
        <v>0</v>
      </c>
      <c r="CL5226">
        <f>'TABLEAU DE BORD'!H5224</f>
        <v>0</v>
      </c>
      <c r="CM5226">
        <f>'TABLEAU DE BORD'!K5224-'TABLEAU DE BORD'!I5224</f>
        <v>0</v>
      </c>
    </row>
    <row r="5227" spans="87:91" x14ac:dyDescent="0.25">
      <c r="CI5227">
        <f>'TABLEAU DE BORD'!B5225</f>
        <v>0</v>
      </c>
      <c r="CJ5227">
        <f>'TABLEAU DE BORD'!E5225-'TABLEAU DE BORD'!C5225</f>
        <v>0</v>
      </c>
      <c r="CL5227">
        <f>'TABLEAU DE BORD'!H5225</f>
        <v>0</v>
      </c>
      <c r="CM5227">
        <f>'TABLEAU DE BORD'!K5225-'TABLEAU DE BORD'!I5225</f>
        <v>0</v>
      </c>
    </row>
    <row r="5228" spans="87:91" x14ac:dyDescent="0.25">
      <c r="CI5228">
        <f>'TABLEAU DE BORD'!B5226</f>
        <v>0</v>
      </c>
      <c r="CJ5228">
        <f>'TABLEAU DE BORD'!E5226-'TABLEAU DE BORD'!C5226</f>
        <v>0</v>
      </c>
      <c r="CL5228">
        <f>'TABLEAU DE BORD'!H5226</f>
        <v>0</v>
      </c>
      <c r="CM5228">
        <f>'TABLEAU DE BORD'!K5226-'TABLEAU DE BORD'!I5226</f>
        <v>0</v>
      </c>
    </row>
    <row r="5229" spans="87:91" x14ac:dyDescent="0.25">
      <c r="CI5229">
        <f>'TABLEAU DE BORD'!B5227</f>
        <v>0</v>
      </c>
      <c r="CJ5229">
        <f>'TABLEAU DE BORD'!E5227-'TABLEAU DE BORD'!C5227</f>
        <v>0</v>
      </c>
      <c r="CL5229">
        <f>'TABLEAU DE BORD'!H5227</f>
        <v>0</v>
      </c>
      <c r="CM5229">
        <f>'TABLEAU DE BORD'!K5227-'TABLEAU DE BORD'!I5227</f>
        <v>0</v>
      </c>
    </row>
    <row r="5230" spans="87:91" x14ac:dyDescent="0.25">
      <c r="CI5230">
        <f>'TABLEAU DE BORD'!B5228</f>
        <v>0</v>
      </c>
      <c r="CJ5230">
        <f>'TABLEAU DE BORD'!E5228-'TABLEAU DE BORD'!C5228</f>
        <v>0</v>
      </c>
      <c r="CL5230">
        <f>'TABLEAU DE BORD'!H5228</f>
        <v>0</v>
      </c>
      <c r="CM5230">
        <f>'TABLEAU DE BORD'!K5228-'TABLEAU DE BORD'!I5228</f>
        <v>0</v>
      </c>
    </row>
    <row r="5231" spans="87:91" x14ac:dyDescent="0.25">
      <c r="CI5231">
        <f>'TABLEAU DE BORD'!B5229</f>
        <v>0</v>
      </c>
      <c r="CJ5231">
        <f>'TABLEAU DE BORD'!E5229-'TABLEAU DE BORD'!C5229</f>
        <v>0</v>
      </c>
      <c r="CL5231">
        <f>'TABLEAU DE BORD'!H5229</f>
        <v>0</v>
      </c>
      <c r="CM5231">
        <f>'TABLEAU DE BORD'!K5229-'TABLEAU DE BORD'!I5229</f>
        <v>0</v>
      </c>
    </row>
    <row r="5232" spans="87:91" x14ac:dyDescent="0.25">
      <c r="CI5232">
        <f>'TABLEAU DE BORD'!B5230</f>
        <v>0</v>
      </c>
      <c r="CJ5232">
        <f>'TABLEAU DE BORD'!E5230-'TABLEAU DE BORD'!C5230</f>
        <v>0</v>
      </c>
      <c r="CL5232">
        <f>'TABLEAU DE BORD'!H5230</f>
        <v>0</v>
      </c>
      <c r="CM5232">
        <f>'TABLEAU DE BORD'!K5230-'TABLEAU DE BORD'!I5230</f>
        <v>0</v>
      </c>
    </row>
    <row r="5233" spans="87:91" x14ac:dyDescent="0.25">
      <c r="CI5233">
        <f>'TABLEAU DE BORD'!B5231</f>
        <v>0</v>
      </c>
      <c r="CJ5233">
        <f>'TABLEAU DE BORD'!E5231-'TABLEAU DE BORD'!C5231</f>
        <v>0</v>
      </c>
      <c r="CL5233">
        <f>'TABLEAU DE BORD'!H5231</f>
        <v>0</v>
      </c>
      <c r="CM5233">
        <f>'TABLEAU DE BORD'!K5231-'TABLEAU DE BORD'!I5231</f>
        <v>0</v>
      </c>
    </row>
    <row r="5234" spans="87:91" x14ac:dyDescent="0.25">
      <c r="CI5234">
        <f>'TABLEAU DE BORD'!B5232</f>
        <v>0</v>
      </c>
      <c r="CJ5234">
        <f>'TABLEAU DE BORD'!E5232-'TABLEAU DE BORD'!C5232</f>
        <v>0</v>
      </c>
      <c r="CL5234">
        <f>'TABLEAU DE BORD'!H5232</f>
        <v>0</v>
      </c>
      <c r="CM5234">
        <f>'TABLEAU DE BORD'!K5232-'TABLEAU DE BORD'!I5232</f>
        <v>0</v>
      </c>
    </row>
    <row r="5235" spans="87:91" x14ac:dyDescent="0.25">
      <c r="CI5235">
        <f>'TABLEAU DE BORD'!B5233</f>
        <v>0</v>
      </c>
      <c r="CJ5235">
        <f>'TABLEAU DE BORD'!E5233-'TABLEAU DE BORD'!C5233</f>
        <v>0</v>
      </c>
      <c r="CL5235">
        <f>'TABLEAU DE BORD'!H5233</f>
        <v>0</v>
      </c>
      <c r="CM5235">
        <f>'TABLEAU DE BORD'!K5233-'TABLEAU DE BORD'!I5233</f>
        <v>0</v>
      </c>
    </row>
    <row r="5236" spans="87:91" x14ac:dyDescent="0.25">
      <c r="CI5236">
        <f>'TABLEAU DE BORD'!B5234</f>
        <v>0</v>
      </c>
      <c r="CJ5236">
        <f>'TABLEAU DE BORD'!E5234-'TABLEAU DE BORD'!C5234</f>
        <v>0</v>
      </c>
      <c r="CL5236">
        <f>'TABLEAU DE BORD'!H5234</f>
        <v>0</v>
      </c>
      <c r="CM5236">
        <f>'TABLEAU DE BORD'!K5234-'TABLEAU DE BORD'!I5234</f>
        <v>0</v>
      </c>
    </row>
    <row r="5237" spans="87:91" x14ac:dyDescent="0.25">
      <c r="CI5237">
        <f>'TABLEAU DE BORD'!B5235</f>
        <v>0</v>
      </c>
      <c r="CJ5237">
        <f>'TABLEAU DE BORD'!E5235-'TABLEAU DE BORD'!C5235</f>
        <v>0</v>
      </c>
      <c r="CL5237">
        <f>'TABLEAU DE BORD'!H5235</f>
        <v>0</v>
      </c>
      <c r="CM5237">
        <f>'TABLEAU DE BORD'!K5235-'TABLEAU DE BORD'!I5235</f>
        <v>0</v>
      </c>
    </row>
    <row r="5238" spans="87:91" x14ac:dyDescent="0.25">
      <c r="CI5238">
        <f>'TABLEAU DE BORD'!B5236</f>
        <v>0</v>
      </c>
      <c r="CJ5238">
        <f>'TABLEAU DE BORD'!E5236-'TABLEAU DE BORD'!C5236</f>
        <v>0</v>
      </c>
      <c r="CL5238">
        <f>'TABLEAU DE BORD'!H5236</f>
        <v>0</v>
      </c>
      <c r="CM5238">
        <f>'TABLEAU DE BORD'!K5236-'TABLEAU DE BORD'!I5236</f>
        <v>0</v>
      </c>
    </row>
    <row r="5239" spans="87:91" x14ac:dyDescent="0.25">
      <c r="CI5239">
        <f>'TABLEAU DE BORD'!B5237</f>
        <v>0</v>
      </c>
      <c r="CJ5239">
        <f>'TABLEAU DE BORD'!E5237-'TABLEAU DE BORD'!C5237</f>
        <v>0</v>
      </c>
      <c r="CL5239">
        <f>'TABLEAU DE BORD'!H5237</f>
        <v>0</v>
      </c>
      <c r="CM5239">
        <f>'TABLEAU DE BORD'!K5237-'TABLEAU DE BORD'!I5237</f>
        <v>0</v>
      </c>
    </row>
    <row r="5240" spans="87:91" x14ac:dyDescent="0.25">
      <c r="CI5240">
        <f>'TABLEAU DE BORD'!B5238</f>
        <v>0</v>
      </c>
      <c r="CJ5240">
        <f>'TABLEAU DE BORD'!E5238-'TABLEAU DE BORD'!C5238</f>
        <v>0</v>
      </c>
      <c r="CL5240">
        <f>'TABLEAU DE BORD'!H5238</f>
        <v>0</v>
      </c>
      <c r="CM5240">
        <f>'TABLEAU DE BORD'!K5238-'TABLEAU DE BORD'!I5238</f>
        <v>0</v>
      </c>
    </row>
    <row r="5241" spans="87:91" x14ac:dyDescent="0.25">
      <c r="CI5241">
        <f>'TABLEAU DE BORD'!B5239</f>
        <v>0</v>
      </c>
      <c r="CJ5241">
        <f>'TABLEAU DE BORD'!E5239-'TABLEAU DE BORD'!C5239</f>
        <v>0</v>
      </c>
      <c r="CL5241">
        <f>'TABLEAU DE BORD'!H5239</f>
        <v>0</v>
      </c>
      <c r="CM5241">
        <f>'TABLEAU DE BORD'!K5239-'TABLEAU DE BORD'!I5239</f>
        <v>0</v>
      </c>
    </row>
    <row r="5242" spans="87:91" x14ac:dyDescent="0.25">
      <c r="CI5242">
        <f>'TABLEAU DE BORD'!B5240</f>
        <v>0</v>
      </c>
      <c r="CJ5242">
        <f>'TABLEAU DE BORD'!E5240-'TABLEAU DE BORD'!C5240</f>
        <v>0</v>
      </c>
      <c r="CL5242">
        <f>'TABLEAU DE BORD'!H5240</f>
        <v>0</v>
      </c>
      <c r="CM5242">
        <f>'TABLEAU DE BORD'!K5240-'TABLEAU DE BORD'!I5240</f>
        <v>0</v>
      </c>
    </row>
    <row r="5243" spans="87:91" x14ac:dyDescent="0.25">
      <c r="CI5243">
        <f>'TABLEAU DE BORD'!B5241</f>
        <v>0</v>
      </c>
      <c r="CJ5243">
        <f>'TABLEAU DE BORD'!E5241-'TABLEAU DE BORD'!C5241</f>
        <v>0</v>
      </c>
      <c r="CL5243">
        <f>'TABLEAU DE BORD'!H5241</f>
        <v>0</v>
      </c>
      <c r="CM5243">
        <f>'TABLEAU DE BORD'!K5241-'TABLEAU DE BORD'!I5241</f>
        <v>0</v>
      </c>
    </row>
    <row r="5244" spans="87:91" x14ac:dyDescent="0.25">
      <c r="CI5244">
        <f>'TABLEAU DE BORD'!B5242</f>
        <v>0</v>
      </c>
      <c r="CJ5244">
        <f>'TABLEAU DE BORD'!E5242-'TABLEAU DE BORD'!C5242</f>
        <v>0</v>
      </c>
      <c r="CL5244">
        <f>'TABLEAU DE BORD'!H5242</f>
        <v>0</v>
      </c>
      <c r="CM5244">
        <f>'TABLEAU DE BORD'!K5242-'TABLEAU DE BORD'!I5242</f>
        <v>0</v>
      </c>
    </row>
    <row r="5245" spans="87:91" x14ac:dyDescent="0.25">
      <c r="CI5245">
        <f>'TABLEAU DE BORD'!B5243</f>
        <v>0</v>
      </c>
      <c r="CJ5245">
        <f>'TABLEAU DE BORD'!E5243-'TABLEAU DE BORD'!C5243</f>
        <v>0</v>
      </c>
      <c r="CL5245">
        <f>'TABLEAU DE BORD'!H5243</f>
        <v>0</v>
      </c>
      <c r="CM5245">
        <f>'TABLEAU DE BORD'!K5243-'TABLEAU DE BORD'!I5243</f>
        <v>0</v>
      </c>
    </row>
    <row r="5246" spans="87:91" x14ac:dyDescent="0.25">
      <c r="CI5246">
        <f>'TABLEAU DE BORD'!B5244</f>
        <v>0</v>
      </c>
      <c r="CJ5246">
        <f>'TABLEAU DE BORD'!E5244-'TABLEAU DE BORD'!C5244</f>
        <v>0</v>
      </c>
      <c r="CL5246">
        <f>'TABLEAU DE BORD'!H5244</f>
        <v>0</v>
      </c>
      <c r="CM5246">
        <f>'TABLEAU DE BORD'!K5244-'TABLEAU DE BORD'!I5244</f>
        <v>0</v>
      </c>
    </row>
    <row r="5247" spans="87:91" x14ac:dyDescent="0.25">
      <c r="CI5247">
        <f>'TABLEAU DE BORD'!B5245</f>
        <v>0</v>
      </c>
      <c r="CJ5247">
        <f>'TABLEAU DE BORD'!E5245-'TABLEAU DE BORD'!C5245</f>
        <v>0</v>
      </c>
      <c r="CL5247">
        <f>'TABLEAU DE BORD'!H5245</f>
        <v>0</v>
      </c>
      <c r="CM5247">
        <f>'TABLEAU DE BORD'!K5245-'TABLEAU DE BORD'!I5245</f>
        <v>0</v>
      </c>
    </row>
    <row r="5248" spans="87:91" x14ac:dyDescent="0.25">
      <c r="CI5248">
        <f>'TABLEAU DE BORD'!B5246</f>
        <v>0</v>
      </c>
      <c r="CJ5248">
        <f>'TABLEAU DE BORD'!E5246-'TABLEAU DE BORD'!C5246</f>
        <v>0</v>
      </c>
      <c r="CL5248">
        <f>'TABLEAU DE BORD'!H5246</f>
        <v>0</v>
      </c>
      <c r="CM5248">
        <f>'TABLEAU DE BORD'!K5246-'TABLEAU DE BORD'!I5246</f>
        <v>0</v>
      </c>
    </row>
    <row r="5249" spans="87:91" x14ac:dyDescent="0.25">
      <c r="CI5249">
        <f>'TABLEAU DE BORD'!B5247</f>
        <v>0</v>
      </c>
      <c r="CJ5249">
        <f>'TABLEAU DE BORD'!E5247-'TABLEAU DE BORD'!C5247</f>
        <v>0</v>
      </c>
      <c r="CL5249">
        <f>'TABLEAU DE BORD'!H5247</f>
        <v>0</v>
      </c>
      <c r="CM5249">
        <f>'TABLEAU DE BORD'!K5247-'TABLEAU DE BORD'!I5247</f>
        <v>0</v>
      </c>
    </row>
    <row r="5250" spans="87:91" x14ac:dyDescent="0.25">
      <c r="CI5250">
        <f>'TABLEAU DE BORD'!B5248</f>
        <v>0</v>
      </c>
      <c r="CJ5250">
        <f>'TABLEAU DE BORD'!E5248-'TABLEAU DE BORD'!C5248</f>
        <v>0</v>
      </c>
      <c r="CL5250">
        <f>'TABLEAU DE BORD'!H5248</f>
        <v>0</v>
      </c>
      <c r="CM5250">
        <f>'TABLEAU DE BORD'!K5248-'TABLEAU DE BORD'!I5248</f>
        <v>0</v>
      </c>
    </row>
    <row r="5251" spans="87:91" x14ac:dyDescent="0.25">
      <c r="CI5251">
        <f>'TABLEAU DE BORD'!B5249</f>
        <v>0</v>
      </c>
      <c r="CJ5251">
        <f>'TABLEAU DE BORD'!E5249-'TABLEAU DE BORD'!C5249</f>
        <v>0</v>
      </c>
      <c r="CL5251">
        <f>'TABLEAU DE BORD'!H5249</f>
        <v>0</v>
      </c>
      <c r="CM5251">
        <f>'TABLEAU DE BORD'!K5249-'TABLEAU DE BORD'!I5249</f>
        <v>0</v>
      </c>
    </row>
    <row r="5252" spans="87:91" x14ac:dyDescent="0.25">
      <c r="CI5252">
        <f>'TABLEAU DE BORD'!B5250</f>
        <v>0</v>
      </c>
      <c r="CJ5252">
        <f>'TABLEAU DE BORD'!E5250-'TABLEAU DE BORD'!C5250</f>
        <v>0</v>
      </c>
      <c r="CL5252">
        <f>'TABLEAU DE BORD'!H5250</f>
        <v>0</v>
      </c>
      <c r="CM5252">
        <f>'TABLEAU DE BORD'!K5250-'TABLEAU DE BORD'!I5250</f>
        <v>0</v>
      </c>
    </row>
    <row r="5253" spans="87:91" x14ac:dyDescent="0.25">
      <c r="CI5253">
        <f>'TABLEAU DE BORD'!B5251</f>
        <v>0</v>
      </c>
      <c r="CJ5253">
        <f>'TABLEAU DE BORD'!E5251-'TABLEAU DE BORD'!C5251</f>
        <v>0</v>
      </c>
      <c r="CL5253">
        <f>'TABLEAU DE BORD'!H5251</f>
        <v>0</v>
      </c>
      <c r="CM5253">
        <f>'TABLEAU DE BORD'!K5251-'TABLEAU DE BORD'!I5251</f>
        <v>0</v>
      </c>
    </row>
    <row r="5254" spans="87:91" x14ac:dyDescent="0.25">
      <c r="CI5254">
        <f>'TABLEAU DE BORD'!B5252</f>
        <v>0</v>
      </c>
      <c r="CJ5254">
        <f>'TABLEAU DE BORD'!E5252-'TABLEAU DE BORD'!C5252</f>
        <v>0</v>
      </c>
      <c r="CL5254">
        <f>'TABLEAU DE BORD'!H5252</f>
        <v>0</v>
      </c>
      <c r="CM5254">
        <f>'TABLEAU DE BORD'!K5252-'TABLEAU DE BORD'!I5252</f>
        <v>0</v>
      </c>
    </row>
    <row r="5255" spans="87:91" x14ac:dyDescent="0.25">
      <c r="CI5255">
        <f>'TABLEAU DE BORD'!B5253</f>
        <v>0</v>
      </c>
      <c r="CJ5255">
        <f>'TABLEAU DE BORD'!E5253-'TABLEAU DE BORD'!C5253</f>
        <v>0</v>
      </c>
      <c r="CL5255">
        <f>'TABLEAU DE BORD'!H5253</f>
        <v>0</v>
      </c>
      <c r="CM5255">
        <f>'TABLEAU DE BORD'!K5253-'TABLEAU DE BORD'!I5253</f>
        <v>0</v>
      </c>
    </row>
    <row r="5256" spans="87:91" x14ac:dyDescent="0.25">
      <c r="CI5256">
        <f>'TABLEAU DE BORD'!B5254</f>
        <v>0</v>
      </c>
      <c r="CJ5256">
        <f>'TABLEAU DE BORD'!E5254-'TABLEAU DE BORD'!C5254</f>
        <v>0</v>
      </c>
      <c r="CL5256">
        <f>'TABLEAU DE BORD'!H5254</f>
        <v>0</v>
      </c>
      <c r="CM5256">
        <f>'TABLEAU DE BORD'!K5254-'TABLEAU DE BORD'!I5254</f>
        <v>0</v>
      </c>
    </row>
    <row r="5257" spans="87:91" x14ac:dyDescent="0.25">
      <c r="CI5257">
        <f>'TABLEAU DE BORD'!B5255</f>
        <v>0</v>
      </c>
      <c r="CJ5257">
        <f>'TABLEAU DE BORD'!E5255-'TABLEAU DE BORD'!C5255</f>
        <v>0</v>
      </c>
      <c r="CL5257">
        <f>'TABLEAU DE BORD'!H5255</f>
        <v>0</v>
      </c>
      <c r="CM5257">
        <f>'TABLEAU DE BORD'!K5255-'TABLEAU DE BORD'!I5255</f>
        <v>0</v>
      </c>
    </row>
    <row r="5258" spans="87:91" x14ac:dyDescent="0.25">
      <c r="CI5258">
        <f>'TABLEAU DE BORD'!B5256</f>
        <v>0</v>
      </c>
      <c r="CJ5258">
        <f>'TABLEAU DE BORD'!E5256-'TABLEAU DE BORD'!C5256</f>
        <v>0</v>
      </c>
      <c r="CL5258">
        <f>'TABLEAU DE BORD'!H5256</f>
        <v>0</v>
      </c>
      <c r="CM5258">
        <f>'TABLEAU DE BORD'!K5256-'TABLEAU DE BORD'!I5256</f>
        <v>0</v>
      </c>
    </row>
    <row r="5259" spans="87:91" x14ac:dyDescent="0.25">
      <c r="CI5259">
        <f>'TABLEAU DE BORD'!B5257</f>
        <v>0</v>
      </c>
      <c r="CJ5259">
        <f>'TABLEAU DE BORD'!E5257-'TABLEAU DE BORD'!C5257</f>
        <v>0</v>
      </c>
      <c r="CL5259">
        <f>'TABLEAU DE BORD'!H5257</f>
        <v>0</v>
      </c>
      <c r="CM5259">
        <f>'TABLEAU DE BORD'!K5257-'TABLEAU DE BORD'!I5257</f>
        <v>0</v>
      </c>
    </row>
    <row r="5260" spans="87:91" x14ac:dyDescent="0.25">
      <c r="CI5260">
        <f>'TABLEAU DE BORD'!B5258</f>
        <v>0</v>
      </c>
      <c r="CJ5260">
        <f>'TABLEAU DE BORD'!E5258-'TABLEAU DE BORD'!C5258</f>
        <v>0</v>
      </c>
      <c r="CL5260">
        <f>'TABLEAU DE BORD'!H5258</f>
        <v>0</v>
      </c>
      <c r="CM5260">
        <f>'TABLEAU DE BORD'!K5258-'TABLEAU DE BORD'!I5258</f>
        <v>0</v>
      </c>
    </row>
    <row r="5261" spans="87:91" x14ac:dyDescent="0.25">
      <c r="CI5261">
        <f>'TABLEAU DE BORD'!B5259</f>
        <v>0</v>
      </c>
      <c r="CJ5261">
        <f>'TABLEAU DE BORD'!E5259-'TABLEAU DE BORD'!C5259</f>
        <v>0</v>
      </c>
      <c r="CL5261">
        <f>'TABLEAU DE BORD'!H5259</f>
        <v>0</v>
      </c>
      <c r="CM5261">
        <f>'TABLEAU DE BORD'!K5259-'TABLEAU DE BORD'!I5259</f>
        <v>0</v>
      </c>
    </row>
    <row r="5262" spans="87:91" x14ac:dyDescent="0.25">
      <c r="CI5262">
        <f>'TABLEAU DE BORD'!B5260</f>
        <v>0</v>
      </c>
      <c r="CJ5262">
        <f>'TABLEAU DE BORD'!E5260-'TABLEAU DE BORD'!C5260</f>
        <v>0</v>
      </c>
      <c r="CL5262">
        <f>'TABLEAU DE BORD'!H5260</f>
        <v>0</v>
      </c>
      <c r="CM5262">
        <f>'TABLEAU DE BORD'!K5260-'TABLEAU DE BORD'!I5260</f>
        <v>0</v>
      </c>
    </row>
    <row r="5263" spans="87:91" x14ac:dyDescent="0.25">
      <c r="CI5263">
        <f>'TABLEAU DE BORD'!B5261</f>
        <v>0</v>
      </c>
      <c r="CJ5263">
        <f>'TABLEAU DE BORD'!E5261-'TABLEAU DE BORD'!C5261</f>
        <v>0</v>
      </c>
      <c r="CL5263">
        <f>'TABLEAU DE BORD'!H5261</f>
        <v>0</v>
      </c>
      <c r="CM5263">
        <f>'TABLEAU DE BORD'!K5261-'TABLEAU DE BORD'!I5261</f>
        <v>0</v>
      </c>
    </row>
    <row r="5264" spans="87:91" x14ac:dyDescent="0.25">
      <c r="CI5264">
        <f>'TABLEAU DE BORD'!B5262</f>
        <v>0</v>
      </c>
      <c r="CJ5264">
        <f>'TABLEAU DE BORD'!E5262-'TABLEAU DE BORD'!C5262</f>
        <v>0</v>
      </c>
      <c r="CL5264">
        <f>'TABLEAU DE BORD'!H5262</f>
        <v>0</v>
      </c>
      <c r="CM5264">
        <f>'TABLEAU DE BORD'!K5262-'TABLEAU DE BORD'!I5262</f>
        <v>0</v>
      </c>
    </row>
    <row r="5265" spans="87:91" x14ac:dyDescent="0.25">
      <c r="CI5265">
        <f>'TABLEAU DE BORD'!B5263</f>
        <v>0</v>
      </c>
      <c r="CJ5265">
        <f>'TABLEAU DE BORD'!E5263-'TABLEAU DE BORD'!C5263</f>
        <v>0</v>
      </c>
      <c r="CL5265">
        <f>'TABLEAU DE BORD'!H5263</f>
        <v>0</v>
      </c>
      <c r="CM5265">
        <f>'TABLEAU DE BORD'!K5263-'TABLEAU DE BORD'!I5263</f>
        <v>0</v>
      </c>
    </row>
    <row r="5266" spans="87:91" x14ac:dyDescent="0.25">
      <c r="CI5266">
        <f>'TABLEAU DE BORD'!B5264</f>
        <v>0</v>
      </c>
      <c r="CJ5266">
        <f>'TABLEAU DE BORD'!E5264-'TABLEAU DE BORD'!C5264</f>
        <v>0</v>
      </c>
      <c r="CL5266">
        <f>'TABLEAU DE BORD'!H5264</f>
        <v>0</v>
      </c>
      <c r="CM5266">
        <f>'TABLEAU DE BORD'!K5264-'TABLEAU DE BORD'!I5264</f>
        <v>0</v>
      </c>
    </row>
    <row r="5267" spans="87:91" x14ac:dyDescent="0.25">
      <c r="CI5267">
        <f>'TABLEAU DE BORD'!B5265</f>
        <v>0</v>
      </c>
      <c r="CJ5267">
        <f>'TABLEAU DE BORD'!E5265-'TABLEAU DE BORD'!C5265</f>
        <v>0</v>
      </c>
      <c r="CL5267">
        <f>'TABLEAU DE BORD'!H5265</f>
        <v>0</v>
      </c>
      <c r="CM5267">
        <f>'TABLEAU DE BORD'!K5265-'TABLEAU DE BORD'!I5265</f>
        <v>0</v>
      </c>
    </row>
    <row r="5268" spans="87:91" x14ac:dyDescent="0.25">
      <c r="CI5268">
        <f>'TABLEAU DE BORD'!B5266</f>
        <v>0</v>
      </c>
      <c r="CJ5268">
        <f>'TABLEAU DE BORD'!E5266-'TABLEAU DE BORD'!C5266</f>
        <v>0</v>
      </c>
      <c r="CL5268">
        <f>'TABLEAU DE BORD'!H5266</f>
        <v>0</v>
      </c>
      <c r="CM5268">
        <f>'TABLEAU DE BORD'!K5266-'TABLEAU DE BORD'!I5266</f>
        <v>0</v>
      </c>
    </row>
    <row r="5269" spans="87:91" x14ac:dyDescent="0.25">
      <c r="CI5269">
        <f>'TABLEAU DE BORD'!B5267</f>
        <v>0</v>
      </c>
      <c r="CJ5269">
        <f>'TABLEAU DE BORD'!E5267-'TABLEAU DE BORD'!C5267</f>
        <v>0</v>
      </c>
      <c r="CL5269">
        <f>'TABLEAU DE BORD'!H5267</f>
        <v>0</v>
      </c>
      <c r="CM5269">
        <f>'TABLEAU DE BORD'!K5267-'TABLEAU DE BORD'!I5267</f>
        <v>0</v>
      </c>
    </row>
    <row r="5270" spans="87:91" x14ac:dyDescent="0.25">
      <c r="CI5270">
        <f>'TABLEAU DE BORD'!B5268</f>
        <v>0</v>
      </c>
      <c r="CJ5270">
        <f>'TABLEAU DE BORD'!E5268-'TABLEAU DE BORD'!C5268</f>
        <v>0</v>
      </c>
      <c r="CL5270">
        <f>'TABLEAU DE BORD'!H5268</f>
        <v>0</v>
      </c>
      <c r="CM5270">
        <f>'TABLEAU DE BORD'!K5268-'TABLEAU DE BORD'!I5268</f>
        <v>0</v>
      </c>
    </row>
    <row r="5271" spans="87:91" x14ac:dyDescent="0.25">
      <c r="CI5271">
        <f>'TABLEAU DE BORD'!B5269</f>
        <v>0</v>
      </c>
      <c r="CJ5271">
        <f>'TABLEAU DE BORD'!E5269-'TABLEAU DE BORD'!C5269</f>
        <v>0</v>
      </c>
      <c r="CL5271">
        <f>'TABLEAU DE BORD'!H5269</f>
        <v>0</v>
      </c>
      <c r="CM5271">
        <f>'TABLEAU DE BORD'!K5269-'TABLEAU DE BORD'!I5269</f>
        <v>0</v>
      </c>
    </row>
    <row r="5272" spans="87:91" x14ac:dyDescent="0.25">
      <c r="CI5272">
        <f>'TABLEAU DE BORD'!B5270</f>
        <v>0</v>
      </c>
      <c r="CJ5272">
        <f>'TABLEAU DE BORD'!E5270-'TABLEAU DE BORD'!C5270</f>
        <v>0</v>
      </c>
      <c r="CL5272">
        <f>'TABLEAU DE BORD'!H5270</f>
        <v>0</v>
      </c>
      <c r="CM5272">
        <f>'TABLEAU DE BORD'!K5270-'TABLEAU DE BORD'!I5270</f>
        <v>0</v>
      </c>
    </row>
    <row r="5273" spans="87:91" x14ac:dyDescent="0.25">
      <c r="CI5273">
        <f>'TABLEAU DE BORD'!B5271</f>
        <v>0</v>
      </c>
      <c r="CJ5273">
        <f>'TABLEAU DE BORD'!E5271-'TABLEAU DE BORD'!C5271</f>
        <v>0</v>
      </c>
      <c r="CL5273">
        <f>'TABLEAU DE BORD'!H5271</f>
        <v>0</v>
      </c>
      <c r="CM5273">
        <f>'TABLEAU DE BORD'!K5271-'TABLEAU DE BORD'!I5271</f>
        <v>0</v>
      </c>
    </row>
    <row r="5274" spans="87:91" x14ac:dyDescent="0.25">
      <c r="CI5274">
        <f>'TABLEAU DE BORD'!B5272</f>
        <v>0</v>
      </c>
      <c r="CJ5274">
        <f>'TABLEAU DE BORD'!E5272-'TABLEAU DE BORD'!C5272</f>
        <v>0</v>
      </c>
      <c r="CL5274">
        <f>'TABLEAU DE BORD'!H5272</f>
        <v>0</v>
      </c>
      <c r="CM5274">
        <f>'TABLEAU DE BORD'!K5272-'TABLEAU DE BORD'!I5272</f>
        <v>0</v>
      </c>
    </row>
    <row r="5275" spans="87:91" x14ac:dyDescent="0.25">
      <c r="CI5275">
        <f>'TABLEAU DE BORD'!B5273</f>
        <v>0</v>
      </c>
      <c r="CJ5275">
        <f>'TABLEAU DE BORD'!E5273-'TABLEAU DE BORD'!C5273</f>
        <v>0</v>
      </c>
      <c r="CL5275">
        <f>'TABLEAU DE BORD'!H5273</f>
        <v>0</v>
      </c>
      <c r="CM5275">
        <f>'TABLEAU DE BORD'!K5273-'TABLEAU DE BORD'!I5273</f>
        <v>0</v>
      </c>
    </row>
    <row r="5276" spans="87:91" x14ac:dyDescent="0.25">
      <c r="CI5276">
        <f>'TABLEAU DE BORD'!B5274</f>
        <v>0</v>
      </c>
      <c r="CJ5276">
        <f>'TABLEAU DE BORD'!E5274-'TABLEAU DE BORD'!C5274</f>
        <v>0</v>
      </c>
      <c r="CL5276">
        <f>'TABLEAU DE BORD'!H5274</f>
        <v>0</v>
      </c>
      <c r="CM5276">
        <f>'TABLEAU DE BORD'!K5274-'TABLEAU DE BORD'!I5274</f>
        <v>0</v>
      </c>
    </row>
    <row r="5277" spans="87:91" x14ac:dyDescent="0.25">
      <c r="CI5277">
        <f>'TABLEAU DE BORD'!B5275</f>
        <v>0</v>
      </c>
      <c r="CJ5277">
        <f>'TABLEAU DE BORD'!E5275-'TABLEAU DE BORD'!C5275</f>
        <v>0</v>
      </c>
      <c r="CL5277">
        <f>'TABLEAU DE BORD'!H5275</f>
        <v>0</v>
      </c>
      <c r="CM5277">
        <f>'TABLEAU DE BORD'!K5275-'TABLEAU DE BORD'!I5275</f>
        <v>0</v>
      </c>
    </row>
    <row r="5278" spans="87:91" x14ac:dyDescent="0.25">
      <c r="CI5278">
        <f>'TABLEAU DE BORD'!B5276</f>
        <v>0</v>
      </c>
      <c r="CJ5278">
        <f>'TABLEAU DE BORD'!E5276-'TABLEAU DE BORD'!C5276</f>
        <v>0</v>
      </c>
      <c r="CL5278">
        <f>'TABLEAU DE BORD'!H5276</f>
        <v>0</v>
      </c>
      <c r="CM5278">
        <f>'TABLEAU DE BORD'!K5276-'TABLEAU DE BORD'!I5276</f>
        <v>0</v>
      </c>
    </row>
    <row r="5279" spans="87:91" x14ac:dyDescent="0.25">
      <c r="CI5279">
        <f>'TABLEAU DE BORD'!B5277</f>
        <v>0</v>
      </c>
      <c r="CJ5279">
        <f>'TABLEAU DE BORD'!E5277-'TABLEAU DE BORD'!C5277</f>
        <v>0</v>
      </c>
      <c r="CL5279">
        <f>'TABLEAU DE BORD'!H5277</f>
        <v>0</v>
      </c>
      <c r="CM5279">
        <f>'TABLEAU DE BORD'!K5277-'TABLEAU DE BORD'!I5277</f>
        <v>0</v>
      </c>
    </row>
    <row r="5280" spans="87:91" x14ac:dyDescent="0.25">
      <c r="CI5280">
        <f>'TABLEAU DE BORD'!B5278</f>
        <v>0</v>
      </c>
      <c r="CJ5280">
        <f>'TABLEAU DE BORD'!E5278-'TABLEAU DE BORD'!C5278</f>
        <v>0</v>
      </c>
      <c r="CL5280">
        <f>'TABLEAU DE BORD'!H5278</f>
        <v>0</v>
      </c>
      <c r="CM5280">
        <f>'TABLEAU DE BORD'!K5278-'TABLEAU DE BORD'!I5278</f>
        <v>0</v>
      </c>
    </row>
    <row r="5281" spans="87:91" x14ac:dyDescent="0.25">
      <c r="CI5281">
        <f>'TABLEAU DE BORD'!B5279</f>
        <v>0</v>
      </c>
      <c r="CJ5281">
        <f>'TABLEAU DE BORD'!E5279-'TABLEAU DE BORD'!C5279</f>
        <v>0</v>
      </c>
      <c r="CL5281">
        <f>'TABLEAU DE BORD'!H5279</f>
        <v>0</v>
      </c>
      <c r="CM5281">
        <f>'TABLEAU DE BORD'!K5279-'TABLEAU DE BORD'!I5279</f>
        <v>0</v>
      </c>
    </row>
    <row r="5282" spans="87:91" x14ac:dyDescent="0.25">
      <c r="CI5282">
        <f>'TABLEAU DE BORD'!B5280</f>
        <v>0</v>
      </c>
      <c r="CJ5282">
        <f>'TABLEAU DE BORD'!E5280-'TABLEAU DE BORD'!C5280</f>
        <v>0</v>
      </c>
      <c r="CL5282">
        <f>'TABLEAU DE BORD'!H5280</f>
        <v>0</v>
      </c>
      <c r="CM5282">
        <f>'TABLEAU DE BORD'!K5280-'TABLEAU DE BORD'!I5280</f>
        <v>0</v>
      </c>
    </row>
    <row r="5283" spans="87:91" x14ac:dyDescent="0.25">
      <c r="CI5283">
        <f>'TABLEAU DE BORD'!B5281</f>
        <v>0</v>
      </c>
      <c r="CJ5283">
        <f>'TABLEAU DE BORD'!E5281-'TABLEAU DE BORD'!C5281</f>
        <v>0</v>
      </c>
      <c r="CL5283">
        <f>'TABLEAU DE BORD'!H5281</f>
        <v>0</v>
      </c>
      <c r="CM5283">
        <f>'TABLEAU DE BORD'!K5281-'TABLEAU DE BORD'!I5281</f>
        <v>0</v>
      </c>
    </row>
    <row r="5284" spans="87:91" x14ac:dyDescent="0.25">
      <c r="CI5284">
        <f>'TABLEAU DE BORD'!B5282</f>
        <v>0</v>
      </c>
      <c r="CJ5284">
        <f>'TABLEAU DE BORD'!E5282-'TABLEAU DE BORD'!C5282</f>
        <v>0</v>
      </c>
      <c r="CL5284">
        <f>'TABLEAU DE BORD'!H5282</f>
        <v>0</v>
      </c>
      <c r="CM5284">
        <f>'TABLEAU DE BORD'!K5282-'TABLEAU DE BORD'!I5282</f>
        <v>0</v>
      </c>
    </row>
    <row r="5285" spans="87:91" x14ac:dyDescent="0.25">
      <c r="CI5285">
        <f>'TABLEAU DE BORD'!B5283</f>
        <v>0</v>
      </c>
      <c r="CJ5285">
        <f>'TABLEAU DE BORD'!E5283-'TABLEAU DE BORD'!C5283</f>
        <v>0</v>
      </c>
      <c r="CL5285">
        <f>'TABLEAU DE BORD'!H5283</f>
        <v>0</v>
      </c>
      <c r="CM5285">
        <f>'TABLEAU DE BORD'!K5283-'TABLEAU DE BORD'!I5283</f>
        <v>0</v>
      </c>
    </row>
    <row r="5286" spans="87:91" x14ac:dyDescent="0.25">
      <c r="CI5286">
        <f>'TABLEAU DE BORD'!B5284</f>
        <v>0</v>
      </c>
      <c r="CJ5286">
        <f>'TABLEAU DE BORD'!E5284-'TABLEAU DE BORD'!C5284</f>
        <v>0</v>
      </c>
      <c r="CL5286">
        <f>'TABLEAU DE BORD'!H5284</f>
        <v>0</v>
      </c>
      <c r="CM5286">
        <f>'TABLEAU DE BORD'!K5284-'TABLEAU DE BORD'!I5284</f>
        <v>0</v>
      </c>
    </row>
    <row r="5287" spans="87:91" x14ac:dyDescent="0.25">
      <c r="CI5287">
        <f>'TABLEAU DE BORD'!B5285</f>
        <v>0</v>
      </c>
      <c r="CJ5287">
        <f>'TABLEAU DE BORD'!E5285-'TABLEAU DE BORD'!C5285</f>
        <v>0</v>
      </c>
      <c r="CL5287">
        <f>'TABLEAU DE BORD'!H5285</f>
        <v>0</v>
      </c>
      <c r="CM5287">
        <f>'TABLEAU DE BORD'!K5285-'TABLEAU DE BORD'!I5285</f>
        <v>0</v>
      </c>
    </row>
    <row r="5288" spans="87:91" x14ac:dyDescent="0.25">
      <c r="CI5288">
        <f>'TABLEAU DE BORD'!B5286</f>
        <v>0</v>
      </c>
      <c r="CJ5288">
        <f>'TABLEAU DE BORD'!E5286-'TABLEAU DE BORD'!C5286</f>
        <v>0</v>
      </c>
      <c r="CL5288">
        <f>'TABLEAU DE BORD'!H5286</f>
        <v>0</v>
      </c>
      <c r="CM5288">
        <f>'TABLEAU DE BORD'!K5286-'TABLEAU DE BORD'!I5286</f>
        <v>0</v>
      </c>
    </row>
    <row r="5289" spans="87:91" x14ac:dyDescent="0.25">
      <c r="CI5289">
        <f>'TABLEAU DE BORD'!B5287</f>
        <v>0</v>
      </c>
      <c r="CJ5289">
        <f>'TABLEAU DE BORD'!E5287-'TABLEAU DE BORD'!C5287</f>
        <v>0</v>
      </c>
      <c r="CL5289">
        <f>'TABLEAU DE BORD'!H5287</f>
        <v>0</v>
      </c>
      <c r="CM5289">
        <f>'TABLEAU DE BORD'!K5287-'TABLEAU DE BORD'!I5287</f>
        <v>0</v>
      </c>
    </row>
    <row r="5290" spans="87:91" x14ac:dyDescent="0.25">
      <c r="CI5290">
        <f>'TABLEAU DE BORD'!B5288</f>
        <v>0</v>
      </c>
      <c r="CJ5290">
        <f>'TABLEAU DE BORD'!E5288-'TABLEAU DE BORD'!C5288</f>
        <v>0</v>
      </c>
      <c r="CL5290">
        <f>'TABLEAU DE BORD'!H5288</f>
        <v>0</v>
      </c>
      <c r="CM5290">
        <f>'TABLEAU DE BORD'!K5288-'TABLEAU DE BORD'!I5288</f>
        <v>0</v>
      </c>
    </row>
    <row r="5291" spans="87:91" x14ac:dyDescent="0.25">
      <c r="CI5291">
        <f>'TABLEAU DE BORD'!B5289</f>
        <v>0</v>
      </c>
      <c r="CJ5291">
        <f>'TABLEAU DE BORD'!E5289-'TABLEAU DE BORD'!C5289</f>
        <v>0</v>
      </c>
      <c r="CL5291">
        <f>'TABLEAU DE BORD'!H5289</f>
        <v>0</v>
      </c>
      <c r="CM5291">
        <f>'TABLEAU DE BORD'!K5289-'TABLEAU DE BORD'!I5289</f>
        <v>0</v>
      </c>
    </row>
    <row r="5292" spans="87:91" x14ac:dyDescent="0.25">
      <c r="CI5292">
        <f>'TABLEAU DE BORD'!B5290</f>
        <v>0</v>
      </c>
      <c r="CJ5292">
        <f>'TABLEAU DE BORD'!E5290-'TABLEAU DE BORD'!C5290</f>
        <v>0</v>
      </c>
      <c r="CL5292">
        <f>'TABLEAU DE BORD'!H5290</f>
        <v>0</v>
      </c>
      <c r="CM5292">
        <f>'TABLEAU DE BORD'!K5290-'TABLEAU DE BORD'!I5290</f>
        <v>0</v>
      </c>
    </row>
    <row r="5293" spans="87:91" x14ac:dyDescent="0.25">
      <c r="CI5293">
        <f>'TABLEAU DE BORD'!B5291</f>
        <v>0</v>
      </c>
      <c r="CJ5293">
        <f>'TABLEAU DE BORD'!E5291-'TABLEAU DE BORD'!C5291</f>
        <v>0</v>
      </c>
      <c r="CL5293">
        <f>'TABLEAU DE BORD'!H5291</f>
        <v>0</v>
      </c>
      <c r="CM5293">
        <f>'TABLEAU DE BORD'!K5291-'TABLEAU DE BORD'!I5291</f>
        <v>0</v>
      </c>
    </row>
    <row r="5294" spans="87:91" x14ac:dyDescent="0.25">
      <c r="CI5294">
        <f>'TABLEAU DE BORD'!B5292</f>
        <v>0</v>
      </c>
      <c r="CJ5294">
        <f>'TABLEAU DE BORD'!E5292-'TABLEAU DE BORD'!C5292</f>
        <v>0</v>
      </c>
      <c r="CL5294">
        <f>'TABLEAU DE BORD'!H5292</f>
        <v>0</v>
      </c>
      <c r="CM5294">
        <f>'TABLEAU DE BORD'!K5292-'TABLEAU DE BORD'!I5292</f>
        <v>0</v>
      </c>
    </row>
    <row r="5295" spans="87:91" x14ac:dyDescent="0.25">
      <c r="CI5295">
        <f>'TABLEAU DE BORD'!B5293</f>
        <v>0</v>
      </c>
      <c r="CJ5295">
        <f>'TABLEAU DE BORD'!E5293-'TABLEAU DE BORD'!C5293</f>
        <v>0</v>
      </c>
      <c r="CL5295">
        <f>'TABLEAU DE BORD'!H5293</f>
        <v>0</v>
      </c>
      <c r="CM5295">
        <f>'TABLEAU DE BORD'!K5293-'TABLEAU DE BORD'!I5293</f>
        <v>0</v>
      </c>
    </row>
    <row r="5296" spans="87:91" x14ac:dyDescent="0.25">
      <c r="CI5296">
        <f>'TABLEAU DE BORD'!B5294</f>
        <v>0</v>
      </c>
      <c r="CJ5296">
        <f>'TABLEAU DE BORD'!E5294-'TABLEAU DE BORD'!C5294</f>
        <v>0</v>
      </c>
      <c r="CL5296">
        <f>'TABLEAU DE BORD'!H5294</f>
        <v>0</v>
      </c>
      <c r="CM5296">
        <f>'TABLEAU DE BORD'!K5294-'TABLEAU DE BORD'!I5294</f>
        <v>0</v>
      </c>
    </row>
    <row r="5297" spans="87:91" x14ac:dyDescent="0.25">
      <c r="CI5297">
        <f>'TABLEAU DE BORD'!B5295</f>
        <v>0</v>
      </c>
      <c r="CJ5297">
        <f>'TABLEAU DE BORD'!E5295-'TABLEAU DE BORD'!C5295</f>
        <v>0</v>
      </c>
      <c r="CL5297">
        <f>'TABLEAU DE BORD'!H5295</f>
        <v>0</v>
      </c>
      <c r="CM5297">
        <f>'TABLEAU DE BORD'!K5295-'TABLEAU DE BORD'!I5295</f>
        <v>0</v>
      </c>
    </row>
    <row r="5298" spans="87:91" x14ac:dyDescent="0.25">
      <c r="CI5298">
        <f>'TABLEAU DE BORD'!B5296</f>
        <v>0</v>
      </c>
      <c r="CJ5298">
        <f>'TABLEAU DE BORD'!E5296-'TABLEAU DE BORD'!C5296</f>
        <v>0</v>
      </c>
      <c r="CL5298">
        <f>'TABLEAU DE BORD'!H5296</f>
        <v>0</v>
      </c>
      <c r="CM5298">
        <f>'TABLEAU DE BORD'!K5296-'TABLEAU DE BORD'!I5296</f>
        <v>0</v>
      </c>
    </row>
    <row r="5299" spans="87:91" x14ac:dyDescent="0.25">
      <c r="CI5299">
        <f>'TABLEAU DE BORD'!B5297</f>
        <v>0</v>
      </c>
      <c r="CJ5299">
        <f>'TABLEAU DE BORD'!E5297-'TABLEAU DE BORD'!C5297</f>
        <v>0</v>
      </c>
      <c r="CL5299">
        <f>'TABLEAU DE BORD'!H5297</f>
        <v>0</v>
      </c>
      <c r="CM5299">
        <f>'TABLEAU DE BORD'!K5297-'TABLEAU DE BORD'!I5297</f>
        <v>0</v>
      </c>
    </row>
    <row r="5300" spans="87:91" x14ac:dyDescent="0.25">
      <c r="CI5300">
        <f>'TABLEAU DE BORD'!B5298</f>
        <v>0</v>
      </c>
      <c r="CJ5300">
        <f>'TABLEAU DE BORD'!E5298-'TABLEAU DE BORD'!C5298</f>
        <v>0</v>
      </c>
      <c r="CL5300">
        <f>'TABLEAU DE BORD'!H5298</f>
        <v>0</v>
      </c>
      <c r="CM5300">
        <f>'TABLEAU DE BORD'!K5298-'TABLEAU DE BORD'!I5298</f>
        <v>0</v>
      </c>
    </row>
    <row r="5301" spans="87:91" x14ac:dyDescent="0.25">
      <c r="CI5301">
        <f>'TABLEAU DE BORD'!B5299</f>
        <v>0</v>
      </c>
      <c r="CJ5301">
        <f>'TABLEAU DE BORD'!E5299-'TABLEAU DE BORD'!C5299</f>
        <v>0</v>
      </c>
      <c r="CL5301">
        <f>'TABLEAU DE BORD'!H5299</f>
        <v>0</v>
      </c>
      <c r="CM5301">
        <f>'TABLEAU DE BORD'!K5299-'TABLEAU DE BORD'!I5299</f>
        <v>0</v>
      </c>
    </row>
    <row r="5302" spans="87:91" x14ac:dyDescent="0.25">
      <c r="CI5302">
        <f>'TABLEAU DE BORD'!B5300</f>
        <v>0</v>
      </c>
      <c r="CJ5302">
        <f>'TABLEAU DE BORD'!E5300-'TABLEAU DE BORD'!C5300</f>
        <v>0</v>
      </c>
      <c r="CL5302">
        <f>'TABLEAU DE BORD'!H5300</f>
        <v>0</v>
      </c>
      <c r="CM5302">
        <f>'TABLEAU DE BORD'!K5300-'TABLEAU DE BORD'!I5300</f>
        <v>0</v>
      </c>
    </row>
    <row r="5303" spans="87:91" x14ac:dyDescent="0.25">
      <c r="CI5303">
        <f>'TABLEAU DE BORD'!B5301</f>
        <v>0</v>
      </c>
      <c r="CJ5303">
        <f>'TABLEAU DE BORD'!E5301-'TABLEAU DE BORD'!C5301</f>
        <v>0</v>
      </c>
      <c r="CL5303">
        <f>'TABLEAU DE BORD'!H5301</f>
        <v>0</v>
      </c>
      <c r="CM5303">
        <f>'TABLEAU DE BORD'!K5301-'TABLEAU DE BORD'!I5301</f>
        <v>0</v>
      </c>
    </row>
    <row r="5304" spans="87:91" x14ac:dyDescent="0.25">
      <c r="CI5304">
        <f>'TABLEAU DE BORD'!B5302</f>
        <v>0</v>
      </c>
      <c r="CJ5304">
        <f>'TABLEAU DE BORD'!E5302-'TABLEAU DE BORD'!C5302</f>
        <v>0</v>
      </c>
      <c r="CL5304">
        <f>'TABLEAU DE BORD'!H5302</f>
        <v>0</v>
      </c>
      <c r="CM5304">
        <f>'TABLEAU DE BORD'!K5302-'TABLEAU DE BORD'!I5302</f>
        <v>0</v>
      </c>
    </row>
    <row r="5305" spans="87:91" x14ac:dyDescent="0.25">
      <c r="CI5305">
        <f>'TABLEAU DE BORD'!B5303</f>
        <v>0</v>
      </c>
      <c r="CJ5305">
        <f>'TABLEAU DE BORD'!E5303-'TABLEAU DE BORD'!C5303</f>
        <v>0</v>
      </c>
      <c r="CL5305">
        <f>'TABLEAU DE BORD'!H5303</f>
        <v>0</v>
      </c>
      <c r="CM5305">
        <f>'TABLEAU DE BORD'!K5303-'TABLEAU DE BORD'!I5303</f>
        <v>0</v>
      </c>
    </row>
    <row r="5306" spans="87:91" x14ac:dyDescent="0.25">
      <c r="CI5306">
        <f>'TABLEAU DE BORD'!B5304</f>
        <v>0</v>
      </c>
      <c r="CJ5306">
        <f>'TABLEAU DE BORD'!E5304-'TABLEAU DE BORD'!C5304</f>
        <v>0</v>
      </c>
      <c r="CL5306">
        <f>'TABLEAU DE BORD'!H5304</f>
        <v>0</v>
      </c>
      <c r="CM5306">
        <f>'TABLEAU DE BORD'!K5304-'TABLEAU DE BORD'!I5304</f>
        <v>0</v>
      </c>
    </row>
    <row r="5307" spans="87:91" x14ac:dyDescent="0.25">
      <c r="CI5307">
        <f>'TABLEAU DE BORD'!B5305</f>
        <v>0</v>
      </c>
      <c r="CJ5307">
        <f>'TABLEAU DE BORD'!E5305-'TABLEAU DE BORD'!C5305</f>
        <v>0</v>
      </c>
      <c r="CL5307">
        <f>'TABLEAU DE BORD'!H5305</f>
        <v>0</v>
      </c>
      <c r="CM5307">
        <f>'TABLEAU DE BORD'!K5305-'TABLEAU DE BORD'!I5305</f>
        <v>0</v>
      </c>
    </row>
    <row r="5308" spans="87:91" x14ac:dyDescent="0.25">
      <c r="CI5308">
        <f>'TABLEAU DE BORD'!B5306</f>
        <v>0</v>
      </c>
      <c r="CJ5308">
        <f>'TABLEAU DE BORD'!E5306-'TABLEAU DE BORD'!C5306</f>
        <v>0</v>
      </c>
      <c r="CL5308">
        <f>'TABLEAU DE BORD'!H5306</f>
        <v>0</v>
      </c>
      <c r="CM5308">
        <f>'TABLEAU DE BORD'!K5306-'TABLEAU DE BORD'!I5306</f>
        <v>0</v>
      </c>
    </row>
    <row r="5309" spans="87:91" x14ac:dyDescent="0.25">
      <c r="CI5309">
        <f>'TABLEAU DE BORD'!B5307</f>
        <v>0</v>
      </c>
      <c r="CJ5309">
        <f>'TABLEAU DE BORD'!E5307-'TABLEAU DE BORD'!C5307</f>
        <v>0</v>
      </c>
      <c r="CL5309">
        <f>'TABLEAU DE BORD'!H5307</f>
        <v>0</v>
      </c>
      <c r="CM5309">
        <f>'TABLEAU DE BORD'!K5307-'TABLEAU DE BORD'!I5307</f>
        <v>0</v>
      </c>
    </row>
    <row r="5310" spans="87:91" x14ac:dyDescent="0.25">
      <c r="CI5310">
        <f>'TABLEAU DE BORD'!B5308</f>
        <v>0</v>
      </c>
      <c r="CJ5310">
        <f>'TABLEAU DE BORD'!E5308-'TABLEAU DE BORD'!C5308</f>
        <v>0</v>
      </c>
      <c r="CL5310">
        <f>'TABLEAU DE BORD'!H5308</f>
        <v>0</v>
      </c>
      <c r="CM5310">
        <f>'TABLEAU DE BORD'!K5308-'TABLEAU DE BORD'!I5308</f>
        <v>0</v>
      </c>
    </row>
    <row r="5311" spans="87:91" x14ac:dyDescent="0.25">
      <c r="CI5311">
        <f>'TABLEAU DE BORD'!B5309</f>
        <v>0</v>
      </c>
      <c r="CJ5311">
        <f>'TABLEAU DE BORD'!E5309-'TABLEAU DE BORD'!C5309</f>
        <v>0</v>
      </c>
      <c r="CL5311">
        <f>'TABLEAU DE BORD'!H5309</f>
        <v>0</v>
      </c>
      <c r="CM5311">
        <f>'TABLEAU DE BORD'!K5309-'TABLEAU DE BORD'!I5309</f>
        <v>0</v>
      </c>
    </row>
    <row r="5312" spans="87:91" x14ac:dyDescent="0.25">
      <c r="CI5312">
        <f>'TABLEAU DE BORD'!B5310</f>
        <v>0</v>
      </c>
      <c r="CJ5312">
        <f>'TABLEAU DE BORD'!E5310-'TABLEAU DE BORD'!C5310</f>
        <v>0</v>
      </c>
      <c r="CL5312">
        <f>'TABLEAU DE BORD'!H5310</f>
        <v>0</v>
      </c>
      <c r="CM5312">
        <f>'TABLEAU DE BORD'!K5310-'TABLEAU DE BORD'!I5310</f>
        <v>0</v>
      </c>
    </row>
    <row r="5313" spans="87:91" x14ac:dyDescent="0.25">
      <c r="CI5313">
        <f>'TABLEAU DE BORD'!B5311</f>
        <v>0</v>
      </c>
      <c r="CJ5313">
        <f>'TABLEAU DE BORD'!E5311-'TABLEAU DE BORD'!C5311</f>
        <v>0</v>
      </c>
      <c r="CL5313">
        <f>'TABLEAU DE BORD'!H5311</f>
        <v>0</v>
      </c>
      <c r="CM5313">
        <f>'TABLEAU DE BORD'!K5311-'TABLEAU DE BORD'!I5311</f>
        <v>0</v>
      </c>
    </row>
    <row r="5314" spans="87:91" x14ac:dyDescent="0.25">
      <c r="CI5314">
        <f>'TABLEAU DE BORD'!B5312</f>
        <v>0</v>
      </c>
      <c r="CJ5314">
        <f>'TABLEAU DE BORD'!E5312-'TABLEAU DE BORD'!C5312</f>
        <v>0</v>
      </c>
      <c r="CL5314">
        <f>'TABLEAU DE BORD'!H5312</f>
        <v>0</v>
      </c>
      <c r="CM5314">
        <f>'TABLEAU DE BORD'!K5312-'TABLEAU DE BORD'!I5312</f>
        <v>0</v>
      </c>
    </row>
    <row r="5315" spans="87:91" x14ac:dyDescent="0.25">
      <c r="CI5315">
        <f>'TABLEAU DE BORD'!B5313</f>
        <v>0</v>
      </c>
      <c r="CJ5315">
        <f>'TABLEAU DE BORD'!E5313-'TABLEAU DE BORD'!C5313</f>
        <v>0</v>
      </c>
      <c r="CL5315">
        <f>'TABLEAU DE BORD'!H5313</f>
        <v>0</v>
      </c>
      <c r="CM5315">
        <f>'TABLEAU DE BORD'!K5313-'TABLEAU DE BORD'!I5313</f>
        <v>0</v>
      </c>
    </row>
    <row r="5316" spans="87:91" x14ac:dyDescent="0.25">
      <c r="CI5316">
        <f>'TABLEAU DE BORD'!B5314</f>
        <v>0</v>
      </c>
      <c r="CJ5316">
        <f>'TABLEAU DE BORD'!E5314-'TABLEAU DE BORD'!C5314</f>
        <v>0</v>
      </c>
      <c r="CL5316">
        <f>'TABLEAU DE BORD'!H5314</f>
        <v>0</v>
      </c>
      <c r="CM5316">
        <f>'TABLEAU DE BORD'!K5314-'TABLEAU DE BORD'!I5314</f>
        <v>0</v>
      </c>
    </row>
    <row r="5317" spans="87:91" x14ac:dyDescent="0.25">
      <c r="CI5317">
        <f>'TABLEAU DE BORD'!B5315</f>
        <v>0</v>
      </c>
      <c r="CJ5317">
        <f>'TABLEAU DE BORD'!E5315-'TABLEAU DE BORD'!C5315</f>
        <v>0</v>
      </c>
      <c r="CL5317">
        <f>'TABLEAU DE BORD'!H5315</f>
        <v>0</v>
      </c>
      <c r="CM5317">
        <f>'TABLEAU DE BORD'!K5315-'TABLEAU DE BORD'!I5315</f>
        <v>0</v>
      </c>
    </row>
    <row r="5318" spans="87:91" x14ac:dyDescent="0.25">
      <c r="CI5318">
        <f>'TABLEAU DE BORD'!B5316</f>
        <v>0</v>
      </c>
      <c r="CJ5318">
        <f>'TABLEAU DE BORD'!E5316-'TABLEAU DE BORD'!C5316</f>
        <v>0</v>
      </c>
      <c r="CL5318">
        <f>'TABLEAU DE BORD'!H5316</f>
        <v>0</v>
      </c>
      <c r="CM5318">
        <f>'TABLEAU DE BORD'!K5316-'TABLEAU DE BORD'!I5316</f>
        <v>0</v>
      </c>
    </row>
    <row r="5319" spans="87:91" x14ac:dyDescent="0.25">
      <c r="CI5319">
        <f>'TABLEAU DE BORD'!B5317</f>
        <v>0</v>
      </c>
      <c r="CJ5319">
        <f>'TABLEAU DE BORD'!E5317-'TABLEAU DE BORD'!C5317</f>
        <v>0</v>
      </c>
      <c r="CL5319">
        <f>'TABLEAU DE BORD'!H5317</f>
        <v>0</v>
      </c>
      <c r="CM5319">
        <f>'TABLEAU DE BORD'!K5317-'TABLEAU DE BORD'!I5317</f>
        <v>0</v>
      </c>
    </row>
    <row r="5320" spans="87:91" x14ac:dyDescent="0.25">
      <c r="CI5320">
        <f>'TABLEAU DE BORD'!B5318</f>
        <v>0</v>
      </c>
      <c r="CJ5320">
        <f>'TABLEAU DE BORD'!E5318-'TABLEAU DE BORD'!C5318</f>
        <v>0</v>
      </c>
      <c r="CL5320">
        <f>'TABLEAU DE BORD'!H5318</f>
        <v>0</v>
      </c>
      <c r="CM5320">
        <f>'TABLEAU DE BORD'!K5318-'TABLEAU DE BORD'!I5318</f>
        <v>0</v>
      </c>
    </row>
    <row r="5321" spans="87:91" x14ac:dyDescent="0.25">
      <c r="CI5321">
        <f>'TABLEAU DE BORD'!B5319</f>
        <v>0</v>
      </c>
      <c r="CJ5321">
        <f>'TABLEAU DE BORD'!E5319-'TABLEAU DE BORD'!C5319</f>
        <v>0</v>
      </c>
      <c r="CL5321">
        <f>'TABLEAU DE BORD'!H5319</f>
        <v>0</v>
      </c>
      <c r="CM5321">
        <f>'TABLEAU DE BORD'!K5319-'TABLEAU DE BORD'!I5319</f>
        <v>0</v>
      </c>
    </row>
    <row r="5322" spans="87:91" x14ac:dyDescent="0.25">
      <c r="CI5322">
        <f>'TABLEAU DE BORD'!B5320</f>
        <v>0</v>
      </c>
      <c r="CJ5322">
        <f>'TABLEAU DE BORD'!E5320-'TABLEAU DE BORD'!C5320</f>
        <v>0</v>
      </c>
      <c r="CL5322">
        <f>'TABLEAU DE BORD'!H5320</f>
        <v>0</v>
      </c>
      <c r="CM5322">
        <f>'TABLEAU DE BORD'!K5320-'TABLEAU DE BORD'!I5320</f>
        <v>0</v>
      </c>
    </row>
    <row r="5323" spans="87:91" x14ac:dyDescent="0.25">
      <c r="CI5323">
        <f>'TABLEAU DE BORD'!B5321</f>
        <v>0</v>
      </c>
      <c r="CJ5323">
        <f>'TABLEAU DE BORD'!E5321-'TABLEAU DE BORD'!C5321</f>
        <v>0</v>
      </c>
      <c r="CL5323">
        <f>'TABLEAU DE BORD'!H5321</f>
        <v>0</v>
      </c>
      <c r="CM5323">
        <f>'TABLEAU DE BORD'!K5321-'TABLEAU DE BORD'!I5321</f>
        <v>0</v>
      </c>
    </row>
    <row r="5324" spans="87:91" x14ac:dyDescent="0.25">
      <c r="CI5324">
        <f>'TABLEAU DE BORD'!B5322</f>
        <v>0</v>
      </c>
      <c r="CJ5324">
        <f>'TABLEAU DE BORD'!E5322-'TABLEAU DE BORD'!C5322</f>
        <v>0</v>
      </c>
      <c r="CL5324">
        <f>'TABLEAU DE BORD'!H5322</f>
        <v>0</v>
      </c>
      <c r="CM5324">
        <f>'TABLEAU DE BORD'!K5322-'TABLEAU DE BORD'!I5322</f>
        <v>0</v>
      </c>
    </row>
    <row r="5325" spans="87:91" x14ac:dyDescent="0.25">
      <c r="CI5325">
        <f>'TABLEAU DE BORD'!B5323</f>
        <v>0</v>
      </c>
      <c r="CJ5325">
        <f>'TABLEAU DE BORD'!E5323-'TABLEAU DE BORD'!C5323</f>
        <v>0</v>
      </c>
      <c r="CL5325">
        <f>'TABLEAU DE BORD'!H5323</f>
        <v>0</v>
      </c>
      <c r="CM5325">
        <f>'TABLEAU DE BORD'!K5323-'TABLEAU DE BORD'!I5323</f>
        <v>0</v>
      </c>
    </row>
    <row r="5326" spans="87:91" x14ac:dyDescent="0.25">
      <c r="CI5326">
        <f>'TABLEAU DE BORD'!B5324</f>
        <v>0</v>
      </c>
      <c r="CJ5326">
        <f>'TABLEAU DE BORD'!E5324-'TABLEAU DE BORD'!C5324</f>
        <v>0</v>
      </c>
      <c r="CL5326">
        <f>'TABLEAU DE BORD'!H5324</f>
        <v>0</v>
      </c>
      <c r="CM5326">
        <f>'TABLEAU DE BORD'!K5324-'TABLEAU DE BORD'!I5324</f>
        <v>0</v>
      </c>
    </row>
    <row r="5327" spans="87:91" x14ac:dyDescent="0.25">
      <c r="CI5327">
        <f>'TABLEAU DE BORD'!B5325</f>
        <v>0</v>
      </c>
      <c r="CJ5327">
        <f>'TABLEAU DE BORD'!E5325-'TABLEAU DE BORD'!C5325</f>
        <v>0</v>
      </c>
      <c r="CL5327">
        <f>'TABLEAU DE BORD'!H5325</f>
        <v>0</v>
      </c>
      <c r="CM5327">
        <f>'TABLEAU DE BORD'!K5325-'TABLEAU DE BORD'!I5325</f>
        <v>0</v>
      </c>
    </row>
    <row r="5328" spans="87:91" x14ac:dyDescent="0.25">
      <c r="CI5328">
        <f>'TABLEAU DE BORD'!B5326</f>
        <v>0</v>
      </c>
      <c r="CJ5328">
        <f>'TABLEAU DE BORD'!E5326-'TABLEAU DE BORD'!C5326</f>
        <v>0</v>
      </c>
      <c r="CL5328">
        <f>'TABLEAU DE BORD'!H5326</f>
        <v>0</v>
      </c>
      <c r="CM5328">
        <f>'TABLEAU DE BORD'!K5326-'TABLEAU DE BORD'!I5326</f>
        <v>0</v>
      </c>
    </row>
    <row r="5329" spans="87:91" x14ac:dyDescent="0.25">
      <c r="CI5329">
        <f>'TABLEAU DE BORD'!B5327</f>
        <v>0</v>
      </c>
      <c r="CJ5329">
        <f>'TABLEAU DE BORD'!E5327-'TABLEAU DE BORD'!C5327</f>
        <v>0</v>
      </c>
      <c r="CL5329">
        <f>'TABLEAU DE BORD'!H5327</f>
        <v>0</v>
      </c>
      <c r="CM5329">
        <f>'TABLEAU DE BORD'!K5327-'TABLEAU DE BORD'!I5327</f>
        <v>0</v>
      </c>
    </row>
    <row r="5330" spans="87:91" x14ac:dyDescent="0.25">
      <c r="CI5330">
        <f>'TABLEAU DE BORD'!B5328</f>
        <v>0</v>
      </c>
      <c r="CJ5330">
        <f>'TABLEAU DE BORD'!E5328-'TABLEAU DE BORD'!C5328</f>
        <v>0</v>
      </c>
      <c r="CL5330">
        <f>'TABLEAU DE BORD'!H5328</f>
        <v>0</v>
      </c>
      <c r="CM5330">
        <f>'TABLEAU DE BORD'!K5328-'TABLEAU DE BORD'!I5328</f>
        <v>0</v>
      </c>
    </row>
    <row r="5331" spans="87:91" x14ac:dyDescent="0.25">
      <c r="CI5331">
        <f>'TABLEAU DE BORD'!B5329</f>
        <v>0</v>
      </c>
      <c r="CJ5331">
        <f>'TABLEAU DE BORD'!E5329-'TABLEAU DE BORD'!C5329</f>
        <v>0</v>
      </c>
      <c r="CL5331">
        <f>'TABLEAU DE BORD'!H5329</f>
        <v>0</v>
      </c>
      <c r="CM5331">
        <f>'TABLEAU DE BORD'!K5329-'TABLEAU DE BORD'!I5329</f>
        <v>0</v>
      </c>
    </row>
    <row r="5332" spans="87:91" x14ac:dyDescent="0.25">
      <c r="CI5332">
        <f>'TABLEAU DE BORD'!B5330</f>
        <v>0</v>
      </c>
      <c r="CJ5332">
        <f>'TABLEAU DE BORD'!E5330-'TABLEAU DE BORD'!C5330</f>
        <v>0</v>
      </c>
      <c r="CL5332">
        <f>'TABLEAU DE BORD'!H5330</f>
        <v>0</v>
      </c>
      <c r="CM5332">
        <f>'TABLEAU DE BORD'!K5330-'TABLEAU DE BORD'!I5330</f>
        <v>0</v>
      </c>
    </row>
    <row r="5333" spans="87:91" x14ac:dyDescent="0.25">
      <c r="CI5333">
        <f>'TABLEAU DE BORD'!B5331</f>
        <v>0</v>
      </c>
      <c r="CJ5333">
        <f>'TABLEAU DE BORD'!E5331-'TABLEAU DE BORD'!C5331</f>
        <v>0</v>
      </c>
      <c r="CL5333">
        <f>'TABLEAU DE BORD'!H5331</f>
        <v>0</v>
      </c>
      <c r="CM5333">
        <f>'TABLEAU DE BORD'!K5331-'TABLEAU DE BORD'!I5331</f>
        <v>0</v>
      </c>
    </row>
    <row r="5334" spans="87:91" x14ac:dyDescent="0.25">
      <c r="CI5334">
        <f>'TABLEAU DE BORD'!B5332</f>
        <v>0</v>
      </c>
      <c r="CJ5334">
        <f>'TABLEAU DE BORD'!E5332-'TABLEAU DE BORD'!C5332</f>
        <v>0</v>
      </c>
      <c r="CL5334">
        <f>'TABLEAU DE BORD'!H5332</f>
        <v>0</v>
      </c>
      <c r="CM5334">
        <f>'TABLEAU DE BORD'!K5332-'TABLEAU DE BORD'!I5332</f>
        <v>0</v>
      </c>
    </row>
    <row r="5335" spans="87:91" x14ac:dyDescent="0.25">
      <c r="CI5335">
        <f>'TABLEAU DE BORD'!B5333</f>
        <v>0</v>
      </c>
      <c r="CJ5335">
        <f>'TABLEAU DE BORD'!E5333-'TABLEAU DE BORD'!C5333</f>
        <v>0</v>
      </c>
      <c r="CL5335">
        <f>'TABLEAU DE BORD'!H5333</f>
        <v>0</v>
      </c>
      <c r="CM5335">
        <f>'TABLEAU DE BORD'!K5333-'TABLEAU DE BORD'!I5333</f>
        <v>0</v>
      </c>
    </row>
    <row r="5336" spans="87:91" x14ac:dyDescent="0.25">
      <c r="CI5336">
        <f>'TABLEAU DE BORD'!B5334</f>
        <v>0</v>
      </c>
      <c r="CJ5336">
        <f>'TABLEAU DE BORD'!E5334-'TABLEAU DE BORD'!C5334</f>
        <v>0</v>
      </c>
      <c r="CL5336">
        <f>'TABLEAU DE BORD'!H5334</f>
        <v>0</v>
      </c>
      <c r="CM5336">
        <f>'TABLEAU DE BORD'!K5334-'TABLEAU DE BORD'!I5334</f>
        <v>0</v>
      </c>
    </row>
    <row r="5337" spans="87:91" x14ac:dyDescent="0.25">
      <c r="CI5337">
        <f>'TABLEAU DE BORD'!B5335</f>
        <v>0</v>
      </c>
      <c r="CJ5337">
        <f>'TABLEAU DE BORD'!E5335-'TABLEAU DE BORD'!C5335</f>
        <v>0</v>
      </c>
      <c r="CL5337">
        <f>'TABLEAU DE BORD'!H5335</f>
        <v>0</v>
      </c>
      <c r="CM5337">
        <f>'TABLEAU DE BORD'!K5335-'TABLEAU DE BORD'!I5335</f>
        <v>0</v>
      </c>
    </row>
    <row r="5338" spans="87:91" x14ac:dyDescent="0.25">
      <c r="CI5338">
        <f>'TABLEAU DE BORD'!B5336</f>
        <v>0</v>
      </c>
      <c r="CJ5338">
        <f>'TABLEAU DE BORD'!E5336-'TABLEAU DE BORD'!C5336</f>
        <v>0</v>
      </c>
      <c r="CL5338">
        <f>'TABLEAU DE BORD'!H5336</f>
        <v>0</v>
      </c>
      <c r="CM5338">
        <f>'TABLEAU DE BORD'!K5336-'TABLEAU DE BORD'!I5336</f>
        <v>0</v>
      </c>
    </row>
    <row r="5339" spans="87:91" x14ac:dyDescent="0.25">
      <c r="CI5339">
        <f>'TABLEAU DE BORD'!B5337</f>
        <v>0</v>
      </c>
      <c r="CJ5339">
        <f>'TABLEAU DE BORD'!E5337-'TABLEAU DE BORD'!C5337</f>
        <v>0</v>
      </c>
      <c r="CL5339">
        <f>'TABLEAU DE BORD'!H5337</f>
        <v>0</v>
      </c>
      <c r="CM5339">
        <f>'TABLEAU DE BORD'!K5337-'TABLEAU DE BORD'!I5337</f>
        <v>0</v>
      </c>
    </row>
    <row r="5340" spans="87:91" x14ac:dyDescent="0.25">
      <c r="CI5340">
        <f>'TABLEAU DE BORD'!B5338</f>
        <v>0</v>
      </c>
      <c r="CJ5340">
        <f>'TABLEAU DE BORD'!E5338-'TABLEAU DE BORD'!C5338</f>
        <v>0</v>
      </c>
      <c r="CL5340">
        <f>'TABLEAU DE BORD'!H5338</f>
        <v>0</v>
      </c>
      <c r="CM5340">
        <f>'TABLEAU DE BORD'!K5338-'TABLEAU DE BORD'!I5338</f>
        <v>0</v>
      </c>
    </row>
    <row r="5341" spans="87:91" x14ac:dyDescent="0.25">
      <c r="CI5341">
        <f>'TABLEAU DE BORD'!B5339</f>
        <v>0</v>
      </c>
      <c r="CJ5341">
        <f>'TABLEAU DE BORD'!E5339-'TABLEAU DE BORD'!C5339</f>
        <v>0</v>
      </c>
      <c r="CL5341">
        <f>'TABLEAU DE BORD'!H5339</f>
        <v>0</v>
      </c>
      <c r="CM5341">
        <f>'TABLEAU DE BORD'!K5339-'TABLEAU DE BORD'!I5339</f>
        <v>0</v>
      </c>
    </row>
    <row r="5342" spans="87:91" x14ac:dyDescent="0.25">
      <c r="CI5342">
        <f>'TABLEAU DE BORD'!B5340</f>
        <v>0</v>
      </c>
      <c r="CJ5342">
        <f>'TABLEAU DE BORD'!E5340-'TABLEAU DE BORD'!C5340</f>
        <v>0</v>
      </c>
      <c r="CL5342">
        <f>'TABLEAU DE BORD'!H5340</f>
        <v>0</v>
      </c>
      <c r="CM5342">
        <f>'TABLEAU DE BORD'!K5340-'TABLEAU DE BORD'!I5340</f>
        <v>0</v>
      </c>
    </row>
    <row r="5343" spans="87:91" x14ac:dyDescent="0.25">
      <c r="CI5343">
        <f>'TABLEAU DE BORD'!B5341</f>
        <v>0</v>
      </c>
      <c r="CJ5343">
        <f>'TABLEAU DE BORD'!E5341-'TABLEAU DE BORD'!C5341</f>
        <v>0</v>
      </c>
      <c r="CL5343">
        <f>'TABLEAU DE BORD'!H5341</f>
        <v>0</v>
      </c>
      <c r="CM5343">
        <f>'TABLEAU DE BORD'!K5341-'TABLEAU DE BORD'!I5341</f>
        <v>0</v>
      </c>
    </row>
    <row r="5344" spans="87:91" x14ac:dyDescent="0.25">
      <c r="CI5344">
        <f>'TABLEAU DE BORD'!B5342</f>
        <v>0</v>
      </c>
      <c r="CJ5344">
        <f>'TABLEAU DE BORD'!E5342-'TABLEAU DE BORD'!C5342</f>
        <v>0</v>
      </c>
      <c r="CL5344">
        <f>'TABLEAU DE BORD'!H5342</f>
        <v>0</v>
      </c>
      <c r="CM5344">
        <f>'TABLEAU DE BORD'!K5342-'TABLEAU DE BORD'!I5342</f>
        <v>0</v>
      </c>
    </row>
    <row r="5345" spans="87:91" x14ac:dyDescent="0.25">
      <c r="CI5345">
        <f>'TABLEAU DE BORD'!B5343</f>
        <v>0</v>
      </c>
      <c r="CJ5345">
        <f>'TABLEAU DE BORD'!E5343-'TABLEAU DE BORD'!C5343</f>
        <v>0</v>
      </c>
      <c r="CL5345">
        <f>'TABLEAU DE BORD'!H5343</f>
        <v>0</v>
      </c>
      <c r="CM5345">
        <f>'TABLEAU DE BORD'!K5343-'TABLEAU DE BORD'!I5343</f>
        <v>0</v>
      </c>
    </row>
    <row r="5346" spans="87:91" x14ac:dyDescent="0.25">
      <c r="CI5346">
        <f>'TABLEAU DE BORD'!B5344</f>
        <v>0</v>
      </c>
      <c r="CJ5346">
        <f>'TABLEAU DE BORD'!E5344-'TABLEAU DE BORD'!C5344</f>
        <v>0</v>
      </c>
      <c r="CL5346">
        <f>'TABLEAU DE BORD'!H5344</f>
        <v>0</v>
      </c>
      <c r="CM5346">
        <f>'TABLEAU DE BORD'!K5344-'TABLEAU DE BORD'!I5344</f>
        <v>0</v>
      </c>
    </row>
    <row r="5347" spans="87:91" x14ac:dyDescent="0.25">
      <c r="CI5347">
        <f>'TABLEAU DE BORD'!B5345</f>
        <v>0</v>
      </c>
      <c r="CJ5347">
        <f>'TABLEAU DE BORD'!E5345-'TABLEAU DE BORD'!C5345</f>
        <v>0</v>
      </c>
      <c r="CL5347">
        <f>'TABLEAU DE BORD'!H5345</f>
        <v>0</v>
      </c>
      <c r="CM5347">
        <f>'TABLEAU DE BORD'!K5345-'TABLEAU DE BORD'!I5345</f>
        <v>0</v>
      </c>
    </row>
    <row r="5348" spans="87:91" x14ac:dyDescent="0.25">
      <c r="CI5348">
        <f>'TABLEAU DE BORD'!B5346</f>
        <v>0</v>
      </c>
      <c r="CJ5348">
        <f>'TABLEAU DE BORD'!E5346-'TABLEAU DE BORD'!C5346</f>
        <v>0</v>
      </c>
      <c r="CL5348">
        <f>'TABLEAU DE BORD'!H5346</f>
        <v>0</v>
      </c>
      <c r="CM5348">
        <f>'TABLEAU DE BORD'!K5346-'TABLEAU DE BORD'!I5346</f>
        <v>0</v>
      </c>
    </row>
    <row r="5349" spans="87:91" x14ac:dyDescent="0.25">
      <c r="CI5349">
        <f>'TABLEAU DE BORD'!B5347</f>
        <v>0</v>
      </c>
      <c r="CJ5349">
        <f>'TABLEAU DE BORD'!E5347-'TABLEAU DE BORD'!C5347</f>
        <v>0</v>
      </c>
      <c r="CL5349">
        <f>'TABLEAU DE BORD'!H5347</f>
        <v>0</v>
      </c>
      <c r="CM5349">
        <f>'TABLEAU DE BORD'!K5347-'TABLEAU DE BORD'!I5347</f>
        <v>0</v>
      </c>
    </row>
    <row r="5350" spans="87:91" x14ac:dyDescent="0.25">
      <c r="CI5350">
        <f>'TABLEAU DE BORD'!B5348</f>
        <v>0</v>
      </c>
      <c r="CJ5350">
        <f>'TABLEAU DE BORD'!E5348-'TABLEAU DE BORD'!C5348</f>
        <v>0</v>
      </c>
      <c r="CL5350">
        <f>'TABLEAU DE BORD'!H5348</f>
        <v>0</v>
      </c>
      <c r="CM5350">
        <f>'TABLEAU DE BORD'!K5348-'TABLEAU DE BORD'!I5348</f>
        <v>0</v>
      </c>
    </row>
    <row r="5351" spans="87:91" x14ac:dyDescent="0.25">
      <c r="CI5351">
        <f>'TABLEAU DE BORD'!B5349</f>
        <v>0</v>
      </c>
      <c r="CJ5351">
        <f>'TABLEAU DE BORD'!E5349-'TABLEAU DE BORD'!C5349</f>
        <v>0</v>
      </c>
      <c r="CL5351">
        <f>'TABLEAU DE BORD'!H5349</f>
        <v>0</v>
      </c>
      <c r="CM5351">
        <f>'TABLEAU DE BORD'!K5349-'TABLEAU DE BORD'!I5349</f>
        <v>0</v>
      </c>
    </row>
    <row r="5352" spans="87:91" x14ac:dyDescent="0.25">
      <c r="CI5352">
        <f>'TABLEAU DE BORD'!B5350</f>
        <v>0</v>
      </c>
      <c r="CJ5352">
        <f>'TABLEAU DE BORD'!E5350-'TABLEAU DE BORD'!C5350</f>
        <v>0</v>
      </c>
      <c r="CL5352">
        <f>'TABLEAU DE BORD'!H5350</f>
        <v>0</v>
      </c>
      <c r="CM5352">
        <f>'TABLEAU DE BORD'!K5350-'TABLEAU DE BORD'!I5350</f>
        <v>0</v>
      </c>
    </row>
    <row r="5353" spans="87:91" x14ac:dyDescent="0.25">
      <c r="CI5353">
        <f>'TABLEAU DE BORD'!B5351</f>
        <v>0</v>
      </c>
      <c r="CJ5353">
        <f>'TABLEAU DE BORD'!E5351-'TABLEAU DE BORD'!C5351</f>
        <v>0</v>
      </c>
      <c r="CL5353">
        <f>'TABLEAU DE BORD'!H5351</f>
        <v>0</v>
      </c>
      <c r="CM5353">
        <f>'TABLEAU DE BORD'!K5351-'TABLEAU DE BORD'!I5351</f>
        <v>0</v>
      </c>
    </row>
    <row r="5354" spans="87:91" x14ac:dyDescent="0.25">
      <c r="CI5354">
        <f>'TABLEAU DE BORD'!B5352</f>
        <v>0</v>
      </c>
      <c r="CJ5354">
        <f>'TABLEAU DE BORD'!E5352-'TABLEAU DE BORD'!C5352</f>
        <v>0</v>
      </c>
      <c r="CL5354">
        <f>'TABLEAU DE BORD'!H5352</f>
        <v>0</v>
      </c>
      <c r="CM5354">
        <f>'TABLEAU DE BORD'!K5352-'TABLEAU DE BORD'!I5352</f>
        <v>0</v>
      </c>
    </row>
    <row r="5355" spans="87:91" x14ac:dyDescent="0.25">
      <c r="CI5355">
        <f>'TABLEAU DE BORD'!B5353</f>
        <v>0</v>
      </c>
      <c r="CJ5355">
        <f>'TABLEAU DE BORD'!E5353-'TABLEAU DE BORD'!C5353</f>
        <v>0</v>
      </c>
      <c r="CL5355">
        <f>'TABLEAU DE BORD'!H5353</f>
        <v>0</v>
      </c>
      <c r="CM5355">
        <f>'TABLEAU DE BORD'!K5353-'TABLEAU DE BORD'!I5353</f>
        <v>0</v>
      </c>
    </row>
    <row r="5356" spans="87:91" x14ac:dyDescent="0.25">
      <c r="CI5356">
        <f>'TABLEAU DE BORD'!B5354</f>
        <v>0</v>
      </c>
      <c r="CJ5356">
        <f>'TABLEAU DE BORD'!E5354-'TABLEAU DE BORD'!C5354</f>
        <v>0</v>
      </c>
      <c r="CL5356">
        <f>'TABLEAU DE BORD'!H5354</f>
        <v>0</v>
      </c>
      <c r="CM5356">
        <f>'TABLEAU DE BORD'!K5354-'TABLEAU DE BORD'!I5354</f>
        <v>0</v>
      </c>
    </row>
    <row r="5357" spans="87:91" x14ac:dyDescent="0.25">
      <c r="CI5357">
        <f>'TABLEAU DE BORD'!B5355</f>
        <v>0</v>
      </c>
      <c r="CJ5357">
        <f>'TABLEAU DE BORD'!E5355-'TABLEAU DE BORD'!C5355</f>
        <v>0</v>
      </c>
      <c r="CL5357">
        <f>'TABLEAU DE BORD'!H5355</f>
        <v>0</v>
      </c>
      <c r="CM5357">
        <f>'TABLEAU DE BORD'!K5355-'TABLEAU DE BORD'!I5355</f>
        <v>0</v>
      </c>
    </row>
    <row r="5358" spans="87:91" x14ac:dyDescent="0.25">
      <c r="CI5358">
        <f>'TABLEAU DE BORD'!B5356</f>
        <v>0</v>
      </c>
      <c r="CJ5358">
        <f>'TABLEAU DE BORD'!E5356-'TABLEAU DE BORD'!C5356</f>
        <v>0</v>
      </c>
      <c r="CL5358">
        <f>'TABLEAU DE BORD'!H5356</f>
        <v>0</v>
      </c>
      <c r="CM5358">
        <f>'TABLEAU DE BORD'!K5356-'TABLEAU DE BORD'!I5356</f>
        <v>0</v>
      </c>
    </row>
    <row r="5359" spans="87:91" x14ac:dyDescent="0.25">
      <c r="CI5359">
        <f>'TABLEAU DE BORD'!B5357</f>
        <v>0</v>
      </c>
      <c r="CJ5359">
        <f>'TABLEAU DE BORD'!E5357-'TABLEAU DE BORD'!C5357</f>
        <v>0</v>
      </c>
      <c r="CL5359">
        <f>'TABLEAU DE BORD'!H5357</f>
        <v>0</v>
      </c>
      <c r="CM5359">
        <f>'TABLEAU DE BORD'!K5357-'TABLEAU DE BORD'!I5357</f>
        <v>0</v>
      </c>
    </row>
    <row r="5360" spans="87:91" x14ac:dyDescent="0.25">
      <c r="CI5360">
        <f>'TABLEAU DE BORD'!B5358</f>
        <v>0</v>
      </c>
      <c r="CJ5360">
        <f>'TABLEAU DE BORD'!E5358-'TABLEAU DE BORD'!C5358</f>
        <v>0</v>
      </c>
      <c r="CL5360">
        <f>'TABLEAU DE BORD'!H5358</f>
        <v>0</v>
      </c>
      <c r="CM5360">
        <f>'TABLEAU DE BORD'!K5358-'TABLEAU DE BORD'!I5358</f>
        <v>0</v>
      </c>
    </row>
    <row r="5361" spans="87:91" x14ac:dyDescent="0.25">
      <c r="CI5361">
        <f>'TABLEAU DE BORD'!B5359</f>
        <v>0</v>
      </c>
      <c r="CJ5361">
        <f>'TABLEAU DE BORD'!E5359-'TABLEAU DE BORD'!C5359</f>
        <v>0</v>
      </c>
      <c r="CL5361">
        <f>'TABLEAU DE BORD'!H5359</f>
        <v>0</v>
      </c>
      <c r="CM5361">
        <f>'TABLEAU DE BORD'!K5359-'TABLEAU DE BORD'!I5359</f>
        <v>0</v>
      </c>
    </row>
    <row r="5362" spans="87:91" x14ac:dyDescent="0.25">
      <c r="CI5362">
        <f>'TABLEAU DE BORD'!B5360</f>
        <v>0</v>
      </c>
      <c r="CJ5362">
        <f>'TABLEAU DE BORD'!E5360-'TABLEAU DE BORD'!C5360</f>
        <v>0</v>
      </c>
      <c r="CL5362">
        <f>'TABLEAU DE BORD'!H5360</f>
        <v>0</v>
      </c>
      <c r="CM5362">
        <f>'TABLEAU DE BORD'!K5360-'TABLEAU DE BORD'!I5360</f>
        <v>0</v>
      </c>
    </row>
    <row r="5363" spans="87:91" x14ac:dyDescent="0.25">
      <c r="CI5363">
        <f>'TABLEAU DE BORD'!B5361</f>
        <v>0</v>
      </c>
      <c r="CJ5363">
        <f>'TABLEAU DE BORD'!E5361-'TABLEAU DE BORD'!C5361</f>
        <v>0</v>
      </c>
      <c r="CL5363">
        <f>'TABLEAU DE BORD'!H5361</f>
        <v>0</v>
      </c>
      <c r="CM5363">
        <f>'TABLEAU DE BORD'!K5361-'TABLEAU DE BORD'!I5361</f>
        <v>0</v>
      </c>
    </row>
    <row r="5364" spans="87:91" x14ac:dyDescent="0.25">
      <c r="CI5364">
        <f>'TABLEAU DE BORD'!B5362</f>
        <v>0</v>
      </c>
      <c r="CJ5364">
        <f>'TABLEAU DE BORD'!E5362-'TABLEAU DE BORD'!C5362</f>
        <v>0</v>
      </c>
      <c r="CL5364">
        <f>'TABLEAU DE BORD'!H5362</f>
        <v>0</v>
      </c>
      <c r="CM5364">
        <f>'TABLEAU DE BORD'!K5362-'TABLEAU DE BORD'!I5362</f>
        <v>0</v>
      </c>
    </row>
    <row r="5365" spans="87:91" x14ac:dyDescent="0.25">
      <c r="CI5365">
        <f>'TABLEAU DE BORD'!B5363</f>
        <v>0</v>
      </c>
      <c r="CJ5365">
        <f>'TABLEAU DE BORD'!E5363-'TABLEAU DE BORD'!C5363</f>
        <v>0</v>
      </c>
      <c r="CL5365">
        <f>'TABLEAU DE BORD'!H5363</f>
        <v>0</v>
      </c>
      <c r="CM5365">
        <f>'TABLEAU DE BORD'!K5363-'TABLEAU DE BORD'!I5363</f>
        <v>0</v>
      </c>
    </row>
    <row r="5366" spans="87:91" x14ac:dyDescent="0.25">
      <c r="CI5366">
        <f>'TABLEAU DE BORD'!B5364</f>
        <v>0</v>
      </c>
      <c r="CJ5366">
        <f>'TABLEAU DE BORD'!E5364-'TABLEAU DE BORD'!C5364</f>
        <v>0</v>
      </c>
      <c r="CL5366">
        <f>'TABLEAU DE BORD'!H5364</f>
        <v>0</v>
      </c>
      <c r="CM5366">
        <f>'TABLEAU DE BORD'!K5364-'TABLEAU DE BORD'!I5364</f>
        <v>0</v>
      </c>
    </row>
    <row r="5367" spans="87:91" x14ac:dyDescent="0.25">
      <c r="CI5367">
        <f>'TABLEAU DE BORD'!B5365</f>
        <v>0</v>
      </c>
      <c r="CJ5367">
        <f>'TABLEAU DE BORD'!E5365-'TABLEAU DE BORD'!C5365</f>
        <v>0</v>
      </c>
      <c r="CL5367">
        <f>'TABLEAU DE BORD'!H5365</f>
        <v>0</v>
      </c>
      <c r="CM5367">
        <f>'TABLEAU DE BORD'!K5365-'TABLEAU DE BORD'!I5365</f>
        <v>0</v>
      </c>
    </row>
    <row r="5368" spans="87:91" x14ac:dyDescent="0.25">
      <c r="CI5368">
        <f>'TABLEAU DE BORD'!B5366</f>
        <v>0</v>
      </c>
      <c r="CJ5368">
        <f>'TABLEAU DE BORD'!E5366-'TABLEAU DE BORD'!C5366</f>
        <v>0</v>
      </c>
      <c r="CL5368">
        <f>'TABLEAU DE BORD'!H5366</f>
        <v>0</v>
      </c>
      <c r="CM5368">
        <f>'TABLEAU DE BORD'!K5366-'TABLEAU DE BORD'!I5366</f>
        <v>0</v>
      </c>
    </row>
    <row r="5369" spans="87:91" x14ac:dyDescent="0.25">
      <c r="CI5369">
        <f>'TABLEAU DE BORD'!B5367</f>
        <v>0</v>
      </c>
      <c r="CJ5369">
        <f>'TABLEAU DE BORD'!E5367-'TABLEAU DE BORD'!C5367</f>
        <v>0</v>
      </c>
      <c r="CL5369">
        <f>'TABLEAU DE BORD'!H5367</f>
        <v>0</v>
      </c>
      <c r="CM5369">
        <f>'TABLEAU DE BORD'!K5367-'TABLEAU DE BORD'!I5367</f>
        <v>0</v>
      </c>
    </row>
    <row r="5370" spans="87:91" x14ac:dyDescent="0.25">
      <c r="CI5370">
        <f>'TABLEAU DE BORD'!B5368</f>
        <v>0</v>
      </c>
      <c r="CJ5370">
        <f>'TABLEAU DE BORD'!E5368-'TABLEAU DE BORD'!C5368</f>
        <v>0</v>
      </c>
      <c r="CL5370">
        <f>'TABLEAU DE BORD'!H5368</f>
        <v>0</v>
      </c>
      <c r="CM5370">
        <f>'TABLEAU DE BORD'!K5368-'TABLEAU DE BORD'!I5368</f>
        <v>0</v>
      </c>
    </row>
    <row r="5371" spans="87:91" x14ac:dyDescent="0.25">
      <c r="CI5371">
        <f>'TABLEAU DE BORD'!B5369</f>
        <v>0</v>
      </c>
      <c r="CJ5371">
        <f>'TABLEAU DE BORD'!E5369-'TABLEAU DE BORD'!C5369</f>
        <v>0</v>
      </c>
      <c r="CL5371">
        <f>'TABLEAU DE BORD'!H5369</f>
        <v>0</v>
      </c>
      <c r="CM5371">
        <f>'TABLEAU DE BORD'!K5369-'TABLEAU DE BORD'!I5369</f>
        <v>0</v>
      </c>
    </row>
    <row r="5372" spans="87:91" x14ac:dyDescent="0.25">
      <c r="CI5372">
        <f>'TABLEAU DE BORD'!B5370</f>
        <v>0</v>
      </c>
      <c r="CJ5372">
        <f>'TABLEAU DE BORD'!E5370-'TABLEAU DE BORD'!C5370</f>
        <v>0</v>
      </c>
      <c r="CL5372">
        <f>'TABLEAU DE BORD'!H5370</f>
        <v>0</v>
      </c>
      <c r="CM5372">
        <f>'TABLEAU DE BORD'!K5370-'TABLEAU DE BORD'!I5370</f>
        <v>0</v>
      </c>
    </row>
    <row r="5373" spans="87:91" x14ac:dyDescent="0.25">
      <c r="CI5373">
        <f>'TABLEAU DE BORD'!B5371</f>
        <v>0</v>
      </c>
      <c r="CJ5373">
        <f>'TABLEAU DE BORD'!E5371-'TABLEAU DE BORD'!C5371</f>
        <v>0</v>
      </c>
      <c r="CL5373">
        <f>'TABLEAU DE BORD'!H5371</f>
        <v>0</v>
      </c>
      <c r="CM5373">
        <f>'TABLEAU DE BORD'!K5371-'TABLEAU DE BORD'!I5371</f>
        <v>0</v>
      </c>
    </row>
    <row r="5374" spans="87:91" x14ac:dyDescent="0.25">
      <c r="CI5374">
        <f>'TABLEAU DE BORD'!B5372</f>
        <v>0</v>
      </c>
      <c r="CJ5374">
        <f>'TABLEAU DE BORD'!E5372-'TABLEAU DE BORD'!C5372</f>
        <v>0</v>
      </c>
      <c r="CL5374">
        <f>'TABLEAU DE BORD'!H5372</f>
        <v>0</v>
      </c>
      <c r="CM5374">
        <f>'TABLEAU DE BORD'!K5372-'TABLEAU DE BORD'!I5372</f>
        <v>0</v>
      </c>
    </row>
    <row r="5375" spans="87:91" x14ac:dyDescent="0.25">
      <c r="CI5375">
        <f>'TABLEAU DE BORD'!B5373</f>
        <v>0</v>
      </c>
      <c r="CJ5375">
        <f>'TABLEAU DE BORD'!E5373-'TABLEAU DE BORD'!C5373</f>
        <v>0</v>
      </c>
      <c r="CL5375">
        <f>'TABLEAU DE BORD'!H5373</f>
        <v>0</v>
      </c>
      <c r="CM5375">
        <f>'TABLEAU DE BORD'!K5373-'TABLEAU DE BORD'!I5373</f>
        <v>0</v>
      </c>
    </row>
    <row r="5376" spans="87:91" x14ac:dyDescent="0.25">
      <c r="CI5376">
        <f>'TABLEAU DE BORD'!B5374</f>
        <v>0</v>
      </c>
      <c r="CJ5376">
        <f>'TABLEAU DE BORD'!E5374-'TABLEAU DE BORD'!C5374</f>
        <v>0</v>
      </c>
      <c r="CL5376">
        <f>'TABLEAU DE BORD'!H5374</f>
        <v>0</v>
      </c>
      <c r="CM5376">
        <f>'TABLEAU DE BORD'!K5374-'TABLEAU DE BORD'!I5374</f>
        <v>0</v>
      </c>
    </row>
    <row r="5377" spans="87:91" x14ac:dyDescent="0.25">
      <c r="CI5377">
        <f>'TABLEAU DE BORD'!B5375</f>
        <v>0</v>
      </c>
      <c r="CJ5377">
        <f>'TABLEAU DE BORD'!E5375-'TABLEAU DE BORD'!C5375</f>
        <v>0</v>
      </c>
      <c r="CL5377">
        <f>'TABLEAU DE BORD'!H5375</f>
        <v>0</v>
      </c>
      <c r="CM5377">
        <f>'TABLEAU DE BORD'!K5375-'TABLEAU DE BORD'!I5375</f>
        <v>0</v>
      </c>
    </row>
    <row r="5378" spans="87:91" x14ac:dyDescent="0.25">
      <c r="CI5378">
        <f>'TABLEAU DE BORD'!B5376</f>
        <v>0</v>
      </c>
      <c r="CJ5378">
        <f>'TABLEAU DE BORD'!E5376-'TABLEAU DE BORD'!C5376</f>
        <v>0</v>
      </c>
      <c r="CL5378">
        <f>'TABLEAU DE BORD'!H5376</f>
        <v>0</v>
      </c>
      <c r="CM5378">
        <f>'TABLEAU DE BORD'!K5376-'TABLEAU DE BORD'!I5376</f>
        <v>0</v>
      </c>
    </row>
    <row r="5379" spans="87:91" x14ac:dyDescent="0.25">
      <c r="CI5379">
        <f>'TABLEAU DE BORD'!B5377</f>
        <v>0</v>
      </c>
      <c r="CJ5379">
        <f>'TABLEAU DE BORD'!E5377-'TABLEAU DE BORD'!C5377</f>
        <v>0</v>
      </c>
      <c r="CL5379">
        <f>'TABLEAU DE BORD'!H5377</f>
        <v>0</v>
      </c>
      <c r="CM5379">
        <f>'TABLEAU DE BORD'!K5377-'TABLEAU DE BORD'!I5377</f>
        <v>0</v>
      </c>
    </row>
    <row r="5380" spans="87:91" x14ac:dyDescent="0.25">
      <c r="CI5380">
        <f>'TABLEAU DE BORD'!B5378</f>
        <v>0</v>
      </c>
      <c r="CJ5380">
        <f>'TABLEAU DE BORD'!E5378-'TABLEAU DE BORD'!C5378</f>
        <v>0</v>
      </c>
      <c r="CL5380">
        <f>'TABLEAU DE BORD'!H5378</f>
        <v>0</v>
      </c>
      <c r="CM5380">
        <f>'TABLEAU DE BORD'!K5378-'TABLEAU DE BORD'!I5378</f>
        <v>0</v>
      </c>
    </row>
    <row r="5381" spans="87:91" x14ac:dyDescent="0.25">
      <c r="CI5381">
        <f>'TABLEAU DE BORD'!B5379</f>
        <v>0</v>
      </c>
      <c r="CJ5381">
        <f>'TABLEAU DE BORD'!E5379-'TABLEAU DE BORD'!C5379</f>
        <v>0</v>
      </c>
      <c r="CL5381">
        <f>'TABLEAU DE BORD'!H5379</f>
        <v>0</v>
      </c>
      <c r="CM5381">
        <f>'TABLEAU DE BORD'!K5379-'TABLEAU DE BORD'!I5379</f>
        <v>0</v>
      </c>
    </row>
    <row r="5382" spans="87:91" x14ac:dyDescent="0.25">
      <c r="CI5382">
        <f>'TABLEAU DE BORD'!B5380</f>
        <v>0</v>
      </c>
      <c r="CJ5382">
        <f>'TABLEAU DE BORD'!E5380-'TABLEAU DE BORD'!C5380</f>
        <v>0</v>
      </c>
      <c r="CL5382">
        <f>'TABLEAU DE BORD'!H5380</f>
        <v>0</v>
      </c>
      <c r="CM5382">
        <f>'TABLEAU DE BORD'!K5380-'TABLEAU DE BORD'!I5380</f>
        <v>0</v>
      </c>
    </row>
    <row r="5383" spans="87:91" x14ac:dyDescent="0.25">
      <c r="CI5383">
        <f>'TABLEAU DE BORD'!B5381</f>
        <v>0</v>
      </c>
      <c r="CJ5383">
        <f>'TABLEAU DE BORD'!E5381-'TABLEAU DE BORD'!C5381</f>
        <v>0</v>
      </c>
      <c r="CL5383">
        <f>'TABLEAU DE BORD'!H5381</f>
        <v>0</v>
      </c>
      <c r="CM5383">
        <f>'TABLEAU DE BORD'!K5381-'TABLEAU DE BORD'!I5381</f>
        <v>0</v>
      </c>
    </row>
    <row r="5384" spans="87:91" x14ac:dyDescent="0.25">
      <c r="CI5384">
        <f>'TABLEAU DE BORD'!B5382</f>
        <v>0</v>
      </c>
      <c r="CJ5384">
        <f>'TABLEAU DE BORD'!E5382-'TABLEAU DE BORD'!C5382</f>
        <v>0</v>
      </c>
      <c r="CL5384">
        <f>'TABLEAU DE BORD'!H5382</f>
        <v>0</v>
      </c>
      <c r="CM5384">
        <f>'TABLEAU DE BORD'!K5382-'TABLEAU DE BORD'!I5382</f>
        <v>0</v>
      </c>
    </row>
    <row r="5385" spans="87:91" x14ac:dyDescent="0.25">
      <c r="CI5385">
        <f>'TABLEAU DE BORD'!B5383</f>
        <v>0</v>
      </c>
      <c r="CJ5385">
        <f>'TABLEAU DE BORD'!E5383-'TABLEAU DE BORD'!C5383</f>
        <v>0</v>
      </c>
      <c r="CL5385">
        <f>'TABLEAU DE BORD'!H5383</f>
        <v>0</v>
      </c>
      <c r="CM5385">
        <f>'TABLEAU DE BORD'!K5383-'TABLEAU DE BORD'!I5383</f>
        <v>0</v>
      </c>
    </row>
    <row r="5386" spans="87:91" x14ac:dyDescent="0.25">
      <c r="CI5386">
        <f>'TABLEAU DE BORD'!B5384</f>
        <v>0</v>
      </c>
      <c r="CJ5386">
        <f>'TABLEAU DE BORD'!E5384-'TABLEAU DE BORD'!C5384</f>
        <v>0</v>
      </c>
      <c r="CL5386">
        <f>'TABLEAU DE BORD'!H5384</f>
        <v>0</v>
      </c>
      <c r="CM5386">
        <f>'TABLEAU DE BORD'!K5384-'TABLEAU DE BORD'!I5384</f>
        <v>0</v>
      </c>
    </row>
    <row r="5387" spans="87:91" x14ac:dyDescent="0.25">
      <c r="CI5387">
        <f>'TABLEAU DE BORD'!B5385</f>
        <v>0</v>
      </c>
      <c r="CJ5387">
        <f>'TABLEAU DE BORD'!E5385-'TABLEAU DE BORD'!C5385</f>
        <v>0</v>
      </c>
      <c r="CL5387">
        <f>'TABLEAU DE BORD'!H5385</f>
        <v>0</v>
      </c>
      <c r="CM5387">
        <f>'TABLEAU DE BORD'!K5385-'TABLEAU DE BORD'!I5385</f>
        <v>0</v>
      </c>
    </row>
    <row r="5388" spans="87:91" x14ac:dyDescent="0.25">
      <c r="CI5388">
        <f>'TABLEAU DE BORD'!B5386</f>
        <v>0</v>
      </c>
      <c r="CJ5388">
        <f>'TABLEAU DE BORD'!E5386-'TABLEAU DE BORD'!C5386</f>
        <v>0</v>
      </c>
      <c r="CL5388">
        <f>'TABLEAU DE BORD'!H5386</f>
        <v>0</v>
      </c>
      <c r="CM5388">
        <f>'TABLEAU DE BORD'!K5386-'TABLEAU DE BORD'!I5386</f>
        <v>0</v>
      </c>
    </row>
    <row r="5389" spans="87:91" x14ac:dyDescent="0.25">
      <c r="CI5389">
        <f>'TABLEAU DE BORD'!B5387</f>
        <v>0</v>
      </c>
      <c r="CJ5389">
        <f>'TABLEAU DE BORD'!E5387-'TABLEAU DE BORD'!C5387</f>
        <v>0</v>
      </c>
      <c r="CL5389">
        <f>'TABLEAU DE BORD'!H5387</f>
        <v>0</v>
      </c>
      <c r="CM5389">
        <f>'TABLEAU DE BORD'!K5387-'TABLEAU DE BORD'!I5387</f>
        <v>0</v>
      </c>
    </row>
    <row r="5390" spans="87:91" x14ac:dyDescent="0.25">
      <c r="CI5390">
        <f>'TABLEAU DE BORD'!B5388</f>
        <v>0</v>
      </c>
      <c r="CJ5390">
        <f>'TABLEAU DE BORD'!E5388-'TABLEAU DE BORD'!C5388</f>
        <v>0</v>
      </c>
      <c r="CL5390">
        <f>'TABLEAU DE BORD'!H5388</f>
        <v>0</v>
      </c>
      <c r="CM5390">
        <f>'TABLEAU DE BORD'!K5388-'TABLEAU DE BORD'!I5388</f>
        <v>0</v>
      </c>
    </row>
    <row r="5391" spans="87:91" x14ac:dyDescent="0.25">
      <c r="CI5391">
        <f>'TABLEAU DE BORD'!B5389</f>
        <v>0</v>
      </c>
      <c r="CJ5391">
        <f>'TABLEAU DE BORD'!E5389-'TABLEAU DE BORD'!C5389</f>
        <v>0</v>
      </c>
      <c r="CL5391">
        <f>'TABLEAU DE BORD'!H5389</f>
        <v>0</v>
      </c>
      <c r="CM5391">
        <f>'TABLEAU DE BORD'!K5389-'TABLEAU DE BORD'!I5389</f>
        <v>0</v>
      </c>
    </row>
    <row r="5392" spans="87:91" x14ac:dyDescent="0.25">
      <c r="CI5392">
        <f>'TABLEAU DE BORD'!B5390</f>
        <v>0</v>
      </c>
      <c r="CJ5392">
        <f>'TABLEAU DE BORD'!E5390-'TABLEAU DE BORD'!C5390</f>
        <v>0</v>
      </c>
      <c r="CL5392">
        <f>'TABLEAU DE BORD'!H5390</f>
        <v>0</v>
      </c>
      <c r="CM5392">
        <f>'TABLEAU DE BORD'!K5390-'TABLEAU DE BORD'!I5390</f>
        <v>0</v>
      </c>
    </row>
    <row r="5393" spans="87:91" x14ac:dyDescent="0.25">
      <c r="CI5393">
        <f>'TABLEAU DE BORD'!B5391</f>
        <v>0</v>
      </c>
      <c r="CJ5393">
        <f>'TABLEAU DE BORD'!E5391-'TABLEAU DE BORD'!C5391</f>
        <v>0</v>
      </c>
      <c r="CL5393">
        <f>'TABLEAU DE BORD'!H5391</f>
        <v>0</v>
      </c>
      <c r="CM5393">
        <f>'TABLEAU DE BORD'!K5391-'TABLEAU DE BORD'!I5391</f>
        <v>0</v>
      </c>
    </row>
    <row r="5394" spans="87:91" x14ac:dyDescent="0.25">
      <c r="CI5394">
        <f>'TABLEAU DE BORD'!B5392</f>
        <v>0</v>
      </c>
      <c r="CJ5394">
        <f>'TABLEAU DE BORD'!E5392-'TABLEAU DE BORD'!C5392</f>
        <v>0</v>
      </c>
      <c r="CL5394">
        <f>'TABLEAU DE BORD'!H5392</f>
        <v>0</v>
      </c>
      <c r="CM5394">
        <f>'TABLEAU DE BORD'!K5392-'TABLEAU DE BORD'!I5392</f>
        <v>0</v>
      </c>
    </row>
    <row r="5395" spans="87:91" x14ac:dyDescent="0.25">
      <c r="CI5395">
        <f>'TABLEAU DE BORD'!B5393</f>
        <v>0</v>
      </c>
      <c r="CJ5395">
        <f>'TABLEAU DE BORD'!E5393-'TABLEAU DE BORD'!C5393</f>
        <v>0</v>
      </c>
      <c r="CL5395">
        <f>'TABLEAU DE BORD'!H5393</f>
        <v>0</v>
      </c>
      <c r="CM5395">
        <f>'TABLEAU DE BORD'!K5393-'TABLEAU DE BORD'!I5393</f>
        <v>0</v>
      </c>
    </row>
    <row r="5396" spans="87:91" x14ac:dyDescent="0.25">
      <c r="CI5396">
        <f>'TABLEAU DE BORD'!B5394</f>
        <v>0</v>
      </c>
      <c r="CJ5396">
        <f>'TABLEAU DE BORD'!E5394-'TABLEAU DE BORD'!C5394</f>
        <v>0</v>
      </c>
      <c r="CL5396">
        <f>'TABLEAU DE BORD'!H5394</f>
        <v>0</v>
      </c>
      <c r="CM5396">
        <f>'TABLEAU DE BORD'!K5394-'TABLEAU DE BORD'!I5394</f>
        <v>0</v>
      </c>
    </row>
    <row r="5397" spans="87:91" x14ac:dyDescent="0.25">
      <c r="CI5397">
        <f>'TABLEAU DE BORD'!B5395</f>
        <v>0</v>
      </c>
      <c r="CJ5397">
        <f>'TABLEAU DE BORD'!E5395-'TABLEAU DE BORD'!C5395</f>
        <v>0</v>
      </c>
      <c r="CL5397">
        <f>'TABLEAU DE BORD'!H5395</f>
        <v>0</v>
      </c>
      <c r="CM5397">
        <f>'TABLEAU DE BORD'!K5395-'TABLEAU DE BORD'!I5395</f>
        <v>0</v>
      </c>
    </row>
    <row r="5398" spans="87:91" x14ac:dyDescent="0.25">
      <c r="CI5398">
        <f>'TABLEAU DE BORD'!B5396</f>
        <v>0</v>
      </c>
      <c r="CJ5398">
        <f>'TABLEAU DE BORD'!E5396-'TABLEAU DE BORD'!C5396</f>
        <v>0</v>
      </c>
      <c r="CL5398">
        <f>'TABLEAU DE BORD'!H5396</f>
        <v>0</v>
      </c>
      <c r="CM5398">
        <f>'TABLEAU DE BORD'!K5396-'TABLEAU DE BORD'!I5396</f>
        <v>0</v>
      </c>
    </row>
    <row r="5399" spans="87:91" x14ac:dyDescent="0.25">
      <c r="CI5399">
        <f>'TABLEAU DE BORD'!B5397</f>
        <v>0</v>
      </c>
      <c r="CJ5399">
        <f>'TABLEAU DE BORD'!E5397-'TABLEAU DE BORD'!C5397</f>
        <v>0</v>
      </c>
      <c r="CL5399">
        <f>'TABLEAU DE BORD'!H5397</f>
        <v>0</v>
      </c>
      <c r="CM5399">
        <f>'TABLEAU DE BORD'!K5397-'TABLEAU DE BORD'!I5397</f>
        <v>0</v>
      </c>
    </row>
    <row r="5400" spans="87:91" x14ac:dyDescent="0.25">
      <c r="CI5400">
        <f>'TABLEAU DE BORD'!B5398</f>
        <v>0</v>
      </c>
      <c r="CJ5400">
        <f>'TABLEAU DE BORD'!E5398-'TABLEAU DE BORD'!C5398</f>
        <v>0</v>
      </c>
      <c r="CL5400">
        <f>'TABLEAU DE BORD'!H5398</f>
        <v>0</v>
      </c>
      <c r="CM5400">
        <f>'TABLEAU DE BORD'!K5398-'TABLEAU DE BORD'!I5398</f>
        <v>0</v>
      </c>
    </row>
    <row r="5401" spans="87:91" x14ac:dyDescent="0.25">
      <c r="CI5401">
        <f>'TABLEAU DE BORD'!B5399</f>
        <v>0</v>
      </c>
      <c r="CJ5401">
        <f>'TABLEAU DE BORD'!E5399-'TABLEAU DE BORD'!C5399</f>
        <v>0</v>
      </c>
      <c r="CL5401">
        <f>'TABLEAU DE BORD'!H5399</f>
        <v>0</v>
      </c>
      <c r="CM5401">
        <f>'TABLEAU DE BORD'!K5399-'TABLEAU DE BORD'!I5399</f>
        <v>0</v>
      </c>
    </row>
    <row r="5402" spans="87:91" x14ac:dyDescent="0.25">
      <c r="CI5402">
        <f>'TABLEAU DE BORD'!B5400</f>
        <v>0</v>
      </c>
      <c r="CJ5402">
        <f>'TABLEAU DE BORD'!E5400-'TABLEAU DE BORD'!C5400</f>
        <v>0</v>
      </c>
      <c r="CL5402">
        <f>'TABLEAU DE BORD'!H5400</f>
        <v>0</v>
      </c>
      <c r="CM5402">
        <f>'TABLEAU DE BORD'!K5400-'TABLEAU DE BORD'!I5400</f>
        <v>0</v>
      </c>
    </row>
    <row r="5403" spans="87:91" x14ac:dyDescent="0.25">
      <c r="CI5403">
        <f>'TABLEAU DE BORD'!B5401</f>
        <v>0</v>
      </c>
      <c r="CJ5403">
        <f>'TABLEAU DE BORD'!E5401-'TABLEAU DE BORD'!C5401</f>
        <v>0</v>
      </c>
      <c r="CL5403">
        <f>'TABLEAU DE BORD'!H5401</f>
        <v>0</v>
      </c>
      <c r="CM5403">
        <f>'TABLEAU DE BORD'!K5401-'TABLEAU DE BORD'!I5401</f>
        <v>0</v>
      </c>
    </row>
    <row r="5404" spans="87:91" x14ac:dyDescent="0.25">
      <c r="CI5404">
        <f>'TABLEAU DE BORD'!B5402</f>
        <v>0</v>
      </c>
      <c r="CJ5404">
        <f>'TABLEAU DE BORD'!E5402-'TABLEAU DE BORD'!C5402</f>
        <v>0</v>
      </c>
      <c r="CL5404">
        <f>'TABLEAU DE BORD'!H5402</f>
        <v>0</v>
      </c>
      <c r="CM5404">
        <f>'TABLEAU DE BORD'!K5402-'TABLEAU DE BORD'!I5402</f>
        <v>0</v>
      </c>
    </row>
    <row r="5405" spans="87:91" x14ac:dyDescent="0.25">
      <c r="CI5405">
        <f>'TABLEAU DE BORD'!B5403</f>
        <v>0</v>
      </c>
      <c r="CJ5405">
        <f>'TABLEAU DE BORD'!E5403-'TABLEAU DE BORD'!C5403</f>
        <v>0</v>
      </c>
      <c r="CL5405">
        <f>'TABLEAU DE BORD'!H5403</f>
        <v>0</v>
      </c>
      <c r="CM5405">
        <f>'TABLEAU DE BORD'!K5403-'TABLEAU DE BORD'!I5403</f>
        <v>0</v>
      </c>
    </row>
    <row r="5406" spans="87:91" x14ac:dyDescent="0.25">
      <c r="CI5406">
        <f>'TABLEAU DE BORD'!B5404</f>
        <v>0</v>
      </c>
      <c r="CJ5406">
        <f>'TABLEAU DE BORD'!E5404-'TABLEAU DE BORD'!C5404</f>
        <v>0</v>
      </c>
      <c r="CL5406">
        <f>'TABLEAU DE BORD'!H5404</f>
        <v>0</v>
      </c>
      <c r="CM5406">
        <f>'TABLEAU DE BORD'!K5404-'TABLEAU DE BORD'!I5404</f>
        <v>0</v>
      </c>
    </row>
    <row r="5407" spans="87:91" x14ac:dyDescent="0.25">
      <c r="CI5407">
        <f>'TABLEAU DE BORD'!B5405</f>
        <v>0</v>
      </c>
      <c r="CJ5407">
        <f>'TABLEAU DE BORD'!E5405-'TABLEAU DE BORD'!C5405</f>
        <v>0</v>
      </c>
      <c r="CL5407">
        <f>'TABLEAU DE BORD'!H5405</f>
        <v>0</v>
      </c>
      <c r="CM5407">
        <f>'TABLEAU DE BORD'!K5405-'TABLEAU DE BORD'!I5405</f>
        <v>0</v>
      </c>
    </row>
    <row r="5408" spans="87:91" x14ac:dyDescent="0.25">
      <c r="CI5408">
        <f>'TABLEAU DE BORD'!B5406</f>
        <v>0</v>
      </c>
      <c r="CJ5408">
        <f>'TABLEAU DE BORD'!E5406-'TABLEAU DE BORD'!C5406</f>
        <v>0</v>
      </c>
      <c r="CL5408">
        <f>'TABLEAU DE BORD'!H5406</f>
        <v>0</v>
      </c>
      <c r="CM5408">
        <f>'TABLEAU DE BORD'!K5406-'TABLEAU DE BORD'!I5406</f>
        <v>0</v>
      </c>
    </row>
    <row r="5409" spans="87:91" x14ac:dyDescent="0.25">
      <c r="CI5409">
        <f>'TABLEAU DE BORD'!B5407</f>
        <v>0</v>
      </c>
      <c r="CJ5409">
        <f>'TABLEAU DE BORD'!E5407-'TABLEAU DE BORD'!C5407</f>
        <v>0</v>
      </c>
      <c r="CL5409">
        <f>'TABLEAU DE BORD'!H5407</f>
        <v>0</v>
      </c>
      <c r="CM5409">
        <f>'TABLEAU DE BORD'!K5407-'TABLEAU DE BORD'!I5407</f>
        <v>0</v>
      </c>
    </row>
    <row r="5410" spans="87:91" x14ac:dyDescent="0.25">
      <c r="CI5410">
        <f>'TABLEAU DE BORD'!B5408</f>
        <v>0</v>
      </c>
      <c r="CJ5410">
        <f>'TABLEAU DE BORD'!E5408-'TABLEAU DE BORD'!C5408</f>
        <v>0</v>
      </c>
      <c r="CL5410">
        <f>'TABLEAU DE BORD'!H5408</f>
        <v>0</v>
      </c>
      <c r="CM5410">
        <f>'TABLEAU DE BORD'!K5408-'TABLEAU DE BORD'!I5408</f>
        <v>0</v>
      </c>
    </row>
    <row r="5411" spans="87:91" x14ac:dyDescent="0.25">
      <c r="CI5411">
        <f>'TABLEAU DE BORD'!B5409</f>
        <v>0</v>
      </c>
      <c r="CJ5411">
        <f>'TABLEAU DE BORD'!E5409-'TABLEAU DE BORD'!C5409</f>
        <v>0</v>
      </c>
      <c r="CL5411">
        <f>'TABLEAU DE BORD'!H5409</f>
        <v>0</v>
      </c>
      <c r="CM5411">
        <f>'TABLEAU DE BORD'!K5409-'TABLEAU DE BORD'!I5409</f>
        <v>0</v>
      </c>
    </row>
    <row r="5412" spans="87:91" x14ac:dyDescent="0.25">
      <c r="CI5412">
        <f>'TABLEAU DE BORD'!B5410</f>
        <v>0</v>
      </c>
      <c r="CJ5412">
        <f>'TABLEAU DE BORD'!E5410-'TABLEAU DE BORD'!C5410</f>
        <v>0</v>
      </c>
      <c r="CL5412">
        <f>'TABLEAU DE BORD'!H5410</f>
        <v>0</v>
      </c>
      <c r="CM5412">
        <f>'TABLEAU DE BORD'!K5410-'TABLEAU DE BORD'!I5410</f>
        <v>0</v>
      </c>
    </row>
    <row r="5413" spans="87:91" x14ac:dyDescent="0.25">
      <c r="CI5413">
        <f>'TABLEAU DE BORD'!B5411</f>
        <v>0</v>
      </c>
      <c r="CJ5413">
        <f>'TABLEAU DE BORD'!E5411-'TABLEAU DE BORD'!C5411</f>
        <v>0</v>
      </c>
      <c r="CL5413">
        <f>'TABLEAU DE BORD'!H5411</f>
        <v>0</v>
      </c>
      <c r="CM5413">
        <f>'TABLEAU DE BORD'!K5411-'TABLEAU DE BORD'!I5411</f>
        <v>0</v>
      </c>
    </row>
    <row r="5414" spans="87:91" x14ac:dyDescent="0.25">
      <c r="CI5414">
        <f>'TABLEAU DE BORD'!B5412</f>
        <v>0</v>
      </c>
      <c r="CJ5414">
        <f>'TABLEAU DE BORD'!E5412-'TABLEAU DE BORD'!C5412</f>
        <v>0</v>
      </c>
      <c r="CL5414">
        <f>'TABLEAU DE BORD'!H5412</f>
        <v>0</v>
      </c>
      <c r="CM5414">
        <f>'TABLEAU DE BORD'!K5412-'TABLEAU DE BORD'!I5412</f>
        <v>0</v>
      </c>
    </row>
    <row r="5415" spans="87:91" x14ac:dyDescent="0.25">
      <c r="CI5415">
        <f>'TABLEAU DE BORD'!B5413</f>
        <v>0</v>
      </c>
      <c r="CJ5415">
        <f>'TABLEAU DE BORD'!E5413-'TABLEAU DE BORD'!C5413</f>
        <v>0</v>
      </c>
      <c r="CL5415">
        <f>'TABLEAU DE BORD'!H5413</f>
        <v>0</v>
      </c>
      <c r="CM5415">
        <f>'TABLEAU DE BORD'!K5413-'TABLEAU DE BORD'!I5413</f>
        <v>0</v>
      </c>
    </row>
    <row r="5416" spans="87:91" x14ac:dyDescent="0.25">
      <c r="CI5416">
        <f>'TABLEAU DE BORD'!B5414</f>
        <v>0</v>
      </c>
      <c r="CJ5416">
        <f>'TABLEAU DE BORD'!E5414-'TABLEAU DE BORD'!C5414</f>
        <v>0</v>
      </c>
      <c r="CL5416">
        <f>'TABLEAU DE BORD'!H5414</f>
        <v>0</v>
      </c>
      <c r="CM5416">
        <f>'TABLEAU DE BORD'!K5414-'TABLEAU DE BORD'!I5414</f>
        <v>0</v>
      </c>
    </row>
    <row r="5417" spans="87:91" x14ac:dyDescent="0.25">
      <c r="CI5417">
        <f>'TABLEAU DE BORD'!B5415</f>
        <v>0</v>
      </c>
      <c r="CJ5417">
        <f>'TABLEAU DE BORD'!E5415-'TABLEAU DE BORD'!C5415</f>
        <v>0</v>
      </c>
      <c r="CL5417">
        <f>'TABLEAU DE BORD'!H5415</f>
        <v>0</v>
      </c>
      <c r="CM5417">
        <f>'TABLEAU DE BORD'!K5415-'TABLEAU DE BORD'!I5415</f>
        <v>0</v>
      </c>
    </row>
    <row r="5418" spans="87:91" x14ac:dyDescent="0.25">
      <c r="CI5418">
        <f>'TABLEAU DE BORD'!B5416</f>
        <v>0</v>
      </c>
      <c r="CJ5418">
        <f>'TABLEAU DE BORD'!E5416-'TABLEAU DE BORD'!C5416</f>
        <v>0</v>
      </c>
      <c r="CL5418">
        <f>'TABLEAU DE BORD'!H5416</f>
        <v>0</v>
      </c>
      <c r="CM5418">
        <f>'TABLEAU DE BORD'!K5416-'TABLEAU DE BORD'!I5416</f>
        <v>0</v>
      </c>
    </row>
    <row r="5419" spans="87:91" x14ac:dyDescent="0.25">
      <c r="CI5419">
        <f>'TABLEAU DE BORD'!B5417</f>
        <v>0</v>
      </c>
      <c r="CJ5419">
        <f>'TABLEAU DE BORD'!E5417-'TABLEAU DE BORD'!C5417</f>
        <v>0</v>
      </c>
      <c r="CL5419">
        <f>'TABLEAU DE BORD'!H5417</f>
        <v>0</v>
      </c>
      <c r="CM5419">
        <f>'TABLEAU DE BORD'!K5417-'TABLEAU DE BORD'!I5417</f>
        <v>0</v>
      </c>
    </row>
    <row r="5420" spans="87:91" x14ac:dyDescent="0.25">
      <c r="CI5420">
        <f>'TABLEAU DE BORD'!B5418</f>
        <v>0</v>
      </c>
      <c r="CJ5420">
        <f>'TABLEAU DE BORD'!E5418-'TABLEAU DE BORD'!C5418</f>
        <v>0</v>
      </c>
      <c r="CL5420">
        <f>'TABLEAU DE BORD'!H5418</f>
        <v>0</v>
      </c>
      <c r="CM5420">
        <f>'TABLEAU DE BORD'!K5418-'TABLEAU DE BORD'!I5418</f>
        <v>0</v>
      </c>
    </row>
    <row r="5421" spans="87:91" x14ac:dyDescent="0.25">
      <c r="CI5421">
        <f>'TABLEAU DE BORD'!B5419</f>
        <v>0</v>
      </c>
      <c r="CJ5421">
        <f>'TABLEAU DE BORD'!E5419-'TABLEAU DE BORD'!C5419</f>
        <v>0</v>
      </c>
      <c r="CL5421">
        <f>'TABLEAU DE BORD'!H5419</f>
        <v>0</v>
      </c>
      <c r="CM5421">
        <f>'TABLEAU DE BORD'!K5419-'TABLEAU DE BORD'!I5419</f>
        <v>0</v>
      </c>
    </row>
    <row r="5422" spans="87:91" x14ac:dyDescent="0.25">
      <c r="CI5422">
        <f>'TABLEAU DE BORD'!B5420</f>
        <v>0</v>
      </c>
      <c r="CJ5422">
        <f>'TABLEAU DE BORD'!E5420-'TABLEAU DE BORD'!C5420</f>
        <v>0</v>
      </c>
      <c r="CL5422">
        <f>'TABLEAU DE BORD'!H5420</f>
        <v>0</v>
      </c>
      <c r="CM5422">
        <f>'TABLEAU DE BORD'!K5420-'TABLEAU DE BORD'!I5420</f>
        <v>0</v>
      </c>
    </row>
    <row r="5423" spans="87:91" x14ac:dyDescent="0.25">
      <c r="CI5423">
        <f>'TABLEAU DE BORD'!B5421</f>
        <v>0</v>
      </c>
      <c r="CJ5423">
        <f>'TABLEAU DE BORD'!E5421-'TABLEAU DE BORD'!C5421</f>
        <v>0</v>
      </c>
      <c r="CL5423">
        <f>'TABLEAU DE BORD'!H5421</f>
        <v>0</v>
      </c>
      <c r="CM5423">
        <f>'TABLEAU DE BORD'!K5421-'TABLEAU DE BORD'!I5421</f>
        <v>0</v>
      </c>
    </row>
    <row r="5424" spans="87:91" x14ac:dyDescent="0.25">
      <c r="CI5424">
        <f>'TABLEAU DE BORD'!B5422</f>
        <v>0</v>
      </c>
      <c r="CJ5424">
        <f>'TABLEAU DE BORD'!E5422-'TABLEAU DE BORD'!C5422</f>
        <v>0</v>
      </c>
      <c r="CL5424">
        <f>'TABLEAU DE BORD'!H5422</f>
        <v>0</v>
      </c>
      <c r="CM5424">
        <f>'TABLEAU DE BORD'!K5422-'TABLEAU DE BORD'!I5422</f>
        <v>0</v>
      </c>
    </row>
    <row r="5425" spans="87:91" x14ac:dyDescent="0.25">
      <c r="CI5425">
        <f>'TABLEAU DE BORD'!B5423</f>
        <v>0</v>
      </c>
      <c r="CJ5425">
        <f>'TABLEAU DE BORD'!E5423-'TABLEAU DE BORD'!C5423</f>
        <v>0</v>
      </c>
      <c r="CL5425">
        <f>'TABLEAU DE BORD'!H5423</f>
        <v>0</v>
      </c>
      <c r="CM5425">
        <f>'TABLEAU DE BORD'!K5423-'TABLEAU DE BORD'!I5423</f>
        <v>0</v>
      </c>
    </row>
    <row r="5426" spans="87:91" x14ac:dyDescent="0.25">
      <c r="CI5426">
        <f>'TABLEAU DE BORD'!B5424</f>
        <v>0</v>
      </c>
      <c r="CJ5426">
        <f>'TABLEAU DE BORD'!E5424-'TABLEAU DE BORD'!C5424</f>
        <v>0</v>
      </c>
      <c r="CL5426">
        <f>'TABLEAU DE BORD'!H5424</f>
        <v>0</v>
      </c>
      <c r="CM5426">
        <f>'TABLEAU DE BORD'!K5424-'TABLEAU DE BORD'!I5424</f>
        <v>0</v>
      </c>
    </row>
    <row r="5427" spans="87:91" x14ac:dyDescent="0.25">
      <c r="CI5427">
        <f>'TABLEAU DE BORD'!B5425</f>
        <v>0</v>
      </c>
      <c r="CJ5427">
        <f>'TABLEAU DE BORD'!E5425-'TABLEAU DE BORD'!C5425</f>
        <v>0</v>
      </c>
      <c r="CL5427">
        <f>'TABLEAU DE BORD'!H5425</f>
        <v>0</v>
      </c>
      <c r="CM5427">
        <f>'TABLEAU DE BORD'!K5425-'TABLEAU DE BORD'!I5425</f>
        <v>0</v>
      </c>
    </row>
    <row r="5428" spans="87:91" x14ac:dyDescent="0.25">
      <c r="CI5428">
        <f>'TABLEAU DE BORD'!B5426</f>
        <v>0</v>
      </c>
      <c r="CJ5428">
        <f>'TABLEAU DE BORD'!E5426-'TABLEAU DE BORD'!C5426</f>
        <v>0</v>
      </c>
      <c r="CL5428">
        <f>'TABLEAU DE BORD'!H5426</f>
        <v>0</v>
      </c>
      <c r="CM5428">
        <f>'TABLEAU DE BORD'!K5426-'TABLEAU DE BORD'!I5426</f>
        <v>0</v>
      </c>
    </row>
    <row r="5429" spans="87:91" x14ac:dyDescent="0.25">
      <c r="CI5429">
        <f>'TABLEAU DE BORD'!B5427</f>
        <v>0</v>
      </c>
      <c r="CJ5429">
        <f>'TABLEAU DE BORD'!E5427-'TABLEAU DE BORD'!C5427</f>
        <v>0</v>
      </c>
      <c r="CL5429">
        <f>'TABLEAU DE BORD'!H5427</f>
        <v>0</v>
      </c>
      <c r="CM5429">
        <f>'TABLEAU DE BORD'!K5427-'TABLEAU DE BORD'!I5427</f>
        <v>0</v>
      </c>
    </row>
    <row r="5430" spans="87:91" x14ac:dyDescent="0.25">
      <c r="CI5430">
        <f>'TABLEAU DE BORD'!B5428</f>
        <v>0</v>
      </c>
      <c r="CJ5430">
        <f>'TABLEAU DE BORD'!E5428-'TABLEAU DE BORD'!C5428</f>
        <v>0</v>
      </c>
      <c r="CL5430">
        <f>'TABLEAU DE BORD'!H5428</f>
        <v>0</v>
      </c>
      <c r="CM5430">
        <f>'TABLEAU DE BORD'!K5428-'TABLEAU DE BORD'!I5428</f>
        <v>0</v>
      </c>
    </row>
    <row r="5431" spans="87:91" x14ac:dyDescent="0.25">
      <c r="CI5431">
        <f>'TABLEAU DE BORD'!B5429</f>
        <v>0</v>
      </c>
      <c r="CJ5431">
        <f>'TABLEAU DE BORD'!E5429-'TABLEAU DE BORD'!C5429</f>
        <v>0</v>
      </c>
      <c r="CL5431">
        <f>'TABLEAU DE BORD'!H5429</f>
        <v>0</v>
      </c>
      <c r="CM5431">
        <f>'TABLEAU DE BORD'!K5429-'TABLEAU DE BORD'!I5429</f>
        <v>0</v>
      </c>
    </row>
    <row r="5432" spans="87:91" x14ac:dyDescent="0.25">
      <c r="CI5432">
        <f>'TABLEAU DE BORD'!B5430</f>
        <v>0</v>
      </c>
      <c r="CJ5432">
        <f>'TABLEAU DE BORD'!E5430-'TABLEAU DE BORD'!C5430</f>
        <v>0</v>
      </c>
      <c r="CL5432">
        <f>'TABLEAU DE BORD'!H5430</f>
        <v>0</v>
      </c>
      <c r="CM5432">
        <f>'TABLEAU DE BORD'!K5430-'TABLEAU DE BORD'!I5430</f>
        <v>0</v>
      </c>
    </row>
    <row r="5433" spans="87:91" x14ac:dyDescent="0.25">
      <c r="CI5433">
        <f>'TABLEAU DE BORD'!B5431</f>
        <v>0</v>
      </c>
      <c r="CJ5433">
        <f>'TABLEAU DE BORD'!E5431-'TABLEAU DE BORD'!C5431</f>
        <v>0</v>
      </c>
      <c r="CL5433">
        <f>'TABLEAU DE BORD'!H5431</f>
        <v>0</v>
      </c>
      <c r="CM5433">
        <f>'TABLEAU DE BORD'!K5431-'TABLEAU DE BORD'!I5431</f>
        <v>0</v>
      </c>
    </row>
    <row r="5434" spans="87:91" x14ac:dyDescent="0.25">
      <c r="CI5434">
        <f>'TABLEAU DE BORD'!B5432</f>
        <v>0</v>
      </c>
      <c r="CJ5434">
        <f>'TABLEAU DE BORD'!E5432-'TABLEAU DE BORD'!C5432</f>
        <v>0</v>
      </c>
      <c r="CL5434">
        <f>'TABLEAU DE BORD'!H5432</f>
        <v>0</v>
      </c>
      <c r="CM5434">
        <f>'TABLEAU DE BORD'!K5432-'TABLEAU DE BORD'!I5432</f>
        <v>0</v>
      </c>
    </row>
    <row r="5435" spans="87:91" x14ac:dyDescent="0.25">
      <c r="CI5435">
        <f>'TABLEAU DE BORD'!B5433</f>
        <v>0</v>
      </c>
      <c r="CJ5435">
        <f>'TABLEAU DE BORD'!E5433-'TABLEAU DE BORD'!C5433</f>
        <v>0</v>
      </c>
      <c r="CL5435">
        <f>'TABLEAU DE BORD'!H5433</f>
        <v>0</v>
      </c>
      <c r="CM5435">
        <f>'TABLEAU DE BORD'!K5433-'TABLEAU DE BORD'!I5433</f>
        <v>0</v>
      </c>
    </row>
    <row r="5436" spans="87:91" x14ac:dyDescent="0.25">
      <c r="CI5436">
        <f>'TABLEAU DE BORD'!B5434</f>
        <v>0</v>
      </c>
      <c r="CJ5436">
        <f>'TABLEAU DE BORD'!E5434-'TABLEAU DE BORD'!C5434</f>
        <v>0</v>
      </c>
      <c r="CL5436">
        <f>'TABLEAU DE BORD'!H5434</f>
        <v>0</v>
      </c>
      <c r="CM5436">
        <f>'TABLEAU DE BORD'!K5434-'TABLEAU DE BORD'!I5434</f>
        <v>0</v>
      </c>
    </row>
    <row r="5437" spans="87:91" x14ac:dyDescent="0.25">
      <c r="CI5437">
        <f>'TABLEAU DE BORD'!B5435</f>
        <v>0</v>
      </c>
      <c r="CJ5437">
        <f>'TABLEAU DE BORD'!E5435-'TABLEAU DE BORD'!C5435</f>
        <v>0</v>
      </c>
      <c r="CL5437">
        <f>'TABLEAU DE BORD'!H5435</f>
        <v>0</v>
      </c>
      <c r="CM5437">
        <f>'TABLEAU DE BORD'!K5435-'TABLEAU DE BORD'!I5435</f>
        <v>0</v>
      </c>
    </row>
    <row r="5438" spans="87:91" x14ac:dyDescent="0.25">
      <c r="CI5438">
        <f>'TABLEAU DE BORD'!B5436</f>
        <v>0</v>
      </c>
      <c r="CJ5438">
        <f>'TABLEAU DE BORD'!E5436-'TABLEAU DE BORD'!C5436</f>
        <v>0</v>
      </c>
      <c r="CL5438">
        <f>'TABLEAU DE BORD'!H5436</f>
        <v>0</v>
      </c>
      <c r="CM5438">
        <f>'TABLEAU DE BORD'!K5436-'TABLEAU DE BORD'!I5436</f>
        <v>0</v>
      </c>
    </row>
    <row r="5439" spans="87:91" x14ac:dyDescent="0.25">
      <c r="CI5439">
        <f>'TABLEAU DE BORD'!B5437</f>
        <v>0</v>
      </c>
      <c r="CJ5439">
        <f>'TABLEAU DE BORD'!E5437-'TABLEAU DE BORD'!C5437</f>
        <v>0</v>
      </c>
      <c r="CL5439">
        <f>'TABLEAU DE BORD'!H5437</f>
        <v>0</v>
      </c>
      <c r="CM5439">
        <f>'TABLEAU DE BORD'!K5437-'TABLEAU DE BORD'!I5437</f>
        <v>0</v>
      </c>
    </row>
    <row r="5440" spans="87:91" x14ac:dyDescent="0.25">
      <c r="CI5440">
        <f>'TABLEAU DE BORD'!B5438</f>
        <v>0</v>
      </c>
      <c r="CJ5440">
        <f>'TABLEAU DE BORD'!E5438-'TABLEAU DE BORD'!C5438</f>
        <v>0</v>
      </c>
      <c r="CL5440">
        <f>'TABLEAU DE BORD'!H5438</f>
        <v>0</v>
      </c>
      <c r="CM5440">
        <f>'TABLEAU DE BORD'!K5438-'TABLEAU DE BORD'!I5438</f>
        <v>0</v>
      </c>
    </row>
    <row r="5441" spans="87:91" x14ac:dyDescent="0.25">
      <c r="CI5441">
        <f>'TABLEAU DE BORD'!B5439</f>
        <v>0</v>
      </c>
      <c r="CJ5441">
        <f>'TABLEAU DE BORD'!E5439-'TABLEAU DE BORD'!C5439</f>
        <v>0</v>
      </c>
      <c r="CL5441">
        <f>'TABLEAU DE BORD'!H5439</f>
        <v>0</v>
      </c>
      <c r="CM5441">
        <f>'TABLEAU DE BORD'!K5439-'TABLEAU DE BORD'!I5439</f>
        <v>0</v>
      </c>
    </row>
    <row r="5442" spans="87:91" x14ac:dyDescent="0.25">
      <c r="CI5442">
        <f>'TABLEAU DE BORD'!B5440</f>
        <v>0</v>
      </c>
      <c r="CJ5442">
        <f>'TABLEAU DE BORD'!E5440-'TABLEAU DE BORD'!C5440</f>
        <v>0</v>
      </c>
      <c r="CL5442">
        <f>'TABLEAU DE BORD'!H5440</f>
        <v>0</v>
      </c>
      <c r="CM5442">
        <f>'TABLEAU DE BORD'!K5440-'TABLEAU DE BORD'!I5440</f>
        <v>0</v>
      </c>
    </row>
    <row r="5443" spans="87:91" x14ac:dyDescent="0.25">
      <c r="CI5443">
        <f>'TABLEAU DE BORD'!B5441</f>
        <v>0</v>
      </c>
      <c r="CJ5443">
        <f>'TABLEAU DE BORD'!E5441-'TABLEAU DE BORD'!C5441</f>
        <v>0</v>
      </c>
      <c r="CL5443">
        <f>'TABLEAU DE BORD'!H5441</f>
        <v>0</v>
      </c>
      <c r="CM5443">
        <f>'TABLEAU DE BORD'!K5441-'TABLEAU DE BORD'!I5441</f>
        <v>0</v>
      </c>
    </row>
    <row r="5444" spans="87:91" x14ac:dyDescent="0.25">
      <c r="CI5444">
        <f>'TABLEAU DE BORD'!B5442</f>
        <v>0</v>
      </c>
      <c r="CJ5444">
        <f>'TABLEAU DE BORD'!E5442-'TABLEAU DE BORD'!C5442</f>
        <v>0</v>
      </c>
      <c r="CL5444">
        <f>'TABLEAU DE BORD'!H5442</f>
        <v>0</v>
      </c>
      <c r="CM5444">
        <f>'TABLEAU DE BORD'!K5442-'TABLEAU DE BORD'!I5442</f>
        <v>0</v>
      </c>
    </row>
    <row r="5445" spans="87:91" x14ac:dyDescent="0.25">
      <c r="CI5445">
        <f>'TABLEAU DE BORD'!B5443</f>
        <v>0</v>
      </c>
      <c r="CJ5445">
        <f>'TABLEAU DE BORD'!E5443-'TABLEAU DE BORD'!C5443</f>
        <v>0</v>
      </c>
      <c r="CL5445">
        <f>'TABLEAU DE BORD'!H5443</f>
        <v>0</v>
      </c>
      <c r="CM5445">
        <f>'TABLEAU DE BORD'!K5443-'TABLEAU DE BORD'!I5443</f>
        <v>0</v>
      </c>
    </row>
    <row r="5446" spans="87:91" x14ac:dyDescent="0.25">
      <c r="CI5446">
        <f>'TABLEAU DE BORD'!B5444</f>
        <v>0</v>
      </c>
      <c r="CJ5446">
        <f>'TABLEAU DE BORD'!E5444-'TABLEAU DE BORD'!C5444</f>
        <v>0</v>
      </c>
      <c r="CL5446">
        <f>'TABLEAU DE BORD'!H5444</f>
        <v>0</v>
      </c>
      <c r="CM5446">
        <f>'TABLEAU DE BORD'!K5444-'TABLEAU DE BORD'!I5444</f>
        <v>0</v>
      </c>
    </row>
    <row r="5447" spans="87:91" x14ac:dyDescent="0.25">
      <c r="CI5447">
        <f>'TABLEAU DE BORD'!B5445</f>
        <v>0</v>
      </c>
      <c r="CJ5447">
        <f>'TABLEAU DE BORD'!E5445-'TABLEAU DE BORD'!C5445</f>
        <v>0</v>
      </c>
      <c r="CL5447">
        <f>'TABLEAU DE BORD'!H5445</f>
        <v>0</v>
      </c>
      <c r="CM5447">
        <f>'TABLEAU DE BORD'!K5445-'TABLEAU DE BORD'!I5445</f>
        <v>0</v>
      </c>
    </row>
    <row r="5448" spans="87:91" x14ac:dyDescent="0.25">
      <c r="CI5448">
        <f>'TABLEAU DE BORD'!B5446</f>
        <v>0</v>
      </c>
      <c r="CJ5448">
        <f>'TABLEAU DE BORD'!E5446-'TABLEAU DE BORD'!C5446</f>
        <v>0</v>
      </c>
      <c r="CL5448">
        <f>'TABLEAU DE BORD'!H5446</f>
        <v>0</v>
      </c>
      <c r="CM5448">
        <f>'TABLEAU DE BORD'!K5446-'TABLEAU DE BORD'!I5446</f>
        <v>0</v>
      </c>
    </row>
    <row r="5449" spans="87:91" x14ac:dyDescent="0.25">
      <c r="CI5449">
        <f>'TABLEAU DE BORD'!B5447</f>
        <v>0</v>
      </c>
      <c r="CJ5449">
        <f>'TABLEAU DE BORD'!E5447-'TABLEAU DE BORD'!C5447</f>
        <v>0</v>
      </c>
      <c r="CL5449">
        <f>'TABLEAU DE BORD'!H5447</f>
        <v>0</v>
      </c>
      <c r="CM5449">
        <f>'TABLEAU DE BORD'!K5447-'TABLEAU DE BORD'!I5447</f>
        <v>0</v>
      </c>
    </row>
    <row r="5450" spans="87:91" x14ac:dyDescent="0.25">
      <c r="CI5450">
        <f>'TABLEAU DE BORD'!B5448</f>
        <v>0</v>
      </c>
      <c r="CJ5450">
        <f>'TABLEAU DE BORD'!E5448-'TABLEAU DE BORD'!C5448</f>
        <v>0</v>
      </c>
      <c r="CL5450">
        <f>'TABLEAU DE BORD'!H5448</f>
        <v>0</v>
      </c>
      <c r="CM5450">
        <f>'TABLEAU DE BORD'!K5448-'TABLEAU DE BORD'!I5448</f>
        <v>0</v>
      </c>
    </row>
    <row r="5451" spans="87:91" x14ac:dyDescent="0.25">
      <c r="CI5451">
        <f>'TABLEAU DE BORD'!B5449</f>
        <v>0</v>
      </c>
      <c r="CJ5451">
        <f>'TABLEAU DE BORD'!E5449-'TABLEAU DE BORD'!C5449</f>
        <v>0</v>
      </c>
      <c r="CL5451">
        <f>'TABLEAU DE BORD'!H5449</f>
        <v>0</v>
      </c>
      <c r="CM5451">
        <f>'TABLEAU DE BORD'!K5449-'TABLEAU DE BORD'!I5449</f>
        <v>0</v>
      </c>
    </row>
    <row r="5452" spans="87:91" x14ac:dyDescent="0.25">
      <c r="CI5452">
        <f>'TABLEAU DE BORD'!B5450</f>
        <v>0</v>
      </c>
      <c r="CJ5452">
        <f>'TABLEAU DE BORD'!E5450-'TABLEAU DE BORD'!C5450</f>
        <v>0</v>
      </c>
      <c r="CL5452">
        <f>'TABLEAU DE BORD'!H5450</f>
        <v>0</v>
      </c>
      <c r="CM5452">
        <f>'TABLEAU DE BORD'!K5450-'TABLEAU DE BORD'!I5450</f>
        <v>0</v>
      </c>
    </row>
    <row r="5453" spans="87:91" x14ac:dyDescent="0.25">
      <c r="CI5453">
        <f>'TABLEAU DE BORD'!B5451</f>
        <v>0</v>
      </c>
      <c r="CJ5453">
        <f>'TABLEAU DE BORD'!E5451-'TABLEAU DE BORD'!C5451</f>
        <v>0</v>
      </c>
      <c r="CL5453">
        <f>'TABLEAU DE BORD'!H5451</f>
        <v>0</v>
      </c>
      <c r="CM5453">
        <f>'TABLEAU DE BORD'!K5451-'TABLEAU DE BORD'!I5451</f>
        <v>0</v>
      </c>
    </row>
    <row r="5454" spans="87:91" x14ac:dyDescent="0.25">
      <c r="CI5454">
        <f>'TABLEAU DE BORD'!B5452</f>
        <v>0</v>
      </c>
      <c r="CJ5454">
        <f>'TABLEAU DE BORD'!E5452-'TABLEAU DE BORD'!C5452</f>
        <v>0</v>
      </c>
      <c r="CL5454">
        <f>'TABLEAU DE BORD'!H5452</f>
        <v>0</v>
      </c>
      <c r="CM5454">
        <f>'TABLEAU DE BORD'!K5452-'TABLEAU DE BORD'!I5452</f>
        <v>0</v>
      </c>
    </row>
    <row r="5455" spans="87:91" x14ac:dyDescent="0.25">
      <c r="CI5455">
        <f>'TABLEAU DE BORD'!B5453</f>
        <v>0</v>
      </c>
      <c r="CJ5455">
        <f>'TABLEAU DE BORD'!E5453-'TABLEAU DE BORD'!C5453</f>
        <v>0</v>
      </c>
      <c r="CL5455">
        <f>'TABLEAU DE BORD'!H5453</f>
        <v>0</v>
      </c>
      <c r="CM5455">
        <f>'TABLEAU DE BORD'!K5453-'TABLEAU DE BORD'!I5453</f>
        <v>0</v>
      </c>
    </row>
    <row r="5456" spans="87:91" x14ac:dyDescent="0.25">
      <c r="CI5456">
        <f>'TABLEAU DE BORD'!B5454</f>
        <v>0</v>
      </c>
      <c r="CJ5456">
        <f>'TABLEAU DE BORD'!E5454-'TABLEAU DE BORD'!C5454</f>
        <v>0</v>
      </c>
      <c r="CL5456">
        <f>'TABLEAU DE BORD'!H5454</f>
        <v>0</v>
      </c>
      <c r="CM5456">
        <f>'TABLEAU DE BORD'!K5454-'TABLEAU DE BORD'!I5454</f>
        <v>0</v>
      </c>
    </row>
    <row r="5457" spans="87:91" x14ac:dyDescent="0.25">
      <c r="CI5457">
        <f>'TABLEAU DE BORD'!B5455</f>
        <v>0</v>
      </c>
      <c r="CJ5457">
        <f>'TABLEAU DE BORD'!E5455-'TABLEAU DE BORD'!C5455</f>
        <v>0</v>
      </c>
      <c r="CL5457">
        <f>'TABLEAU DE BORD'!H5455</f>
        <v>0</v>
      </c>
      <c r="CM5457">
        <f>'TABLEAU DE BORD'!K5455-'TABLEAU DE BORD'!I5455</f>
        <v>0</v>
      </c>
    </row>
    <row r="5458" spans="87:91" x14ac:dyDescent="0.25">
      <c r="CI5458">
        <f>'TABLEAU DE BORD'!B5456</f>
        <v>0</v>
      </c>
      <c r="CJ5458">
        <f>'TABLEAU DE BORD'!E5456-'TABLEAU DE BORD'!C5456</f>
        <v>0</v>
      </c>
      <c r="CL5458">
        <f>'TABLEAU DE BORD'!H5456</f>
        <v>0</v>
      </c>
      <c r="CM5458">
        <f>'TABLEAU DE BORD'!K5456-'TABLEAU DE BORD'!I5456</f>
        <v>0</v>
      </c>
    </row>
    <row r="5459" spans="87:91" x14ac:dyDescent="0.25">
      <c r="CI5459">
        <f>'TABLEAU DE BORD'!B5457</f>
        <v>0</v>
      </c>
      <c r="CJ5459">
        <f>'TABLEAU DE BORD'!E5457-'TABLEAU DE BORD'!C5457</f>
        <v>0</v>
      </c>
      <c r="CL5459">
        <f>'TABLEAU DE BORD'!H5457</f>
        <v>0</v>
      </c>
      <c r="CM5459">
        <f>'TABLEAU DE BORD'!K5457-'TABLEAU DE BORD'!I5457</f>
        <v>0</v>
      </c>
    </row>
    <row r="5460" spans="87:91" x14ac:dyDescent="0.25">
      <c r="CI5460">
        <f>'TABLEAU DE BORD'!B5458</f>
        <v>0</v>
      </c>
      <c r="CJ5460">
        <f>'TABLEAU DE BORD'!E5458-'TABLEAU DE BORD'!C5458</f>
        <v>0</v>
      </c>
      <c r="CL5460">
        <f>'TABLEAU DE BORD'!H5458</f>
        <v>0</v>
      </c>
      <c r="CM5460">
        <f>'TABLEAU DE BORD'!K5458-'TABLEAU DE BORD'!I5458</f>
        <v>0</v>
      </c>
    </row>
    <row r="5461" spans="87:91" x14ac:dyDescent="0.25">
      <c r="CI5461">
        <f>'TABLEAU DE BORD'!B5459</f>
        <v>0</v>
      </c>
      <c r="CJ5461">
        <f>'TABLEAU DE BORD'!E5459-'TABLEAU DE BORD'!C5459</f>
        <v>0</v>
      </c>
      <c r="CL5461">
        <f>'TABLEAU DE BORD'!H5459</f>
        <v>0</v>
      </c>
      <c r="CM5461">
        <f>'TABLEAU DE BORD'!K5459-'TABLEAU DE BORD'!I5459</f>
        <v>0</v>
      </c>
    </row>
    <row r="5462" spans="87:91" x14ac:dyDescent="0.25">
      <c r="CI5462">
        <f>'TABLEAU DE BORD'!B5460</f>
        <v>0</v>
      </c>
      <c r="CJ5462">
        <f>'TABLEAU DE BORD'!E5460-'TABLEAU DE BORD'!C5460</f>
        <v>0</v>
      </c>
      <c r="CL5462">
        <f>'TABLEAU DE BORD'!H5460</f>
        <v>0</v>
      </c>
      <c r="CM5462">
        <f>'TABLEAU DE BORD'!K5460-'TABLEAU DE BORD'!I5460</f>
        <v>0</v>
      </c>
    </row>
    <row r="5463" spans="87:91" x14ac:dyDescent="0.25">
      <c r="CI5463">
        <f>'TABLEAU DE BORD'!B5461</f>
        <v>0</v>
      </c>
      <c r="CJ5463">
        <f>'TABLEAU DE BORD'!E5461-'TABLEAU DE BORD'!C5461</f>
        <v>0</v>
      </c>
      <c r="CL5463">
        <f>'TABLEAU DE BORD'!H5461</f>
        <v>0</v>
      </c>
      <c r="CM5463">
        <f>'TABLEAU DE BORD'!K5461-'TABLEAU DE BORD'!I5461</f>
        <v>0</v>
      </c>
    </row>
    <row r="5464" spans="87:91" x14ac:dyDescent="0.25">
      <c r="CI5464">
        <f>'TABLEAU DE BORD'!B5462</f>
        <v>0</v>
      </c>
      <c r="CJ5464">
        <f>'TABLEAU DE BORD'!E5462-'TABLEAU DE BORD'!C5462</f>
        <v>0</v>
      </c>
      <c r="CL5464">
        <f>'TABLEAU DE BORD'!H5462</f>
        <v>0</v>
      </c>
      <c r="CM5464">
        <f>'TABLEAU DE BORD'!K5462-'TABLEAU DE BORD'!I5462</f>
        <v>0</v>
      </c>
    </row>
    <row r="5465" spans="87:91" x14ac:dyDescent="0.25">
      <c r="CI5465">
        <f>'TABLEAU DE BORD'!B5463</f>
        <v>0</v>
      </c>
      <c r="CJ5465">
        <f>'TABLEAU DE BORD'!E5463-'TABLEAU DE BORD'!C5463</f>
        <v>0</v>
      </c>
      <c r="CL5465">
        <f>'TABLEAU DE BORD'!H5463</f>
        <v>0</v>
      </c>
      <c r="CM5465">
        <f>'TABLEAU DE BORD'!K5463-'TABLEAU DE BORD'!I5463</f>
        <v>0</v>
      </c>
    </row>
    <row r="5466" spans="87:91" x14ac:dyDescent="0.25">
      <c r="CI5466">
        <f>'TABLEAU DE BORD'!B5464</f>
        <v>0</v>
      </c>
      <c r="CJ5466">
        <f>'TABLEAU DE BORD'!E5464-'TABLEAU DE BORD'!C5464</f>
        <v>0</v>
      </c>
      <c r="CL5466">
        <f>'TABLEAU DE BORD'!H5464</f>
        <v>0</v>
      </c>
      <c r="CM5466">
        <f>'TABLEAU DE BORD'!K5464-'TABLEAU DE BORD'!I5464</f>
        <v>0</v>
      </c>
    </row>
    <row r="5467" spans="87:91" x14ac:dyDescent="0.25">
      <c r="CI5467">
        <f>'TABLEAU DE BORD'!B5465</f>
        <v>0</v>
      </c>
      <c r="CJ5467">
        <f>'TABLEAU DE BORD'!E5465-'TABLEAU DE BORD'!C5465</f>
        <v>0</v>
      </c>
      <c r="CL5467">
        <f>'TABLEAU DE BORD'!H5465</f>
        <v>0</v>
      </c>
      <c r="CM5467">
        <f>'TABLEAU DE BORD'!K5465-'TABLEAU DE BORD'!I5465</f>
        <v>0</v>
      </c>
    </row>
    <row r="5468" spans="87:91" x14ac:dyDescent="0.25">
      <c r="CI5468">
        <f>'TABLEAU DE BORD'!B5466</f>
        <v>0</v>
      </c>
      <c r="CJ5468">
        <f>'TABLEAU DE BORD'!E5466-'TABLEAU DE BORD'!C5466</f>
        <v>0</v>
      </c>
      <c r="CL5468">
        <f>'TABLEAU DE BORD'!H5466</f>
        <v>0</v>
      </c>
      <c r="CM5468">
        <f>'TABLEAU DE BORD'!K5466-'TABLEAU DE BORD'!I5466</f>
        <v>0</v>
      </c>
    </row>
    <row r="5469" spans="87:91" x14ac:dyDescent="0.25">
      <c r="CI5469">
        <f>'TABLEAU DE BORD'!B5467</f>
        <v>0</v>
      </c>
      <c r="CJ5469">
        <f>'TABLEAU DE BORD'!E5467-'TABLEAU DE BORD'!C5467</f>
        <v>0</v>
      </c>
      <c r="CL5469">
        <f>'TABLEAU DE BORD'!H5467</f>
        <v>0</v>
      </c>
      <c r="CM5469">
        <f>'TABLEAU DE BORD'!K5467-'TABLEAU DE BORD'!I5467</f>
        <v>0</v>
      </c>
    </row>
    <row r="5470" spans="87:91" x14ac:dyDescent="0.25">
      <c r="CI5470">
        <f>'TABLEAU DE BORD'!B5468</f>
        <v>0</v>
      </c>
      <c r="CJ5470">
        <f>'TABLEAU DE BORD'!E5468-'TABLEAU DE BORD'!C5468</f>
        <v>0</v>
      </c>
      <c r="CL5470">
        <f>'TABLEAU DE BORD'!H5468</f>
        <v>0</v>
      </c>
      <c r="CM5470">
        <f>'TABLEAU DE BORD'!K5468-'TABLEAU DE BORD'!I5468</f>
        <v>0</v>
      </c>
    </row>
    <row r="5471" spans="87:91" x14ac:dyDescent="0.25">
      <c r="CI5471">
        <f>'TABLEAU DE BORD'!B5469</f>
        <v>0</v>
      </c>
      <c r="CJ5471">
        <f>'TABLEAU DE BORD'!E5469-'TABLEAU DE BORD'!C5469</f>
        <v>0</v>
      </c>
      <c r="CL5471">
        <f>'TABLEAU DE BORD'!H5469</f>
        <v>0</v>
      </c>
      <c r="CM5471">
        <f>'TABLEAU DE BORD'!K5469-'TABLEAU DE BORD'!I5469</f>
        <v>0</v>
      </c>
    </row>
    <row r="5472" spans="87:91" x14ac:dyDescent="0.25">
      <c r="CI5472">
        <f>'TABLEAU DE BORD'!B5470</f>
        <v>0</v>
      </c>
      <c r="CJ5472">
        <f>'TABLEAU DE BORD'!E5470-'TABLEAU DE BORD'!C5470</f>
        <v>0</v>
      </c>
      <c r="CL5472">
        <f>'TABLEAU DE BORD'!H5470</f>
        <v>0</v>
      </c>
      <c r="CM5472">
        <f>'TABLEAU DE BORD'!K5470-'TABLEAU DE BORD'!I5470</f>
        <v>0</v>
      </c>
    </row>
    <row r="5473" spans="87:91" x14ac:dyDescent="0.25">
      <c r="CI5473">
        <f>'TABLEAU DE BORD'!B5471</f>
        <v>0</v>
      </c>
      <c r="CJ5473">
        <f>'TABLEAU DE BORD'!E5471-'TABLEAU DE BORD'!C5471</f>
        <v>0</v>
      </c>
      <c r="CL5473">
        <f>'TABLEAU DE BORD'!H5471</f>
        <v>0</v>
      </c>
      <c r="CM5473">
        <f>'TABLEAU DE BORD'!K5471-'TABLEAU DE BORD'!I5471</f>
        <v>0</v>
      </c>
    </row>
    <row r="5474" spans="87:91" x14ac:dyDescent="0.25">
      <c r="CI5474">
        <f>'TABLEAU DE BORD'!B5472</f>
        <v>0</v>
      </c>
      <c r="CJ5474">
        <f>'TABLEAU DE BORD'!E5472-'TABLEAU DE BORD'!C5472</f>
        <v>0</v>
      </c>
      <c r="CL5474">
        <f>'TABLEAU DE BORD'!H5472</f>
        <v>0</v>
      </c>
      <c r="CM5474">
        <f>'TABLEAU DE BORD'!K5472-'TABLEAU DE BORD'!I5472</f>
        <v>0</v>
      </c>
    </row>
    <row r="5475" spans="87:91" x14ac:dyDescent="0.25">
      <c r="CI5475">
        <f>'TABLEAU DE BORD'!B5473</f>
        <v>0</v>
      </c>
      <c r="CJ5475">
        <f>'TABLEAU DE BORD'!E5473-'TABLEAU DE BORD'!C5473</f>
        <v>0</v>
      </c>
      <c r="CL5475">
        <f>'TABLEAU DE BORD'!H5473</f>
        <v>0</v>
      </c>
      <c r="CM5475">
        <f>'TABLEAU DE BORD'!K5473-'TABLEAU DE BORD'!I5473</f>
        <v>0</v>
      </c>
    </row>
    <row r="5476" spans="87:91" x14ac:dyDescent="0.25">
      <c r="CI5476">
        <f>'TABLEAU DE BORD'!B5474</f>
        <v>0</v>
      </c>
      <c r="CJ5476">
        <f>'TABLEAU DE BORD'!E5474-'TABLEAU DE BORD'!C5474</f>
        <v>0</v>
      </c>
      <c r="CL5476">
        <f>'TABLEAU DE BORD'!H5474</f>
        <v>0</v>
      </c>
      <c r="CM5476">
        <f>'TABLEAU DE BORD'!K5474-'TABLEAU DE BORD'!I5474</f>
        <v>0</v>
      </c>
    </row>
    <row r="5477" spans="87:91" x14ac:dyDescent="0.25">
      <c r="CI5477">
        <f>'TABLEAU DE BORD'!B5475</f>
        <v>0</v>
      </c>
      <c r="CJ5477">
        <f>'TABLEAU DE BORD'!E5475-'TABLEAU DE BORD'!C5475</f>
        <v>0</v>
      </c>
      <c r="CL5477">
        <f>'TABLEAU DE BORD'!H5475</f>
        <v>0</v>
      </c>
      <c r="CM5477">
        <f>'TABLEAU DE BORD'!K5475-'TABLEAU DE BORD'!I5475</f>
        <v>0</v>
      </c>
    </row>
    <row r="5478" spans="87:91" x14ac:dyDescent="0.25">
      <c r="CI5478">
        <f>'TABLEAU DE BORD'!B5476</f>
        <v>0</v>
      </c>
      <c r="CJ5478">
        <f>'TABLEAU DE BORD'!E5476-'TABLEAU DE BORD'!C5476</f>
        <v>0</v>
      </c>
      <c r="CL5478">
        <f>'TABLEAU DE BORD'!H5476</f>
        <v>0</v>
      </c>
      <c r="CM5478">
        <f>'TABLEAU DE BORD'!K5476-'TABLEAU DE BORD'!I5476</f>
        <v>0</v>
      </c>
    </row>
    <row r="5479" spans="87:91" x14ac:dyDescent="0.25">
      <c r="CI5479">
        <f>'TABLEAU DE BORD'!B5477</f>
        <v>0</v>
      </c>
      <c r="CJ5479">
        <f>'TABLEAU DE BORD'!E5477-'TABLEAU DE BORD'!C5477</f>
        <v>0</v>
      </c>
      <c r="CL5479">
        <f>'TABLEAU DE BORD'!H5477</f>
        <v>0</v>
      </c>
      <c r="CM5479">
        <f>'TABLEAU DE BORD'!K5477-'TABLEAU DE BORD'!I5477</f>
        <v>0</v>
      </c>
    </row>
    <row r="5480" spans="87:91" x14ac:dyDescent="0.25">
      <c r="CI5480">
        <f>'TABLEAU DE BORD'!B5478</f>
        <v>0</v>
      </c>
      <c r="CJ5480">
        <f>'TABLEAU DE BORD'!E5478-'TABLEAU DE BORD'!C5478</f>
        <v>0</v>
      </c>
      <c r="CL5480">
        <f>'TABLEAU DE BORD'!H5478</f>
        <v>0</v>
      </c>
      <c r="CM5480">
        <f>'TABLEAU DE BORD'!K5478-'TABLEAU DE BORD'!I5478</f>
        <v>0</v>
      </c>
    </row>
    <row r="5481" spans="87:91" x14ac:dyDescent="0.25">
      <c r="CI5481">
        <f>'TABLEAU DE BORD'!B5479</f>
        <v>0</v>
      </c>
      <c r="CJ5481">
        <f>'TABLEAU DE BORD'!E5479-'TABLEAU DE BORD'!C5479</f>
        <v>0</v>
      </c>
      <c r="CL5481">
        <f>'TABLEAU DE BORD'!H5479</f>
        <v>0</v>
      </c>
      <c r="CM5481">
        <f>'TABLEAU DE BORD'!K5479-'TABLEAU DE BORD'!I5479</f>
        <v>0</v>
      </c>
    </row>
    <row r="5482" spans="87:91" x14ac:dyDescent="0.25">
      <c r="CI5482">
        <f>'TABLEAU DE BORD'!B5480</f>
        <v>0</v>
      </c>
      <c r="CJ5482">
        <f>'TABLEAU DE BORD'!E5480-'TABLEAU DE BORD'!C5480</f>
        <v>0</v>
      </c>
      <c r="CL5482">
        <f>'TABLEAU DE BORD'!H5480</f>
        <v>0</v>
      </c>
      <c r="CM5482">
        <f>'TABLEAU DE BORD'!K5480-'TABLEAU DE BORD'!I5480</f>
        <v>0</v>
      </c>
    </row>
    <row r="5483" spans="87:91" x14ac:dyDescent="0.25">
      <c r="CI5483">
        <f>'TABLEAU DE BORD'!B5481</f>
        <v>0</v>
      </c>
      <c r="CJ5483">
        <f>'TABLEAU DE BORD'!E5481-'TABLEAU DE BORD'!C5481</f>
        <v>0</v>
      </c>
      <c r="CL5483">
        <f>'TABLEAU DE BORD'!H5481</f>
        <v>0</v>
      </c>
      <c r="CM5483">
        <f>'TABLEAU DE BORD'!K5481-'TABLEAU DE BORD'!I5481</f>
        <v>0</v>
      </c>
    </row>
    <row r="5484" spans="87:91" x14ac:dyDescent="0.25">
      <c r="CI5484">
        <f>'TABLEAU DE BORD'!B5482</f>
        <v>0</v>
      </c>
      <c r="CJ5484">
        <f>'TABLEAU DE BORD'!E5482-'TABLEAU DE BORD'!C5482</f>
        <v>0</v>
      </c>
      <c r="CL5484">
        <f>'TABLEAU DE BORD'!H5482</f>
        <v>0</v>
      </c>
      <c r="CM5484">
        <f>'TABLEAU DE BORD'!K5482-'TABLEAU DE BORD'!I5482</f>
        <v>0</v>
      </c>
    </row>
    <row r="5485" spans="87:91" x14ac:dyDescent="0.25">
      <c r="CI5485">
        <f>'TABLEAU DE BORD'!B5483</f>
        <v>0</v>
      </c>
      <c r="CJ5485">
        <f>'TABLEAU DE BORD'!E5483-'TABLEAU DE BORD'!C5483</f>
        <v>0</v>
      </c>
      <c r="CL5485">
        <f>'TABLEAU DE BORD'!H5483</f>
        <v>0</v>
      </c>
      <c r="CM5485">
        <f>'TABLEAU DE BORD'!K5483-'TABLEAU DE BORD'!I5483</f>
        <v>0</v>
      </c>
    </row>
    <row r="5486" spans="87:91" x14ac:dyDescent="0.25">
      <c r="CI5486">
        <f>'TABLEAU DE BORD'!B5484</f>
        <v>0</v>
      </c>
      <c r="CJ5486">
        <f>'TABLEAU DE BORD'!E5484-'TABLEAU DE BORD'!C5484</f>
        <v>0</v>
      </c>
      <c r="CL5486">
        <f>'TABLEAU DE BORD'!H5484</f>
        <v>0</v>
      </c>
      <c r="CM5486">
        <f>'TABLEAU DE BORD'!K5484-'TABLEAU DE BORD'!I5484</f>
        <v>0</v>
      </c>
    </row>
    <row r="5487" spans="87:91" x14ac:dyDescent="0.25">
      <c r="CI5487">
        <f>'TABLEAU DE BORD'!B5485</f>
        <v>0</v>
      </c>
      <c r="CJ5487">
        <f>'TABLEAU DE BORD'!E5485-'TABLEAU DE BORD'!C5485</f>
        <v>0</v>
      </c>
      <c r="CL5487">
        <f>'TABLEAU DE BORD'!H5485</f>
        <v>0</v>
      </c>
      <c r="CM5487">
        <f>'TABLEAU DE BORD'!K5485-'TABLEAU DE BORD'!I5485</f>
        <v>0</v>
      </c>
    </row>
    <row r="5488" spans="87:91" x14ac:dyDescent="0.25">
      <c r="CI5488">
        <f>'TABLEAU DE BORD'!B5486</f>
        <v>0</v>
      </c>
      <c r="CJ5488">
        <f>'TABLEAU DE BORD'!E5486-'TABLEAU DE BORD'!C5486</f>
        <v>0</v>
      </c>
      <c r="CL5488">
        <f>'TABLEAU DE BORD'!H5486</f>
        <v>0</v>
      </c>
      <c r="CM5488">
        <f>'TABLEAU DE BORD'!K5486-'TABLEAU DE BORD'!I5486</f>
        <v>0</v>
      </c>
    </row>
    <row r="5489" spans="87:91" x14ac:dyDescent="0.25">
      <c r="CI5489">
        <f>'TABLEAU DE BORD'!B5487</f>
        <v>0</v>
      </c>
      <c r="CJ5489">
        <f>'TABLEAU DE BORD'!E5487-'TABLEAU DE BORD'!C5487</f>
        <v>0</v>
      </c>
      <c r="CL5489">
        <f>'TABLEAU DE BORD'!H5487</f>
        <v>0</v>
      </c>
      <c r="CM5489">
        <f>'TABLEAU DE BORD'!K5487-'TABLEAU DE BORD'!I5487</f>
        <v>0</v>
      </c>
    </row>
    <row r="5490" spans="87:91" x14ac:dyDescent="0.25">
      <c r="CI5490">
        <f>'TABLEAU DE BORD'!B5488</f>
        <v>0</v>
      </c>
      <c r="CJ5490">
        <f>'TABLEAU DE BORD'!E5488-'TABLEAU DE BORD'!C5488</f>
        <v>0</v>
      </c>
      <c r="CL5490">
        <f>'TABLEAU DE BORD'!H5488</f>
        <v>0</v>
      </c>
      <c r="CM5490">
        <f>'TABLEAU DE BORD'!K5488-'TABLEAU DE BORD'!I5488</f>
        <v>0</v>
      </c>
    </row>
    <row r="5491" spans="87:91" x14ac:dyDescent="0.25">
      <c r="CI5491">
        <f>'TABLEAU DE BORD'!B5489</f>
        <v>0</v>
      </c>
      <c r="CJ5491">
        <f>'TABLEAU DE BORD'!E5489-'TABLEAU DE BORD'!C5489</f>
        <v>0</v>
      </c>
      <c r="CL5491">
        <f>'TABLEAU DE BORD'!H5489</f>
        <v>0</v>
      </c>
      <c r="CM5491">
        <f>'TABLEAU DE BORD'!K5489-'TABLEAU DE BORD'!I5489</f>
        <v>0</v>
      </c>
    </row>
    <row r="5492" spans="87:91" x14ac:dyDescent="0.25">
      <c r="CI5492">
        <f>'TABLEAU DE BORD'!B5490</f>
        <v>0</v>
      </c>
      <c r="CJ5492">
        <f>'TABLEAU DE BORD'!E5490-'TABLEAU DE BORD'!C5490</f>
        <v>0</v>
      </c>
      <c r="CL5492">
        <f>'TABLEAU DE BORD'!H5490</f>
        <v>0</v>
      </c>
      <c r="CM5492">
        <f>'TABLEAU DE BORD'!K5490-'TABLEAU DE BORD'!I5490</f>
        <v>0</v>
      </c>
    </row>
    <row r="5493" spans="87:91" x14ac:dyDescent="0.25">
      <c r="CI5493">
        <f>'TABLEAU DE BORD'!B5491</f>
        <v>0</v>
      </c>
      <c r="CJ5493">
        <f>'TABLEAU DE BORD'!E5491-'TABLEAU DE BORD'!C5491</f>
        <v>0</v>
      </c>
      <c r="CL5493">
        <f>'TABLEAU DE BORD'!H5491</f>
        <v>0</v>
      </c>
      <c r="CM5493">
        <f>'TABLEAU DE BORD'!K5491-'TABLEAU DE BORD'!I5491</f>
        <v>0</v>
      </c>
    </row>
    <row r="5494" spans="87:91" x14ac:dyDescent="0.25">
      <c r="CI5494">
        <f>'TABLEAU DE BORD'!B5492</f>
        <v>0</v>
      </c>
      <c r="CJ5494">
        <f>'TABLEAU DE BORD'!E5492-'TABLEAU DE BORD'!C5492</f>
        <v>0</v>
      </c>
      <c r="CL5494">
        <f>'TABLEAU DE BORD'!H5492</f>
        <v>0</v>
      </c>
      <c r="CM5494">
        <f>'TABLEAU DE BORD'!K5492-'TABLEAU DE BORD'!I5492</f>
        <v>0</v>
      </c>
    </row>
    <row r="5495" spans="87:91" x14ac:dyDescent="0.25">
      <c r="CI5495">
        <f>'TABLEAU DE BORD'!B5493</f>
        <v>0</v>
      </c>
      <c r="CJ5495">
        <f>'TABLEAU DE BORD'!E5493-'TABLEAU DE BORD'!C5493</f>
        <v>0</v>
      </c>
      <c r="CL5495">
        <f>'TABLEAU DE BORD'!H5493</f>
        <v>0</v>
      </c>
      <c r="CM5495">
        <f>'TABLEAU DE BORD'!K5493-'TABLEAU DE BORD'!I5493</f>
        <v>0</v>
      </c>
    </row>
    <row r="5496" spans="87:91" x14ac:dyDescent="0.25">
      <c r="CI5496">
        <f>'TABLEAU DE BORD'!B5494</f>
        <v>0</v>
      </c>
      <c r="CJ5496">
        <f>'TABLEAU DE BORD'!E5494-'TABLEAU DE BORD'!C5494</f>
        <v>0</v>
      </c>
      <c r="CL5496">
        <f>'TABLEAU DE BORD'!H5494</f>
        <v>0</v>
      </c>
      <c r="CM5496">
        <f>'TABLEAU DE BORD'!K5494-'TABLEAU DE BORD'!I5494</f>
        <v>0</v>
      </c>
    </row>
    <row r="5497" spans="87:91" x14ac:dyDescent="0.25">
      <c r="CI5497">
        <f>'TABLEAU DE BORD'!B5495</f>
        <v>0</v>
      </c>
      <c r="CJ5497">
        <f>'TABLEAU DE BORD'!E5495-'TABLEAU DE BORD'!C5495</f>
        <v>0</v>
      </c>
      <c r="CL5497">
        <f>'TABLEAU DE BORD'!H5495</f>
        <v>0</v>
      </c>
      <c r="CM5497">
        <f>'TABLEAU DE BORD'!K5495-'TABLEAU DE BORD'!I5495</f>
        <v>0</v>
      </c>
    </row>
    <row r="5498" spans="87:91" x14ac:dyDescent="0.25">
      <c r="CI5498">
        <f>'TABLEAU DE BORD'!B5496</f>
        <v>0</v>
      </c>
      <c r="CJ5498">
        <f>'TABLEAU DE BORD'!E5496-'TABLEAU DE BORD'!C5496</f>
        <v>0</v>
      </c>
      <c r="CL5498">
        <f>'TABLEAU DE BORD'!H5496</f>
        <v>0</v>
      </c>
      <c r="CM5498">
        <f>'TABLEAU DE BORD'!K5496-'TABLEAU DE BORD'!I5496</f>
        <v>0</v>
      </c>
    </row>
    <row r="5499" spans="87:91" x14ac:dyDescent="0.25">
      <c r="CI5499">
        <f>'TABLEAU DE BORD'!B5497</f>
        <v>0</v>
      </c>
      <c r="CJ5499">
        <f>'TABLEAU DE BORD'!E5497-'TABLEAU DE BORD'!C5497</f>
        <v>0</v>
      </c>
      <c r="CL5499">
        <f>'TABLEAU DE BORD'!H5497</f>
        <v>0</v>
      </c>
      <c r="CM5499">
        <f>'TABLEAU DE BORD'!K5497-'TABLEAU DE BORD'!I5497</f>
        <v>0</v>
      </c>
    </row>
    <row r="5500" spans="87:91" x14ac:dyDescent="0.25">
      <c r="CI5500">
        <f>'TABLEAU DE BORD'!B5498</f>
        <v>0</v>
      </c>
      <c r="CJ5500">
        <f>'TABLEAU DE BORD'!E5498-'TABLEAU DE BORD'!C5498</f>
        <v>0</v>
      </c>
      <c r="CL5500">
        <f>'TABLEAU DE BORD'!H5498</f>
        <v>0</v>
      </c>
      <c r="CM5500">
        <f>'TABLEAU DE BORD'!K5498-'TABLEAU DE BORD'!I5498</f>
        <v>0</v>
      </c>
    </row>
    <row r="5501" spans="87:91" x14ac:dyDescent="0.25">
      <c r="CI5501">
        <f>'TABLEAU DE BORD'!B5499</f>
        <v>0</v>
      </c>
      <c r="CJ5501">
        <f>'TABLEAU DE BORD'!E5499-'TABLEAU DE BORD'!C5499</f>
        <v>0</v>
      </c>
      <c r="CL5501">
        <f>'TABLEAU DE BORD'!H5499</f>
        <v>0</v>
      </c>
      <c r="CM5501">
        <f>'TABLEAU DE BORD'!K5499-'TABLEAU DE BORD'!I5499</f>
        <v>0</v>
      </c>
    </row>
    <row r="5502" spans="87:91" x14ac:dyDescent="0.25">
      <c r="CI5502">
        <f>'TABLEAU DE BORD'!B5500</f>
        <v>0</v>
      </c>
      <c r="CJ5502">
        <f>'TABLEAU DE BORD'!E5500-'TABLEAU DE BORD'!C5500</f>
        <v>0</v>
      </c>
      <c r="CL5502">
        <f>'TABLEAU DE BORD'!H5500</f>
        <v>0</v>
      </c>
      <c r="CM5502">
        <f>'TABLEAU DE BORD'!K5500-'TABLEAU DE BORD'!I5500</f>
        <v>0</v>
      </c>
    </row>
    <row r="5503" spans="87:91" x14ac:dyDescent="0.25">
      <c r="CI5503">
        <f>'TABLEAU DE BORD'!B5501</f>
        <v>0</v>
      </c>
      <c r="CJ5503">
        <f>'TABLEAU DE BORD'!E5501-'TABLEAU DE BORD'!C5501</f>
        <v>0</v>
      </c>
      <c r="CL5503">
        <f>'TABLEAU DE BORD'!H5501</f>
        <v>0</v>
      </c>
      <c r="CM5503">
        <f>'TABLEAU DE BORD'!K5501-'TABLEAU DE BORD'!I5501</f>
        <v>0</v>
      </c>
    </row>
    <row r="5504" spans="87:91" x14ac:dyDescent="0.25">
      <c r="CI5504">
        <f>'TABLEAU DE BORD'!B5502</f>
        <v>0</v>
      </c>
      <c r="CJ5504">
        <f>'TABLEAU DE BORD'!E5502-'TABLEAU DE BORD'!C5502</f>
        <v>0</v>
      </c>
      <c r="CL5504">
        <f>'TABLEAU DE BORD'!H5502</f>
        <v>0</v>
      </c>
      <c r="CM5504">
        <f>'TABLEAU DE BORD'!K5502-'TABLEAU DE BORD'!I5502</f>
        <v>0</v>
      </c>
    </row>
    <row r="5505" spans="87:91" x14ac:dyDescent="0.25">
      <c r="CI5505">
        <f>'TABLEAU DE BORD'!B5503</f>
        <v>0</v>
      </c>
      <c r="CJ5505">
        <f>'TABLEAU DE BORD'!E5503-'TABLEAU DE BORD'!C5503</f>
        <v>0</v>
      </c>
      <c r="CL5505">
        <f>'TABLEAU DE BORD'!H5503</f>
        <v>0</v>
      </c>
      <c r="CM5505">
        <f>'TABLEAU DE BORD'!K5503-'TABLEAU DE BORD'!I5503</f>
        <v>0</v>
      </c>
    </row>
    <row r="5506" spans="87:91" x14ac:dyDescent="0.25">
      <c r="CI5506">
        <f>'TABLEAU DE BORD'!B5504</f>
        <v>0</v>
      </c>
      <c r="CJ5506">
        <f>'TABLEAU DE BORD'!E5504-'TABLEAU DE BORD'!C5504</f>
        <v>0</v>
      </c>
      <c r="CL5506">
        <f>'TABLEAU DE BORD'!H5504</f>
        <v>0</v>
      </c>
      <c r="CM5506">
        <f>'TABLEAU DE BORD'!K5504-'TABLEAU DE BORD'!I5504</f>
        <v>0</v>
      </c>
    </row>
    <row r="5507" spans="87:91" x14ac:dyDescent="0.25">
      <c r="CI5507">
        <f>'TABLEAU DE BORD'!B5505</f>
        <v>0</v>
      </c>
      <c r="CJ5507">
        <f>'TABLEAU DE BORD'!E5505-'TABLEAU DE BORD'!C5505</f>
        <v>0</v>
      </c>
      <c r="CL5507">
        <f>'TABLEAU DE BORD'!H5505</f>
        <v>0</v>
      </c>
      <c r="CM5507">
        <f>'TABLEAU DE BORD'!K5505-'TABLEAU DE BORD'!I5505</f>
        <v>0</v>
      </c>
    </row>
    <row r="5508" spans="87:91" x14ac:dyDescent="0.25">
      <c r="CI5508">
        <f>'TABLEAU DE BORD'!B5506</f>
        <v>0</v>
      </c>
      <c r="CJ5508">
        <f>'TABLEAU DE BORD'!E5506-'TABLEAU DE BORD'!C5506</f>
        <v>0</v>
      </c>
      <c r="CL5508">
        <f>'TABLEAU DE BORD'!H5506</f>
        <v>0</v>
      </c>
      <c r="CM5508">
        <f>'TABLEAU DE BORD'!K5506-'TABLEAU DE BORD'!I5506</f>
        <v>0</v>
      </c>
    </row>
    <row r="5509" spans="87:91" x14ac:dyDescent="0.25">
      <c r="CI5509">
        <f>'TABLEAU DE BORD'!B5507</f>
        <v>0</v>
      </c>
      <c r="CJ5509">
        <f>'TABLEAU DE BORD'!E5507-'TABLEAU DE BORD'!C5507</f>
        <v>0</v>
      </c>
      <c r="CL5509">
        <f>'TABLEAU DE BORD'!H5507</f>
        <v>0</v>
      </c>
      <c r="CM5509">
        <f>'TABLEAU DE BORD'!K5507-'TABLEAU DE BORD'!I5507</f>
        <v>0</v>
      </c>
    </row>
    <row r="5510" spans="87:91" x14ac:dyDescent="0.25">
      <c r="CI5510">
        <f>'TABLEAU DE BORD'!B5508</f>
        <v>0</v>
      </c>
      <c r="CJ5510">
        <f>'TABLEAU DE BORD'!E5508-'TABLEAU DE BORD'!C5508</f>
        <v>0</v>
      </c>
      <c r="CL5510">
        <f>'TABLEAU DE BORD'!H5508</f>
        <v>0</v>
      </c>
      <c r="CM5510">
        <f>'TABLEAU DE BORD'!K5508-'TABLEAU DE BORD'!I5508</f>
        <v>0</v>
      </c>
    </row>
    <row r="5511" spans="87:91" x14ac:dyDescent="0.25">
      <c r="CI5511">
        <f>'TABLEAU DE BORD'!B5509</f>
        <v>0</v>
      </c>
      <c r="CJ5511">
        <f>'TABLEAU DE BORD'!E5509-'TABLEAU DE BORD'!C5509</f>
        <v>0</v>
      </c>
      <c r="CL5511">
        <f>'TABLEAU DE BORD'!H5509</f>
        <v>0</v>
      </c>
      <c r="CM5511">
        <f>'TABLEAU DE BORD'!K5509-'TABLEAU DE BORD'!I5509</f>
        <v>0</v>
      </c>
    </row>
    <row r="5512" spans="87:91" x14ac:dyDescent="0.25">
      <c r="CI5512">
        <f>'TABLEAU DE BORD'!B5510</f>
        <v>0</v>
      </c>
      <c r="CJ5512">
        <f>'TABLEAU DE BORD'!E5510-'TABLEAU DE BORD'!C5510</f>
        <v>0</v>
      </c>
      <c r="CL5512">
        <f>'TABLEAU DE BORD'!H5510</f>
        <v>0</v>
      </c>
      <c r="CM5512">
        <f>'TABLEAU DE BORD'!K5510-'TABLEAU DE BORD'!I5510</f>
        <v>0</v>
      </c>
    </row>
    <row r="5513" spans="87:91" x14ac:dyDescent="0.25">
      <c r="CI5513">
        <f>'TABLEAU DE BORD'!B5511</f>
        <v>0</v>
      </c>
      <c r="CJ5513">
        <f>'TABLEAU DE BORD'!E5511-'TABLEAU DE BORD'!C5511</f>
        <v>0</v>
      </c>
      <c r="CL5513">
        <f>'TABLEAU DE BORD'!H5511</f>
        <v>0</v>
      </c>
      <c r="CM5513">
        <f>'TABLEAU DE BORD'!K5511-'TABLEAU DE BORD'!I5511</f>
        <v>0</v>
      </c>
    </row>
    <row r="5514" spans="87:91" x14ac:dyDescent="0.25">
      <c r="CI5514">
        <f>'TABLEAU DE BORD'!B5512</f>
        <v>0</v>
      </c>
      <c r="CJ5514">
        <f>'TABLEAU DE BORD'!E5512-'TABLEAU DE BORD'!C5512</f>
        <v>0</v>
      </c>
      <c r="CL5514">
        <f>'TABLEAU DE BORD'!H5512</f>
        <v>0</v>
      </c>
      <c r="CM5514">
        <f>'TABLEAU DE BORD'!K5512-'TABLEAU DE BORD'!I5512</f>
        <v>0</v>
      </c>
    </row>
    <row r="5515" spans="87:91" x14ac:dyDescent="0.25">
      <c r="CI5515">
        <f>'TABLEAU DE BORD'!B5513</f>
        <v>0</v>
      </c>
      <c r="CJ5515">
        <f>'TABLEAU DE BORD'!E5513-'TABLEAU DE BORD'!C5513</f>
        <v>0</v>
      </c>
      <c r="CL5515">
        <f>'TABLEAU DE BORD'!H5513</f>
        <v>0</v>
      </c>
      <c r="CM5515">
        <f>'TABLEAU DE BORD'!K5513-'TABLEAU DE BORD'!I5513</f>
        <v>0</v>
      </c>
    </row>
    <row r="5516" spans="87:91" x14ac:dyDescent="0.25">
      <c r="CI5516">
        <f>'TABLEAU DE BORD'!B5514</f>
        <v>0</v>
      </c>
      <c r="CJ5516">
        <f>'TABLEAU DE BORD'!E5514-'TABLEAU DE BORD'!C5514</f>
        <v>0</v>
      </c>
      <c r="CL5516">
        <f>'TABLEAU DE BORD'!H5514</f>
        <v>0</v>
      </c>
      <c r="CM5516">
        <f>'TABLEAU DE BORD'!K5514-'TABLEAU DE BORD'!I5514</f>
        <v>0</v>
      </c>
    </row>
    <row r="5517" spans="87:91" x14ac:dyDescent="0.25">
      <c r="CI5517">
        <f>'TABLEAU DE BORD'!B5515</f>
        <v>0</v>
      </c>
      <c r="CJ5517">
        <f>'TABLEAU DE BORD'!E5515-'TABLEAU DE BORD'!C5515</f>
        <v>0</v>
      </c>
      <c r="CL5517">
        <f>'TABLEAU DE BORD'!H5515</f>
        <v>0</v>
      </c>
      <c r="CM5517">
        <f>'TABLEAU DE BORD'!K5515-'TABLEAU DE BORD'!I5515</f>
        <v>0</v>
      </c>
    </row>
    <row r="5518" spans="87:91" x14ac:dyDescent="0.25">
      <c r="CI5518">
        <f>'TABLEAU DE BORD'!B5516</f>
        <v>0</v>
      </c>
      <c r="CJ5518">
        <f>'TABLEAU DE BORD'!E5516-'TABLEAU DE BORD'!C5516</f>
        <v>0</v>
      </c>
      <c r="CL5518">
        <f>'TABLEAU DE BORD'!H5516</f>
        <v>0</v>
      </c>
      <c r="CM5518">
        <f>'TABLEAU DE BORD'!K5516-'TABLEAU DE BORD'!I5516</f>
        <v>0</v>
      </c>
    </row>
    <row r="5519" spans="87:91" x14ac:dyDescent="0.25">
      <c r="CI5519">
        <f>'TABLEAU DE BORD'!B5517</f>
        <v>0</v>
      </c>
      <c r="CJ5519">
        <f>'TABLEAU DE BORD'!E5517-'TABLEAU DE BORD'!C5517</f>
        <v>0</v>
      </c>
      <c r="CL5519">
        <f>'TABLEAU DE BORD'!H5517</f>
        <v>0</v>
      </c>
      <c r="CM5519">
        <f>'TABLEAU DE BORD'!K5517-'TABLEAU DE BORD'!I5517</f>
        <v>0</v>
      </c>
    </row>
    <row r="5520" spans="87:91" x14ac:dyDescent="0.25">
      <c r="CI5520">
        <f>'TABLEAU DE BORD'!B5518</f>
        <v>0</v>
      </c>
      <c r="CJ5520">
        <f>'TABLEAU DE BORD'!E5518-'TABLEAU DE BORD'!C5518</f>
        <v>0</v>
      </c>
      <c r="CL5520">
        <f>'TABLEAU DE BORD'!H5518</f>
        <v>0</v>
      </c>
      <c r="CM5520">
        <f>'TABLEAU DE BORD'!K5518-'TABLEAU DE BORD'!I5518</f>
        <v>0</v>
      </c>
    </row>
    <row r="5521" spans="87:91" x14ac:dyDescent="0.25">
      <c r="CI5521">
        <f>'TABLEAU DE BORD'!B5519</f>
        <v>0</v>
      </c>
      <c r="CJ5521">
        <f>'TABLEAU DE BORD'!E5519-'TABLEAU DE BORD'!C5519</f>
        <v>0</v>
      </c>
      <c r="CL5521">
        <f>'TABLEAU DE BORD'!H5519</f>
        <v>0</v>
      </c>
      <c r="CM5521">
        <f>'TABLEAU DE BORD'!K5519-'TABLEAU DE BORD'!I5519</f>
        <v>0</v>
      </c>
    </row>
    <row r="5522" spans="87:91" x14ac:dyDescent="0.25">
      <c r="CI5522">
        <f>'TABLEAU DE BORD'!B5520</f>
        <v>0</v>
      </c>
      <c r="CJ5522">
        <f>'TABLEAU DE BORD'!E5520-'TABLEAU DE BORD'!C5520</f>
        <v>0</v>
      </c>
      <c r="CL5522">
        <f>'TABLEAU DE BORD'!H5520</f>
        <v>0</v>
      </c>
      <c r="CM5522">
        <f>'TABLEAU DE BORD'!K5520-'TABLEAU DE BORD'!I5520</f>
        <v>0</v>
      </c>
    </row>
    <row r="5523" spans="87:91" x14ac:dyDescent="0.25">
      <c r="CI5523">
        <f>'TABLEAU DE BORD'!B5521</f>
        <v>0</v>
      </c>
      <c r="CJ5523">
        <f>'TABLEAU DE BORD'!E5521-'TABLEAU DE BORD'!C5521</f>
        <v>0</v>
      </c>
      <c r="CL5523">
        <f>'TABLEAU DE BORD'!H5521</f>
        <v>0</v>
      </c>
      <c r="CM5523">
        <f>'TABLEAU DE BORD'!K5521-'TABLEAU DE BORD'!I5521</f>
        <v>0</v>
      </c>
    </row>
    <row r="5524" spans="87:91" x14ac:dyDescent="0.25">
      <c r="CI5524">
        <f>'TABLEAU DE BORD'!B5522</f>
        <v>0</v>
      </c>
      <c r="CJ5524">
        <f>'TABLEAU DE BORD'!E5522-'TABLEAU DE BORD'!C5522</f>
        <v>0</v>
      </c>
      <c r="CL5524">
        <f>'TABLEAU DE BORD'!H5522</f>
        <v>0</v>
      </c>
      <c r="CM5524">
        <f>'TABLEAU DE BORD'!K5522-'TABLEAU DE BORD'!I5522</f>
        <v>0</v>
      </c>
    </row>
    <row r="5525" spans="87:91" x14ac:dyDescent="0.25">
      <c r="CI5525">
        <f>'TABLEAU DE BORD'!B5523</f>
        <v>0</v>
      </c>
      <c r="CJ5525">
        <f>'TABLEAU DE BORD'!E5523-'TABLEAU DE BORD'!C5523</f>
        <v>0</v>
      </c>
      <c r="CL5525">
        <f>'TABLEAU DE BORD'!H5523</f>
        <v>0</v>
      </c>
      <c r="CM5525">
        <f>'TABLEAU DE BORD'!K5523-'TABLEAU DE BORD'!I5523</f>
        <v>0</v>
      </c>
    </row>
    <row r="5526" spans="87:91" x14ac:dyDescent="0.25">
      <c r="CI5526">
        <f>'TABLEAU DE BORD'!B5524</f>
        <v>0</v>
      </c>
      <c r="CJ5526">
        <f>'TABLEAU DE BORD'!E5524-'TABLEAU DE BORD'!C5524</f>
        <v>0</v>
      </c>
      <c r="CL5526">
        <f>'TABLEAU DE BORD'!H5524</f>
        <v>0</v>
      </c>
      <c r="CM5526">
        <f>'TABLEAU DE BORD'!K5524-'TABLEAU DE BORD'!I5524</f>
        <v>0</v>
      </c>
    </row>
    <row r="5527" spans="87:91" x14ac:dyDescent="0.25">
      <c r="CI5527">
        <f>'TABLEAU DE BORD'!B5525</f>
        <v>0</v>
      </c>
      <c r="CJ5527">
        <f>'TABLEAU DE BORD'!E5525-'TABLEAU DE BORD'!C5525</f>
        <v>0</v>
      </c>
      <c r="CL5527">
        <f>'TABLEAU DE BORD'!H5525</f>
        <v>0</v>
      </c>
      <c r="CM5527">
        <f>'TABLEAU DE BORD'!K5525-'TABLEAU DE BORD'!I5525</f>
        <v>0</v>
      </c>
    </row>
    <row r="5528" spans="87:91" x14ac:dyDescent="0.25">
      <c r="CI5528">
        <f>'TABLEAU DE BORD'!B5526</f>
        <v>0</v>
      </c>
      <c r="CJ5528">
        <f>'TABLEAU DE BORD'!E5526-'TABLEAU DE BORD'!C5526</f>
        <v>0</v>
      </c>
      <c r="CL5528">
        <f>'TABLEAU DE BORD'!H5526</f>
        <v>0</v>
      </c>
      <c r="CM5528">
        <f>'TABLEAU DE BORD'!K5526-'TABLEAU DE BORD'!I5526</f>
        <v>0</v>
      </c>
    </row>
    <row r="5529" spans="87:91" x14ac:dyDescent="0.25">
      <c r="CI5529">
        <f>'TABLEAU DE BORD'!B5527</f>
        <v>0</v>
      </c>
      <c r="CJ5529">
        <f>'TABLEAU DE BORD'!E5527-'TABLEAU DE BORD'!C5527</f>
        <v>0</v>
      </c>
      <c r="CL5529">
        <f>'TABLEAU DE BORD'!H5527</f>
        <v>0</v>
      </c>
      <c r="CM5529">
        <f>'TABLEAU DE BORD'!K5527-'TABLEAU DE BORD'!I5527</f>
        <v>0</v>
      </c>
    </row>
    <row r="5530" spans="87:91" x14ac:dyDescent="0.25">
      <c r="CI5530">
        <f>'TABLEAU DE BORD'!B5528</f>
        <v>0</v>
      </c>
      <c r="CJ5530">
        <f>'TABLEAU DE BORD'!E5528-'TABLEAU DE BORD'!C5528</f>
        <v>0</v>
      </c>
      <c r="CL5530">
        <f>'TABLEAU DE BORD'!H5528</f>
        <v>0</v>
      </c>
      <c r="CM5530">
        <f>'TABLEAU DE BORD'!K5528-'TABLEAU DE BORD'!I5528</f>
        <v>0</v>
      </c>
    </row>
    <row r="5531" spans="87:91" x14ac:dyDescent="0.25">
      <c r="CI5531">
        <f>'TABLEAU DE BORD'!B5529</f>
        <v>0</v>
      </c>
      <c r="CJ5531">
        <f>'TABLEAU DE BORD'!E5529-'TABLEAU DE BORD'!C5529</f>
        <v>0</v>
      </c>
      <c r="CL5531">
        <f>'TABLEAU DE BORD'!H5529</f>
        <v>0</v>
      </c>
      <c r="CM5531">
        <f>'TABLEAU DE BORD'!K5529-'TABLEAU DE BORD'!I5529</f>
        <v>0</v>
      </c>
    </row>
    <row r="5532" spans="87:91" x14ac:dyDescent="0.25">
      <c r="CI5532">
        <f>'TABLEAU DE BORD'!B5530</f>
        <v>0</v>
      </c>
      <c r="CJ5532">
        <f>'TABLEAU DE BORD'!E5530-'TABLEAU DE BORD'!C5530</f>
        <v>0</v>
      </c>
      <c r="CL5532">
        <f>'TABLEAU DE BORD'!H5530</f>
        <v>0</v>
      </c>
      <c r="CM5532">
        <f>'TABLEAU DE BORD'!K5530-'TABLEAU DE BORD'!I5530</f>
        <v>0</v>
      </c>
    </row>
    <row r="5533" spans="87:91" x14ac:dyDescent="0.25">
      <c r="CI5533">
        <f>'TABLEAU DE BORD'!B5531</f>
        <v>0</v>
      </c>
      <c r="CJ5533">
        <f>'TABLEAU DE BORD'!E5531-'TABLEAU DE BORD'!C5531</f>
        <v>0</v>
      </c>
      <c r="CL5533">
        <f>'TABLEAU DE BORD'!H5531</f>
        <v>0</v>
      </c>
      <c r="CM5533">
        <f>'TABLEAU DE BORD'!K5531-'TABLEAU DE BORD'!I5531</f>
        <v>0</v>
      </c>
    </row>
    <row r="5534" spans="87:91" x14ac:dyDescent="0.25">
      <c r="CI5534">
        <f>'TABLEAU DE BORD'!B5532</f>
        <v>0</v>
      </c>
      <c r="CJ5534">
        <f>'TABLEAU DE BORD'!E5532-'TABLEAU DE BORD'!C5532</f>
        <v>0</v>
      </c>
      <c r="CL5534">
        <f>'TABLEAU DE BORD'!H5532</f>
        <v>0</v>
      </c>
      <c r="CM5534">
        <f>'TABLEAU DE BORD'!K5532-'TABLEAU DE BORD'!I5532</f>
        <v>0</v>
      </c>
    </row>
    <row r="5535" spans="87:91" x14ac:dyDescent="0.25">
      <c r="CI5535">
        <f>'TABLEAU DE BORD'!B5533</f>
        <v>0</v>
      </c>
      <c r="CJ5535">
        <f>'TABLEAU DE BORD'!E5533-'TABLEAU DE BORD'!C5533</f>
        <v>0</v>
      </c>
      <c r="CL5535">
        <f>'TABLEAU DE BORD'!H5533</f>
        <v>0</v>
      </c>
      <c r="CM5535">
        <f>'TABLEAU DE BORD'!K5533-'TABLEAU DE BORD'!I5533</f>
        <v>0</v>
      </c>
    </row>
    <row r="5536" spans="87:91" x14ac:dyDescent="0.25">
      <c r="CI5536">
        <f>'TABLEAU DE BORD'!B5534</f>
        <v>0</v>
      </c>
      <c r="CJ5536">
        <f>'TABLEAU DE BORD'!E5534-'TABLEAU DE BORD'!C5534</f>
        <v>0</v>
      </c>
      <c r="CL5536">
        <f>'TABLEAU DE BORD'!H5534</f>
        <v>0</v>
      </c>
      <c r="CM5536">
        <f>'TABLEAU DE BORD'!K5534-'TABLEAU DE BORD'!I5534</f>
        <v>0</v>
      </c>
    </row>
    <row r="5537" spans="87:91" x14ac:dyDescent="0.25">
      <c r="CI5537">
        <f>'TABLEAU DE BORD'!B5535</f>
        <v>0</v>
      </c>
      <c r="CJ5537">
        <f>'TABLEAU DE BORD'!E5535-'TABLEAU DE BORD'!C5535</f>
        <v>0</v>
      </c>
      <c r="CL5537">
        <f>'TABLEAU DE BORD'!H5535</f>
        <v>0</v>
      </c>
      <c r="CM5537">
        <f>'TABLEAU DE BORD'!K5535-'TABLEAU DE BORD'!I5535</f>
        <v>0</v>
      </c>
    </row>
    <row r="5538" spans="87:91" x14ac:dyDescent="0.25">
      <c r="CI5538">
        <f>'TABLEAU DE BORD'!B5536</f>
        <v>0</v>
      </c>
      <c r="CJ5538">
        <f>'TABLEAU DE BORD'!E5536-'TABLEAU DE BORD'!C5536</f>
        <v>0</v>
      </c>
      <c r="CL5538">
        <f>'TABLEAU DE BORD'!H5536</f>
        <v>0</v>
      </c>
      <c r="CM5538">
        <f>'TABLEAU DE BORD'!K5536-'TABLEAU DE BORD'!I5536</f>
        <v>0</v>
      </c>
    </row>
    <row r="5539" spans="87:91" x14ac:dyDescent="0.25">
      <c r="CI5539">
        <f>'TABLEAU DE BORD'!B5537</f>
        <v>0</v>
      </c>
      <c r="CJ5539">
        <f>'TABLEAU DE BORD'!E5537-'TABLEAU DE BORD'!C5537</f>
        <v>0</v>
      </c>
      <c r="CL5539">
        <f>'TABLEAU DE BORD'!H5537</f>
        <v>0</v>
      </c>
      <c r="CM5539">
        <f>'TABLEAU DE BORD'!K5537-'TABLEAU DE BORD'!I5537</f>
        <v>0</v>
      </c>
    </row>
    <row r="5540" spans="87:91" x14ac:dyDescent="0.25">
      <c r="CI5540">
        <f>'TABLEAU DE BORD'!B5538</f>
        <v>0</v>
      </c>
      <c r="CJ5540">
        <f>'TABLEAU DE BORD'!E5538-'TABLEAU DE BORD'!C5538</f>
        <v>0</v>
      </c>
      <c r="CL5540">
        <f>'TABLEAU DE BORD'!H5538</f>
        <v>0</v>
      </c>
      <c r="CM5540">
        <f>'TABLEAU DE BORD'!K5538-'TABLEAU DE BORD'!I5538</f>
        <v>0</v>
      </c>
    </row>
    <row r="5541" spans="87:91" x14ac:dyDescent="0.25">
      <c r="CI5541">
        <f>'TABLEAU DE BORD'!B5539</f>
        <v>0</v>
      </c>
      <c r="CJ5541">
        <f>'TABLEAU DE BORD'!E5539-'TABLEAU DE BORD'!C5539</f>
        <v>0</v>
      </c>
      <c r="CL5541">
        <f>'TABLEAU DE BORD'!H5539</f>
        <v>0</v>
      </c>
      <c r="CM5541">
        <f>'TABLEAU DE BORD'!K5539-'TABLEAU DE BORD'!I5539</f>
        <v>0</v>
      </c>
    </row>
    <row r="5542" spans="87:91" x14ac:dyDescent="0.25">
      <c r="CI5542">
        <f>'TABLEAU DE BORD'!B5540</f>
        <v>0</v>
      </c>
      <c r="CJ5542">
        <f>'TABLEAU DE BORD'!E5540-'TABLEAU DE BORD'!C5540</f>
        <v>0</v>
      </c>
      <c r="CL5542">
        <f>'TABLEAU DE BORD'!H5540</f>
        <v>0</v>
      </c>
      <c r="CM5542">
        <f>'TABLEAU DE BORD'!K5540-'TABLEAU DE BORD'!I5540</f>
        <v>0</v>
      </c>
    </row>
    <row r="5543" spans="87:91" x14ac:dyDescent="0.25">
      <c r="CI5543">
        <f>'TABLEAU DE BORD'!B5541</f>
        <v>0</v>
      </c>
      <c r="CJ5543">
        <f>'TABLEAU DE BORD'!E5541-'TABLEAU DE BORD'!C5541</f>
        <v>0</v>
      </c>
      <c r="CL5543">
        <f>'TABLEAU DE BORD'!H5541</f>
        <v>0</v>
      </c>
      <c r="CM5543">
        <f>'TABLEAU DE BORD'!K5541-'TABLEAU DE BORD'!I5541</f>
        <v>0</v>
      </c>
    </row>
    <row r="5544" spans="87:91" x14ac:dyDescent="0.25">
      <c r="CI5544">
        <f>'TABLEAU DE BORD'!B5542</f>
        <v>0</v>
      </c>
      <c r="CJ5544">
        <f>'TABLEAU DE BORD'!E5542-'TABLEAU DE BORD'!C5542</f>
        <v>0</v>
      </c>
      <c r="CL5544">
        <f>'TABLEAU DE BORD'!H5542</f>
        <v>0</v>
      </c>
      <c r="CM5544">
        <f>'TABLEAU DE BORD'!K5542-'TABLEAU DE BORD'!I5542</f>
        <v>0</v>
      </c>
    </row>
    <row r="5545" spans="87:91" x14ac:dyDescent="0.25">
      <c r="CI5545">
        <f>'TABLEAU DE BORD'!B5543</f>
        <v>0</v>
      </c>
      <c r="CJ5545">
        <f>'TABLEAU DE BORD'!E5543-'TABLEAU DE BORD'!C5543</f>
        <v>0</v>
      </c>
      <c r="CL5545">
        <f>'TABLEAU DE BORD'!H5543</f>
        <v>0</v>
      </c>
      <c r="CM5545">
        <f>'TABLEAU DE BORD'!K5543-'TABLEAU DE BORD'!I5543</f>
        <v>0</v>
      </c>
    </row>
    <row r="5546" spans="87:91" x14ac:dyDescent="0.25">
      <c r="CI5546">
        <f>'TABLEAU DE BORD'!B5544</f>
        <v>0</v>
      </c>
      <c r="CJ5546">
        <f>'TABLEAU DE BORD'!E5544-'TABLEAU DE BORD'!C5544</f>
        <v>0</v>
      </c>
      <c r="CL5546">
        <f>'TABLEAU DE BORD'!H5544</f>
        <v>0</v>
      </c>
      <c r="CM5546">
        <f>'TABLEAU DE BORD'!K5544-'TABLEAU DE BORD'!I5544</f>
        <v>0</v>
      </c>
    </row>
    <row r="5547" spans="87:91" x14ac:dyDescent="0.25">
      <c r="CI5547">
        <f>'TABLEAU DE BORD'!B5545</f>
        <v>0</v>
      </c>
      <c r="CJ5547">
        <f>'TABLEAU DE BORD'!E5545-'TABLEAU DE BORD'!C5545</f>
        <v>0</v>
      </c>
      <c r="CL5547">
        <f>'TABLEAU DE BORD'!H5545</f>
        <v>0</v>
      </c>
      <c r="CM5547">
        <f>'TABLEAU DE BORD'!K5545-'TABLEAU DE BORD'!I5545</f>
        <v>0</v>
      </c>
    </row>
    <row r="5548" spans="87:91" x14ac:dyDescent="0.25">
      <c r="CI5548">
        <f>'TABLEAU DE BORD'!B5546</f>
        <v>0</v>
      </c>
      <c r="CJ5548">
        <f>'TABLEAU DE BORD'!E5546-'TABLEAU DE BORD'!C5546</f>
        <v>0</v>
      </c>
      <c r="CL5548">
        <f>'TABLEAU DE BORD'!H5546</f>
        <v>0</v>
      </c>
      <c r="CM5548">
        <f>'TABLEAU DE BORD'!K5546-'TABLEAU DE BORD'!I5546</f>
        <v>0</v>
      </c>
    </row>
    <row r="5549" spans="87:91" x14ac:dyDescent="0.25">
      <c r="CI5549">
        <f>'TABLEAU DE BORD'!B5547</f>
        <v>0</v>
      </c>
      <c r="CJ5549">
        <f>'TABLEAU DE BORD'!E5547-'TABLEAU DE BORD'!C5547</f>
        <v>0</v>
      </c>
      <c r="CL5549">
        <f>'TABLEAU DE BORD'!H5547</f>
        <v>0</v>
      </c>
      <c r="CM5549">
        <f>'TABLEAU DE BORD'!K5547-'TABLEAU DE BORD'!I5547</f>
        <v>0</v>
      </c>
    </row>
    <row r="5550" spans="87:91" x14ac:dyDescent="0.25">
      <c r="CI5550">
        <f>'TABLEAU DE BORD'!B5548</f>
        <v>0</v>
      </c>
      <c r="CJ5550">
        <f>'TABLEAU DE BORD'!E5548-'TABLEAU DE BORD'!C5548</f>
        <v>0</v>
      </c>
      <c r="CL5550">
        <f>'TABLEAU DE BORD'!H5548</f>
        <v>0</v>
      </c>
      <c r="CM5550">
        <f>'TABLEAU DE BORD'!K5548-'TABLEAU DE BORD'!I5548</f>
        <v>0</v>
      </c>
    </row>
    <row r="5551" spans="87:91" x14ac:dyDescent="0.25">
      <c r="CI5551">
        <f>'TABLEAU DE BORD'!B5549</f>
        <v>0</v>
      </c>
      <c r="CJ5551">
        <f>'TABLEAU DE BORD'!E5549-'TABLEAU DE BORD'!C5549</f>
        <v>0</v>
      </c>
      <c r="CL5551">
        <f>'TABLEAU DE BORD'!H5549</f>
        <v>0</v>
      </c>
      <c r="CM5551">
        <f>'TABLEAU DE BORD'!K5549-'TABLEAU DE BORD'!I5549</f>
        <v>0</v>
      </c>
    </row>
    <row r="5552" spans="87:91" x14ac:dyDescent="0.25">
      <c r="CI5552">
        <f>'TABLEAU DE BORD'!B5550</f>
        <v>0</v>
      </c>
      <c r="CJ5552">
        <f>'TABLEAU DE BORD'!E5550-'TABLEAU DE BORD'!C5550</f>
        <v>0</v>
      </c>
      <c r="CL5552">
        <f>'TABLEAU DE BORD'!H5550</f>
        <v>0</v>
      </c>
      <c r="CM5552">
        <f>'TABLEAU DE BORD'!K5550-'TABLEAU DE BORD'!I5550</f>
        <v>0</v>
      </c>
    </row>
    <row r="5553" spans="87:91" x14ac:dyDescent="0.25">
      <c r="CI5553">
        <f>'TABLEAU DE BORD'!B5551</f>
        <v>0</v>
      </c>
      <c r="CJ5553">
        <f>'TABLEAU DE BORD'!E5551-'TABLEAU DE BORD'!C5551</f>
        <v>0</v>
      </c>
      <c r="CL5553">
        <f>'TABLEAU DE BORD'!H5551</f>
        <v>0</v>
      </c>
      <c r="CM5553">
        <f>'TABLEAU DE BORD'!K5551-'TABLEAU DE BORD'!I5551</f>
        <v>0</v>
      </c>
    </row>
    <row r="5554" spans="87:91" x14ac:dyDescent="0.25">
      <c r="CI5554">
        <f>'TABLEAU DE BORD'!B5552</f>
        <v>0</v>
      </c>
      <c r="CJ5554">
        <f>'TABLEAU DE BORD'!E5552-'TABLEAU DE BORD'!C5552</f>
        <v>0</v>
      </c>
      <c r="CL5554">
        <f>'TABLEAU DE BORD'!H5552</f>
        <v>0</v>
      </c>
      <c r="CM5554">
        <f>'TABLEAU DE BORD'!K5552-'TABLEAU DE BORD'!I5552</f>
        <v>0</v>
      </c>
    </row>
    <row r="5555" spans="87:91" x14ac:dyDescent="0.25">
      <c r="CI5555">
        <f>'TABLEAU DE BORD'!B5553</f>
        <v>0</v>
      </c>
      <c r="CJ5555">
        <f>'TABLEAU DE BORD'!E5553-'TABLEAU DE BORD'!C5553</f>
        <v>0</v>
      </c>
      <c r="CL5555">
        <f>'TABLEAU DE BORD'!H5553</f>
        <v>0</v>
      </c>
      <c r="CM5555">
        <f>'TABLEAU DE BORD'!K5553-'TABLEAU DE BORD'!I5553</f>
        <v>0</v>
      </c>
    </row>
    <row r="5556" spans="87:91" x14ac:dyDescent="0.25">
      <c r="CI5556">
        <f>'TABLEAU DE BORD'!B5554</f>
        <v>0</v>
      </c>
      <c r="CJ5556">
        <f>'TABLEAU DE BORD'!E5554-'TABLEAU DE BORD'!C5554</f>
        <v>0</v>
      </c>
      <c r="CL5556">
        <f>'TABLEAU DE BORD'!H5554</f>
        <v>0</v>
      </c>
      <c r="CM5556">
        <f>'TABLEAU DE BORD'!K5554-'TABLEAU DE BORD'!I5554</f>
        <v>0</v>
      </c>
    </row>
    <row r="5557" spans="87:91" x14ac:dyDescent="0.25">
      <c r="CI5557">
        <f>'TABLEAU DE BORD'!B5555</f>
        <v>0</v>
      </c>
      <c r="CJ5557">
        <f>'TABLEAU DE BORD'!E5555-'TABLEAU DE BORD'!C5555</f>
        <v>0</v>
      </c>
      <c r="CL5557">
        <f>'TABLEAU DE BORD'!H5555</f>
        <v>0</v>
      </c>
      <c r="CM5557">
        <f>'TABLEAU DE BORD'!K5555-'TABLEAU DE BORD'!I5555</f>
        <v>0</v>
      </c>
    </row>
    <row r="5558" spans="87:91" x14ac:dyDescent="0.25">
      <c r="CI5558">
        <f>'TABLEAU DE BORD'!B5556</f>
        <v>0</v>
      </c>
      <c r="CJ5558">
        <f>'TABLEAU DE BORD'!E5556-'TABLEAU DE BORD'!C5556</f>
        <v>0</v>
      </c>
      <c r="CL5558">
        <f>'TABLEAU DE BORD'!H5556</f>
        <v>0</v>
      </c>
      <c r="CM5558">
        <f>'TABLEAU DE BORD'!K5556-'TABLEAU DE BORD'!I5556</f>
        <v>0</v>
      </c>
    </row>
    <row r="5559" spans="87:91" x14ac:dyDescent="0.25">
      <c r="CI5559">
        <f>'TABLEAU DE BORD'!B5557</f>
        <v>0</v>
      </c>
      <c r="CJ5559">
        <f>'TABLEAU DE BORD'!E5557-'TABLEAU DE BORD'!C5557</f>
        <v>0</v>
      </c>
      <c r="CL5559">
        <f>'TABLEAU DE BORD'!H5557</f>
        <v>0</v>
      </c>
      <c r="CM5559">
        <f>'TABLEAU DE BORD'!K5557-'TABLEAU DE BORD'!I5557</f>
        <v>0</v>
      </c>
    </row>
    <row r="5560" spans="87:91" x14ac:dyDescent="0.25">
      <c r="CI5560">
        <f>'TABLEAU DE BORD'!B5558</f>
        <v>0</v>
      </c>
      <c r="CJ5560">
        <f>'TABLEAU DE BORD'!E5558-'TABLEAU DE BORD'!C5558</f>
        <v>0</v>
      </c>
      <c r="CL5560">
        <f>'TABLEAU DE BORD'!H5558</f>
        <v>0</v>
      </c>
      <c r="CM5560">
        <f>'TABLEAU DE BORD'!K5558-'TABLEAU DE BORD'!I5558</f>
        <v>0</v>
      </c>
    </row>
    <row r="5561" spans="87:91" x14ac:dyDescent="0.25">
      <c r="CI5561">
        <f>'TABLEAU DE BORD'!B5559</f>
        <v>0</v>
      </c>
      <c r="CJ5561">
        <f>'TABLEAU DE BORD'!E5559-'TABLEAU DE BORD'!C5559</f>
        <v>0</v>
      </c>
      <c r="CL5561">
        <f>'TABLEAU DE BORD'!H5559</f>
        <v>0</v>
      </c>
      <c r="CM5561">
        <f>'TABLEAU DE BORD'!K5559-'TABLEAU DE BORD'!I5559</f>
        <v>0</v>
      </c>
    </row>
    <row r="5562" spans="87:91" x14ac:dyDescent="0.25">
      <c r="CI5562">
        <f>'TABLEAU DE BORD'!B5560</f>
        <v>0</v>
      </c>
      <c r="CJ5562">
        <f>'TABLEAU DE BORD'!E5560-'TABLEAU DE BORD'!C5560</f>
        <v>0</v>
      </c>
      <c r="CL5562">
        <f>'TABLEAU DE BORD'!H5560</f>
        <v>0</v>
      </c>
      <c r="CM5562">
        <f>'TABLEAU DE BORD'!K5560-'TABLEAU DE BORD'!I5560</f>
        <v>0</v>
      </c>
    </row>
    <row r="5563" spans="87:91" x14ac:dyDescent="0.25">
      <c r="CI5563">
        <f>'TABLEAU DE BORD'!B5561</f>
        <v>0</v>
      </c>
      <c r="CJ5563">
        <f>'TABLEAU DE BORD'!E5561-'TABLEAU DE BORD'!C5561</f>
        <v>0</v>
      </c>
      <c r="CL5563">
        <f>'TABLEAU DE BORD'!H5561</f>
        <v>0</v>
      </c>
      <c r="CM5563">
        <f>'TABLEAU DE BORD'!K5561-'TABLEAU DE BORD'!I5561</f>
        <v>0</v>
      </c>
    </row>
    <row r="5564" spans="87:91" x14ac:dyDescent="0.25">
      <c r="CI5564">
        <f>'TABLEAU DE BORD'!B5562</f>
        <v>0</v>
      </c>
      <c r="CJ5564">
        <f>'TABLEAU DE BORD'!E5562-'TABLEAU DE BORD'!C5562</f>
        <v>0</v>
      </c>
      <c r="CL5564">
        <f>'TABLEAU DE BORD'!H5562</f>
        <v>0</v>
      </c>
      <c r="CM5564">
        <f>'TABLEAU DE BORD'!K5562-'TABLEAU DE BORD'!I5562</f>
        <v>0</v>
      </c>
    </row>
    <row r="5565" spans="87:91" x14ac:dyDescent="0.25">
      <c r="CI5565">
        <f>'TABLEAU DE BORD'!B5563</f>
        <v>0</v>
      </c>
      <c r="CJ5565">
        <f>'TABLEAU DE BORD'!E5563-'TABLEAU DE BORD'!C5563</f>
        <v>0</v>
      </c>
      <c r="CL5565">
        <f>'TABLEAU DE BORD'!H5563</f>
        <v>0</v>
      </c>
      <c r="CM5565">
        <f>'TABLEAU DE BORD'!K5563-'TABLEAU DE BORD'!I5563</f>
        <v>0</v>
      </c>
    </row>
    <row r="5566" spans="87:91" x14ac:dyDescent="0.25">
      <c r="CI5566">
        <f>'TABLEAU DE BORD'!B5564</f>
        <v>0</v>
      </c>
      <c r="CJ5566">
        <f>'TABLEAU DE BORD'!E5564-'TABLEAU DE BORD'!C5564</f>
        <v>0</v>
      </c>
      <c r="CL5566">
        <f>'TABLEAU DE BORD'!H5564</f>
        <v>0</v>
      </c>
      <c r="CM5566">
        <f>'TABLEAU DE BORD'!K5564-'TABLEAU DE BORD'!I5564</f>
        <v>0</v>
      </c>
    </row>
    <row r="5567" spans="87:91" x14ac:dyDescent="0.25">
      <c r="CI5567">
        <f>'TABLEAU DE BORD'!B5565</f>
        <v>0</v>
      </c>
      <c r="CJ5567">
        <f>'TABLEAU DE BORD'!E5565-'TABLEAU DE BORD'!C5565</f>
        <v>0</v>
      </c>
      <c r="CL5567">
        <f>'TABLEAU DE BORD'!H5565</f>
        <v>0</v>
      </c>
      <c r="CM5567">
        <f>'TABLEAU DE BORD'!K5565-'TABLEAU DE BORD'!I5565</f>
        <v>0</v>
      </c>
    </row>
    <row r="5568" spans="87:91" x14ac:dyDescent="0.25">
      <c r="CI5568">
        <f>'TABLEAU DE BORD'!B5566</f>
        <v>0</v>
      </c>
      <c r="CJ5568">
        <f>'TABLEAU DE BORD'!E5566-'TABLEAU DE BORD'!C5566</f>
        <v>0</v>
      </c>
      <c r="CL5568">
        <f>'TABLEAU DE BORD'!H5566</f>
        <v>0</v>
      </c>
      <c r="CM5568">
        <f>'TABLEAU DE BORD'!K5566-'TABLEAU DE BORD'!I5566</f>
        <v>0</v>
      </c>
    </row>
    <row r="5569" spans="87:91" x14ac:dyDescent="0.25">
      <c r="CI5569">
        <f>'TABLEAU DE BORD'!B5567</f>
        <v>0</v>
      </c>
      <c r="CJ5569">
        <f>'TABLEAU DE BORD'!E5567-'TABLEAU DE BORD'!C5567</f>
        <v>0</v>
      </c>
      <c r="CL5569">
        <f>'TABLEAU DE BORD'!H5567</f>
        <v>0</v>
      </c>
      <c r="CM5569">
        <f>'TABLEAU DE BORD'!K5567-'TABLEAU DE BORD'!I5567</f>
        <v>0</v>
      </c>
    </row>
    <row r="5570" spans="87:91" x14ac:dyDescent="0.25">
      <c r="CI5570">
        <f>'TABLEAU DE BORD'!B5568</f>
        <v>0</v>
      </c>
      <c r="CJ5570">
        <f>'TABLEAU DE BORD'!E5568-'TABLEAU DE BORD'!C5568</f>
        <v>0</v>
      </c>
      <c r="CL5570">
        <f>'TABLEAU DE BORD'!H5568</f>
        <v>0</v>
      </c>
      <c r="CM5570">
        <f>'TABLEAU DE BORD'!K5568-'TABLEAU DE BORD'!I5568</f>
        <v>0</v>
      </c>
    </row>
    <row r="5571" spans="87:91" x14ac:dyDescent="0.25">
      <c r="CI5571">
        <f>'TABLEAU DE BORD'!B5569</f>
        <v>0</v>
      </c>
      <c r="CJ5571">
        <f>'TABLEAU DE BORD'!E5569-'TABLEAU DE BORD'!C5569</f>
        <v>0</v>
      </c>
      <c r="CL5571">
        <f>'TABLEAU DE BORD'!H5569</f>
        <v>0</v>
      </c>
      <c r="CM5571">
        <f>'TABLEAU DE BORD'!K5569-'TABLEAU DE BORD'!I5569</f>
        <v>0</v>
      </c>
    </row>
    <row r="5572" spans="87:91" x14ac:dyDescent="0.25">
      <c r="CI5572">
        <f>'TABLEAU DE BORD'!B5570</f>
        <v>0</v>
      </c>
      <c r="CJ5572">
        <f>'TABLEAU DE BORD'!E5570-'TABLEAU DE BORD'!C5570</f>
        <v>0</v>
      </c>
      <c r="CL5572">
        <f>'TABLEAU DE BORD'!H5570</f>
        <v>0</v>
      </c>
      <c r="CM5572">
        <f>'TABLEAU DE BORD'!K5570-'TABLEAU DE BORD'!I5570</f>
        <v>0</v>
      </c>
    </row>
    <row r="5573" spans="87:91" x14ac:dyDescent="0.25">
      <c r="CI5573">
        <f>'TABLEAU DE BORD'!B5571</f>
        <v>0</v>
      </c>
      <c r="CJ5573">
        <f>'TABLEAU DE BORD'!E5571-'TABLEAU DE BORD'!C5571</f>
        <v>0</v>
      </c>
      <c r="CL5573">
        <f>'TABLEAU DE BORD'!H5571</f>
        <v>0</v>
      </c>
      <c r="CM5573">
        <f>'TABLEAU DE BORD'!K5571-'TABLEAU DE BORD'!I5571</f>
        <v>0</v>
      </c>
    </row>
    <row r="5574" spans="87:91" x14ac:dyDescent="0.25">
      <c r="CI5574">
        <f>'TABLEAU DE BORD'!B5572</f>
        <v>0</v>
      </c>
      <c r="CJ5574">
        <f>'TABLEAU DE BORD'!E5572-'TABLEAU DE BORD'!C5572</f>
        <v>0</v>
      </c>
      <c r="CL5574">
        <f>'TABLEAU DE BORD'!H5572</f>
        <v>0</v>
      </c>
      <c r="CM5574">
        <f>'TABLEAU DE BORD'!K5572-'TABLEAU DE BORD'!I5572</f>
        <v>0</v>
      </c>
    </row>
    <row r="5575" spans="87:91" x14ac:dyDescent="0.25">
      <c r="CI5575">
        <f>'TABLEAU DE BORD'!B5573</f>
        <v>0</v>
      </c>
      <c r="CJ5575">
        <f>'TABLEAU DE BORD'!E5573-'TABLEAU DE BORD'!C5573</f>
        <v>0</v>
      </c>
      <c r="CL5575">
        <f>'TABLEAU DE BORD'!H5573</f>
        <v>0</v>
      </c>
      <c r="CM5575">
        <f>'TABLEAU DE BORD'!K5573-'TABLEAU DE BORD'!I5573</f>
        <v>0</v>
      </c>
    </row>
    <row r="5576" spans="87:91" x14ac:dyDescent="0.25">
      <c r="CI5576">
        <f>'TABLEAU DE BORD'!B5574</f>
        <v>0</v>
      </c>
      <c r="CJ5576">
        <f>'TABLEAU DE BORD'!E5574-'TABLEAU DE BORD'!C5574</f>
        <v>0</v>
      </c>
      <c r="CL5576">
        <f>'TABLEAU DE BORD'!H5574</f>
        <v>0</v>
      </c>
      <c r="CM5576">
        <f>'TABLEAU DE BORD'!K5574-'TABLEAU DE BORD'!I5574</f>
        <v>0</v>
      </c>
    </row>
    <row r="5577" spans="87:91" x14ac:dyDescent="0.25">
      <c r="CI5577">
        <f>'TABLEAU DE BORD'!B5575</f>
        <v>0</v>
      </c>
      <c r="CJ5577">
        <f>'TABLEAU DE BORD'!E5575-'TABLEAU DE BORD'!C5575</f>
        <v>0</v>
      </c>
      <c r="CL5577">
        <f>'TABLEAU DE BORD'!H5575</f>
        <v>0</v>
      </c>
      <c r="CM5577">
        <f>'TABLEAU DE BORD'!K5575-'TABLEAU DE BORD'!I5575</f>
        <v>0</v>
      </c>
    </row>
    <row r="5578" spans="87:91" x14ac:dyDescent="0.25">
      <c r="CI5578">
        <f>'TABLEAU DE BORD'!B5576</f>
        <v>0</v>
      </c>
      <c r="CJ5578">
        <f>'TABLEAU DE BORD'!E5576-'TABLEAU DE BORD'!C5576</f>
        <v>0</v>
      </c>
      <c r="CL5578">
        <f>'TABLEAU DE BORD'!H5576</f>
        <v>0</v>
      </c>
      <c r="CM5578">
        <f>'TABLEAU DE BORD'!K5576-'TABLEAU DE BORD'!I5576</f>
        <v>0</v>
      </c>
    </row>
    <row r="5579" spans="87:91" x14ac:dyDescent="0.25">
      <c r="CI5579">
        <f>'TABLEAU DE BORD'!B5577</f>
        <v>0</v>
      </c>
      <c r="CJ5579">
        <f>'TABLEAU DE BORD'!E5577-'TABLEAU DE BORD'!C5577</f>
        <v>0</v>
      </c>
      <c r="CL5579">
        <f>'TABLEAU DE BORD'!H5577</f>
        <v>0</v>
      </c>
      <c r="CM5579">
        <f>'TABLEAU DE BORD'!K5577-'TABLEAU DE BORD'!I5577</f>
        <v>0</v>
      </c>
    </row>
    <row r="5580" spans="87:91" x14ac:dyDescent="0.25">
      <c r="CI5580">
        <f>'TABLEAU DE BORD'!B5578</f>
        <v>0</v>
      </c>
      <c r="CJ5580">
        <f>'TABLEAU DE BORD'!E5578-'TABLEAU DE BORD'!C5578</f>
        <v>0</v>
      </c>
      <c r="CL5580">
        <f>'TABLEAU DE BORD'!H5578</f>
        <v>0</v>
      </c>
      <c r="CM5580">
        <f>'TABLEAU DE BORD'!K5578-'TABLEAU DE BORD'!I5578</f>
        <v>0</v>
      </c>
    </row>
    <row r="5581" spans="87:91" x14ac:dyDescent="0.25">
      <c r="CI5581">
        <f>'TABLEAU DE BORD'!B5579</f>
        <v>0</v>
      </c>
      <c r="CJ5581">
        <f>'TABLEAU DE BORD'!E5579-'TABLEAU DE BORD'!C5579</f>
        <v>0</v>
      </c>
      <c r="CL5581">
        <f>'TABLEAU DE BORD'!H5579</f>
        <v>0</v>
      </c>
      <c r="CM5581">
        <f>'TABLEAU DE BORD'!K5579-'TABLEAU DE BORD'!I5579</f>
        <v>0</v>
      </c>
    </row>
    <row r="5582" spans="87:91" x14ac:dyDescent="0.25">
      <c r="CI5582">
        <f>'TABLEAU DE BORD'!B5580</f>
        <v>0</v>
      </c>
      <c r="CJ5582">
        <f>'TABLEAU DE BORD'!E5580-'TABLEAU DE BORD'!C5580</f>
        <v>0</v>
      </c>
      <c r="CL5582">
        <f>'TABLEAU DE BORD'!H5580</f>
        <v>0</v>
      </c>
      <c r="CM5582">
        <f>'TABLEAU DE BORD'!K5580-'TABLEAU DE BORD'!I5580</f>
        <v>0</v>
      </c>
    </row>
    <row r="5583" spans="87:91" x14ac:dyDescent="0.25">
      <c r="CI5583">
        <f>'TABLEAU DE BORD'!B5581</f>
        <v>0</v>
      </c>
      <c r="CJ5583">
        <f>'TABLEAU DE BORD'!E5581-'TABLEAU DE BORD'!C5581</f>
        <v>0</v>
      </c>
      <c r="CL5583">
        <f>'TABLEAU DE BORD'!H5581</f>
        <v>0</v>
      </c>
      <c r="CM5583">
        <f>'TABLEAU DE BORD'!K5581-'TABLEAU DE BORD'!I5581</f>
        <v>0</v>
      </c>
    </row>
    <row r="5584" spans="87:91" x14ac:dyDescent="0.25">
      <c r="CI5584">
        <f>'TABLEAU DE BORD'!B5582</f>
        <v>0</v>
      </c>
      <c r="CJ5584">
        <f>'TABLEAU DE BORD'!E5582-'TABLEAU DE BORD'!C5582</f>
        <v>0</v>
      </c>
      <c r="CL5584">
        <f>'TABLEAU DE BORD'!H5582</f>
        <v>0</v>
      </c>
      <c r="CM5584">
        <f>'TABLEAU DE BORD'!K5582-'TABLEAU DE BORD'!I5582</f>
        <v>0</v>
      </c>
    </row>
    <row r="5585" spans="87:91" x14ac:dyDescent="0.25">
      <c r="CI5585">
        <f>'TABLEAU DE BORD'!B5583</f>
        <v>0</v>
      </c>
      <c r="CJ5585">
        <f>'TABLEAU DE BORD'!E5583-'TABLEAU DE BORD'!C5583</f>
        <v>0</v>
      </c>
      <c r="CL5585">
        <f>'TABLEAU DE BORD'!H5583</f>
        <v>0</v>
      </c>
      <c r="CM5585">
        <f>'TABLEAU DE BORD'!K5583-'TABLEAU DE BORD'!I5583</f>
        <v>0</v>
      </c>
    </row>
    <row r="5586" spans="87:91" x14ac:dyDescent="0.25">
      <c r="CI5586">
        <f>'TABLEAU DE BORD'!B5584</f>
        <v>0</v>
      </c>
      <c r="CJ5586">
        <f>'TABLEAU DE BORD'!E5584-'TABLEAU DE BORD'!C5584</f>
        <v>0</v>
      </c>
      <c r="CL5586">
        <f>'TABLEAU DE BORD'!H5584</f>
        <v>0</v>
      </c>
      <c r="CM5586">
        <f>'TABLEAU DE BORD'!K5584-'TABLEAU DE BORD'!I5584</f>
        <v>0</v>
      </c>
    </row>
    <row r="5587" spans="87:91" x14ac:dyDescent="0.25">
      <c r="CI5587">
        <f>'TABLEAU DE BORD'!B5585</f>
        <v>0</v>
      </c>
      <c r="CJ5587">
        <f>'TABLEAU DE BORD'!E5585-'TABLEAU DE BORD'!C5585</f>
        <v>0</v>
      </c>
      <c r="CL5587">
        <f>'TABLEAU DE BORD'!H5585</f>
        <v>0</v>
      </c>
      <c r="CM5587">
        <f>'TABLEAU DE BORD'!K5585-'TABLEAU DE BORD'!I5585</f>
        <v>0</v>
      </c>
    </row>
    <row r="5588" spans="87:91" x14ac:dyDescent="0.25">
      <c r="CI5588">
        <f>'TABLEAU DE BORD'!B5586</f>
        <v>0</v>
      </c>
      <c r="CJ5588">
        <f>'TABLEAU DE BORD'!E5586-'TABLEAU DE BORD'!C5586</f>
        <v>0</v>
      </c>
      <c r="CL5588">
        <f>'TABLEAU DE BORD'!H5586</f>
        <v>0</v>
      </c>
      <c r="CM5588">
        <f>'TABLEAU DE BORD'!K5586-'TABLEAU DE BORD'!I5586</f>
        <v>0</v>
      </c>
    </row>
    <row r="5589" spans="87:91" x14ac:dyDescent="0.25">
      <c r="CI5589">
        <f>'TABLEAU DE BORD'!B5587</f>
        <v>0</v>
      </c>
      <c r="CJ5589">
        <f>'TABLEAU DE BORD'!E5587-'TABLEAU DE BORD'!C5587</f>
        <v>0</v>
      </c>
      <c r="CL5589">
        <f>'TABLEAU DE BORD'!H5587</f>
        <v>0</v>
      </c>
      <c r="CM5589">
        <f>'TABLEAU DE BORD'!K5587-'TABLEAU DE BORD'!I5587</f>
        <v>0</v>
      </c>
    </row>
    <row r="5590" spans="87:91" x14ac:dyDescent="0.25">
      <c r="CI5590">
        <f>'TABLEAU DE BORD'!B5588</f>
        <v>0</v>
      </c>
      <c r="CJ5590">
        <f>'TABLEAU DE BORD'!E5588-'TABLEAU DE BORD'!C5588</f>
        <v>0</v>
      </c>
      <c r="CL5590">
        <f>'TABLEAU DE BORD'!H5588</f>
        <v>0</v>
      </c>
      <c r="CM5590">
        <f>'TABLEAU DE BORD'!K5588-'TABLEAU DE BORD'!I5588</f>
        <v>0</v>
      </c>
    </row>
    <row r="5591" spans="87:91" x14ac:dyDescent="0.25">
      <c r="CI5591">
        <f>'TABLEAU DE BORD'!B5589</f>
        <v>0</v>
      </c>
      <c r="CJ5591">
        <f>'TABLEAU DE BORD'!E5589-'TABLEAU DE BORD'!C5589</f>
        <v>0</v>
      </c>
      <c r="CL5591">
        <f>'TABLEAU DE BORD'!H5589</f>
        <v>0</v>
      </c>
      <c r="CM5591">
        <f>'TABLEAU DE BORD'!K5589-'TABLEAU DE BORD'!I5589</f>
        <v>0</v>
      </c>
    </row>
    <row r="5592" spans="87:91" x14ac:dyDescent="0.25">
      <c r="CI5592">
        <f>'TABLEAU DE BORD'!B5590</f>
        <v>0</v>
      </c>
      <c r="CJ5592">
        <f>'TABLEAU DE BORD'!E5590-'TABLEAU DE BORD'!C5590</f>
        <v>0</v>
      </c>
      <c r="CL5592">
        <f>'TABLEAU DE BORD'!H5590</f>
        <v>0</v>
      </c>
      <c r="CM5592">
        <f>'TABLEAU DE BORD'!K5590-'TABLEAU DE BORD'!I5590</f>
        <v>0</v>
      </c>
    </row>
    <row r="5593" spans="87:91" x14ac:dyDescent="0.25">
      <c r="CI5593">
        <f>'TABLEAU DE BORD'!B5591</f>
        <v>0</v>
      </c>
      <c r="CJ5593">
        <f>'TABLEAU DE BORD'!E5591-'TABLEAU DE BORD'!C5591</f>
        <v>0</v>
      </c>
      <c r="CL5593">
        <f>'TABLEAU DE BORD'!H5591</f>
        <v>0</v>
      </c>
      <c r="CM5593">
        <f>'TABLEAU DE BORD'!K5591-'TABLEAU DE BORD'!I5591</f>
        <v>0</v>
      </c>
    </row>
    <row r="5594" spans="87:91" x14ac:dyDescent="0.25">
      <c r="CI5594">
        <f>'TABLEAU DE BORD'!B5592</f>
        <v>0</v>
      </c>
      <c r="CJ5594">
        <f>'TABLEAU DE BORD'!E5592-'TABLEAU DE BORD'!C5592</f>
        <v>0</v>
      </c>
      <c r="CL5594">
        <f>'TABLEAU DE BORD'!H5592</f>
        <v>0</v>
      </c>
      <c r="CM5594">
        <f>'TABLEAU DE BORD'!K5592-'TABLEAU DE BORD'!I5592</f>
        <v>0</v>
      </c>
    </row>
    <row r="5595" spans="87:91" x14ac:dyDescent="0.25">
      <c r="CI5595">
        <f>'TABLEAU DE BORD'!B5593</f>
        <v>0</v>
      </c>
      <c r="CJ5595">
        <f>'TABLEAU DE BORD'!E5593-'TABLEAU DE BORD'!C5593</f>
        <v>0</v>
      </c>
      <c r="CL5595">
        <f>'TABLEAU DE BORD'!H5593</f>
        <v>0</v>
      </c>
      <c r="CM5595">
        <f>'TABLEAU DE BORD'!K5593-'TABLEAU DE BORD'!I5593</f>
        <v>0</v>
      </c>
    </row>
    <row r="5596" spans="87:91" x14ac:dyDescent="0.25">
      <c r="CI5596">
        <f>'TABLEAU DE BORD'!B5594</f>
        <v>0</v>
      </c>
      <c r="CJ5596">
        <f>'TABLEAU DE BORD'!E5594-'TABLEAU DE BORD'!C5594</f>
        <v>0</v>
      </c>
      <c r="CL5596">
        <f>'TABLEAU DE BORD'!H5594</f>
        <v>0</v>
      </c>
      <c r="CM5596">
        <f>'TABLEAU DE BORD'!K5594-'TABLEAU DE BORD'!I5594</f>
        <v>0</v>
      </c>
    </row>
    <row r="5597" spans="87:91" x14ac:dyDescent="0.25">
      <c r="CI5597">
        <f>'TABLEAU DE BORD'!B5595</f>
        <v>0</v>
      </c>
      <c r="CJ5597">
        <f>'TABLEAU DE BORD'!E5595-'TABLEAU DE BORD'!C5595</f>
        <v>0</v>
      </c>
      <c r="CL5597">
        <f>'TABLEAU DE BORD'!H5595</f>
        <v>0</v>
      </c>
      <c r="CM5597">
        <f>'TABLEAU DE BORD'!K5595-'TABLEAU DE BORD'!I5595</f>
        <v>0</v>
      </c>
    </row>
    <row r="5598" spans="87:91" x14ac:dyDescent="0.25">
      <c r="CI5598">
        <f>'TABLEAU DE BORD'!B5596</f>
        <v>0</v>
      </c>
      <c r="CJ5598">
        <f>'TABLEAU DE BORD'!E5596-'TABLEAU DE BORD'!C5596</f>
        <v>0</v>
      </c>
      <c r="CL5598">
        <f>'TABLEAU DE BORD'!H5596</f>
        <v>0</v>
      </c>
      <c r="CM5598">
        <f>'TABLEAU DE BORD'!K5596-'TABLEAU DE BORD'!I5596</f>
        <v>0</v>
      </c>
    </row>
    <row r="5599" spans="87:91" x14ac:dyDescent="0.25">
      <c r="CI5599">
        <f>'TABLEAU DE BORD'!B5597</f>
        <v>0</v>
      </c>
      <c r="CJ5599">
        <f>'TABLEAU DE BORD'!E5597-'TABLEAU DE BORD'!C5597</f>
        <v>0</v>
      </c>
      <c r="CL5599">
        <f>'TABLEAU DE BORD'!H5597</f>
        <v>0</v>
      </c>
      <c r="CM5599">
        <f>'TABLEAU DE BORD'!K5597-'TABLEAU DE BORD'!I5597</f>
        <v>0</v>
      </c>
    </row>
    <row r="5600" spans="87:91" x14ac:dyDescent="0.25">
      <c r="CI5600">
        <f>'TABLEAU DE BORD'!B5598</f>
        <v>0</v>
      </c>
      <c r="CJ5600">
        <f>'TABLEAU DE BORD'!E5598-'TABLEAU DE BORD'!C5598</f>
        <v>0</v>
      </c>
      <c r="CL5600">
        <f>'TABLEAU DE BORD'!H5598</f>
        <v>0</v>
      </c>
      <c r="CM5600">
        <f>'TABLEAU DE BORD'!K5598-'TABLEAU DE BORD'!I5598</f>
        <v>0</v>
      </c>
    </row>
    <row r="5601" spans="87:91" x14ac:dyDescent="0.25">
      <c r="CI5601">
        <f>'TABLEAU DE BORD'!B5599</f>
        <v>0</v>
      </c>
      <c r="CJ5601">
        <f>'TABLEAU DE BORD'!E5599-'TABLEAU DE BORD'!C5599</f>
        <v>0</v>
      </c>
      <c r="CL5601">
        <f>'TABLEAU DE BORD'!H5599</f>
        <v>0</v>
      </c>
      <c r="CM5601">
        <f>'TABLEAU DE BORD'!K5599-'TABLEAU DE BORD'!I5599</f>
        <v>0</v>
      </c>
    </row>
    <row r="5602" spans="87:91" x14ac:dyDescent="0.25">
      <c r="CI5602">
        <f>'TABLEAU DE BORD'!B5600</f>
        <v>0</v>
      </c>
      <c r="CJ5602">
        <f>'TABLEAU DE BORD'!E5600-'TABLEAU DE BORD'!C5600</f>
        <v>0</v>
      </c>
      <c r="CL5602">
        <f>'TABLEAU DE BORD'!H5600</f>
        <v>0</v>
      </c>
      <c r="CM5602">
        <f>'TABLEAU DE BORD'!K5600-'TABLEAU DE BORD'!I5600</f>
        <v>0</v>
      </c>
    </row>
    <row r="5603" spans="87:91" x14ac:dyDescent="0.25">
      <c r="CI5603">
        <f>'TABLEAU DE BORD'!B5601</f>
        <v>0</v>
      </c>
      <c r="CJ5603">
        <f>'TABLEAU DE BORD'!E5601-'TABLEAU DE BORD'!C5601</f>
        <v>0</v>
      </c>
      <c r="CL5603">
        <f>'TABLEAU DE BORD'!H5601</f>
        <v>0</v>
      </c>
      <c r="CM5603">
        <f>'TABLEAU DE BORD'!K5601-'TABLEAU DE BORD'!I5601</f>
        <v>0</v>
      </c>
    </row>
    <row r="5604" spans="87:91" x14ac:dyDescent="0.25">
      <c r="CI5604">
        <f>'TABLEAU DE BORD'!B5602</f>
        <v>0</v>
      </c>
      <c r="CJ5604">
        <f>'TABLEAU DE BORD'!E5602-'TABLEAU DE BORD'!C5602</f>
        <v>0</v>
      </c>
      <c r="CL5604">
        <f>'TABLEAU DE BORD'!H5602</f>
        <v>0</v>
      </c>
      <c r="CM5604">
        <f>'TABLEAU DE BORD'!K5602-'TABLEAU DE BORD'!I5602</f>
        <v>0</v>
      </c>
    </row>
    <row r="5605" spans="87:91" x14ac:dyDescent="0.25">
      <c r="CI5605">
        <f>'TABLEAU DE BORD'!B5603</f>
        <v>0</v>
      </c>
      <c r="CJ5605">
        <f>'TABLEAU DE BORD'!E5603-'TABLEAU DE BORD'!C5603</f>
        <v>0</v>
      </c>
      <c r="CL5605">
        <f>'TABLEAU DE BORD'!H5603</f>
        <v>0</v>
      </c>
      <c r="CM5605">
        <f>'TABLEAU DE BORD'!K5603-'TABLEAU DE BORD'!I5603</f>
        <v>0</v>
      </c>
    </row>
    <row r="5606" spans="87:91" x14ac:dyDescent="0.25">
      <c r="CI5606">
        <f>'TABLEAU DE BORD'!B5604</f>
        <v>0</v>
      </c>
      <c r="CJ5606">
        <f>'TABLEAU DE BORD'!E5604-'TABLEAU DE BORD'!C5604</f>
        <v>0</v>
      </c>
      <c r="CL5606">
        <f>'TABLEAU DE BORD'!H5604</f>
        <v>0</v>
      </c>
      <c r="CM5606">
        <f>'TABLEAU DE BORD'!K5604-'TABLEAU DE BORD'!I5604</f>
        <v>0</v>
      </c>
    </row>
    <row r="5607" spans="87:91" x14ac:dyDescent="0.25">
      <c r="CI5607">
        <f>'TABLEAU DE BORD'!B5605</f>
        <v>0</v>
      </c>
      <c r="CJ5607">
        <f>'TABLEAU DE BORD'!E5605-'TABLEAU DE BORD'!C5605</f>
        <v>0</v>
      </c>
      <c r="CL5607">
        <f>'TABLEAU DE BORD'!H5605</f>
        <v>0</v>
      </c>
      <c r="CM5607">
        <f>'TABLEAU DE BORD'!K5605-'TABLEAU DE BORD'!I5605</f>
        <v>0</v>
      </c>
    </row>
    <row r="5608" spans="87:91" x14ac:dyDescent="0.25">
      <c r="CI5608">
        <f>'TABLEAU DE BORD'!B5606</f>
        <v>0</v>
      </c>
      <c r="CJ5608">
        <f>'TABLEAU DE BORD'!E5606-'TABLEAU DE BORD'!C5606</f>
        <v>0</v>
      </c>
      <c r="CL5608">
        <f>'TABLEAU DE BORD'!H5606</f>
        <v>0</v>
      </c>
      <c r="CM5608">
        <f>'TABLEAU DE BORD'!K5606-'TABLEAU DE BORD'!I5606</f>
        <v>0</v>
      </c>
    </row>
    <row r="5609" spans="87:91" x14ac:dyDescent="0.25">
      <c r="CI5609">
        <f>'TABLEAU DE BORD'!B5607</f>
        <v>0</v>
      </c>
      <c r="CJ5609">
        <f>'TABLEAU DE BORD'!E5607-'TABLEAU DE BORD'!C5607</f>
        <v>0</v>
      </c>
      <c r="CL5609">
        <f>'TABLEAU DE BORD'!H5607</f>
        <v>0</v>
      </c>
      <c r="CM5609">
        <f>'TABLEAU DE BORD'!K5607-'TABLEAU DE BORD'!I5607</f>
        <v>0</v>
      </c>
    </row>
    <row r="5610" spans="87:91" x14ac:dyDescent="0.25">
      <c r="CI5610">
        <f>'TABLEAU DE BORD'!B5608</f>
        <v>0</v>
      </c>
      <c r="CJ5610">
        <f>'TABLEAU DE BORD'!E5608-'TABLEAU DE BORD'!C5608</f>
        <v>0</v>
      </c>
      <c r="CL5610">
        <f>'TABLEAU DE BORD'!H5608</f>
        <v>0</v>
      </c>
      <c r="CM5610">
        <f>'TABLEAU DE BORD'!K5608-'TABLEAU DE BORD'!I5608</f>
        <v>0</v>
      </c>
    </row>
    <row r="5611" spans="87:91" x14ac:dyDescent="0.25">
      <c r="CI5611">
        <f>'TABLEAU DE BORD'!B5609</f>
        <v>0</v>
      </c>
      <c r="CJ5611">
        <f>'TABLEAU DE BORD'!E5609-'TABLEAU DE BORD'!C5609</f>
        <v>0</v>
      </c>
      <c r="CL5611">
        <f>'TABLEAU DE BORD'!H5609</f>
        <v>0</v>
      </c>
      <c r="CM5611">
        <f>'TABLEAU DE BORD'!K5609-'TABLEAU DE BORD'!I5609</f>
        <v>0</v>
      </c>
    </row>
    <row r="5612" spans="87:91" x14ac:dyDescent="0.25">
      <c r="CI5612">
        <f>'TABLEAU DE BORD'!B5610</f>
        <v>0</v>
      </c>
      <c r="CJ5612">
        <f>'TABLEAU DE BORD'!E5610-'TABLEAU DE BORD'!C5610</f>
        <v>0</v>
      </c>
      <c r="CL5612">
        <f>'TABLEAU DE BORD'!H5610</f>
        <v>0</v>
      </c>
      <c r="CM5612">
        <f>'TABLEAU DE BORD'!K5610-'TABLEAU DE BORD'!I5610</f>
        <v>0</v>
      </c>
    </row>
    <row r="5613" spans="87:91" x14ac:dyDescent="0.25">
      <c r="CI5613">
        <f>'TABLEAU DE BORD'!B5611</f>
        <v>0</v>
      </c>
      <c r="CJ5613">
        <f>'TABLEAU DE BORD'!E5611-'TABLEAU DE BORD'!C5611</f>
        <v>0</v>
      </c>
      <c r="CL5613">
        <f>'TABLEAU DE BORD'!H5611</f>
        <v>0</v>
      </c>
      <c r="CM5613">
        <f>'TABLEAU DE BORD'!K5611-'TABLEAU DE BORD'!I5611</f>
        <v>0</v>
      </c>
    </row>
    <row r="5614" spans="87:91" x14ac:dyDescent="0.25">
      <c r="CI5614">
        <f>'TABLEAU DE BORD'!B5612</f>
        <v>0</v>
      </c>
      <c r="CJ5614">
        <f>'TABLEAU DE BORD'!E5612-'TABLEAU DE BORD'!C5612</f>
        <v>0</v>
      </c>
      <c r="CL5614">
        <f>'TABLEAU DE BORD'!H5612</f>
        <v>0</v>
      </c>
      <c r="CM5614">
        <f>'TABLEAU DE BORD'!K5612-'TABLEAU DE BORD'!I5612</f>
        <v>0</v>
      </c>
    </row>
    <row r="5615" spans="87:91" x14ac:dyDescent="0.25">
      <c r="CI5615">
        <f>'TABLEAU DE BORD'!B5613</f>
        <v>0</v>
      </c>
      <c r="CJ5615">
        <f>'TABLEAU DE BORD'!E5613-'TABLEAU DE BORD'!C5613</f>
        <v>0</v>
      </c>
      <c r="CL5615">
        <f>'TABLEAU DE BORD'!H5613</f>
        <v>0</v>
      </c>
      <c r="CM5615">
        <f>'TABLEAU DE BORD'!K5613-'TABLEAU DE BORD'!I5613</f>
        <v>0</v>
      </c>
    </row>
    <row r="5616" spans="87:91" x14ac:dyDescent="0.25">
      <c r="CI5616">
        <f>'TABLEAU DE BORD'!B5614</f>
        <v>0</v>
      </c>
      <c r="CJ5616">
        <f>'TABLEAU DE BORD'!E5614-'TABLEAU DE BORD'!C5614</f>
        <v>0</v>
      </c>
      <c r="CL5616">
        <f>'TABLEAU DE BORD'!H5614</f>
        <v>0</v>
      </c>
      <c r="CM5616">
        <f>'TABLEAU DE BORD'!K5614-'TABLEAU DE BORD'!I5614</f>
        <v>0</v>
      </c>
    </row>
    <row r="5617" spans="87:91" x14ac:dyDescent="0.25">
      <c r="CI5617">
        <f>'TABLEAU DE BORD'!B5615</f>
        <v>0</v>
      </c>
      <c r="CJ5617">
        <f>'TABLEAU DE BORD'!E5615-'TABLEAU DE BORD'!C5615</f>
        <v>0</v>
      </c>
      <c r="CL5617">
        <f>'TABLEAU DE BORD'!H5615</f>
        <v>0</v>
      </c>
      <c r="CM5617">
        <f>'TABLEAU DE BORD'!K5615-'TABLEAU DE BORD'!I5615</f>
        <v>0</v>
      </c>
    </row>
    <row r="5618" spans="87:91" x14ac:dyDescent="0.25">
      <c r="CI5618">
        <f>'TABLEAU DE BORD'!B5616</f>
        <v>0</v>
      </c>
      <c r="CJ5618">
        <f>'TABLEAU DE BORD'!E5616-'TABLEAU DE BORD'!C5616</f>
        <v>0</v>
      </c>
      <c r="CL5618">
        <f>'TABLEAU DE BORD'!H5616</f>
        <v>0</v>
      </c>
      <c r="CM5618">
        <f>'TABLEAU DE BORD'!K5616-'TABLEAU DE BORD'!I5616</f>
        <v>0</v>
      </c>
    </row>
    <row r="5619" spans="87:91" x14ac:dyDescent="0.25">
      <c r="CI5619">
        <f>'TABLEAU DE BORD'!B5617</f>
        <v>0</v>
      </c>
      <c r="CJ5619">
        <f>'TABLEAU DE BORD'!E5617-'TABLEAU DE BORD'!C5617</f>
        <v>0</v>
      </c>
      <c r="CL5619">
        <f>'TABLEAU DE BORD'!H5617</f>
        <v>0</v>
      </c>
      <c r="CM5619">
        <f>'TABLEAU DE BORD'!K5617-'TABLEAU DE BORD'!I5617</f>
        <v>0</v>
      </c>
    </row>
    <row r="5620" spans="87:91" x14ac:dyDescent="0.25">
      <c r="CI5620">
        <f>'TABLEAU DE BORD'!B5618</f>
        <v>0</v>
      </c>
      <c r="CJ5620">
        <f>'TABLEAU DE BORD'!E5618-'TABLEAU DE BORD'!C5618</f>
        <v>0</v>
      </c>
      <c r="CL5620">
        <f>'TABLEAU DE BORD'!H5618</f>
        <v>0</v>
      </c>
      <c r="CM5620">
        <f>'TABLEAU DE BORD'!K5618-'TABLEAU DE BORD'!I5618</f>
        <v>0</v>
      </c>
    </row>
    <row r="5621" spans="87:91" x14ac:dyDescent="0.25">
      <c r="CI5621">
        <f>'TABLEAU DE BORD'!B5619</f>
        <v>0</v>
      </c>
      <c r="CJ5621">
        <f>'TABLEAU DE BORD'!E5619-'TABLEAU DE BORD'!C5619</f>
        <v>0</v>
      </c>
      <c r="CL5621">
        <f>'TABLEAU DE BORD'!H5619</f>
        <v>0</v>
      </c>
      <c r="CM5621">
        <f>'TABLEAU DE BORD'!K5619-'TABLEAU DE BORD'!I5619</f>
        <v>0</v>
      </c>
    </row>
    <row r="5622" spans="87:91" x14ac:dyDescent="0.25">
      <c r="CI5622">
        <f>'TABLEAU DE BORD'!B5620</f>
        <v>0</v>
      </c>
      <c r="CJ5622">
        <f>'TABLEAU DE BORD'!E5620-'TABLEAU DE BORD'!C5620</f>
        <v>0</v>
      </c>
      <c r="CL5622">
        <f>'TABLEAU DE BORD'!H5620</f>
        <v>0</v>
      </c>
      <c r="CM5622">
        <f>'TABLEAU DE BORD'!K5620-'TABLEAU DE BORD'!I5620</f>
        <v>0</v>
      </c>
    </row>
    <row r="5623" spans="87:91" x14ac:dyDescent="0.25">
      <c r="CI5623">
        <f>'TABLEAU DE BORD'!B5621</f>
        <v>0</v>
      </c>
      <c r="CJ5623">
        <f>'TABLEAU DE BORD'!E5621-'TABLEAU DE BORD'!C5621</f>
        <v>0</v>
      </c>
      <c r="CL5623">
        <f>'TABLEAU DE BORD'!H5621</f>
        <v>0</v>
      </c>
      <c r="CM5623">
        <f>'TABLEAU DE BORD'!K5621-'TABLEAU DE BORD'!I5621</f>
        <v>0</v>
      </c>
    </row>
    <row r="5624" spans="87:91" x14ac:dyDescent="0.25">
      <c r="CI5624">
        <f>'TABLEAU DE BORD'!B5622</f>
        <v>0</v>
      </c>
      <c r="CJ5624">
        <f>'TABLEAU DE BORD'!E5622-'TABLEAU DE BORD'!C5622</f>
        <v>0</v>
      </c>
      <c r="CL5624">
        <f>'TABLEAU DE BORD'!H5622</f>
        <v>0</v>
      </c>
      <c r="CM5624">
        <f>'TABLEAU DE BORD'!K5622-'TABLEAU DE BORD'!I5622</f>
        <v>0</v>
      </c>
    </row>
    <row r="5625" spans="87:91" x14ac:dyDescent="0.25">
      <c r="CI5625">
        <f>'TABLEAU DE BORD'!B5623</f>
        <v>0</v>
      </c>
      <c r="CJ5625">
        <f>'TABLEAU DE BORD'!E5623-'TABLEAU DE BORD'!C5623</f>
        <v>0</v>
      </c>
      <c r="CL5625">
        <f>'TABLEAU DE BORD'!H5623</f>
        <v>0</v>
      </c>
      <c r="CM5625">
        <f>'TABLEAU DE BORD'!K5623-'TABLEAU DE BORD'!I5623</f>
        <v>0</v>
      </c>
    </row>
    <row r="5626" spans="87:91" x14ac:dyDescent="0.25">
      <c r="CI5626">
        <f>'TABLEAU DE BORD'!B5624</f>
        <v>0</v>
      </c>
      <c r="CJ5626">
        <f>'TABLEAU DE BORD'!E5624-'TABLEAU DE BORD'!C5624</f>
        <v>0</v>
      </c>
      <c r="CL5626">
        <f>'TABLEAU DE BORD'!H5624</f>
        <v>0</v>
      </c>
      <c r="CM5626">
        <f>'TABLEAU DE BORD'!K5624-'TABLEAU DE BORD'!I5624</f>
        <v>0</v>
      </c>
    </row>
    <row r="5627" spans="87:91" x14ac:dyDescent="0.25">
      <c r="CI5627">
        <f>'TABLEAU DE BORD'!B5625</f>
        <v>0</v>
      </c>
      <c r="CJ5627">
        <f>'TABLEAU DE BORD'!E5625-'TABLEAU DE BORD'!C5625</f>
        <v>0</v>
      </c>
      <c r="CL5627">
        <f>'TABLEAU DE BORD'!H5625</f>
        <v>0</v>
      </c>
      <c r="CM5627">
        <f>'TABLEAU DE BORD'!K5625-'TABLEAU DE BORD'!I5625</f>
        <v>0</v>
      </c>
    </row>
    <row r="5628" spans="87:91" x14ac:dyDescent="0.25">
      <c r="CI5628">
        <f>'TABLEAU DE BORD'!B5626</f>
        <v>0</v>
      </c>
      <c r="CJ5628">
        <f>'TABLEAU DE BORD'!E5626-'TABLEAU DE BORD'!C5626</f>
        <v>0</v>
      </c>
      <c r="CL5628">
        <f>'TABLEAU DE BORD'!H5626</f>
        <v>0</v>
      </c>
      <c r="CM5628">
        <f>'TABLEAU DE BORD'!K5626-'TABLEAU DE BORD'!I5626</f>
        <v>0</v>
      </c>
    </row>
    <row r="5629" spans="87:91" x14ac:dyDescent="0.25">
      <c r="CI5629">
        <f>'TABLEAU DE BORD'!B5627</f>
        <v>0</v>
      </c>
      <c r="CJ5629">
        <f>'TABLEAU DE BORD'!E5627-'TABLEAU DE BORD'!C5627</f>
        <v>0</v>
      </c>
      <c r="CL5629">
        <f>'TABLEAU DE BORD'!H5627</f>
        <v>0</v>
      </c>
      <c r="CM5629">
        <f>'TABLEAU DE BORD'!K5627-'TABLEAU DE BORD'!I5627</f>
        <v>0</v>
      </c>
    </row>
    <row r="5630" spans="87:91" x14ac:dyDescent="0.25">
      <c r="CI5630">
        <f>'TABLEAU DE BORD'!B5628</f>
        <v>0</v>
      </c>
      <c r="CJ5630">
        <f>'TABLEAU DE BORD'!E5628-'TABLEAU DE BORD'!C5628</f>
        <v>0</v>
      </c>
      <c r="CL5630">
        <f>'TABLEAU DE BORD'!H5628</f>
        <v>0</v>
      </c>
      <c r="CM5630">
        <f>'TABLEAU DE BORD'!K5628-'TABLEAU DE BORD'!I5628</f>
        <v>0</v>
      </c>
    </row>
    <row r="5631" spans="87:91" x14ac:dyDescent="0.25">
      <c r="CI5631">
        <f>'TABLEAU DE BORD'!B5629</f>
        <v>0</v>
      </c>
      <c r="CJ5631">
        <f>'TABLEAU DE BORD'!E5629-'TABLEAU DE BORD'!C5629</f>
        <v>0</v>
      </c>
      <c r="CL5631">
        <f>'TABLEAU DE BORD'!H5629</f>
        <v>0</v>
      </c>
      <c r="CM5631">
        <f>'TABLEAU DE BORD'!K5629-'TABLEAU DE BORD'!I5629</f>
        <v>0</v>
      </c>
    </row>
    <row r="5632" spans="87:91" x14ac:dyDescent="0.25">
      <c r="CI5632">
        <f>'TABLEAU DE BORD'!B5630</f>
        <v>0</v>
      </c>
      <c r="CJ5632">
        <f>'TABLEAU DE BORD'!E5630-'TABLEAU DE BORD'!C5630</f>
        <v>0</v>
      </c>
      <c r="CL5632">
        <f>'TABLEAU DE BORD'!H5630</f>
        <v>0</v>
      </c>
      <c r="CM5632">
        <f>'TABLEAU DE BORD'!K5630-'TABLEAU DE BORD'!I5630</f>
        <v>0</v>
      </c>
    </row>
    <row r="5633" spans="87:91" x14ac:dyDescent="0.25">
      <c r="CI5633">
        <f>'TABLEAU DE BORD'!B5631</f>
        <v>0</v>
      </c>
      <c r="CJ5633">
        <f>'TABLEAU DE BORD'!E5631-'TABLEAU DE BORD'!C5631</f>
        <v>0</v>
      </c>
      <c r="CL5633">
        <f>'TABLEAU DE BORD'!H5631</f>
        <v>0</v>
      </c>
      <c r="CM5633">
        <f>'TABLEAU DE BORD'!K5631-'TABLEAU DE BORD'!I5631</f>
        <v>0</v>
      </c>
    </row>
    <row r="5634" spans="87:91" x14ac:dyDescent="0.25">
      <c r="CI5634">
        <f>'TABLEAU DE BORD'!B5632</f>
        <v>0</v>
      </c>
      <c r="CJ5634">
        <f>'TABLEAU DE BORD'!E5632-'TABLEAU DE BORD'!C5632</f>
        <v>0</v>
      </c>
      <c r="CL5634">
        <f>'TABLEAU DE BORD'!H5632</f>
        <v>0</v>
      </c>
      <c r="CM5634">
        <f>'TABLEAU DE BORD'!K5632-'TABLEAU DE BORD'!I5632</f>
        <v>0</v>
      </c>
    </row>
    <row r="5635" spans="87:91" x14ac:dyDescent="0.25">
      <c r="CI5635">
        <f>'TABLEAU DE BORD'!B5633</f>
        <v>0</v>
      </c>
      <c r="CJ5635">
        <f>'TABLEAU DE BORD'!E5633-'TABLEAU DE BORD'!C5633</f>
        <v>0</v>
      </c>
      <c r="CL5635">
        <f>'TABLEAU DE BORD'!H5633</f>
        <v>0</v>
      </c>
      <c r="CM5635">
        <f>'TABLEAU DE BORD'!K5633-'TABLEAU DE BORD'!I5633</f>
        <v>0</v>
      </c>
    </row>
    <row r="5636" spans="87:91" x14ac:dyDescent="0.25">
      <c r="CI5636">
        <f>'TABLEAU DE BORD'!B5634</f>
        <v>0</v>
      </c>
      <c r="CJ5636">
        <f>'TABLEAU DE BORD'!E5634-'TABLEAU DE BORD'!C5634</f>
        <v>0</v>
      </c>
      <c r="CL5636">
        <f>'TABLEAU DE BORD'!H5634</f>
        <v>0</v>
      </c>
      <c r="CM5636">
        <f>'TABLEAU DE BORD'!K5634-'TABLEAU DE BORD'!I5634</f>
        <v>0</v>
      </c>
    </row>
    <row r="5637" spans="87:91" x14ac:dyDescent="0.25">
      <c r="CI5637">
        <f>'TABLEAU DE BORD'!B5635</f>
        <v>0</v>
      </c>
      <c r="CJ5637">
        <f>'TABLEAU DE BORD'!E5635-'TABLEAU DE BORD'!C5635</f>
        <v>0</v>
      </c>
      <c r="CL5637">
        <f>'TABLEAU DE BORD'!H5635</f>
        <v>0</v>
      </c>
      <c r="CM5637">
        <f>'TABLEAU DE BORD'!K5635-'TABLEAU DE BORD'!I5635</f>
        <v>0</v>
      </c>
    </row>
    <row r="5638" spans="87:91" x14ac:dyDescent="0.25">
      <c r="CI5638">
        <f>'TABLEAU DE BORD'!B5636</f>
        <v>0</v>
      </c>
      <c r="CJ5638">
        <f>'TABLEAU DE BORD'!E5636-'TABLEAU DE BORD'!C5636</f>
        <v>0</v>
      </c>
      <c r="CL5638">
        <f>'TABLEAU DE BORD'!H5636</f>
        <v>0</v>
      </c>
      <c r="CM5638">
        <f>'TABLEAU DE BORD'!K5636-'TABLEAU DE BORD'!I5636</f>
        <v>0</v>
      </c>
    </row>
    <row r="5639" spans="87:91" x14ac:dyDescent="0.25">
      <c r="CI5639">
        <f>'TABLEAU DE BORD'!B5637</f>
        <v>0</v>
      </c>
      <c r="CJ5639">
        <f>'TABLEAU DE BORD'!E5637-'TABLEAU DE BORD'!C5637</f>
        <v>0</v>
      </c>
      <c r="CL5639">
        <f>'TABLEAU DE BORD'!H5637</f>
        <v>0</v>
      </c>
      <c r="CM5639">
        <f>'TABLEAU DE BORD'!K5637-'TABLEAU DE BORD'!I5637</f>
        <v>0</v>
      </c>
    </row>
    <row r="5640" spans="87:91" x14ac:dyDescent="0.25">
      <c r="CI5640">
        <f>'TABLEAU DE BORD'!B5638</f>
        <v>0</v>
      </c>
      <c r="CJ5640">
        <f>'TABLEAU DE BORD'!E5638-'TABLEAU DE BORD'!C5638</f>
        <v>0</v>
      </c>
      <c r="CL5640">
        <f>'TABLEAU DE BORD'!H5638</f>
        <v>0</v>
      </c>
      <c r="CM5640">
        <f>'TABLEAU DE BORD'!K5638-'TABLEAU DE BORD'!I5638</f>
        <v>0</v>
      </c>
    </row>
    <row r="5641" spans="87:91" x14ac:dyDescent="0.25">
      <c r="CI5641">
        <f>'TABLEAU DE BORD'!B5639</f>
        <v>0</v>
      </c>
      <c r="CJ5641">
        <f>'TABLEAU DE BORD'!E5639-'TABLEAU DE BORD'!C5639</f>
        <v>0</v>
      </c>
      <c r="CL5641">
        <f>'TABLEAU DE BORD'!H5639</f>
        <v>0</v>
      </c>
      <c r="CM5641">
        <f>'TABLEAU DE BORD'!K5639-'TABLEAU DE BORD'!I5639</f>
        <v>0</v>
      </c>
    </row>
    <row r="5642" spans="87:91" x14ac:dyDescent="0.25">
      <c r="CI5642">
        <f>'TABLEAU DE BORD'!B5640</f>
        <v>0</v>
      </c>
      <c r="CJ5642">
        <f>'TABLEAU DE BORD'!E5640-'TABLEAU DE BORD'!C5640</f>
        <v>0</v>
      </c>
      <c r="CL5642">
        <f>'TABLEAU DE BORD'!H5640</f>
        <v>0</v>
      </c>
      <c r="CM5642">
        <f>'TABLEAU DE BORD'!K5640-'TABLEAU DE BORD'!I5640</f>
        <v>0</v>
      </c>
    </row>
    <row r="5643" spans="87:91" x14ac:dyDescent="0.25">
      <c r="CI5643">
        <f>'TABLEAU DE BORD'!B5641</f>
        <v>0</v>
      </c>
      <c r="CJ5643">
        <f>'TABLEAU DE BORD'!E5641-'TABLEAU DE BORD'!C5641</f>
        <v>0</v>
      </c>
      <c r="CL5643">
        <f>'TABLEAU DE BORD'!H5641</f>
        <v>0</v>
      </c>
      <c r="CM5643">
        <f>'TABLEAU DE BORD'!K5641-'TABLEAU DE BORD'!I5641</f>
        <v>0</v>
      </c>
    </row>
    <row r="5644" spans="87:91" x14ac:dyDescent="0.25">
      <c r="CI5644">
        <f>'TABLEAU DE BORD'!B5642</f>
        <v>0</v>
      </c>
      <c r="CJ5644">
        <f>'TABLEAU DE BORD'!E5642-'TABLEAU DE BORD'!C5642</f>
        <v>0</v>
      </c>
      <c r="CL5644">
        <f>'TABLEAU DE BORD'!H5642</f>
        <v>0</v>
      </c>
      <c r="CM5644">
        <f>'TABLEAU DE BORD'!K5642-'TABLEAU DE BORD'!I5642</f>
        <v>0</v>
      </c>
    </row>
    <row r="5645" spans="87:91" x14ac:dyDescent="0.25">
      <c r="CI5645">
        <f>'TABLEAU DE BORD'!B5643</f>
        <v>0</v>
      </c>
      <c r="CJ5645">
        <f>'TABLEAU DE BORD'!E5643-'TABLEAU DE BORD'!C5643</f>
        <v>0</v>
      </c>
      <c r="CL5645">
        <f>'TABLEAU DE BORD'!H5643</f>
        <v>0</v>
      </c>
      <c r="CM5645">
        <f>'TABLEAU DE BORD'!K5643-'TABLEAU DE BORD'!I5643</f>
        <v>0</v>
      </c>
    </row>
    <row r="5646" spans="87:91" x14ac:dyDescent="0.25">
      <c r="CI5646">
        <f>'TABLEAU DE BORD'!B5644</f>
        <v>0</v>
      </c>
      <c r="CJ5646">
        <f>'TABLEAU DE BORD'!E5644-'TABLEAU DE BORD'!C5644</f>
        <v>0</v>
      </c>
      <c r="CL5646">
        <f>'TABLEAU DE BORD'!H5644</f>
        <v>0</v>
      </c>
      <c r="CM5646">
        <f>'TABLEAU DE BORD'!K5644-'TABLEAU DE BORD'!I5644</f>
        <v>0</v>
      </c>
    </row>
    <row r="5647" spans="87:91" x14ac:dyDescent="0.25">
      <c r="CI5647">
        <f>'TABLEAU DE BORD'!B5645</f>
        <v>0</v>
      </c>
      <c r="CJ5647">
        <f>'TABLEAU DE BORD'!E5645-'TABLEAU DE BORD'!C5645</f>
        <v>0</v>
      </c>
      <c r="CL5647">
        <f>'TABLEAU DE BORD'!H5645</f>
        <v>0</v>
      </c>
      <c r="CM5647">
        <f>'TABLEAU DE BORD'!K5645-'TABLEAU DE BORD'!I5645</f>
        <v>0</v>
      </c>
    </row>
    <row r="5648" spans="87:91" x14ac:dyDescent="0.25">
      <c r="CI5648">
        <f>'TABLEAU DE BORD'!B5646</f>
        <v>0</v>
      </c>
      <c r="CJ5648">
        <f>'TABLEAU DE BORD'!E5646-'TABLEAU DE BORD'!C5646</f>
        <v>0</v>
      </c>
      <c r="CL5648">
        <f>'TABLEAU DE BORD'!H5646</f>
        <v>0</v>
      </c>
      <c r="CM5648">
        <f>'TABLEAU DE BORD'!K5646-'TABLEAU DE BORD'!I5646</f>
        <v>0</v>
      </c>
    </row>
    <row r="5649" spans="87:91" x14ac:dyDescent="0.25">
      <c r="CI5649">
        <f>'TABLEAU DE BORD'!B5647</f>
        <v>0</v>
      </c>
      <c r="CJ5649">
        <f>'TABLEAU DE BORD'!E5647-'TABLEAU DE BORD'!C5647</f>
        <v>0</v>
      </c>
      <c r="CL5649">
        <f>'TABLEAU DE BORD'!H5647</f>
        <v>0</v>
      </c>
      <c r="CM5649">
        <f>'TABLEAU DE BORD'!K5647-'TABLEAU DE BORD'!I5647</f>
        <v>0</v>
      </c>
    </row>
    <row r="5650" spans="87:91" x14ac:dyDescent="0.25">
      <c r="CI5650">
        <f>'TABLEAU DE BORD'!B5648</f>
        <v>0</v>
      </c>
      <c r="CJ5650">
        <f>'TABLEAU DE BORD'!E5648-'TABLEAU DE BORD'!C5648</f>
        <v>0</v>
      </c>
      <c r="CL5650">
        <f>'TABLEAU DE BORD'!H5648</f>
        <v>0</v>
      </c>
      <c r="CM5650">
        <f>'TABLEAU DE BORD'!K5648-'TABLEAU DE BORD'!I5648</f>
        <v>0</v>
      </c>
    </row>
    <row r="5651" spans="87:91" x14ac:dyDescent="0.25">
      <c r="CI5651">
        <f>'TABLEAU DE BORD'!B5649</f>
        <v>0</v>
      </c>
      <c r="CJ5651">
        <f>'TABLEAU DE BORD'!E5649-'TABLEAU DE BORD'!C5649</f>
        <v>0</v>
      </c>
      <c r="CL5651">
        <f>'TABLEAU DE BORD'!H5649</f>
        <v>0</v>
      </c>
      <c r="CM5651">
        <f>'TABLEAU DE BORD'!K5649-'TABLEAU DE BORD'!I5649</f>
        <v>0</v>
      </c>
    </row>
    <row r="5652" spans="87:91" x14ac:dyDescent="0.25">
      <c r="CI5652">
        <f>'TABLEAU DE BORD'!B5650</f>
        <v>0</v>
      </c>
      <c r="CJ5652">
        <f>'TABLEAU DE BORD'!E5650-'TABLEAU DE BORD'!C5650</f>
        <v>0</v>
      </c>
      <c r="CL5652">
        <f>'TABLEAU DE BORD'!H5650</f>
        <v>0</v>
      </c>
      <c r="CM5652">
        <f>'TABLEAU DE BORD'!K5650-'TABLEAU DE BORD'!I5650</f>
        <v>0</v>
      </c>
    </row>
    <row r="5653" spans="87:91" x14ac:dyDescent="0.25">
      <c r="CI5653">
        <f>'TABLEAU DE BORD'!B5651</f>
        <v>0</v>
      </c>
      <c r="CJ5653">
        <f>'TABLEAU DE BORD'!E5651-'TABLEAU DE BORD'!C5651</f>
        <v>0</v>
      </c>
      <c r="CL5653">
        <f>'TABLEAU DE BORD'!H5651</f>
        <v>0</v>
      </c>
      <c r="CM5653">
        <f>'TABLEAU DE BORD'!K5651-'TABLEAU DE BORD'!I5651</f>
        <v>0</v>
      </c>
    </row>
    <row r="5654" spans="87:91" x14ac:dyDescent="0.25">
      <c r="CI5654">
        <f>'TABLEAU DE BORD'!B5652</f>
        <v>0</v>
      </c>
      <c r="CJ5654">
        <f>'TABLEAU DE BORD'!E5652-'TABLEAU DE BORD'!C5652</f>
        <v>0</v>
      </c>
      <c r="CL5654">
        <f>'TABLEAU DE BORD'!H5652</f>
        <v>0</v>
      </c>
      <c r="CM5654">
        <f>'TABLEAU DE BORD'!K5652-'TABLEAU DE BORD'!I5652</f>
        <v>0</v>
      </c>
    </row>
    <row r="5655" spans="87:91" x14ac:dyDescent="0.25">
      <c r="CI5655">
        <f>'TABLEAU DE BORD'!B5653</f>
        <v>0</v>
      </c>
      <c r="CJ5655">
        <f>'TABLEAU DE BORD'!E5653-'TABLEAU DE BORD'!C5653</f>
        <v>0</v>
      </c>
      <c r="CL5655">
        <f>'TABLEAU DE BORD'!H5653</f>
        <v>0</v>
      </c>
      <c r="CM5655">
        <f>'TABLEAU DE BORD'!K5653-'TABLEAU DE BORD'!I5653</f>
        <v>0</v>
      </c>
    </row>
    <row r="5656" spans="87:91" x14ac:dyDescent="0.25">
      <c r="CI5656">
        <f>'TABLEAU DE BORD'!B5654</f>
        <v>0</v>
      </c>
      <c r="CJ5656">
        <f>'TABLEAU DE BORD'!E5654-'TABLEAU DE BORD'!C5654</f>
        <v>0</v>
      </c>
      <c r="CL5656">
        <f>'TABLEAU DE BORD'!H5654</f>
        <v>0</v>
      </c>
      <c r="CM5656">
        <f>'TABLEAU DE BORD'!K5654-'TABLEAU DE BORD'!I5654</f>
        <v>0</v>
      </c>
    </row>
    <row r="5657" spans="87:91" x14ac:dyDescent="0.25">
      <c r="CI5657">
        <f>'TABLEAU DE BORD'!B5655</f>
        <v>0</v>
      </c>
      <c r="CJ5657">
        <f>'TABLEAU DE BORD'!E5655-'TABLEAU DE BORD'!C5655</f>
        <v>0</v>
      </c>
      <c r="CL5657">
        <f>'TABLEAU DE BORD'!H5655</f>
        <v>0</v>
      </c>
      <c r="CM5657">
        <f>'TABLEAU DE BORD'!K5655-'TABLEAU DE BORD'!I5655</f>
        <v>0</v>
      </c>
    </row>
    <row r="5658" spans="87:91" x14ac:dyDescent="0.25">
      <c r="CI5658">
        <f>'TABLEAU DE BORD'!B5656</f>
        <v>0</v>
      </c>
      <c r="CJ5658">
        <f>'TABLEAU DE BORD'!E5656-'TABLEAU DE BORD'!C5656</f>
        <v>0</v>
      </c>
      <c r="CL5658">
        <f>'TABLEAU DE BORD'!H5656</f>
        <v>0</v>
      </c>
      <c r="CM5658">
        <f>'TABLEAU DE BORD'!K5656-'TABLEAU DE BORD'!I5656</f>
        <v>0</v>
      </c>
    </row>
    <row r="5659" spans="87:91" x14ac:dyDescent="0.25">
      <c r="CI5659">
        <f>'TABLEAU DE BORD'!B5657</f>
        <v>0</v>
      </c>
      <c r="CJ5659">
        <f>'TABLEAU DE BORD'!E5657-'TABLEAU DE BORD'!C5657</f>
        <v>0</v>
      </c>
      <c r="CL5659">
        <f>'TABLEAU DE BORD'!H5657</f>
        <v>0</v>
      </c>
      <c r="CM5659">
        <f>'TABLEAU DE BORD'!K5657-'TABLEAU DE BORD'!I5657</f>
        <v>0</v>
      </c>
    </row>
    <row r="5660" spans="87:91" x14ac:dyDescent="0.25">
      <c r="CI5660">
        <f>'TABLEAU DE BORD'!B5658</f>
        <v>0</v>
      </c>
      <c r="CJ5660">
        <f>'TABLEAU DE BORD'!E5658-'TABLEAU DE BORD'!C5658</f>
        <v>0</v>
      </c>
      <c r="CL5660">
        <f>'TABLEAU DE BORD'!H5658</f>
        <v>0</v>
      </c>
      <c r="CM5660">
        <f>'TABLEAU DE BORD'!K5658-'TABLEAU DE BORD'!I5658</f>
        <v>0</v>
      </c>
    </row>
    <row r="5661" spans="87:91" x14ac:dyDescent="0.25">
      <c r="CI5661">
        <f>'TABLEAU DE BORD'!B5659</f>
        <v>0</v>
      </c>
      <c r="CJ5661">
        <f>'TABLEAU DE BORD'!E5659-'TABLEAU DE BORD'!C5659</f>
        <v>0</v>
      </c>
      <c r="CL5661">
        <f>'TABLEAU DE BORD'!H5659</f>
        <v>0</v>
      </c>
      <c r="CM5661">
        <f>'TABLEAU DE BORD'!K5659-'TABLEAU DE BORD'!I5659</f>
        <v>0</v>
      </c>
    </row>
    <row r="5662" spans="87:91" x14ac:dyDescent="0.25">
      <c r="CI5662">
        <f>'TABLEAU DE BORD'!B5660</f>
        <v>0</v>
      </c>
      <c r="CJ5662">
        <f>'TABLEAU DE BORD'!E5660-'TABLEAU DE BORD'!C5660</f>
        <v>0</v>
      </c>
      <c r="CL5662">
        <f>'TABLEAU DE BORD'!H5660</f>
        <v>0</v>
      </c>
      <c r="CM5662">
        <f>'TABLEAU DE BORD'!K5660-'TABLEAU DE BORD'!I5660</f>
        <v>0</v>
      </c>
    </row>
    <row r="5663" spans="87:91" x14ac:dyDescent="0.25">
      <c r="CI5663">
        <f>'TABLEAU DE BORD'!B5661</f>
        <v>0</v>
      </c>
      <c r="CJ5663">
        <f>'TABLEAU DE BORD'!E5661-'TABLEAU DE BORD'!C5661</f>
        <v>0</v>
      </c>
      <c r="CL5663">
        <f>'TABLEAU DE BORD'!H5661</f>
        <v>0</v>
      </c>
      <c r="CM5663">
        <f>'TABLEAU DE BORD'!K5661-'TABLEAU DE BORD'!I5661</f>
        <v>0</v>
      </c>
    </row>
    <row r="5664" spans="87:91" x14ac:dyDescent="0.25">
      <c r="CI5664">
        <f>'TABLEAU DE BORD'!B5662</f>
        <v>0</v>
      </c>
      <c r="CJ5664">
        <f>'TABLEAU DE BORD'!E5662-'TABLEAU DE BORD'!C5662</f>
        <v>0</v>
      </c>
      <c r="CL5664">
        <f>'TABLEAU DE BORD'!H5662</f>
        <v>0</v>
      </c>
      <c r="CM5664">
        <f>'TABLEAU DE BORD'!K5662-'TABLEAU DE BORD'!I5662</f>
        <v>0</v>
      </c>
    </row>
    <row r="5665" spans="87:91" x14ac:dyDescent="0.25">
      <c r="CI5665">
        <f>'TABLEAU DE BORD'!B5663</f>
        <v>0</v>
      </c>
      <c r="CJ5665">
        <f>'TABLEAU DE BORD'!E5663-'TABLEAU DE BORD'!C5663</f>
        <v>0</v>
      </c>
      <c r="CL5665">
        <f>'TABLEAU DE BORD'!H5663</f>
        <v>0</v>
      </c>
      <c r="CM5665">
        <f>'TABLEAU DE BORD'!K5663-'TABLEAU DE BORD'!I5663</f>
        <v>0</v>
      </c>
    </row>
    <row r="5666" spans="87:91" x14ac:dyDescent="0.25">
      <c r="CI5666">
        <f>'TABLEAU DE BORD'!B5664</f>
        <v>0</v>
      </c>
      <c r="CJ5666">
        <f>'TABLEAU DE BORD'!E5664-'TABLEAU DE BORD'!C5664</f>
        <v>0</v>
      </c>
      <c r="CL5666">
        <f>'TABLEAU DE BORD'!H5664</f>
        <v>0</v>
      </c>
      <c r="CM5666">
        <f>'TABLEAU DE BORD'!K5664-'TABLEAU DE BORD'!I5664</f>
        <v>0</v>
      </c>
    </row>
    <row r="5667" spans="87:91" x14ac:dyDescent="0.25">
      <c r="CI5667">
        <f>'TABLEAU DE BORD'!B5665</f>
        <v>0</v>
      </c>
      <c r="CJ5667">
        <f>'TABLEAU DE BORD'!E5665-'TABLEAU DE BORD'!C5665</f>
        <v>0</v>
      </c>
      <c r="CL5667">
        <f>'TABLEAU DE BORD'!H5665</f>
        <v>0</v>
      </c>
      <c r="CM5667">
        <f>'TABLEAU DE BORD'!K5665-'TABLEAU DE BORD'!I5665</f>
        <v>0</v>
      </c>
    </row>
    <row r="5668" spans="87:91" x14ac:dyDescent="0.25">
      <c r="CI5668">
        <f>'TABLEAU DE BORD'!B5666</f>
        <v>0</v>
      </c>
      <c r="CJ5668">
        <f>'TABLEAU DE BORD'!E5666-'TABLEAU DE BORD'!C5666</f>
        <v>0</v>
      </c>
      <c r="CL5668">
        <f>'TABLEAU DE BORD'!H5666</f>
        <v>0</v>
      </c>
      <c r="CM5668">
        <f>'TABLEAU DE BORD'!K5666-'TABLEAU DE BORD'!I5666</f>
        <v>0</v>
      </c>
    </row>
    <row r="5669" spans="87:91" x14ac:dyDescent="0.25">
      <c r="CI5669">
        <f>'TABLEAU DE BORD'!B5667</f>
        <v>0</v>
      </c>
      <c r="CJ5669">
        <f>'TABLEAU DE BORD'!E5667-'TABLEAU DE BORD'!C5667</f>
        <v>0</v>
      </c>
      <c r="CM5669">
        <f>'TABLEAU DE BORD'!K5667-'TABLEAU DE BORD'!I5667</f>
        <v>0</v>
      </c>
    </row>
    <row r="5670" spans="87:91" x14ac:dyDescent="0.25">
      <c r="CI5670">
        <f>'TABLEAU DE BORD'!B5668</f>
        <v>0</v>
      </c>
      <c r="CJ5670">
        <f>'TABLEAU DE BORD'!E5668-'TABLEAU DE BORD'!C5668</f>
        <v>0</v>
      </c>
      <c r="CM5670">
        <f>'TABLEAU DE BORD'!K5668-'TABLEAU DE BORD'!I5668</f>
        <v>0</v>
      </c>
    </row>
    <row r="5671" spans="87:91" x14ac:dyDescent="0.25">
      <c r="CI5671">
        <f>'TABLEAU DE BORD'!B5669</f>
        <v>0</v>
      </c>
      <c r="CJ5671">
        <f>'TABLEAU DE BORD'!E5669-'TABLEAU DE BORD'!C5669</f>
        <v>0</v>
      </c>
      <c r="CM5671">
        <f>'TABLEAU DE BORD'!K5669-'TABLEAU DE BORD'!I5669</f>
        <v>0</v>
      </c>
    </row>
    <row r="5672" spans="87:91" x14ac:dyDescent="0.25">
      <c r="CI5672">
        <f>'TABLEAU DE BORD'!B5670</f>
        <v>0</v>
      </c>
      <c r="CJ5672">
        <f>'TABLEAU DE BORD'!E5670-'TABLEAU DE BORD'!C5670</f>
        <v>0</v>
      </c>
      <c r="CM5672">
        <f>'TABLEAU DE BORD'!K5670-'TABLEAU DE BORD'!I5670</f>
        <v>0</v>
      </c>
    </row>
    <row r="5673" spans="87:91" x14ac:dyDescent="0.25">
      <c r="CI5673">
        <f>'TABLEAU DE BORD'!B5671</f>
        <v>0</v>
      </c>
      <c r="CJ5673">
        <f>'TABLEAU DE BORD'!E5671-'TABLEAU DE BORD'!C5671</f>
        <v>0</v>
      </c>
      <c r="CM5673">
        <f>'TABLEAU DE BORD'!K5671-'TABLEAU DE BORD'!I5671</f>
        <v>0</v>
      </c>
    </row>
    <row r="5674" spans="87:91" x14ac:dyDescent="0.25">
      <c r="CI5674">
        <f>'TABLEAU DE BORD'!B5672</f>
        <v>0</v>
      </c>
      <c r="CJ5674">
        <f>'TABLEAU DE BORD'!E5672-'TABLEAU DE BORD'!C5672</f>
        <v>0</v>
      </c>
      <c r="CM5674">
        <f>'TABLEAU DE BORD'!K5672-'TABLEAU DE BORD'!I5672</f>
        <v>0</v>
      </c>
    </row>
    <row r="5675" spans="87:91" x14ac:dyDescent="0.25">
      <c r="CI5675">
        <f>'TABLEAU DE BORD'!B5673</f>
        <v>0</v>
      </c>
      <c r="CJ5675">
        <f>'TABLEAU DE BORD'!E5673-'TABLEAU DE BORD'!C5673</f>
        <v>0</v>
      </c>
      <c r="CM5675">
        <f>'TABLEAU DE BORD'!K5673-'TABLEAU DE BORD'!I5673</f>
        <v>0</v>
      </c>
    </row>
    <row r="5676" spans="87:91" x14ac:dyDescent="0.25">
      <c r="CI5676">
        <f>'TABLEAU DE BORD'!B5674</f>
        <v>0</v>
      </c>
      <c r="CJ5676">
        <f>'TABLEAU DE BORD'!E5674-'TABLEAU DE BORD'!C5674</f>
        <v>0</v>
      </c>
      <c r="CM5676">
        <f>'TABLEAU DE BORD'!K5674-'TABLEAU DE BORD'!I5674</f>
        <v>0</v>
      </c>
    </row>
    <row r="5677" spans="87:91" x14ac:dyDescent="0.25">
      <c r="CI5677">
        <f>'TABLEAU DE BORD'!B5675</f>
        <v>0</v>
      </c>
      <c r="CJ5677">
        <f>'TABLEAU DE BORD'!E5675-'TABLEAU DE BORD'!C5675</f>
        <v>0</v>
      </c>
      <c r="CM5677">
        <f>'TABLEAU DE BORD'!K5675-'TABLEAU DE BORD'!I5675</f>
        <v>0</v>
      </c>
    </row>
    <row r="5678" spans="87:91" x14ac:dyDescent="0.25">
      <c r="CI5678">
        <f>'TABLEAU DE BORD'!B5676</f>
        <v>0</v>
      </c>
      <c r="CJ5678">
        <f>'TABLEAU DE BORD'!E5676-'TABLEAU DE BORD'!C5676</f>
        <v>0</v>
      </c>
    </row>
    <row r="5679" spans="87:91" x14ac:dyDescent="0.25">
      <c r="CI5679">
        <f>'TABLEAU DE BORD'!B5677</f>
        <v>0</v>
      </c>
      <c r="CJ5679">
        <f>'TABLEAU DE BORD'!E5677-'TABLEAU DE BORD'!C5677</f>
        <v>0</v>
      </c>
    </row>
    <row r="5680" spans="87:91" x14ac:dyDescent="0.25">
      <c r="CI5680">
        <f>'TABLEAU DE BORD'!B5678</f>
        <v>0</v>
      </c>
      <c r="CJ5680">
        <f>'TABLEAU DE BORD'!E5678-'TABLEAU DE BORD'!C5678</f>
        <v>0</v>
      </c>
    </row>
    <row r="5681" spans="87:88" x14ac:dyDescent="0.25">
      <c r="CI5681">
        <f>'TABLEAU DE BORD'!B5679</f>
        <v>0</v>
      </c>
      <c r="CJ5681">
        <f>'TABLEAU DE BORD'!E5679-'TABLEAU DE BORD'!C5679</f>
        <v>0</v>
      </c>
    </row>
    <row r="5682" spans="87:88" x14ac:dyDescent="0.25">
      <c r="CI5682">
        <f>'TABLEAU DE BORD'!B5680</f>
        <v>0</v>
      </c>
      <c r="CJ5682">
        <f>'TABLEAU DE BORD'!E5680-'TABLEAU DE BORD'!C5680</f>
        <v>0</v>
      </c>
    </row>
    <row r="5683" spans="87:88" x14ac:dyDescent="0.25">
      <c r="CI5683">
        <f>'TABLEAU DE BORD'!B5681</f>
        <v>0</v>
      </c>
      <c r="CJ5683">
        <f>'TABLEAU DE BORD'!E5681-'TABLEAU DE BORD'!C5681</f>
        <v>0</v>
      </c>
    </row>
    <row r="5684" spans="87:88" x14ac:dyDescent="0.25">
      <c r="CI5684">
        <f>'TABLEAU DE BORD'!B5682</f>
        <v>0</v>
      </c>
      <c r="CJ5684">
        <f>'TABLEAU DE BORD'!E5682-'TABLEAU DE BORD'!C5682</f>
        <v>0</v>
      </c>
    </row>
    <row r="5685" spans="87:88" x14ac:dyDescent="0.25">
      <c r="CI5685">
        <f>'TABLEAU DE BORD'!B5683</f>
        <v>0</v>
      </c>
      <c r="CJ5685">
        <f>'TABLEAU DE BORD'!E5683-'TABLEAU DE BORD'!C5683</f>
        <v>0</v>
      </c>
    </row>
    <row r="5686" spans="87:88" x14ac:dyDescent="0.25">
      <c r="CI5686">
        <f>'TABLEAU DE BORD'!B5684</f>
        <v>0</v>
      </c>
      <c r="CJ5686">
        <f>'TABLEAU DE BORD'!E5684-'TABLEAU DE BORD'!C5684</f>
        <v>0</v>
      </c>
    </row>
    <row r="5687" spans="87:88" x14ac:dyDescent="0.25">
      <c r="CI5687">
        <f>'TABLEAU DE BORD'!B5685</f>
        <v>0</v>
      </c>
      <c r="CJ5687">
        <f>'TABLEAU DE BORD'!E5685-'TABLEAU DE BORD'!C5685</f>
        <v>0</v>
      </c>
    </row>
    <row r="5688" spans="87:88" x14ac:dyDescent="0.25">
      <c r="CI5688">
        <f>'TABLEAU DE BORD'!B5686</f>
        <v>0</v>
      </c>
      <c r="CJ5688">
        <f>'TABLEAU DE BORD'!E5686-'TABLEAU DE BORD'!C5686</f>
        <v>0</v>
      </c>
    </row>
    <row r="5689" spans="87:88" x14ac:dyDescent="0.25">
      <c r="CI5689">
        <f>'TABLEAU DE BORD'!B5687</f>
        <v>0</v>
      </c>
      <c r="CJ5689">
        <f>'TABLEAU DE BORD'!E5687-'TABLEAU DE BORD'!C5687</f>
        <v>0</v>
      </c>
    </row>
    <row r="5690" spans="87:88" x14ac:dyDescent="0.25">
      <c r="CI5690">
        <f>'TABLEAU DE BORD'!B5688</f>
        <v>0</v>
      </c>
      <c r="CJ5690">
        <f>'TABLEAU DE BORD'!E5688-'TABLEAU DE BORD'!C5688</f>
        <v>0</v>
      </c>
    </row>
    <row r="5691" spans="87:88" x14ac:dyDescent="0.25">
      <c r="CI5691">
        <f>'TABLEAU DE BORD'!B5689</f>
        <v>0</v>
      </c>
      <c r="CJ5691">
        <f>'TABLEAU DE BORD'!E5689-'TABLEAU DE BORD'!C5689</f>
        <v>0</v>
      </c>
    </row>
    <row r="5692" spans="87:88" x14ac:dyDescent="0.25">
      <c r="CI5692">
        <f>'TABLEAU DE BORD'!B5690</f>
        <v>0</v>
      </c>
      <c r="CJ5692">
        <f>'TABLEAU DE BORD'!E5690-'TABLEAU DE BORD'!C5690</f>
        <v>0</v>
      </c>
    </row>
    <row r="5693" spans="87:88" x14ac:dyDescent="0.25">
      <c r="CI5693">
        <f>'TABLEAU DE BORD'!B5691</f>
        <v>0</v>
      </c>
      <c r="CJ5693">
        <f>'TABLEAU DE BORD'!E5691-'TABLEAU DE BORD'!C5691</f>
        <v>0</v>
      </c>
    </row>
    <row r="5694" spans="87:88" x14ac:dyDescent="0.25">
      <c r="CI5694">
        <f>'TABLEAU DE BORD'!B5692</f>
        <v>0</v>
      </c>
      <c r="CJ5694">
        <f>'TABLEAU DE BORD'!E5692-'TABLEAU DE BORD'!C5692</f>
        <v>0</v>
      </c>
    </row>
    <row r="5695" spans="87:88" x14ac:dyDescent="0.25">
      <c r="CI5695">
        <f>'TABLEAU DE BORD'!B5693</f>
        <v>0</v>
      </c>
      <c r="CJ5695">
        <f>'TABLEAU DE BORD'!E5693-'TABLEAU DE BORD'!C5693</f>
        <v>0</v>
      </c>
    </row>
    <row r="5696" spans="87:88" x14ac:dyDescent="0.25">
      <c r="CI5696">
        <f>'TABLEAU DE BORD'!B5694</f>
        <v>0</v>
      </c>
      <c r="CJ5696">
        <f>'TABLEAU DE BORD'!E5694-'TABLEAU DE BORD'!C5694</f>
        <v>0</v>
      </c>
    </row>
    <row r="5697" spans="87:88" x14ac:dyDescent="0.25">
      <c r="CI5697">
        <f>'TABLEAU DE BORD'!B5695</f>
        <v>0</v>
      </c>
      <c r="CJ5697">
        <f>'TABLEAU DE BORD'!E5695-'TABLEAU DE BORD'!C5695</f>
        <v>0</v>
      </c>
    </row>
    <row r="5698" spans="87:88" x14ac:dyDescent="0.25">
      <c r="CI5698">
        <f>'TABLEAU DE BORD'!B5696</f>
        <v>0</v>
      </c>
      <c r="CJ5698">
        <f>'TABLEAU DE BORD'!E5696-'TABLEAU DE BORD'!C5696</f>
        <v>0</v>
      </c>
    </row>
    <row r="5699" spans="87:88" x14ac:dyDescent="0.25">
      <c r="CI5699">
        <f>'TABLEAU DE BORD'!B5697</f>
        <v>0</v>
      </c>
      <c r="CJ5699">
        <f>'TABLEAU DE BORD'!E5697-'TABLEAU DE BORD'!C5697</f>
        <v>0</v>
      </c>
    </row>
    <row r="5700" spans="87:88" x14ac:dyDescent="0.25">
      <c r="CI5700">
        <f>'TABLEAU DE BORD'!B5698</f>
        <v>0</v>
      </c>
      <c r="CJ5700">
        <f>'TABLEAU DE BORD'!E5698-'TABLEAU DE BORD'!C5698</f>
        <v>0</v>
      </c>
    </row>
    <row r="5701" spans="87:88" x14ac:dyDescent="0.25">
      <c r="CI5701">
        <f>'TABLEAU DE BORD'!B5699</f>
        <v>0</v>
      </c>
      <c r="CJ5701">
        <f>'TABLEAU DE BORD'!E5699-'TABLEAU DE BORD'!C5699</f>
        <v>0</v>
      </c>
    </row>
    <row r="5702" spans="87:88" x14ac:dyDescent="0.25">
      <c r="CI5702">
        <f>'TABLEAU DE BORD'!B5700</f>
        <v>0</v>
      </c>
      <c r="CJ5702">
        <f>'TABLEAU DE BORD'!E5700-'TABLEAU DE BORD'!C5700</f>
        <v>0</v>
      </c>
    </row>
    <row r="5703" spans="87:88" x14ac:dyDescent="0.25">
      <c r="CI5703">
        <f>'TABLEAU DE BORD'!B5701</f>
        <v>0</v>
      </c>
      <c r="CJ5703">
        <f>'TABLEAU DE BORD'!E5701-'TABLEAU DE BORD'!C5701</f>
        <v>0</v>
      </c>
    </row>
    <row r="5704" spans="87:88" x14ac:dyDescent="0.25">
      <c r="CI5704">
        <f>'TABLEAU DE BORD'!B5702</f>
        <v>0</v>
      </c>
      <c r="CJ5704">
        <f>'TABLEAU DE BORD'!E5702-'TABLEAU DE BORD'!C5702</f>
        <v>0</v>
      </c>
    </row>
    <row r="5705" spans="87:88" x14ac:dyDescent="0.25">
      <c r="CI5705">
        <f>'TABLEAU DE BORD'!B5703</f>
        <v>0</v>
      </c>
      <c r="CJ5705">
        <f>'TABLEAU DE BORD'!E5703-'TABLEAU DE BORD'!C5703</f>
        <v>0</v>
      </c>
    </row>
    <row r="5706" spans="87:88" x14ac:dyDescent="0.25">
      <c r="CI5706">
        <f>'TABLEAU DE BORD'!B5704</f>
        <v>0</v>
      </c>
      <c r="CJ5706">
        <f>'TABLEAU DE BORD'!E5704-'TABLEAU DE BORD'!C5704</f>
        <v>0</v>
      </c>
    </row>
    <row r="5707" spans="87:88" x14ac:dyDescent="0.25">
      <c r="CI5707">
        <f>'TABLEAU DE BORD'!B5705</f>
        <v>0</v>
      </c>
      <c r="CJ5707">
        <f>'TABLEAU DE BORD'!E5705-'TABLEAU DE BORD'!C5705</f>
        <v>0</v>
      </c>
    </row>
    <row r="5708" spans="87:88" x14ac:dyDescent="0.25">
      <c r="CI5708">
        <f>'TABLEAU DE BORD'!B5706</f>
        <v>0</v>
      </c>
      <c r="CJ5708">
        <f>'TABLEAU DE BORD'!E5706-'TABLEAU DE BORD'!C5706</f>
        <v>0</v>
      </c>
    </row>
    <row r="5709" spans="87:88" x14ac:dyDescent="0.25">
      <c r="CI5709">
        <f>'TABLEAU DE BORD'!B5707</f>
        <v>0</v>
      </c>
      <c r="CJ5709">
        <f>'TABLEAU DE BORD'!E5707-'TABLEAU DE BORD'!C5707</f>
        <v>0</v>
      </c>
    </row>
    <row r="5710" spans="87:88" x14ac:dyDescent="0.25">
      <c r="CI5710">
        <f>'TABLEAU DE BORD'!B5708</f>
        <v>0</v>
      </c>
      <c r="CJ5710">
        <f>'TABLEAU DE BORD'!E5708-'TABLEAU DE BORD'!C5708</f>
        <v>0</v>
      </c>
    </row>
    <row r="5711" spans="87:88" x14ac:dyDescent="0.25">
      <c r="CI5711">
        <f>'TABLEAU DE BORD'!B5709</f>
        <v>0</v>
      </c>
      <c r="CJ5711">
        <f>'TABLEAU DE BORD'!E5709-'TABLEAU DE BORD'!C5709</f>
        <v>0</v>
      </c>
    </row>
    <row r="5712" spans="87:88" x14ac:dyDescent="0.25">
      <c r="CI5712">
        <f>'TABLEAU DE BORD'!B5710</f>
        <v>0</v>
      </c>
      <c r="CJ5712">
        <f>'TABLEAU DE BORD'!E5710-'TABLEAU DE BORD'!C5710</f>
        <v>0</v>
      </c>
    </row>
    <row r="5713" spans="87:88" x14ac:dyDescent="0.25">
      <c r="CI5713">
        <f>'TABLEAU DE BORD'!B5711</f>
        <v>0</v>
      </c>
      <c r="CJ5713">
        <f>'TABLEAU DE BORD'!E5711-'TABLEAU DE BORD'!C5711</f>
        <v>0</v>
      </c>
    </row>
    <row r="5714" spans="87:88" x14ac:dyDescent="0.25">
      <c r="CI5714">
        <f>'TABLEAU DE BORD'!B5712</f>
        <v>0</v>
      </c>
      <c r="CJ5714">
        <f>'TABLEAU DE BORD'!E5712-'TABLEAU DE BORD'!C5712</f>
        <v>0</v>
      </c>
    </row>
    <row r="5715" spans="87:88" x14ac:dyDescent="0.25">
      <c r="CI5715">
        <f>'TABLEAU DE BORD'!B5713</f>
        <v>0</v>
      </c>
      <c r="CJ5715">
        <f>'TABLEAU DE BORD'!E5713-'TABLEAU DE BORD'!C5713</f>
        <v>0</v>
      </c>
    </row>
    <row r="5716" spans="87:88" x14ac:dyDescent="0.25">
      <c r="CI5716">
        <f>'TABLEAU DE BORD'!B5714</f>
        <v>0</v>
      </c>
      <c r="CJ5716">
        <f>'TABLEAU DE BORD'!E5714-'TABLEAU DE BORD'!C5714</f>
        <v>0</v>
      </c>
    </row>
    <row r="5717" spans="87:88" x14ac:dyDescent="0.25">
      <c r="CI5717">
        <f>'TABLEAU DE BORD'!B5715</f>
        <v>0</v>
      </c>
      <c r="CJ5717">
        <f>'TABLEAU DE BORD'!E5715-'TABLEAU DE BORD'!C5715</f>
        <v>0</v>
      </c>
    </row>
    <row r="5718" spans="87:88" x14ac:dyDescent="0.25">
      <c r="CI5718">
        <f>'TABLEAU DE BORD'!B5716</f>
        <v>0</v>
      </c>
      <c r="CJ5718">
        <f>'TABLEAU DE BORD'!E5716-'TABLEAU DE BORD'!C5716</f>
        <v>0</v>
      </c>
    </row>
    <row r="5719" spans="87:88" x14ac:dyDescent="0.25">
      <c r="CI5719">
        <f>'TABLEAU DE BORD'!B5717</f>
        <v>0</v>
      </c>
      <c r="CJ5719">
        <f>'TABLEAU DE BORD'!E5717-'TABLEAU DE BORD'!C5717</f>
        <v>0</v>
      </c>
    </row>
    <row r="5720" spans="87:88" x14ac:dyDescent="0.25">
      <c r="CI5720">
        <f>'TABLEAU DE BORD'!B5718</f>
        <v>0</v>
      </c>
      <c r="CJ5720">
        <f>'TABLEAU DE BORD'!E5718-'TABLEAU DE BORD'!C5718</f>
        <v>0</v>
      </c>
    </row>
    <row r="5721" spans="87:88" x14ac:dyDescent="0.25">
      <c r="CI5721">
        <f>'TABLEAU DE BORD'!B5719</f>
        <v>0</v>
      </c>
      <c r="CJ5721">
        <f>'TABLEAU DE BORD'!E5719-'TABLEAU DE BORD'!C5719</f>
        <v>0</v>
      </c>
    </row>
    <row r="5722" spans="87:88" x14ac:dyDescent="0.25">
      <c r="CI5722">
        <f>'TABLEAU DE BORD'!B5720</f>
        <v>0</v>
      </c>
      <c r="CJ5722">
        <f>'TABLEAU DE BORD'!E5720-'TABLEAU DE BORD'!C5720</f>
        <v>0</v>
      </c>
    </row>
    <row r="5723" spans="87:88" x14ac:dyDescent="0.25">
      <c r="CI5723">
        <f>'TABLEAU DE BORD'!B5721</f>
        <v>0</v>
      </c>
      <c r="CJ5723">
        <f>'TABLEAU DE BORD'!E5721-'TABLEAU DE BORD'!C5721</f>
        <v>0</v>
      </c>
    </row>
    <row r="5724" spans="87:88" x14ac:dyDescent="0.25">
      <c r="CI5724">
        <f>'TABLEAU DE BORD'!B5722</f>
        <v>0</v>
      </c>
      <c r="CJ5724">
        <f>'TABLEAU DE BORD'!E5722-'TABLEAU DE BORD'!C5722</f>
        <v>0</v>
      </c>
    </row>
    <row r="5725" spans="87:88" x14ac:dyDescent="0.25">
      <c r="CI5725">
        <f>'TABLEAU DE BORD'!B5723</f>
        <v>0</v>
      </c>
      <c r="CJ5725">
        <f>'TABLEAU DE BORD'!E5723-'TABLEAU DE BORD'!C5723</f>
        <v>0</v>
      </c>
    </row>
    <row r="5726" spans="87:88" x14ac:dyDescent="0.25">
      <c r="CI5726">
        <f>'TABLEAU DE BORD'!B5724</f>
        <v>0</v>
      </c>
      <c r="CJ5726">
        <f>'TABLEAU DE BORD'!E5724-'TABLEAU DE BORD'!C5724</f>
        <v>0</v>
      </c>
    </row>
    <row r="5727" spans="87:88" x14ac:dyDescent="0.25">
      <c r="CI5727">
        <f>'TABLEAU DE BORD'!B5725</f>
        <v>0</v>
      </c>
      <c r="CJ5727">
        <f>'TABLEAU DE BORD'!E5725-'TABLEAU DE BORD'!C5725</f>
        <v>0</v>
      </c>
    </row>
    <row r="5728" spans="87:88" x14ac:dyDescent="0.25">
      <c r="CI5728">
        <f>'TABLEAU DE BORD'!B5726</f>
        <v>0</v>
      </c>
      <c r="CJ5728">
        <f>'TABLEAU DE BORD'!E5726-'TABLEAU DE BORD'!C5726</f>
        <v>0</v>
      </c>
    </row>
    <row r="5729" spans="87:88" x14ac:dyDescent="0.25">
      <c r="CI5729">
        <f>'TABLEAU DE BORD'!B5727</f>
        <v>0</v>
      </c>
      <c r="CJ5729">
        <f>'TABLEAU DE BORD'!E5727-'TABLEAU DE BORD'!C5727</f>
        <v>0</v>
      </c>
    </row>
    <row r="5730" spans="87:88" x14ac:dyDescent="0.25">
      <c r="CI5730">
        <f>'TABLEAU DE BORD'!B5728</f>
        <v>0</v>
      </c>
      <c r="CJ5730">
        <f>'TABLEAU DE BORD'!E5728-'TABLEAU DE BORD'!C5728</f>
        <v>0</v>
      </c>
    </row>
    <row r="5731" spans="87:88" x14ac:dyDescent="0.25">
      <c r="CI5731">
        <f>'TABLEAU DE BORD'!B5729</f>
        <v>0</v>
      </c>
      <c r="CJ5731">
        <f>'TABLEAU DE BORD'!E5729-'TABLEAU DE BORD'!C5729</f>
        <v>0</v>
      </c>
    </row>
    <row r="5732" spans="87:88" x14ac:dyDescent="0.25">
      <c r="CI5732">
        <f>'TABLEAU DE BORD'!B5730</f>
        <v>0</v>
      </c>
      <c r="CJ5732">
        <f>'TABLEAU DE BORD'!E5730-'TABLEAU DE BORD'!C5730</f>
        <v>0</v>
      </c>
    </row>
    <row r="5733" spans="87:88" x14ac:dyDescent="0.25">
      <c r="CI5733">
        <f>'TABLEAU DE BORD'!B5731</f>
        <v>0</v>
      </c>
      <c r="CJ5733">
        <f>'TABLEAU DE BORD'!E5731-'TABLEAU DE BORD'!C5731</f>
        <v>0</v>
      </c>
    </row>
    <row r="5734" spans="87:88" x14ac:dyDescent="0.25">
      <c r="CI5734">
        <f>'TABLEAU DE BORD'!B5732</f>
        <v>0</v>
      </c>
      <c r="CJ5734">
        <f>'TABLEAU DE BORD'!E5732-'TABLEAU DE BORD'!C5732</f>
        <v>0</v>
      </c>
    </row>
    <row r="5735" spans="87:88" x14ac:dyDescent="0.25">
      <c r="CI5735">
        <f>'TABLEAU DE BORD'!B5733</f>
        <v>0</v>
      </c>
      <c r="CJ5735">
        <f>'TABLEAU DE BORD'!E5733-'TABLEAU DE BORD'!C5733</f>
        <v>0</v>
      </c>
    </row>
    <row r="5736" spans="87:88" x14ac:dyDescent="0.25">
      <c r="CI5736">
        <f>'TABLEAU DE BORD'!B5734</f>
        <v>0</v>
      </c>
      <c r="CJ5736">
        <f>'TABLEAU DE BORD'!E5734-'TABLEAU DE BORD'!C5734</f>
        <v>0</v>
      </c>
    </row>
    <row r="5737" spans="87:88" x14ac:dyDescent="0.25">
      <c r="CI5737">
        <f>'TABLEAU DE BORD'!B5735</f>
        <v>0</v>
      </c>
      <c r="CJ5737">
        <f>'TABLEAU DE BORD'!E5735-'TABLEAU DE BORD'!C5735</f>
        <v>0</v>
      </c>
    </row>
    <row r="5738" spans="87:88" x14ac:dyDescent="0.25">
      <c r="CI5738">
        <f>'TABLEAU DE BORD'!B5736</f>
        <v>0</v>
      </c>
      <c r="CJ5738">
        <f>'TABLEAU DE BORD'!E5736-'TABLEAU DE BORD'!C5736</f>
        <v>0</v>
      </c>
    </row>
    <row r="5739" spans="87:88" x14ac:dyDescent="0.25">
      <c r="CI5739">
        <f>'TABLEAU DE BORD'!B5737</f>
        <v>0</v>
      </c>
      <c r="CJ5739">
        <f>'TABLEAU DE BORD'!E5737-'TABLEAU DE BORD'!C5737</f>
        <v>0</v>
      </c>
    </row>
    <row r="5740" spans="87:88" x14ac:dyDescent="0.25">
      <c r="CI5740">
        <f>'TABLEAU DE BORD'!B5738</f>
        <v>0</v>
      </c>
      <c r="CJ5740">
        <f>'TABLEAU DE BORD'!E5738-'TABLEAU DE BORD'!C5738</f>
        <v>0</v>
      </c>
    </row>
    <row r="5741" spans="87:88" x14ac:dyDescent="0.25">
      <c r="CI5741">
        <f>'TABLEAU DE BORD'!B5739</f>
        <v>0</v>
      </c>
      <c r="CJ5741">
        <f>'TABLEAU DE BORD'!E5739-'TABLEAU DE BORD'!C5739</f>
        <v>0</v>
      </c>
    </row>
    <row r="5742" spans="87:88" x14ac:dyDescent="0.25">
      <c r="CI5742">
        <f>'TABLEAU DE BORD'!B5740</f>
        <v>0</v>
      </c>
      <c r="CJ5742">
        <f>'TABLEAU DE BORD'!E5740-'TABLEAU DE BORD'!C5740</f>
        <v>0</v>
      </c>
    </row>
    <row r="5743" spans="87:88" x14ac:dyDescent="0.25">
      <c r="CI5743">
        <f>'TABLEAU DE BORD'!B5741</f>
        <v>0</v>
      </c>
      <c r="CJ5743">
        <f>'TABLEAU DE BORD'!E5741-'TABLEAU DE BORD'!C5741</f>
        <v>0</v>
      </c>
    </row>
    <row r="5744" spans="87:88" x14ac:dyDescent="0.25">
      <c r="CI5744">
        <f>'TABLEAU DE BORD'!B5742</f>
        <v>0</v>
      </c>
      <c r="CJ5744">
        <f>'TABLEAU DE BORD'!E5742-'TABLEAU DE BORD'!C5742</f>
        <v>0</v>
      </c>
    </row>
    <row r="5745" spans="87:88" x14ac:dyDescent="0.25">
      <c r="CI5745">
        <f>'TABLEAU DE BORD'!B5743</f>
        <v>0</v>
      </c>
      <c r="CJ5745">
        <f>'TABLEAU DE BORD'!E5743-'TABLEAU DE BORD'!C5743</f>
        <v>0</v>
      </c>
    </row>
    <row r="5746" spans="87:88" x14ac:dyDescent="0.25">
      <c r="CI5746">
        <f>'TABLEAU DE BORD'!B5744</f>
        <v>0</v>
      </c>
      <c r="CJ5746">
        <f>'TABLEAU DE BORD'!E5744-'TABLEAU DE BORD'!C5744</f>
        <v>0</v>
      </c>
    </row>
    <row r="5747" spans="87:88" x14ac:dyDescent="0.25">
      <c r="CI5747">
        <f>'TABLEAU DE BORD'!B5745</f>
        <v>0</v>
      </c>
      <c r="CJ5747">
        <f>'TABLEAU DE BORD'!E5745-'TABLEAU DE BORD'!C5745</f>
        <v>0</v>
      </c>
    </row>
    <row r="5748" spans="87:88" x14ac:dyDescent="0.25">
      <c r="CI5748">
        <f>'TABLEAU DE BORD'!B5746</f>
        <v>0</v>
      </c>
      <c r="CJ5748">
        <f>'TABLEAU DE BORD'!E5746-'TABLEAU DE BORD'!C5746</f>
        <v>0</v>
      </c>
    </row>
    <row r="5749" spans="87:88" x14ac:dyDescent="0.25">
      <c r="CI5749">
        <f>'TABLEAU DE BORD'!B5747</f>
        <v>0</v>
      </c>
      <c r="CJ5749">
        <f>'TABLEAU DE BORD'!E5747-'TABLEAU DE BORD'!C5747</f>
        <v>0</v>
      </c>
    </row>
    <row r="5750" spans="87:88" x14ac:dyDescent="0.25">
      <c r="CI5750">
        <f>'TABLEAU DE BORD'!B5748</f>
        <v>0</v>
      </c>
      <c r="CJ5750">
        <f>'TABLEAU DE BORD'!E5748-'TABLEAU DE BORD'!C5748</f>
        <v>0</v>
      </c>
    </row>
    <row r="5751" spans="87:88" x14ac:dyDescent="0.25">
      <c r="CI5751">
        <f>'TABLEAU DE BORD'!B5749</f>
        <v>0</v>
      </c>
      <c r="CJ5751">
        <f>'TABLEAU DE BORD'!E5749-'TABLEAU DE BORD'!C5749</f>
        <v>0</v>
      </c>
    </row>
    <row r="5752" spans="87:88" x14ac:dyDescent="0.25">
      <c r="CI5752">
        <f>'TABLEAU DE BORD'!B5750</f>
        <v>0</v>
      </c>
      <c r="CJ5752">
        <f>'TABLEAU DE BORD'!E5750-'TABLEAU DE BORD'!C5750</f>
        <v>0</v>
      </c>
    </row>
    <row r="5753" spans="87:88" x14ac:dyDescent="0.25">
      <c r="CI5753">
        <f>'TABLEAU DE BORD'!B5751</f>
        <v>0</v>
      </c>
      <c r="CJ5753">
        <f>'TABLEAU DE BORD'!E5751-'TABLEAU DE BORD'!C5751</f>
        <v>0</v>
      </c>
    </row>
    <row r="5754" spans="87:88" x14ac:dyDescent="0.25">
      <c r="CI5754">
        <f>'TABLEAU DE BORD'!B5752</f>
        <v>0</v>
      </c>
      <c r="CJ5754">
        <f>'TABLEAU DE BORD'!E5752-'TABLEAU DE BORD'!C5752</f>
        <v>0</v>
      </c>
    </row>
    <row r="5755" spans="87:88" x14ac:dyDescent="0.25">
      <c r="CI5755">
        <f>'TABLEAU DE BORD'!B5753</f>
        <v>0</v>
      </c>
      <c r="CJ5755">
        <f>'TABLEAU DE BORD'!E5753-'TABLEAU DE BORD'!C5753</f>
        <v>0</v>
      </c>
    </row>
    <row r="5756" spans="87:88" x14ac:dyDescent="0.25">
      <c r="CI5756">
        <f>'TABLEAU DE BORD'!B5754</f>
        <v>0</v>
      </c>
      <c r="CJ5756">
        <f>'TABLEAU DE BORD'!E5754-'TABLEAU DE BORD'!C5754</f>
        <v>0</v>
      </c>
    </row>
    <row r="5757" spans="87:88" x14ac:dyDescent="0.25">
      <c r="CI5757">
        <f>'TABLEAU DE BORD'!B5755</f>
        <v>0</v>
      </c>
      <c r="CJ5757">
        <f>'TABLEAU DE BORD'!E5755-'TABLEAU DE BORD'!C5755</f>
        <v>0</v>
      </c>
    </row>
    <row r="5758" spans="87:88" x14ac:dyDescent="0.25">
      <c r="CI5758">
        <f>'TABLEAU DE BORD'!B5756</f>
        <v>0</v>
      </c>
      <c r="CJ5758">
        <f>'TABLEAU DE BORD'!E5756-'TABLEAU DE BORD'!C5756</f>
        <v>0</v>
      </c>
    </row>
    <row r="5759" spans="87:88" x14ac:dyDescent="0.25">
      <c r="CI5759">
        <f>'TABLEAU DE BORD'!B5757</f>
        <v>0</v>
      </c>
      <c r="CJ5759">
        <f>'TABLEAU DE BORD'!E5757-'TABLEAU DE BORD'!C5757</f>
        <v>0</v>
      </c>
    </row>
    <row r="5760" spans="87:88" x14ac:dyDescent="0.25">
      <c r="CI5760">
        <f>'TABLEAU DE BORD'!B5758</f>
        <v>0</v>
      </c>
      <c r="CJ5760">
        <f>'TABLEAU DE BORD'!E5758-'TABLEAU DE BORD'!C5758</f>
        <v>0</v>
      </c>
    </row>
    <row r="5761" spans="87:88" x14ac:dyDescent="0.25">
      <c r="CI5761">
        <f>'TABLEAU DE BORD'!B5759</f>
        <v>0</v>
      </c>
      <c r="CJ5761">
        <f>'TABLEAU DE BORD'!E5759-'TABLEAU DE BORD'!C5759</f>
        <v>0</v>
      </c>
    </row>
    <row r="5762" spans="87:88" x14ac:dyDescent="0.25">
      <c r="CI5762">
        <f>'TABLEAU DE BORD'!B5760</f>
        <v>0</v>
      </c>
      <c r="CJ5762">
        <f>'TABLEAU DE BORD'!E5760-'TABLEAU DE BORD'!C5760</f>
        <v>0</v>
      </c>
    </row>
    <row r="5763" spans="87:88" x14ac:dyDescent="0.25">
      <c r="CI5763">
        <f>'TABLEAU DE BORD'!B5761</f>
        <v>0</v>
      </c>
      <c r="CJ5763">
        <f>'TABLEAU DE BORD'!E5761-'TABLEAU DE BORD'!C5761</f>
        <v>0</v>
      </c>
    </row>
    <row r="5764" spans="87:88" x14ac:dyDescent="0.25">
      <c r="CI5764">
        <f>'TABLEAU DE BORD'!B5762</f>
        <v>0</v>
      </c>
      <c r="CJ5764">
        <f>'TABLEAU DE BORD'!E5762-'TABLEAU DE BORD'!C5762</f>
        <v>0</v>
      </c>
    </row>
    <row r="5765" spans="87:88" x14ac:dyDescent="0.25">
      <c r="CI5765">
        <f>'TABLEAU DE BORD'!B5763</f>
        <v>0</v>
      </c>
      <c r="CJ5765">
        <f>'TABLEAU DE BORD'!E5763-'TABLEAU DE BORD'!C5763</f>
        <v>0</v>
      </c>
    </row>
    <row r="5766" spans="87:88" x14ac:dyDescent="0.25">
      <c r="CI5766">
        <f>'TABLEAU DE BORD'!B5764</f>
        <v>0</v>
      </c>
      <c r="CJ5766">
        <f>'TABLEAU DE BORD'!E5764-'TABLEAU DE BORD'!C5764</f>
        <v>0</v>
      </c>
    </row>
    <row r="5767" spans="87:88" x14ac:dyDescent="0.25">
      <c r="CI5767">
        <f>'TABLEAU DE BORD'!B5765</f>
        <v>0</v>
      </c>
      <c r="CJ5767">
        <f>'TABLEAU DE BORD'!E5765-'TABLEAU DE BORD'!C5765</f>
        <v>0</v>
      </c>
    </row>
    <row r="5768" spans="87:88" x14ac:dyDescent="0.25">
      <c r="CI5768">
        <f>'TABLEAU DE BORD'!B5766</f>
        <v>0</v>
      </c>
      <c r="CJ5768">
        <f>'TABLEAU DE BORD'!E5766-'TABLEAU DE BORD'!C5766</f>
        <v>0</v>
      </c>
    </row>
    <row r="5769" spans="87:88" x14ac:dyDescent="0.25">
      <c r="CI5769">
        <f>'TABLEAU DE BORD'!B5767</f>
        <v>0</v>
      </c>
      <c r="CJ5769">
        <f>'TABLEAU DE BORD'!E5767-'TABLEAU DE BORD'!C5767</f>
        <v>0</v>
      </c>
    </row>
    <row r="5770" spans="87:88" x14ac:dyDescent="0.25">
      <c r="CI5770">
        <f>'TABLEAU DE BORD'!B5768</f>
        <v>0</v>
      </c>
      <c r="CJ5770">
        <f>'TABLEAU DE BORD'!E5768-'TABLEAU DE BORD'!C5768</f>
        <v>0</v>
      </c>
    </row>
    <row r="5771" spans="87:88" x14ac:dyDescent="0.25">
      <c r="CI5771">
        <f>'TABLEAU DE BORD'!B5769</f>
        <v>0</v>
      </c>
      <c r="CJ5771">
        <f>'TABLEAU DE BORD'!E5769-'TABLEAU DE BORD'!C5769</f>
        <v>0</v>
      </c>
    </row>
    <row r="5772" spans="87:88" x14ac:dyDescent="0.25">
      <c r="CI5772">
        <f>'TABLEAU DE BORD'!B5770</f>
        <v>0</v>
      </c>
      <c r="CJ5772">
        <f>'TABLEAU DE BORD'!E5770-'TABLEAU DE BORD'!C5770</f>
        <v>0</v>
      </c>
    </row>
    <row r="5773" spans="87:88" x14ac:dyDescent="0.25">
      <c r="CI5773">
        <f>'TABLEAU DE BORD'!B5771</f>
        <v>0</v>
      </c>
      <c r="CJ5773">
        <f>'TABLEAU DE BORD'!E5771-'TABLEAU DE BORD'!C5771</f>
        <v>0</v>
      </c>
    </row>
    <row r="5774" spans="87:88" x14ac:dyDescent="0.25">
      <c r="CI5774">
        <f>'TABLEAU DE BORD'!B5772</f>
        <v>0</v>
      </c>
      <c r="CJ5774">
        <f>'TABLEAU DE BORD'!E5772-'TABLEAU DE BORD'!C5772</f>
        <v>0</v>
      </c>
    </row>
    <row r="5775" spans="87:88" x14ac:dyDescent="0.25">
      <c r="CI5775">
        <f>'TABLEAU DE BORD'!B5773</f>
        <v>0</v>
      </c>
      <c r="CJ5775">
        <f>'TABLEAU DE BORD'!E5773-'TABLEAU DE BORD'!C5773</f>
        <v>0</v>
      </c>
    </row>
    <row r="5776" spans="87:88" x14ac:dyDescent="0.25">
      <c r="CI5776">
        <f>'TABLEAU DE BORD'!B5774</f>
        <v>0</v>
      </c>
      <c r="CJ5776">
        <f>'TABLEAU DE BORD'!E5774-'TABLEAU DE BORD'!C5774</f>
        <v>0</v>
      </c>
    </row>
    <row r="5777" spans="87:88" x14ac:dyDescent="0.25">
      <c r="CI5777">
        <f>'TABLEAU DE BORD'!B5775</f>
        <v>0</v>
      </c>
      <c r="CJ5777">
        <f>'TABLEAU DE BORD'!E5775-'TABLEAU DE BORD'!C5775</f>
        <v>0</v>
      </c>
    </row>
    <row r="5778" spans="87:88" x14ac:dyDescent="0.25">
      <c r="CI5778">
        <f>'TABLEAU DE BORD'!B5776</f>
        <v>0</v>
      </c>
      <c r="CJ5778">
        <f>'TABLEAU DE BORD'!E5776-'TABLEAU DE BORD'!C5776</f>
        <v>0</v>
      </c>
    </row>
    <row r="5779" spans="87:88" x14ac:dyDescent="0.25">
      <c r="CI5779">
        <f>'TABLEAU DE BORD'!B5777</f>
        <v>0</v>
      </c>
      <c r="CJ5779">
        <f>'TABLEAU DE BORD'!E5777-'TABLEAU DE BORD'!C5777</f>
        <v>0</v>
      </c>
    </row>
    <row r="5780" spans="87:88" x14ac:dyDescent="0.25">
      <c r="CI5780">
        <f>'TABLEAU DE BORD'!B5778</f>
        <v>0</v>
      </c>
      <c r="CJ5780">
        <f>'TABLEAU DE BORD'!E5778-'TABLEAU DE BORD'!C5778</f>
        <v>0</v>
      </c>
    </row>
    <row r="5781" spans="87:88" x14ac:dyDescent="0.25">
      <c r="CI5781">
        <f>'TABLEAU DE BORD'!B5779</f>
        <v>0</v>
      </c>
      <c r="CJ5781">
        <f>'TABLEAU DE BORD'!E5779-'TABLEAU DE BORD'!C5779</f>
        <v>0</v>
      </c>
    </row>
    <row r="5782" spans="87:88" x14ac:dyDescent="0.25">
      <c r="CI5782">
        <f>'TABLEAU DE BORD'!B5780</f>
        <v>0</v>
      </c>
      <c r="CJ5782">
        <f>'TABLEAU DE BORD'!E5780-'TABLEAU DE BORD'!C5780</f>
        <v>0</v>
      </c>
    </row>
    <row r="5783" spans="87:88" x14ac:dyDescent="0.25">
      <c r="CI5783">
        <f>'TABLEAU DE BORD'!B5781</f>
        <v>0</v>
      </c>
      <c r="CJ5783">
        <f>'TABLEAU DE BORD'!E5781-'TABLEAU DE BORD'!C5781</f>
        <v>0</v>
      </c>
    </row>
    <row r="5784" spans="87:88" x14ac:dyDescent="0.25">
      <c r="CI5784">
        <f>'TABLEAU DE BORD'!B5782</f>
        <v>0</v>
      </c>
      <c r="CJ5784">
        <f>'TABLEAU DE BORD'!E5782-'TABLEAU DE BORD'!C5782</f>
        <v>0</v>
      </c>
    </row>
    <row r="5785" spans="87:88" x14ac:dyDescent="0.25">
      <c r="CI5785">
        <f>'TABLEAU DE BORD'!B5783</f>
        <v>0</v>
      </c>
      <c r="CJ5785">
        <f>'TABLEAU DE BORD'!E5783-'TABLEAU DE BORD'!C5783</f>
        <v>0</v>
      </c>
    </row>
    <row r="5786" spans="87:88" x14ac:dyDescent="0.25">
      <c r="CI5786">
        <f>'TABLEAU DE BORD'!B5784</f>
        <v>0</v>
      </c>
      <c r="CJ5786">
        <f>'TABLEAU DE BORD'!E5784-'TABLEAU DE BORD'!C5784</f>
        <v>0</v>
      </c>
    </row>
    <row r="5787" spans="87:88" x14ac:dyDescent="0.25">
      <c r="CI5787">
        <f>'TABLEAU DE BORD'!B5785</f>
        <v>0</v>
      </c>
      <c r="CJ5787">
        <f>'TABLEAU DE BORD'!E5785-'TABLEAU DE BORD'!C5785</f>
        <v>0</v>
      </c>
    </row>
    <row r="5788" spans="87:88" x14ac:dyDescent="0.25">
      <c r="CI5788">
        <f>'TABLEAU DE BORD'!B5786</f>
        <v>0</v>
      </c>
      <c r="CJ5788">
        <f>'TABLEAU DE BORD'!E5786-'TABLEAU DE BORD'!C5786</f>
        <v>0</v>
      </c>
    </row>
    <row r="5789" spans="87:88" x14ac:dyDescent="0.25">
      <c r="CI5789">
        <f>'TABLEAU DE BORD'!B5787</f>
        <v>0</v>
      </c>
      <c r="CJ5789">
        <f>'TABLEAU DE BORD'!E5787-'TABLEAU DE BORD'!C5787</f>
        <v>0</v>
      </c>
    </row>
    <row r="5790" spans="87:88" x14ac:dyDescent="0.25">
      <c r="CJ5790">
        <f>'TABLEAU DE BORD'!E5788-'TABLEAU DE BORD'!C5788</f>
        <v>0</v>
      </c>
    </row>
    <row r="5791" spans="87:88" x14ac:dyDescent="0.25">
      <c r="CJ5791">
        <f>'TABLEAU DE BORD'!E5789-'TABLEAU DE BORD'!C5789</f>
        <v>0</v>
      </c>
    </row>
    <row r="5792" spans="87:88" x14ac:dyDescent="0.25">
      <c r="CJ5792">
        <f>'TABLEAU DE BORD'!E5790-'TABLEAU DE BORD'!C5790</f>
        <v>0</v>
      </c>
    </row>
    <row r="5793" spans="88:88" x14ac:dyDescent="0.25">
      <c r="CJ5793">
        <f>'TABLEAU DE BORD'!E5791-'TABLEAU DE BORD'!C5791</f>
        <v>0</v>
      </c>
    </row>
    <row r="5794" spans="88:88" x14ac:dyDescent="0.25">
      <c r="CJ5794">
        <f>'TABLEAU DE BORD'!E5792-'TABLEAU DE BORD'!C5792</f>
        <v>0</v>
      </c>
    </row>
    <row r="5795" spans="88:88" x14ac:dyDescent="0.25">
      <c r="CJ5795">
        <f>'TABLEAU DE BORD'!E5793-'TABLEAU DE BORD'!C5793</f>
        <v>0</v>
      </c>
    </row>
    <row r="5796" spans="88:88" x14ac:dyDescent="0.25">
      <c r="CJ5796">
        <f>'TABLEAU DE BORD'!E5794-'TABLEAU DE BORD'!C5794</f>
        <v>0</v>
      </c>
    </row>
    <row r="5797" spans="88:88" x14ac:dyDescent="0.25">
      <c r="CJ5797">
        <f>'TABLEAU DE BORD'!E5795-'TABLEAU DE BORD'!C5795</f>
        <v>0</v>
      </c>
    </row>
  </sheetData>
  <mergeCells count="92">
    <mergeCell ref="D4:F4"/>
    <mergeCell ref="BP7:BR7"/>
    <mergeCell ref="BO8:BO12"/>
    <mergeCell ref="W11:X11"/>
    <mergeCell ref="AJ11:AK11"/>
    <mergeCell ref="AV11:AW11"/>
    <mergeCell ref="AU14:AV14"/>
    <mergeCell ref="T13:U13"/>
    <mergeCell ref="V13:W13"/>
    <mergeCell ref="AG13:AH13"/>
    <mergeCell ref="AI13:AJ13"/>
    <mergeCell ref="AS13:AT13"/>
    <mergeCell ref="AU13:AV13"/>
    <mergeCell ref="T14:U14"/>
    <mergeCell ref="V14:W14"/>
    <mergeCell ref="AG14:AH14"/>
    <mergeCell ref="AI14:AJ14"/>
    <mergeCell ref="AS14:AT14"/>
    <mergeCell ref="V15:W15"/>
    <mergeCell ref="AI15:AJ15"/>
    <mergeCell ref="AU15:AV15"/>
    <mergeCell ref="V16:W16"/>
    <mergeCell ref="AI16:AJ16"/>
    <mergeCell ref="AU16:AV16"/>
    <mergeCell ref="V17:W17"/>
    <mergeCell ref="AI17:AJ17"/>
    <mergeCell ref="AU17:AV17"/>
    <mergeCell ref="V18:W18"/>
    <mergeCell ref="AI18:AJ18"/>
    <mergeCell ref="AU18:AV18"/>
    <mergeCell ref="V19:W19"/>
    <mergeCell ref="AI19:AJ19"/>
    <mergeCell ref="AU19:AV19"/>
    <mergeCell ref="V20:W20"/>
    <mergeCell ref="AI20:AJ20"/>
    <mergeCell ref="AU20:AV20"/>
    <mergeCell ref="V21:W21"/>
    <mergeCell ref="AI21:AJ21"/>
    <mergeCell ref="AU21:AV21"/>
    <mergeCell ref="V22:W22"/>
    <mergeCell ref="AI22:AJ22"/>
    <mergeCell ref="AU22:AV22"/>
    <mergeCell ref="V23:W23"/>
    <mergeCell ref="AI23:AJ23"/>
    <mergeCell ref="AU23:AV23"/>
    <mergeCell ref="V24:W24"/>
    <mergeCell ref="AI24:AJ24"/>
    <mergeCell ref="AU24:AV24"/>
    <mergeCell ref="V25:W25"/>
    <mergeCell ref="AI25:AJ25"/>
    <mergeCell ref="AU25:AV25"/>
    <mergeCell ref="V26:W26"/>
    <mergeCell ref="AI26:AJ26"/>
    <mergeCell ref="AU26:AV26"/>
    <mergeCell ref="V27:W27"/>
    <mergeCell ref="AI27:AJ27"/>
    <mergeCell ref="AU27:AV27"/>
    <mergeCell ref="V28:W28"/>
    <mergeCell ref="AI28:AJ28"/>
    <mergeCell ref="AU28:AV28"/>
    <mergeCell ref="V29:W29"/>
    <mergeCell ref="AI29:AJ29"/>
    <mergeCell ref="AU29:AV29"/>
    <mergeCell ref="V30:W30"/>
    <mergeCell ref="AI30:AJ30"/>
    <mergeCell ref="AU30:AV30"/>
    <mergeCell ref="V31:W31"/>
    <mergeCell ref="AI31:AJ31"/>
    <mergeCell ref="AU31:AV31"/>
    <mergeCell ref="V32:W32"/>
    <mergeCell ref="AI32:AJ32"/>
    <mergeCell ref="AU32:AV32"/>
    <mergeCell ref="AI33:AJ33"/>
    <mergeCell ref="AU33:AV33"/>
    <mergeCell ref="AI34:AJ34"/>
    <mergeCell ref="AU34:AV34"/>
    <mergeCell ref="AI35:AJ35"/>
    <mergeCell ref="AU35:AV35"/>
    <mergeCell ref="AI36:AJ36"/>
    <mergeCell ref="AU36:AV36"/>
    <mergeCell ref="AI37:AJ37"/>
    <mergeCell ref="AU37:AV37"/>
    <mergeCell ref="AI38:AJ38"/>
    <mergeCell ref="AU38:AV38"/>
    <mergeCell ref="AI42:AJ42"/>
    <mergeCell ref="AU42:AV42"/>
    <mergeCell ref="AI39:AJ39"/>
    <mergeCell ref="AU39:AV39"/>
    <mergeCell ref="AI40:AJ40"/>
    <mergeCell ref="AU40:AV40"/>
    <mergeCell ref="AI41:AJ41"/>
    <mergeCell ref="AU41:AV41"/>
  </mergeCells>
  <conditionalFormatting sqref="V17:W32">
    <cfRule type="cellIs" dxfId="47" priority="39" stopIfTrue="1" operator="notEqual">
      <formula>""</formula>
    </cfRule>
  </conditionalFormatting>
  <conditionalFormatting sqref="AB16:AB23 X16:X23">
    <cfRule type="expression" dxfId="46" priority="40" stopIfTrue="1">
      <formula>V16&lt;&gt;""</formula>
    </cfRule>
  </conditionalFormatting>
  <conditionalFormatting sqref="AA16:AA23">
    <cfRule type="expression" dxfId="45" priority="41" stopIfTrue="1">
      <formula>Z16&lt;&gt;""</formula>
    </cfRule>
  </conditionalFormatting>
  <conditionalFormatting sqref="AC16:AC23 AP16:AQ23">
    <cfRule type="expression" dxfId="44" priority="42" stopIfTrue="1">
      <formula>Z16&lt;&gt;""</formula>
    </cfRule>
  </conditionalFormatting>
  <conditionalFormatting sqref="T11">
    <cfRule type="expression" dxfId="43" priority="32" stopIfTrue="1">
      <formula>$G$34&lt;&gt;""</formula>
    </cfRule>
    <cfRule type="cellIs" dxfId="42" priority="33" stopIfTrue="1" operator="equal">
      <formula>""</formula>
    </cfRule>
  </conditionalFormatting>
  <conditionalFormatting sqref="S11">
    <cfRule type="expression" dxfId="41" priority="34" stopIfTrue="1">
      <formula>$B$34&lt;&gt;""</formula>
    </cfRule>
  </conditionalFormatting>
  <conditionalFormatting sqref="Y11">
    <cfRule type="expression" dxfId="40" priority="35" stopIfTrue="1">
      <formula>$B$34&lt;&gt;""</formula>
    </cfRule>
    <cfRule type="cellIs" dxfId="39" priority="36" stopIfTrue="1" operator="equal">
      <formula>""</formula>
    </cfRule>
  </conditionalFormatting>
  <conditionalFormatting sqref="W11">
    <cfRule type="expression" dxfId="38" priority="37" stopIfTrue="1">
      <formula>$G$34&lt;&gt;""</formula>
    </cfRule>
  </conditionalFormatting>
  <conditionalFormatting sqref="Y12">
    <cfRule type="expression" dxfId="37" priority="38" stopIfTrue="1">
      <formula>$E$33&lt;&gt;""</formula>
    </cfRule>
  </conditionalFormatting>
  <conditionalFormatting sqref="Z15:Z20">
    <cfRule type="expression" dxfId="36" priority="43" stopIfTrue="1">
      <formula>#REF!="F2+G3"</formula>
    </cfRule>
    <cfRule type="cellIs" dxfId="35" priority="44" stopIfTrue="1" operator="notEqual">
      <formula>""</formula>
    </cfRule>
  </conditionalFormatting>
  <conditionalFormatting sqref="Z21">
    <cfRule type="expression" dxfId="34" priority="45" stopIfTrue="1">
      <formula>BT21="F2+G3"</formula>
    </cfRule>
    <cfRule type="cellIs" dxfId="33" priority="46" stopIfTrue="1" operator="notEqual">
      <formula>""</formula>
    </cfRule>
  </conditionalFormatting>
  <conditionalFormatting sqref="Z22:Z23">
    <cfRule type="expression" dxfId="32" priority="47" stopIfTrue="1">
      <formula>CC22="F2+G3"</formula>
    </cfRule>
    <cfRule type="cellIs" dxfId="31" priority="48" stopIfTrue="1" operator="notEqual">
      <formula>""</formula>
    </cfRule>
  </conditionalFormatting>
  <conditionalFormatting sqref="AO16:AO23 AK16:AK23">
    <cfRule type="expression" dxfId="30" priority="24" stopIfTrue="1">
      <formula>AI16&lt;&gt;""</formula>
    </cfRule>
  </conditionalFormatting>
  <conditionalFormatting sqref="AN16:AN23">
    <cfRule type="expression" dxfId="29" priority="25" stopIfTrue="1">
      <formula>AM16&lt;&gt;""</formula>
    </cfRule>
  </conditionalFormatting>
  <conditionalFormatting sqref="AG11">
    <cfRule type="expression" dxfId="28" priority="17" stopIfTrue="1">
      <formula>$G$34&lt;&gt;""</formula>
    </cfRule>
    <cfRule type="cellIs" dxfId="27" priority="18" stopIfTrue="1" operator="equal">
      <formula>""</formula>
    </cfRule>
  </conditionalFormatting>
  <conditionalFormatting sqref="AF11">
    <cfRule type="expression" dxfId="26" priority="19" stopIfTrue="1">
      <formula>$B$34&lt;&gt;""</formula>
    </cfRule>
  </conditionalFormatting>
  <conditionalFormatting sqref="AL11">
    <cfRule type="expression" dxfId="25" priority="20" stopIfTrue="1">
      <formula>$B$34&lt;&gt;""</formula>
    </cfRule>
    <cfRule type="cellIs" dxfId="24" priority="21" stopIfTrue="1" operator="equal">
      <formula>""</formula>
    </cfRule>
  </conditionalFormatting>
  <conditionalFormatting sqref="AJ11">
    <cfRule type="expression" dxfId="23" priority="22" stopIfTrue="1">
      <formula>$G$34&lt;&gt;""</formula>
    </cfRule>
  </conditionalFormatting>
  <conditionalFormatting sqref="AL12">
    <cfRule type="expression" dxfId="22" priority="23" stopIfTrue="1">
      <formula>$E$33&lt;&gt;""</formula>
    </cfRule>
  </conditionalFormatting>
  <conditionalFormatting sqref="AM15:AM20">
    <cfRule type="expression" dxfId="21" priority="26" stopIfTrue="1">
      <formula>#REF!="F2+G3"</formula>
    </cfRule>
    <cfRule type="cellIs" dxfId="20" priority="27" stopIfTrue="1" operator="notEqual">
      <formula>""</formula>
    </cfRule>
  </conditionalFormatting>
  <conditionalFormatting sqref="AM21">
    <cfRule type="expression" dxfId="19" priority="28" stopIfTrue="1">
      <formula>CG21="F2+G3"</formula>
    </cfRule>
    <cfRule type="cellIs" dxfId="18" priority="29" stopIfTrue="1" operator="notEqual">
      <formula>""</formula>
    </cfRule>
  </conditionalFormatting>
  <conditionalFormatting sqref="AM22:AM23">
    <cfRule type="expression" dxfId="17" priority="30" stopIfTrue="1">
      <formula>CP22="F2+G3"</formula>
    </cfRule>
    <cfRule type="cellIs" dxfId="16" priority="31" stopIfTrue="1" operator="notEqual">
      <formula>""</formula>
    </cfRule>
  </conditionalFormatting>
  <conditionalFormatting sqref="BB16:BC23">
    <cfRule type="expression" dxfId="15" priority="16" stopIfTrue="1">
      <formula>AY16&lt;&gt;""</formula>
    </cfRule>
  </conditionalFormatting>
  <conditionalFormatting sqref="BA16:BA23 AW16:AW23">
    <cfRule type="expression" dxfId="14" priority="8" stopIfTrue="1">
      <formula>AU16&lt;&gt;""</formula>
    </cfRule>
  </conditionalFormatting>
  <conditionalFormatting sqref="AZ16:AZ23">
    <cfRule type="expression" dxfId="13" priority="9" stopIfTrue="1">
      <formula>AY16&lt;&gt;""</formula>
    </cfRule>
  </conditionalFormatting>
  <conditionalFormatting sqref="AS11">
    <cfRule type="expression" dxfId="12" priority="1" stopIfTrue="1">
      <formula>$G$34&lt;&gt;""</formula>
    </cfRule>
    <cfRule type="cellIs" dxfId="11" priority="2" stopIfTrue="1" operator="equal">
      <formula>""</formula>
    </cfRule>
  </conditionalFormatting>
  <conditionalFormatting sqref="AR11">
    <cfRule type="expression" dxfId="10" priority="3" stopIfTrue="1">
      <formula>$B$34&lt;&gt;""</formula>
    </cfRule>
  </conditionalFormatting>
  <conditionalFormatting sqref="AX11">
    <cfRule type="expression" dxfId="9" priority="4" stopIfTrue="1">
      <formula>$B$34&lt;&gt;""</formula>
    </cfRule>
    <cfRule type="cellIs" dxfId="8" priority="5" stopIfTrue="1" operator="equal">
      <formula>""</formula>
    </cfRule>
  </conditionalFormatting>
  <conditionalFormatting sqref="AV11">
    <cfRule type="expression" dxfId="7" priority="6" stopIfTrue="1">
      <formula>$G$34&lt;&gt;""</formula>
    </cfRule>
  </conditionalFormatting>
  <conditionalFormatting sqref="AX12">
    <cfRule type="expression" dxfId="6" priority="7" stopIfTrue="1">
      <formula>$E$33&lt;&gt;""</formula>
    </cfRule>
  </conditionalFormatting>
  <conditionalFormatting sqref="AY15:AY20">
    <cfRule type="expression" dxfId="5" priority="10" stopIfTrue="1">
      <formula>#REF!="F2+G3"</formula>
    </cfRule>
    <cfRule type="cellIs" dxfId="4" priority="11" stopIfTrue="1" operator="notEqual">
      <formula>""</formula>
    </cfRule>
  </conditionalFormatting>
  <conditionalFormatting sqref="AY21">
    <cfRule type="expression" dxfId="3" priority="12" stopIfTrue="1">
      <formula>CS21="F2+G3"</formula>
    </cfRule>
    <cfRule type="cellIs" dxfId="2" priority="13" stopIfTrue="1" operator="notEqual">
      <formula>""</formula>
    </cfRule>
  </conditionalFormatting>
  <conditionalFormatting sqref="AY22:AY23">
    <cfRule type="expression" dxfId="1" priority="14" stopIfTrue="1">
      <formula>DB22="F2+G3"</formula>
    </cfRule>
    <cfRule type="cellIs" dxfId="0" priority="15" stopIfTrue="1" operator="notEqual">
      <formula>""</formula>
    </cfRule>
  </conditionalFormatting>
  <dataValidations count="1">
    <dataValidation type="list" allowBlank="1" showInputMessage="1" showErrorMessage="1" sqref="BK23" xr:uid="{15EA2D9C-FBFC-406F-8923-911D839300FE}">
      <formula1>"OUI,NON,Choix"</formula1>
    </dataValidation>
  </dataValidations>
  <pageMargins left="0.70866141732283472" right="0.70866141732283472" top="0.74803149606299213" bottom="0.74803149606299213" header="0.31496062992125984" footer="0.31496062992125984"/>
  <pageSetup paperSize="9" scale="53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8726A8DA-0C5A-4B68-930A-331959C2F456}">
          <x14:formula1>
            <xm:f>'TABLEAU DE BORD'!$H$13:$H$2000</xm:f>
          </x14:formula1>
          <xm:sqref>J2:O2</xm:sqref>
        </x14:dataValidation>
        <x14:dataValidation type="list" showInputMessage="1" showErrorMessage="1" xr:uid="{5E805E2A-E85D-4D02-9839-85258CA192F6}">
          <x14:formula1>
            <xm:f>'TABLEAU DE BORD'!$B$13:$B$2000</xm:f>
          </x14:formula1>
          <xm:sqref>H2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TABLEAU DE BORD</vt:lpstr>
      <vt:lpstr>Formalisme RTE</vt:lpstr>
      <vt:lpstr>'Formalisme RTE'!sinalpha</vt:lpstr>
      <vt:lpstr>'Formalisme RTE'!Zone_d_impression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DESPRATS Julien</dc:creator>
  <cp:lastModifiedBy>DESPRATS Julien</cp:lastModifiedBy>
  <dcterms:created xsi:type="dcterms:W3CDTF">2019-12-11T06:53:08Z</dcterms:created>
  <dcterms:modified xsi:type="dcterms:W3CDTF">2019-12-11T06:55:55Z</dcterms:modified>
</cp:coreProperties>
</file>