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X5640\Downloads\"/>
    </mc:Choice>
  </mc:AlternateContent>
  <bookViews>
    <workbookView xWindow="0" yWindow="0" windowWidth="28800" windowHeight="11910"/>
  </bookViews>
  <sheets>
    <sheet name="grp_naf" sheetId="34" r:id="rId1"/>
    <sheet name="Avec IDCC" sheetId="28" r:id="rId2"/>
    <sheet name="Feuil2" sheetId="31" r:id="rId3"/>
    <sheet name="synthèse" sheetId="32" r:id="rId4"/>
  </sheets>
  <calcPr calcId="171027" calcMode="manual" calcCompleted="0"/>
  <pivotCaches>
    <pivotCache cacheId="48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32" l="1"/>
  <c r="B8" i="32"/>
  <c r="K4" i="32"/>
  <c r="F4" i="32" s="1"/>
  <c r="K2" i="28"/>
  <c r="K3" i="28"/>
  <c r="K4" i="28"/>
  <c r="E8" i="32" s="1"/>
  <c r="K5" i="28"/>
  <c r="K6" i="28"/>
  <c r="G7" i="32" s="1"/>
  <c r="B7" i="32" s="1"/>
  <c r="K7" i="28"/>
  <c r="K8" i="28"/>
  <c r="K9" i="28"/>
  <c r="K10" i="28"/>
  <c r="K11" i="28"/>
  <c r="K12" i="28"/>
  <c r="K13" i="28"/>
  <c r="K14" i="28"/>
  <c r="K15" i="28"/>
  <c r="K16" i="28"/>
  <c r="K17" i="28"/>
  <c r="K18" i="28"/>
  <c r="J2" i="28"/>
  <c r="J3" i="28"/>
  <c r="J4" i="28"/>
  <c r="J5" i="28"/>
  <c r="J6" i="28"/>
  <c r="J7" i="28"/>
  <c r="J8" i="28"/>
  <c r="J9" i="28"/>
  <c r="J10" i="28"/>
  <c r="J11" i="28"/>
  <c r="J12" i="28"/>
  <c r="J13" i="28"/>
  <c r="J14" i="28"/>
  <c r="J15" i="28"/>
  <c r="J16" i="28"/>
  <c r="J17" i="28"/>
  <c r="J18" i="28"/>
  <c r="F7" i="32"/>
  <c r="F8" i="32"/>
  <c r="C8" i="32" l="1"/>
  <c r="H4" i="32"/>
  <c r="C4" i="32" s="1"/>
  <c r="I4" i="32"/>
  <c r="D4" i="32" s="1"/>
  <c r="G4" i="32"/>
  <c r="B4" i="32" s="1"/>
  <c r="D7" i="32" l="1"/>
  <c r="J4" i="32"/>
  <c r="E4" i="32" s="1"/>
  <c r="E7" i="32"/>
  <c r="C7" i="32"/>
</calcChain>
</file>

<file path=xl/sharedStrings.xml><?xml version="1.0" encoding="utf-8"?>
<sst xmlns="http://schemas.openxmlformats.org/spreadsheetml/2006/main" count="172" uniqueCount="96">
  <si>
    <t>N° ADH</t>
  </si>
  <si>
    <t>RAISON_SOCIALE</t>
  </si>
  <si>
    <t>CCN_APPLIQUEE</t>
  </si>
  <si>
    <t>EFFECTIF</t>
  </si>
  <si>
    <t>CPN_222</t>
  </si>
  <si>
    <t>CO_CTNA_A36_1</t>
  </si>
  <si>
    <t>VA_MINI_CTNU_A36_1</t>
  </si>
  <si>
    <t/>
  </si>
  <si>
    <t>Oui</t>
  </si>
  <si>
    <t>Non</t>
  </si>
  <si>
    <t>Inconnu</t>
  </si>
  <si>
    <t>4641Z</t>
  </si>
  <si>
    <t xml:space="preserve">0650  </t>
  </si>
  <si>
    <t>6420Z</t>
  </si>
  <si>
    <t>COEF</t>
  </si>
  <si>
    <t xml:space="preserve">200       </t>
  </si>
  <si>
    <t>058250646000</t>
  </si>
  <si>
    <t>1512Z</t>
  </si>
  <si>
    <t>alix.mugnier@tmf-group.com</t>
  </si>
  <si>
    <t>1032Z</t>
  </si>
  <si>
    <t>1723Z</t>
  </si>
  <si>
    <t>nsimba-cabinetwoh@fr.oleane.com</t>
  </si>
  <si>
    <t>NIVE</t>
  </si>
  <si>
    <t xml:space="preserve">III       </t>
  </si>
  <si>
    <t xml:space="preserve">V         </t>
  </si>
  <si>
    <t>3831Z</t>
  </si>
  <si>
    <t>058669288000</t>
  </si>
  <si>
    <t>CATE</t>
  </si>
  <si>
    <t xml:space="preserve">D         </t>
  </si>
  <si>
    <t>058659991000</t>
  </si>
  <si>
    <t>contact@abcd-consultants.fr</t>
  </si>
  <si>
    <t>lict@sfec.fr</t>
  </si>
  <si>
    <t>058649395000</t>
  </si>
  <si>
    <t>058651348000</t>
  </si>
  <si>
    <t>058640053000</t>
  </si>
  <si>
    <t xml:space="preserve">CDISCOUNT                                                                                           </t>
  </si>
  <si>
    <t>058632133000</t>
  </si>
  <si>
    <t xml:space="preserve">2972  </t>
  </si>
  <si>
    <t>058636916000</t>
  </si>
  <si>
    <t>sgs@fiduciaire-mallet.com</t>
  </si>
  <si>
    <t>058648813000</t>
  </si>
  <si>
    <t xml:space="preserve">LAFARGE                                                                                             </t>
  </si>
  <si>
    <t>058648996000</t>
  </si>
  <si>
    <t>058208859000</t>
  </si>
  <si>
    <t>058329243000</t>
  </si>
  <si>
    <t>058650463000</t>
  </si>
  <si>
    <t xml:space="preserve">3131  </t>
  </si>
  <si>
    <t>Total général</t>
  </si>
  <si>
    <t>(Tous)</t>
  </si>
  <si>
    <t>Nombre de N° ADH</t>
  </si>
  <si>
    <t>NAF</t>
  </si>
  <si>
    <t>MAIL</t>
  </si>
  <si>
    <t xml:space="preserve">CLAYDON                                                                        </t>
  </si>
  <si>
    <t xml:space="preserve">POWER SERVICE                                                                                </t>
  </si>
  <si>
    <t xml:space="preserve"> HYDRO FRANCE                                                                                 </t>
  </si>
  <si>
    <t xml:space="preserve">HYDRO FRANCE                                                                                 </t>
  </si>
  <si>
    <t xml:space="preserve">CONTINENTAL                                    </t>
  </si>
  <si>
    <t xml:space="preserve">BORGO                                                                </t>
  </si>
  <si>
    <t xml:space="preserve">VERTU                                                   </t>
  </si>
  <si>
    <t xml:space="preserve">STE CONGOLAISE                                      </t>
  </si>
  <si>
    <t xml:space="preserve">VERTU                                                  </t>
  </si>
  <si>
    <t xml:space="preserve">VERTU                                         </t>
  </si>
  <si>
    <t xml:space="preserve">METALTECK                                                  </t>
  </si>
  <si>
    <t xml:space="preserve">JURLIQUE                                            </t>
  </si>
  <si>
    <t xml:space="preserve">EMESA                                        </t>
  </si>
  <si>
    <t xml:space="preserve">SA WEVER                                                  </t>
  </si>
  <si>
    <t>803Z</t>
  </si>
  <si>
    <t>804D</t>
  </si>
  <si>
    <t>5210Z</t>
  </si>
  <si>
    <t>4939Z</t>
  </si>
  <si>
    <t>4772Z</t>
  </si>
  <si>
    <t>1721Z</t>
  </si>
  <si>
    <t>1039Z</t>
  </si>
  <si>
    <t>0573</t>
  </si>
  <si>
    <t>0029</t>
  </si>
  <si>
    <t xml:space="preserve">avec effectif </t>
  </si>
  <si>
    <t>sans effectif ou inconnu</t>
  </si>
  <si>
    <t>INTERNATIONAL</t>
  </si>
  <si>
    <t>Dont ART.36</t>
  </si>
  <si>
    <t>Courrier</t>
  </si>
  <si>
    <t>Mail</t>
  </si>
  <si>
    <t>Total</t>
  </si>
  <si>
    <t xml:space="preserve">Dont Art 36 </t>
  </si>
  <si>
    <t xml:space="preserve">Courrier </t>
  </si>
  <si>
    <t xml:space="preserve">Dont     Art 36 </t>
  </si>
  <si>
    <t>Mails</t>
  </si>
  <si>
    <t>1512E-1721Z-1723Z-4939Z-6420Z</t>
  </si>
  <si>
    <t>IDCC/ NAF  CONCERNES</t>
  </si>
  <si>
    <t>TOTAL</t>
  </si>
  <si>
    <t>IDCC</t>
  </si>
  <si>
    <t>0650</t>
  </si>
  <si>
    <t>1512E</t>
  </si>
  <si>
    <t>Groupe NAF</t>
  </si>
  <si>
    <t>Étiquettes de colonnes</t>
  </si>
  <si>
    <t>AUTRES NAF</t>
  </si>
  <si>
    <t>Effectif2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</si>
</sst>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vertical="top"/>
    </xf>
    <xf numFmtId="49" fontId="0" fillId="0" borderId="0" xfId="0" applyNumberForma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vertical="center"/>
    </xf>
    <xf numFmtId="0" fontId="4" fillId="5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11" fontId="2" fillId="5" borderId="1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/>
    <xf numFmtId="49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238125</xdr:colOff>
      <xdr:row>0</xdr:row>
      <xdr:rowOff>152400</xdr:rowOff>
    </xdr:from>
    <xdr:to>
      <xdr:col>20</xdr:col>
      <xdr:colOff>304030</xdr:colOff>
      <xdr:row>8</xdr:row>
      <xdr:rowOff>180713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C0D48FF-69B9-4D01-A050-C3F5C8547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3750" y="152400"/>
          <a:ext cx="6161905" cy="209523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picier, Ken (ext)" refreshedDate="43201.703169097222" createdVersion="6" refreshedVersion="6" minRefreshableVersion="3" recordCount="17">
  <cacheSource type="worksheet">
    <worksheetSource name="Tableau2"/>
  </cacheSource>
  <cacheFields count="11">
    <cacheField name="N° ADH" numFmtId="0">
      <sharedItems/>
    </cacheField>
    <cacheField name="MAIL" numFmtId="0">
      <sharedItems count="6">
        <s v="nsimba-cabinetwoh@fr.oleane.com"/>
        <s v=""/>
        <s v="sgs@fiduciaire-mallet.com"/>
        <s v="lict@sfec.fr"/>
        <s v="contact@abcd-consultants.fr"/>
        <s v="alix.mugnier@tmf-group.com"/>
      </sharedItems>
    </cacheField>
    <cacheField name="RAISON_SOCIALE" numFmtId="0">
      <sharedItems/>
    </cacheField>
    <cacheField name="NAF" numFmtId="0">
      <sharedItems/>
    </cacheField>
    <cacheField name="CCN_APPLIQUEE" numFmtId="0">
      <sharedItems containsMixedTypes="1" containsNumber="1" containsInteger="1" minValue="2972" maxValue="3131" count="7">
        <s v="3131  "/>
        <n v="3131"/>
        <s v="0650  "/>
        <s v="0573"/>
        <s v="2972  "/>
        <n v="2972"/>
        <s v="0029"/>
      </sharedItems>
    </cacheField>
    <cacheField name="EFFECTIF" numFmtId="0">
      <sharedItems containsMixedTypes="1" containsNumber="1" containsInteger="1" minValue="0" maxValue="113" count="12">
        <n v="1"/>
        <n v="37"/>
        <n v="82"/>
        <n v="0"/>
        <n v="113"/>
        <n v="7"/>
        <n v="23"/>
        <n v="21"/>
        <n v="9"/>
        <n v="5"/>
        <s v="Inconnu"/>
        <n v="4"/>
      </sharedItems>
    </cacheField>
    <cacheField name="CPN_222" numFmtId="0">
      <sharedItems count="2">
        <s v="Oui"/>
        <s v="Non"/>
      </sharedItems>
    </cacheField>
    <cacheField name="CO_CTNA_A36_1" numFmtId="0">
      <sharedItems containsBlank="1"/>
    </cacheField>
    <cacheField name="VA_MINI_CTNU_A36_1" numFmtId="0">
      <sharedItems containsBlank="1"/>
    </cacheField>
    <cacheField name="Groupe NAF" numFmtId="0">
      <sharedItems count="2">
        <s v="AUTRES NAF"/>
        <s v="1512E-1721Z-1723Z-4939Z-6420Z"/>
      </sharedItems>
    </cacheField>
    <cacheField name="Effectif2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s v="058650463000"/>
    <x v="0"/>
    <s v="CLAYDON                                                                        "/>
    <s v="803Z"/>
    <x v="0"/>
    <x v="0"/>
    <x v="0"/>
    <s v="NIVE"/>
    <s v="III       "/>
    <x v="0"/>
    <s v="avec effectif"/>
  </r>
  <r>
    <s v="058329243000"/>
    <x v="1"/>
    <s v="POWER SERVICE                                                                                "/>
    <s v="804D"/>
    <x v="1"/>
    <x v="1"/>
    <x v="0"/>
    <s v="NIVE"/>
    <s v="III       "/>
    <x v="0"/>
    <s v="avec effectif"/>
  </r>
  <r>
    <s v="058208859000"/>
    <x v="1"/>
    <s v=" HYDRO FRANCE                                                                                 "/>
    <s v="1723Z"/>
    <x v="2"/>
    <x v="2"/>
    <x v="0"/>
    <s v="COEF"/>
    <s v="200       "/>
    <x v="1"/>
    <s v="avec effectif"/>
  </r>
  <r>
    <s v="058208859000"/>
    <x v="1"/>
    <s v="HYDRO FRANCE                                                                                 "/>
    <s v="5210Z"/>
    <x v="1"/>
    <x v="2"/>
    <x v="0"/>
    <s v="NIVE"/>
    <s v="III       "/>
    <x v="0"/>
    <s v="avec effectif"/>
  </r>
  <r>
    <s v="058648996000"/>
    <x v="1"/>
    <s v="CONTINENTAL                                    "/>
    <s v="4939Z"/>
    <x v="2"/>
    <x v="3"/>
    <x v="0"/>
    <s v="NIVE"/>
    <s v="III       "/>
    <x v="1"/>
    <s v="sans effectif ou inconnu"/>
  </r>
  <r>
    <s v="058648813000"/>
    <x v="1"/>
    <s v="LAFARGE                                                                                             "/>
    <s v="4772Z"/>
    <x v="3"/>
    <x v="4"/>
    <x v="1"/>
    <m/>
    <m/>
    <x v="0"/>
    <s v="avec effectif"/>
  </r>
  <r>
    <s v="058636916000"/>
    <x v="2"/>
    <s v="BORGO                                                                "/>
    <s v="6420Z"/>
    <x v="2"/>
    <x v="5"/>
    <x v="1"/>
    <m/>
    <m/>
    <x v="1"/>
    <s v="avec effectif"/>
  </r>
  <r>
    <s v="058651348000"/>
    <x v="1"/>
    <s v="VERTU                                                   "/>
    <s v="1721Z"/>
    <x v="2"/>
    <x v="6"/>
    <x v="0"/>
    <s v="NIVE"/>
    <s v="III       "/>
    <x v="1"/>
    <s v="avec effectif"/>
  </r>
  <r>
    <s v="058632133000"/>
    <x v="1"/>
    <s v="STE CONGOLAISE                                      "/>
    <s v="1032Z"/>
    <x v="4"/>
    <x v="7"/>
    <x v="1"/>
    <m/>
    <m/>
    <x v="0"/>
    <s v="avec effectif"/>
  </r>
  <r>
    <s v="058651348000"/>
    <x v="3"/>
    <s v="VERTU                                                  "/>
    <s v="1039Z"/>
    <x v="5"/>
    <x v="6"/>
    <x v="0"/>
    <s v="NIVE"/>
    <s v="III       "/>
    <x v="0"/>
    <s v="avec effectif"/>
  </r>
  <r>
    <s v="058651348000"/>
    <x v="1"/>
    <s v="VERTU                                         "/>
    <s v="1512Z"/>
    <x v="2"/>
    <x v="6"/>
    <x v="0"/>
    <s v="NIVE"/>
    <s v="III       "/>
    <x v="0"/>
    <s v="avec effectif"/>
  </r>
  <r>
    <s v="058640053000"/>
    <x v="1"/>
    <s v="CDISCOUNT                                                                                           "/>
    <s v="1512Z"/>
    <x v="2"/>
    <x v="8"/>
    <x v="1"/>
    <m/>
    <m/>
    <x v="0"/>
    <s v="avec effectif"/>
  </r>
  <r>
    <s v="058651348000"/>
    <x v="1"/>
    <s v="VERTU                                         "/>
    <s v="3831Z"/>
    <x v="1"/>
    <x v="6"/>
    <x v="0"/>
    <s v="NIVE"/>
    <s v="III       "/>
    <x v="0"/>
    <s v="avec effectif"/>
  </r>
  <r>
    <s v="058649395000"/>
    <x v="1"/>
    <s v="METALTECK                                                  "/>
    <s v="3831Z"/>
    <x v="1"/>
    <x v="0"/>
    <x v="1"/>
    <m/>
    <m/>
    <x v="0"/>
    <s v="avec effectif"/>
  </r>
  <r>
    <s v="058659991000"/>
    <x v="4"/>
    <s v="JURLIQUE                                            "/>
    <s v="4641Z"/>
    <x v="6"/>
    <x v="9"/>
    <x v="0"/>
    <s v="NIVE"/>
    <s v="V         "/>
    <x v="0"/>
    <s v="avec effectif"/>
  </r>
  <r>
    <s v="058669288000"/>
    <x v="5"/>
    <s v="EMESA                                        "/>
    <s v="4641Z"/>
    <x v="6"/>
    <x v="10"/>
    <x v="0"/>
    <s v="CATE"/>
    <s v="D         "/>
    <x v="0"/>
    <s v="sans effectif ou inconnu"/>
  </r>
  <r>
    <s v="058250646000"/>
    <x v="1"/>
    <s v="SA WEVER                                                  "/>
    <s v="4641Z"/>
    <x v="5"/>
    <x v="11"/>
    <x v="1"/>
    <m/>
    <m/>
    <x v="0"/>
    <s v="avec effectif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8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>
  <location ref="A6:D8" firstHeaderRow="1" firstDataRow="2" firstDataCol="1" rowPageCount="4" colPageCount="1"/>
  <pivotFields count="11">
    <pivotField dataField="1" showAll="0"/>
    <pivotField axis="axisPage" multipleItemSelectionAllowed="1" showAll="0">
      <items count="7">
        <item x="1"/>
        <item x="5"/>
        <item x="4"/>
        <item x="3"/>
        <item x="0"/>
        <item x="2"/>
        <item t="default"/>
      </items>
    </pivotField>
    <pivotField showAll="0"/>
    <pivotField showAll="0"/>
    <pivotField axis="axisPage" showAll="0">
      <items count="8">
        <item x="2"/>
        <item x="4"/>
        <item x="0"/>
        <item x="1"/>
        <item x="3"/>
        <item x="5"/>
        <item x="6"/>
        <item t="default"/>
      </items>
    </pivotField>
    <pivotField axis="axisPage" multipleItemSelectionAllowed="1" showAll="0">
      <items count="13">
        <item x="3"/>
        <item x="0"/>
        <item x="11"/>
        <item x="9"/>
        <item x="5"/>
        <item x="8"/>
        <item x="7"/>
        <item x="6"/>
        <item x="1"/>
        <item x="2"/>
        <item x="4"/>
        <item x="10"/>
        <item t="default"/>
      </items>
    </pivotField>
    <pivotField axis="axisPage" multipleItemSelectionAllowed="1" showAll="0">
      <items count="3">
        <item x="1"/>
        <item x="0"/>
        <item t="default"/>
      </items>
    </pivotField>
    <pivotField showAll="0"/>
    <pivotField showAll="0"/>
    <pivotField axis="axisCol" showAll="0">
      <items count="3">
        <item x="1"/>
        <item x="0"/>
        <item t="default"/>
      </items>
    </pivotField>
    <pivotField showAll="0"/>
  </pivotFields>
  <rowItems count="1">
    <i/>
  </rowItems>
  <colFields count="1">
    <field x="9"/>
  </colFields>
  <colItems count="3">
    <i>
      <x/>
    </i>
    <i>
      <x v="1"/>
    </i>
    <i t="grand">
      <x/>
    </i>
  </colItems>
  <pageFields count="4">
    <pageField fld="4" hier="-1"/>
    <pageField fld="1" hier="-1"/>
    <pageField fld="5" hier="-1"/>
    <pageField fld="6" hier="-1"/>
  </pageFields>
  <dataFields count="1">
    <dataField name="Nombre de N° ADH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au2" displayName="Tableau2" ref="A1:K18" totalsRowShown="0">
  <autoFilter ref="A1:K18">
    <filterColumn colId="4">
      <filters>
        <filter val="0650"/>
      </filters>
    </filterColumn>
  </autoFilter>
  <tableColumns count="11">
    <tableColumn id="1" name="N° ADH"/>
    <tableColumn id="2" name="MAIL"/>
    <tableColumn id="4" name="RAISON_SOCIALE"/>
    <tableColumn id="3" name="NAF"/>
    <tableColumn id="12" name="CCN_APPLIQUEE" dataDxfId="2"/>
    <tableColumn id="13" name="EFFECTIF"/>
    <tableColumn id="14" name="CPN_222"/>
    <tableColumn id="15" name="CO_CTNA_A36_1"/>
    <tableColumn id="16" name="VA_MINI_CTNU_A36_1"/>
    <tableColumn id="5" name="Groupe NAF" dataDxfId="1">
      <calculatedColumnFormula>IFERROR(VLOOKUP(Tableau2[[#This Row],[NAF]],grp_naf!$A:$B,2,FALSE),"AUTRES NAF")</calculatedColumnFormula>
    </tableColumn>
    <tableColumn id="6" name="Effectif2" dataDxfId="0">
      <calculatedColumnFormula>IF(AND(ISNUMBER(Tableau2[[#This Row],[EFFECTIF]]),Tableau2[[#This Row],[EFFECTIF]]&gt;0),"avec effectif","sans effectif ou inconnu")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B6"/>
  <sheetViews>
    <sheetView tabSelected="1" workbookViewId="0">
      <selection activeCell="D25" sqref="D25"/>
    </sheetView>
  </sheetViews>
  <sheetFormatPr baseColWidth="10" defaultRowHeight="15" x14ac:dyDescent="0.25"/>
  <cols>
    <col min="2" max="2" width="29.28515625" bestFit="1" customWidth="1"/>
  </cols>
  <sheetData>
    <row r="2" spans="1:2" x14ac:dyDescent="0.25">
      <c r="A2" t="s">
        <v>91</v>
      </c>
      <c r="B2" t="s">
        <v>86</v>
      </c>
    </row>
    <row r="3" spans="1:2" x14ac:dyDescent="0.25">
      <c r="A3" t="s">
        <v>71</v>
      </c>
      <c r="B3" t="s">
        <v>86</v>
      </c>
    </row>
    <row r="4" spans="1:2" x14ac:dyDescent="0.25">
      <c r="A4" t="s">
        <v>20</v>
      </c>
      <c r="B4" t="s">
        <v>86</v>
      </c>
    </row>
    <row r="5" spans="1:2" x14ac:dyDescent="0.25">
      <c r="A5" t="s">
        <v>69</v>
      </c>
      <c r="B5" t="s">
        <v>86</v>
      </c>
    </row>
    <row r="6" spans="1:2" x14ac:dyDescent="0.25">
      <c r="A6" t="s">
        <v>13</v>
      </c>
      <c r="B6" t="s">
        <v>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8"/>
  <sheetViews>
    <sheetView workbookViewId="0">
      <selection activeCell="E23" sqref="E23"/>
    </sheetView>
  </sheetViews>
  <sheetFormatPr baseColWidth="10" defaultRowHeight="15" x14ac:dyDescent="0.25"/>
  <cols>
    <col min="1" max="1" width="13.28515625" customWidth="1"/>
    <col min="3" max="4" width="22.42578125" customWidth="1"/>
    <col min="5" max="5" width="22.42578125" style="2" customWidth="1"/>
    <col min="8" max="8" width="17.85546875" customWidth="1"/>
    <col min="9" max="9" width="23.42578125" customWidth="1"/>
    <col min="10" max="10" width="29.28515625" bestFit="1" customWidth="1"/>
  </cols>
  <sheetData>
    <row r="1" spans="1:11" x14ac:dyDescent="0.25">
      <c r="A1" t="s">
        <v>0</v>
      </c>
      <c r="B1" t="s">
        <v>51</v>
      </c>
      <c r="C1" t="s">
        <v>1</v>
      </c>
      <c r="D1" t="s">
        <v>50</v>
      </c>
      <c r="E1" s="2" t="s">
        <v>2</v>
      </c>
      <c r="F1" t="s">
        <v>3</v>
      </c>
      <c r="G1" t="s">
        <v>4</v>
      </c>
      <c r="H1" t="s">
        <v>5</v>
      </c>
      <c r="I1" t="s">
        <v>6</v>
      </c>
      <c r="J1" t="s">
        <v>92</v>
      </c>
      <c r="K1" t="s">
        <v>95</v>
      </c>
    </row>
    <row r="2" spans="1:11" hidden="1" x14ac:dyDescent="0.25">
      <c r="A2" t="s">
        <v>45</v>
      </c>
      <c r="B2" t="s">
        <v>21</v>
      </c>
      <c r="C2" t="s">
        <v>52</v>
      </c>
      <c r="D2" t="s">
        <v>66</v>
      </c>
      <c r="E2" s="4" t="s">
        <v>46</v>
      </c>
      <c r="F2">
        <v>1</v>
      </c>
      <c r="G2" t="s">
        <v>8</v>
      </c>
      <c r="H2" t="s">
        <v>22</v>
      </c>
      <c r="I2" t="s">
        <v>23</v>
      </c>
      <c r="J2" t="str">
        <f>IFERROR(VLOOKUP(Tableau2[[#This Row],[NAF]],grp_naf!$A:$B,2,FALSE),"AUTRES NAF")</f>
        <v>AUTRES NAF</v>
      </c>
      <c r="K2" t="str">
        <f>IF(AND(ISNUMBER(Tableau2[[#This Row],[EFFECTIF]]),Tableau2[[#This Row],[EFFECTIF]]&gt;0),"avec effectif","sans effectif ou inconnu")</f>
        <v>avec effectif</v>
      </c>
    </row>
    <row r="3" spans="1:11" hidden="1" x14ac:dyDescent="0.25">
      <c r="A3" t="s">
        <v>44</v>
      </c>
      <c r="B3" t="s">
        <v>7</v>
      </c>
      <c r="C3" t="s">
        <v>53</v>
      </c>
      <c r="D3" t="s">
        <v>67</v>
      </c>
      <c r="E3" s="2">
        <v>3131</v>
      </c>
      <c r="F3">
        <v>37</v>
      </c>
      <c r="G3" t="s">
        <v>8</v>
      </c>
      <c r="H3" t="s">
        <v>22</v>
      </c>
      <c r="I3" t="s">
        <v>23</v>
      </c>
      <c r="J3" t="str">
        <f>IFERROR(VLOOKUP(Tableau2[[#This Row],[NAF]],grp_naf!$A:$B,2,FALSE),"AUTRES NAF")</f>
        <v>AUTRES NAF</v>
      </c>
      <c r="K3" t="str">
        <f>IF(AND(ISNUMBER(Tableau2[[#This Row],[EFFECTIF]]),Tableau2[[#This Row],[EFFECTIF]]&gt;0),"avec effectif","sans effectif ou inconnu")</f>
        <v>avec effectif</v>
      </c>
    </row>
    <row r="4" spans="1:11" x14ac:dyDescent="0.25">
      <c r="A4" t="s">
        <v>43</v>
      </c>
      <c r="B4" t="s">
        <v>7</v>
      </c>
      <c r="C4" t="s">
        <v>54</v>
      </c>
      <c r="D4" t="s">
        <v>20</v>
      </c>
      <c r="E4" s="2" t="s">
        <v>12</v>
      </c>
      <c r="F4">
        <v>82</v>
      </c>
      <c r="G4" t="s">
        <v>8</v>
      </c>
      <c r="H4" t="s">
        <v>14</v>
      </c>
      <c r="I4" t="s">
        <v>15</v>
      </c>
      <c r="J4" t="str">
        <f>IFERROR(VLOOKUP(Tableau2[[#This Row],[NAF]],grp_naf!$A:$B,2,FALSE),"AUTRES NAF")</f>
        <v>1512E-1721Z-1723Z-4939Z-6420Z</v>
      </c>
      <c r="K4" t="str">
        <f>IF(AND(ISNUMBER(Tableau2[[#This Row],[EFFECTIF]]),Tableau2[[#This Row],[EFFECTIF]]&gt;0),"avec effectif","sans effectif ou inconnu")</f>
        <v>avec effectif</v>
      </c>
    </row>
    <row r="5" spans="1:11" hidden="1" x14ac:dyDescent="0.25">
      <c r="A5" t="s">
        <v>43</v>
      </c>
      <c r="B5" t="s">
        <v>7</v>
      </c>
      <c r="C5" t="s">
        <v>55</v>
      </c>
      <c r="D5" t="s">
        <v>68</v>
      </c>
      <c r="E5" s="2">
        <v>3131</v>
      </c>
      <c r="F5">
        <v>82</v>
      </c>
      <c r="G5" t="s">
        <v>8</v>
      </c>
      <c r="H5" t="s">
        <v>22</v>
      </c>
      <c r="I5" t="s">
        <v>23</v>
      </c>
      <c r="J5" t="str">
        <f>IFERROR(VLOOKUP(Tableau2[[#This Row],[NAF]],grp_naf!$A:$B,2,FALSE),"AUTRES NAF")</f>
        <v>AUTRES NAF</v>
      </c>
      <c r="K5" t="str">
        <f>IF(AND(ISNUMBER(Tableau2[[#This Row],[EFFECTIF]]),Tableau2[[#This Row],[EFFECTIF]]&gt;0),"avec effectif","sans effectif ou inconnu")</f>
        <v>avec effectif</v>
      </c>
    </row>
    <row r="6" spans="1:11" x14ac:dyDescent="0.25">
      <c r="A6" t="s">
        <v>42</v>
      </c>
      <c r="B6" t="s">
        <v>7</v>
      </c>
      <c r="C6" t="s">
        <v>56</v>
      </c>
      <c r="D6" t="s">
        <v>69</v>
      </c>
      <c r="E6" s="2" t="s">
        <v>12</v>
      </c>
      <c r="F6">
        <v>0</v>
      </c>
      <c r="G6" t="s">
        <v>8</v>
      </c>
      <c r="H6" t="s">
        <v>22</v>
      </c>
      <c r="I6" t="s">
        <v>23</v>
      </c>
      <c r="J6" t="str">
        <f>IFERROR(VLOOKUP(Tableau2[[#This Row],[NAF]],grp_naf!$A:$B,2,FALSE),"AUTRES NAF")</f>
        <v>1512E-1721Z-1723Z-4939Z-6420Z</v>
      </c>
      <c r="K6" t="str">
        <f>IF(AND(ISNUMBER(Tableau2[[#This Row],[EFFECTIF]]),Tableau2[[#This Row],[EFFECTIF]]&gt;0),"avec effectif","sans effectif ou inconnu")</f>
        <v>sans effectif ou inconnu</v>
      </c>
    </row>
    <row r="7" spans="1:11" hidden="1" x14ac:dyDescent="0.25">
      <c r="A7" t="s">
        <v>40</v>
      </c>
      <c r="B7" t="s">
        <v>7</v>
      </c>
      <c r="C7" t="s">
        <v>41</v>
      </c>
      <c r="D7" t="s">
        <v>70</v>
      </c>
      <c r="E7" s="5" t="s">
        <v>73</v>
      </c>
      <c r="F7">
        <v>113</v>
      </c>
      <c r="G7" t="s">
        <v>9</v>
      </c>
      <c r="J7" t="str">
        <f>IFERROR(VLOOKUP(Tableau2[[#This Row],[NAF]],grp_naf!$A:$B,2,FALSE),"AUTRES NAF")</f>
        <v>AUTRES NAF</v>
      </c>
      <c r="K7" t="str">
        <f>IF(AND(ISNUMBER(Tableau2[[#This Row],[EFFECTIF]]),Tableau2[[#This Row],[EFFECTIF]]&gt;0),"avec effectif","sans effectif ou inconnu")</f>
        <v>avec effectif</v>
      </c>
    </row>
    <row r="8" spans="1:11" x14ac:dyDescent="0.25">
      <c r="A8" t="s">
        <v>38</v>
      </c>
      <c r="B8" t="s">
        <v>39</v>
      </c>
      <c r="C8" t="s">
        <v>57</v>
      </c>
      <c r="D8" t="s">
        <v>13</v>
      </c>
      <c r="E8" s="2" t="s">
        <v>12</v>
      </c>
      <c r="F8">
        <v>7</v>
      </c>
      <c r="G8" t="s">
        <v>9</v>
      </c>
      <c r="J8" t="str">
        <f>IFERROR(VLOOKUP(Tableau2[[#This Row],[NAF]],grp_naf!$A:$B,2,FALSE),"AUTRES NAF")</f>
        <v>1512E-1721Z-1723Z-4939Z-6420Z</v>
      </c>
      <c r="K8" t="str">
        <f>IF(AND(ISNUMBER(Tableau2[[#This Row],[EFFECTIF]]),Tableau2[[#This Row],[EFFECTIF]]&gt;0),"avec effectif","sans effectif ou inconnu")</f>
        <v>avec effectif</v>
      </c>
    </row>
    <row r="9" spans="1:11" x14ac:dyDescent="0.25">
      <c r="A9" t="s">
        <v>33</v>
      </c>
      <c r="B9" t="s">
        <v>7</v>
      </c>
      <c r="C9" t="s">
        <v>58</v>
      </c>
      <c r="D9" t="s">
        <v>71</v>
      </c>
      <c r="E9" s="2" t="s">
        <v>12</v>
      </c>
      <c r="F9">
        <v>23</v>
      </c>
      <c r="G9" t="s">
        <v>8</v>
      </c>
      <c r="H9" t="s">
        <v>22</v>
      </c>
      <c r="I9" t="s">
        <v>23</v>
      </c>
      <c r="J9" t="str">
        <f>IFERROR(VLOOKUP(Tableau2[[#This Row],[NAF]],grp_naf!$A:$B,2,FALSE),"AUTRES NAF")</f>
        <v>1512E-1721Z-1723Z-4939Z-6420Z</v>
      </c>
      <c r="K9" t="str">
        <f>IF(AND(ISNUMBER(Tableau2[[#This Row],[EFFECTIF]]),Tableau2[[#This Row],[EFFECTIF]]&gt;0),"avec effectif","sans effectif ou inconnu")</f>
        <v>avec effectif</v>
      </c>
    </row>
    <row r="10" spans="1:11" hidden="1" x14ac:dyDescent="0.25">
      <c r="A10" t="s">
        <v>36</v>
      </c>
      <c r="B10" t="s">
        <v>7</v>
      </c>
      <c r="C10" t="s">
        <v>59</v>
      </c>
      <c r="D10" t="s">
        <v>19</v>
      </c>
      <c r="E10" s="2" t="s">
        <v>37</v>
      </c>
      <c r="F10">
        <v>21</v>
      </c>
      <c r="G10" t="s">
        <v>9</v>
      </c>
      <c r="J10" t="str">
        <f>IFERROR(VLOOKUP(Tableau2[[#This Row],[NAF]],grp_naf!$A:$B,2,FALSE),"AUTRES NAF")</f>
        <v>AUTRES NAF</v>
      </c>
      <c r="K10" t="str">
        <f>IF(AND(ISNUMBER(Tableau2[[#This Row],[EFFECTIF]]),Tableau2[[#This Row],[EFFECTIF]]&gt;0),"avec effectif","sans effectif ou inconnu")</f>
        <v>avec effectif</v>
      </c>
    </row>
    <row r="11" spans="1:11" hidden="1" x14ac:dyDescent="0.25">
      <c r="A11" t="s">
        <v>33</v>
      </c>
      <c r="B11" t="s">
        <v>31</v>
      </c>
      <c r="C11" t="s">
        <v>60</v>
      </c>
      <c r="D11" t="s">
        <v>72</v>
      </c>
      <c r="E11" s="2">
        <v>2972</v>
      </c>
      <c r="F11">
        <v>23</v>
      </c>
      <c r="G11" t="s">
        <v>8</v>
      </c>
      <c r="H11" t="s">
        <v>22</v>
      </c>
      <c r="I11" t="s">
        <v>23</v>
      </c>
      <c r="J11" t="str">
        <f>IFERROR(VLOOKUP(Tableau2[[#This Row],[NAF]],grp_naf!$A:$B,2,FALSE),"AUTRES NAF")</f>
        <v>AUTRES NAF</v>
      </c>
      <c r="K11" t="str">
        <f>IF(AND(ISNUMBER(Tableau2[[#This Row],[EFFECTIF]]),Tableau2[[#This Row],[EFFECTIF]]&gt;0),"avec effectif","sans effectif ou inconnu")</f>
        <v>avec effectif</v>
      </c>
    </row>
    <row r="12" spans="1:11" x14ac:dyDescent="0.25">
      <c r="A12" t="s">
        <v>33</v>
      </c>
      <c r="B12" t="s">
        <v>7</v>
      </c>
      <c r="C12" t="s">
        <v>61</v>
      </c>
      <c r="D12" t="s">
        <v>17</v>
      </c>
      <c r="E12" s="2" t="s">
        <v>12</v>
      </c>
      <c r="F12">
        <v>23</v>
      </c>
      <c r="G12" t="s">
        <v>8</v>
      </c>
      <c r="H12" t="s">
        <v>22</v>
      </c>
      <c r="I12" t="s">
        <v>23</v>
      </c>
      <c r="J12" t="str">
        <f>IFERROR(VLOOKUP(Tableau2[[#This Row],[NAF]],grp_naf!$A:$B,2,FALSE),"AUTRES NAF")</f>
        <v>AUTRES NAF</v>
      </c>
      <c r="K12" t="str">
        <f>IF(AND(ISNUMBER(Tableau2[[#This Row],[EFFECTIF]]),Tableau2[[#This Row],[EFFECTIF]]&gt;0),"avec effectif","sans effectif ou inconnu")</f>
        <v>avec effectif</v>
      </c>
    </row>
    <row r="13" spans="1:11" x14ac:dyDescent="0.25">
      <c r="A13" t="s">
        <v>34</v>
      </c>
      <c r="B13" t="s">
        <v>7</v>
      </c>
      <c r="C13" t="s">
        <v>35</v>
      </c>
      <c r="D13" t="s">
        <v>17</v>
      </c>
      <c r="E13" s="2" t="s">
        <v>12</v>
      </c>
      <c r="F13">
        <v>9</v>
      </c>
      <c r="G13" t="s">
        <v>9</v>
      </c>
      <c r="J13" t="str">
        <f>IFERROR(VLOOKUP(Tableau2[[#This Row],[NAF]],grp_naf!$A:$B,2,FALSE),"AUTRES NAF")</f>
        <v>AUTRES NAF</v>
      </c>
      <c r="K13" t="str">
        <f>IF(AND(ISNUMBER(Tableau2[[#This Row],[EFFECTIF]]),Tableau2[[#This Row],[EFFECTIF]]&gt;0),"avec effectif","sans effectif ou inconnu")</f>
        <v>avec effectif</v>
      </c>
    </row>
    <row r="14" spans="1:11" hidden="1" x14ac:dyDescent="0.25">
      <c r="A14" t="s">
        <v>33</v>
      </c>
      <c r="B14" t="s">
        <v>7</v>
      </c>
      <c r="C14" t="s">
        <v>61</v>
      </c>
      <c r="D14" t="s">
        <v>25</v>
      </c>
      <c r="E14" s="2">
        <v>3131</v>
      </c>
      <c r="F14">
        <v>23</v>
      </c>
      <c r="G14" t="s">
        <v>8</v>
      </c>
      <c r="H14" t="s">
        <v>22</v>
      </c>
      <c r="I14" t="s">
        <v>23</v>
      </c>
      <c r="J14" t="str">
        <f>IFERROR(VLOOKUP(Tableau2[[#This Row],[NAF]],grp_naf!$A:$B,2,FALSE),"AUTRES NAF")</f>
        <v>AUTRES NAF</v>
      </c>
      <c r="K14" t="str">
        <f>IF(AND(ISNUMBER(Tableau2[[#This Row],[EFFECTIF]]),Tableau2[[#This Row],[EFFECTIF]]&gt;0),"avec effectif","sans effectif ou inconnu")</f>
        <v>avec effectif</v>
      </c>
    </row>
    <row r="15" spans="1:11" hidden="1" x14ac:dyDescent="0.25">
      <c r="A15" t="s">
        <v>32</v>
      </c>
      <c r="B15" t="s">
        <v>7</v>
      </c>
      <c r="C15" t="s">
        <v>62</v>
      </c>
      <c r="D15" t="s">
        <v>25</v>
      </c>
      <c r="E15" s="2">
        <v>3131</v>
      </c>
      <c r="F15">
        <v>1</v>
      </c>
      <c r="G15" t="s">
        <v>9</v>
      </c>
      <c r="J15" t="str">
        <f>IFERROR(VLOOKUP(Tableau2[[#This Row],[NAF]],grp_naf!$A:$B,2,FALSE),"AUTRES NAF")</f>
        <v>AUTRES NAF</v>
      </c>
      <c r="K15" t="str">
        <f>IF(AND(ISNUMBER(Tableau2[[#This Row],[EFFECTIF]]),Tableau2[[#This Row],[EFFECTIF]]&gt;0),"avec effectif","sans effectif ou inconnu")</f>
        <v>avec effectif</v>
      </c>
    </row>
    <row r="16" spans="1:11" hidden="1" x14ac:dyDescent="0.25">
      <c r="A16" t="s">
        <v>29</v>
      </c>
      <c r="B16" t="s">
        <v>30</v>
      </c>
      <c r="C16" t="s">
        <v>63</v>
      </c>
      <c r="D16" t="s">
        <v>11</v>
      </c>
      <c r="E16" s="5" t="s">
        <v>74</v>
      </c>
      <c r="F16">
        <v>5</v>
      </c>
      <c r="G16" t="s">
        <v>8</v>
      </c>
      <c r="H16" t="s">
        <v>22</v>
      </c>
      <c r="I16" t="s">
        <v>24</v>
      </c>
      <c r="J16" t="str">
        <f>IFERROR(VLOOKUP(Tableau2[[#This Row],[NAF]],grp_naf!$A:$B,2,FALSE),"AUTRES NAF")</f>
        <v>AUTRES NAF</v>
      </c>
      <c r="K16" t="str">
        <f>IF(AND(ISNUMBER(Tableau2[[#This Row],[EFFECTIF]]),Tableau2[[#This Row],[EFFECTIF]]&gt;0),"avec effectif","sans effectif ou inconnu")</f>
        <v>avec effectif</v>
      </c>
    </row>
    <row r="17" spans="1:11" hidden="1" x14ac:dyDescent="0.25">
      <c r="A17" t="s">
        <v>26</v>
      </c>
      <c r="B17" t="s">
        <v>18</v>
      </c>
      <c r="C17" t="s">
        <v>64</v>
      </c>
      <c r="D17" t="s">
        <v>11</v>
      </c>
      <c r="E17" s="5" t="s">
        <v>74</v>
      </c>
      <c r="F17" t="s">
        <v>10</v>
      </c>
      <c r="G17" t="s">
        <v>8</v>
      </c>
      <c r="H17" t="s">
        <v>27</v>
      </c>
      <c r="I17" t="s">
        <v>28</v>
      </c>
      <c r="J17" t="str">
        <f>IFERROR(VLOOKUP(Tableau2[[#This Row],[NAF]],grp_naf!$A:$B,2,FALSE),"AUTRES NAF")</f>
        <v>AUTRES NAF</v>
      </c>
      <c r="K17" t="str">
        <f>IF(AND(ISNUMBER(Tableau2[[#This Row],[EFFECTIF]]),Tableau2[[#This Row],[EFFECTIF]]&gt;0),"avec effectif","sans effectif ou inconnu")</f>
        <v>sans effectif ou inconnu</v>
      </c>
    </row>
    <row r="18" spans="1:11" hidden="1" x14ac:dyDescent="0.25">
      <c r="A18" t="s">
        <v>16</v>
      </c>
      <c r="B18" t="s">
        <v>7</v>
      </c>
      <c r="C18" t="s">
        <v>65</v>
      </c>
      <c r="D18" t="s">
        <v>11</v>
      </c>
      <c r="E18" s="2">
        <v>2972</v>
      </c>
      <c r="F18">
        <v>4</v>
      </c>
      <c r="G18" t="s">
        <v>9</v>
      </c>
      <c r="J18" t="str">
        <f>IFERROR(VLOOKUP(Tableau2[[#This Row],[NAF]],grp_naf!$A:$B,2,FALSE),"AUTRES NAF")</f>
        <v>AUTRES NAF</v>
      </c>
      <c r="K18" t="str">
        <f>IF(AND(ISNUMBER(Tableau2[[#This Row],[EFFECTIF]]),Tableau2[[#This Row],[EFFECTIF]]&gt;0),"avec effectif","sans effectif ou inconnu")</f>
        <v>avec effectif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workbookViewId="0">
      <selection activeCell="B8" sqref="B8"/>
    </sheetView>
  </sheetViews>
  <sheetFormatPr baseColWidth="10" defaultRowHeight="15" x14ac:dyDescent="0.25"/>
  <cols>
    <col min="1" max="1" width="18" customWidth="1"/>
    <col min="2" max="2" width="29.28515625" bestFit="1" customWidth="1"/>
    <col min="3" max="3" width="12" bestFit="1" customWidth="1"/>
    <col min="4" max="4" width="12.5703125" bestFit="1" customWidth="1"/>
  </cols>
  <sheetData>
    <row r="1" spans="1:4" x14ac:dyDescent="0.25">
      <c r="A1" s="1" t="s">
        <v>2</v>
      </c>
      <c r="B1" t="s">
        <v>48</v>
      </c>
    </row>
    <row r="2" spans="1:4" x14ac:dyDescent="0.25">
      <c r="A2" s="1" t="s">
        <v>51</v>
      </c>
      <c r="B2" t="s">
        <v>48</v>
      </c>
    </row>
    <row r="3" spans="1:4" x14ac:dyDescent="0.25">
      <c r="A3" s="1" t="s">
        <v>3</v>
      </c>
      <c r="B3" t="s">
        <v>48</v>
      </c>
    </row>
    <row r="4" spans="1:4" x14ac:dyDescent="0.25">
      <c r="A4" s="1" t="s">
        <v>4</v>
      </c>
      <c r="B4" t="s">
        <v>48</v>
      </c>
    </row>
    <row r="6" spans="1:4" x14ac:dyDescent="0.25">
      <c r="B6" s="1" t="s">
        <v>93</v>
      </c>
    </row>
    <row r="7" spans="1:4" x14ac:dyDescent="0.25">
      <c r="B7" t="s">
        <v>86</v>
      </c>
      <c r="C7" t="s">
        <v>94</v>
      </c>
      <c r="D7" t="s">
        <v>47</v>
      </c>
    </row>
    <row r="8" spans="1:4" x14ac:dyDescent="0.25">
      <c r="A8" t="s">
        <v>49</v>
      </c>
      <c r="B8" s="3">
        <v>4</v>
      </c>
      <c r="C8" s="3">
        <v>13</v>
      </c>
      <c r="D8" s="3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8"/>
  <sheetViews>
    <sheetView workbookViewId="0">
      <selection activeCell="G13" sqref="G13"/>
    </sheetView>
  </sheetViews>
  <sheetFormatPr baseColWidth="10" defaultRowHeight="15" x14ac:dyDescent="0.25"/>
  <cols>
    <col min="2" max="6" width="8.140625" customWidth="1"/>
    <col min="7" max="11" width="8" customWidth="1"/>
  </cols>
  <sheetData>
    <row r="1" spans="1:11" ht="21.75" customHeight="1" thickBot="1" x14ac:dyDescent="0.3">
      <c r="A1" s="6" t="s">
        <v>89</v>
      </c>
      <c r="B1" s="30" t="s">
        <v>88</v>
      </c>
      <c r="C1" s="29"/>
      <c r="D1" s="29"/>
      <c r="E1" s="29"/>
      <c r="F1" s="29"/>
      <c r="G1" s="32" t="s">
        <v>90</v>
      </c>
      <c r="H1" s="32"/>
      <c r="I1" s="32"/>
      <c r="J1" s="32"/>
      <c r="K1" s="32"/>
    </row>
    <row r="2" spans="1:11" ht="28.5" customHeight="1" thickBot="1" x14ac:dyDescent="0.3">
      <c r="A2" s="31" t="s">
        <v>50</v>
      </c>
      <c r="B2" s="30" t="s">
        <v>87</v>
      </c>
      <c r="C2" s="29"/>
      <c r="D2" s="29"/>
      <c r="E2" s="29"/>
      <c r="F2" s="29"/>
      <c r="G2" s="28" t="s">
        <v>86</v>
      </c>
      <c r="H2" s="27"/>
      <c r="I2" s="27"/>
      <c r="J2" s="27"/>
      <c r="K2" s="26"/>
    </row>
    <row r="3" spans="1:11" ht="27" customHeight="1" thickBot="1" x14ac:dyDescent="0.3">
      <c r="A3" s="6"/>
      <c r="B3" s="25" t="s">
        <v>81</v>
      </c>
      <c r="C3" s="25" t="s">
        <v>85</v>
      </c>
      <c r="D3" s="24" t="s">
        <v>84</v>
      </c>
      <c r="E3" s="25" t="s">
        <v>83</v>
      </c>
      <c r="F3" s="24" t="s">
        <v>82</v>
      </c>
      <c r="G3" s="23" t="s">
        <v>81</v>
      </c>
      <c r="H3" s="22" t="s">
        <v>80</v>
      </c>
      <c r="I3" s="20" t="s">
        <v>78</v>
      </c>
      <c r="J3" s="21" t="s">
        <v>79</v>
      </c>
      <c r="K3" s="20" t="s">
        <v>78</v>
      </c>
    </row>
    <row r="4" spans="1:11" x14ac:dyDescent="0.25">
      <c r="A4" s="19" t="s">
        <v>77</v>
      </c>
      <c r="B4" s="16">
        <f>G4+L4+Q4+V4+AA4+AF4+AK4+AP4</f>
        <v>1</v>
      </c>
      <c r="C4" s="16">
        <f>H4+M4+R4+W4+AB4+AG4+AL4+AQ4</f>
        <v>0</v>
      </c>
      <c r="D4" s="16">
        <f>I4+N4+S4+X4+AC4+AH4+AM4+AR4</f>
        <v>0</v>
      </c>
      <c r="E4" s="16">
        <f>J4+O4+T4+Y4+AD4+AI4+AN4+AS4</f>
        <v>0</v>
      </c>
      <c r="F4" s="16">
        <f>K4+P4+U4+Z4+AE4+AJ4+AO4+AT4</f>
        <v>0</v>
      </c>
      <c r="G4" s="18">
        <f>G7+G8</f>
        <v>1</v>
      </c>
      <c r="H4" s="18">
        <f t="shared" ref="H4:K4" si="0">H7+H8</f>
        <v>0</v>
      </c>
      <c r="I4" s="18">
        <f t="shared" si="0"/>
        <v>0</v>
      </c>
      <c r="J4" s="18">
        <f t="shared" si="0"/>
        <v>0</v>
      </c>
      <c r="K4" s="18">
        <f t="shared" si="0"/>
        <v>0</v>
      </c>
    </row>
    <row r="5" spans="1:11" x14ac:dyDescent="0.25">
      <c r="A5" s="17"/>
      <c r="B5" s="16"/>
      <c r="C5" s="16"/>
      <c r="D5" s="16"/>
      <c r="E5" s="16"/>
      <c r="F5" s="16"/>
      <c r="G5" s="15"/>
      <c r="H5" s="15"/>
      <c r="I5" s="15"/>
      <c r="J5" s="15"/>
      <c r="K5" s="15"/>
    </row>
    <row r="6" spans="1:11" x14ac:dyDescent="0.25">
      <c r="A6" s="14"/>
      <c r="B6" s="13"/>
      <c r="C6" s="13"/>
      <c r="D6" s="13"/>
      <c r="E6" s="13"/>
      <c r="F6" s="13"/>
      <c r="G6" s="12"/>
      <c r="H6" s="11"/>
      <c r="I6" s="11"/>
      <c r="J6" s="11"/>
      <c r="K6" s="10"/>
    </row>
    <row r="7" spans="1:11" ht="25.5" x14ac:dyDescent="0.25">
      <c r="A7" s="9" t="s">
        <v>76</v>
      </c>
      <c r="B7" s="7">
        <f>G7+L7+Q7+V7+AA7+AF7+AK7+AP7</f>
        <v>1</v>
      </c>
      <c r="C7" s="7">
        <f>H7+M7+R7+W7+AB7+AG7+AL7+AQ7</f>
        <v>0</v>
      </c>
      <c r="D7" s="7">
        <f>I7+N7+S7+X7+AC7+AH7+AM7+AR7</f>
        <v>0</v>
      </c>
      <c r="E7" s="7">
        <f>J7+O7+T7+Y7+AD7+AI7+AN7+AS7</f>
        <v>0</v>
      </c>
      <c r="F7" s="7">
        <f>K7+P7+U7+Z7+AE7+AJ7+AO7+AT7</f>
        <v>0</v>
      </c>
      <c r="G7" s="6">
        <f>COUNTIFS('Avec IDCC'!$E:$E,G$1,'Avec IDCC'!$K:$K,$A7,'Avec IDCC'!$J:$J,G$2)</f>
        <v>1</v>
      </c>
      <c r="H7" s="6"/>
      <c r="I7" s="6"/>
      <c r="J7" s="6"/>
      <c r="K7" s="6"/>
    </row>
    <row r="8" spans="1:11" x14ac:dyDescent="0.25">
      <c r="A8" s="8" t="s">
        <v>75</v>
      </c>
      <c r="B8" s="7">
        <f>G8+L8+Q8+V8+AA8+AF8+AK8+AP8</f>
        <v>0</v>
      </c>
      <c r="C8" s="7">
        <f>H8+M8+R8+W8+AB8+AG8+AL8+AQ8</f>
        <v>0</v>
      </c>
      <c r="D8" s="7">
        <f>I8+N8+S8+X8+AC8+AH8+AM8+AR8</f>
        <v>0</v>
      </c>
      <c r="E8" s="7">
        <f>J8+O8+T8+Y8+AD8+AI8+AN8+AS8</f>
        <v>0</v>
      </c>
      <c r="F8" s="7">
        <f>K8+P8+U8+Z8+AE8+AJ8+AO8+AT8</f>
        <v>0</v>
      </c>
      <c r="G8" s="6"/>
      <c r="H8" s="6"/>
      <c r="I8" s="6"/>
      <c r="J8" s="6"/>
      <c r="K8" s="6"/>
    </row>
  </sheetData>
  <mergeCells count="16">
    <mergeCell ref="K4:K5"/>
    <mergeCell ref="A4:A5"/>
    <mergeCell ref="B4:B5"/>
    <mergeCell ref="C4:C5"/>
    <mergeCell ref="D4:D5"/>
    <mergeCell ref="E4:E5"/>
    <mergeCell ref="G6:K6"/>
    <mergeCell ref="B1:F1"/>
    <mergeCell ref="G1:K1"/>
    <mergeCell ref="B2:F2"/>
    <mergeCell ref="G2:K2"/>
    <mergeCell ref="F4:F5"/>
    <mergeCell ref="G4:G5"/>
    <mergeCell ref="H4:H5"/>
    <mergeCell ref="I4:I5"/>
    <mergeCell ref="J4:J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grp_naf</vt:lpstr>
      <vt:lpstr>Avec IDCC</vt:lpstr>
      <vt:lpstr>Feuil2</vt:lpstr>
      <vt:lpstr>synthèse</vt:lpstr>
    </vt:vector>
  </TitlesOfParts>
  <Company>HUMANIS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Lepicier, Ken (ext)</cp:lastModifiedBy>
  <dcterms:created xsi:type="dcterms:W3CDTF">2018-04-04T11:58:12Z</dcterms:created>
  <dcterms:modified xsi:type="dcterms:W3CDTF">2018-04-11T15:03:53Z</dcterms:modified>
</cp:coreProperties>
</file>