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1940" activeTab="2"/>
  </bookViews>
  <sheets>
    <sheet name="Matrice" sheetId="1" r:id="rId1"/>
    <sheet name="MODE D'EMPLOI" sheetId="2" r:id="rId2"/>
    <sheet name="Congé" sheetId="3" r:id="rId3"/>
  </sheets>
  <functionGroups builtInGroupCount="17"/>
  <definedNames>
    <definedName name="_xlnm.Print_Area" localSheetId="2">Congé!$I$6:$L$66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9" i="3" l="1"/>
  <c r="J40" i="3"/>
  <c r="K32" i="3"/>
  <c r="J32" i="3"/>
  <c r="J24" i="3"/>
  <c r="I19" i="3"/>
  <c r="I18" i="3"/>
  <c r="I17" i="3"/>
  <c r="I16" i="3"/>
  <c r="I15" i="3"/>
  <c r="B5" i="3" l="1"/>
  <c r="C5" i="3"/>
  <c r="D5" i="3" s="1"/>
  <c r="K13" i="3"/>
  <c r="F4" i="1"/>
  <c r="J27" i="3" l="1"/>
  <c r="J25" i="3"/>
  <c r="I85" i="1"/>
  <c r="H85" i="1"/>
  <c r="N85" i="1"/>
  <c r="Q85" i="1"/>
  <c r="T85" i="1"/>
  <c r="W85" i="1"/>
  <c r="Z85" i="1"/>
  <c r="AC85" i="1"/>
  <c r="AF85" i="1"/>
  <c r="AI85" i="1"/>
  <c r="I86" i="1"/>
  <c r="I87" i="1"/>
  <c r="I88" i="1"/>
  <c r="I89" i="1"/>
  <c r="I90" i="1"/>
  <c r="I91" i="1"/>
  <c r="L91" i="1" s="1"/>
  <c r="O91" i="1" s="1"/>
  <c r="R91" i="1" s="1"/>
  <c r="U91" i="1"/>
  <c r="X91" i="1" s="1"/>
  <c r="AA91" i="1" s="1"/>
  <c r="AD91" i="1" s="1"/>
  <c r="AG91" i="1" s="1"/>
  <c r="AJ91" i="1" s="1"/>
  <c r="I92" i="1"/>
  <c r="L92" i="1"/>
  <c r="O92" i="1"/>
  <c r="R92" i="1" s="1"/>
  <c r="U92" i="1" s="1"/>
  <c r="X92" i="1" s="1"/>
  <c r="AA92" i="1" s="1"/>
  <c r="AD92" i="1" s="1"/>
  <c r="AG92" i="1" s="1"/>
  <c r="AJ92" i="1" s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F10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86" i="1"/>
  <c r="C86" i="1"/>
  <c r="G39" i="1"/>
  <c r="D39" i="1"/>
  <c r="C39" i="1"/>
  <c r="AH38" i="1"/>
  <c r="AE38" i="1"/>
  <c r="AB38" i="1"/>
  <c r="Y38" i="1"/>
  <c r="V38" i="1"/>
  <c r="S38" i="1"/>
  <c r="P38" i="1"/>
  <c r="M38" i="1"/>
  <c r="G38" i="1"/>
  <c r="D38" i="1"/>
  <c r="S56" i="1" l="1"/>
  <c r="F85" i="1"/>
  <c r="A6" i="3"/>
  <c r="A7" i="3" s="1"/>
  <c r="J41" i="3"/>
  <c r="J33" i="3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85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B89" i="1"/>
  <c r="A89" i="1"/>
  <c r="A88" i="1"/>
  <c r="A87" i="1"/>
  <c r="A86" i="1"/>
  <c r="A85" i="1"/>
  <c r="C7" i="3" l="1"/>
  <c r="D7" i="3" s="1"/>
  <c r="B7" i="3"/>
  <c r="B6" i="3"/>
  <c r="C6" i="3" s="1"/>
  <c r="D6" i="3" s="1"/>
  <c r="E5" i="3" s="1"/>
  <c r="A8" i="3"/>
  <c r="J61" i="3"/>
  <c r="E6" i="3" l="1"/>
  <c r="A9" i="3"/>
  <c r="B8" i="3"/>
  <c r="C8" i="3" s="1"/>
  <c r="D8" i="3" s="1"/>
  <c r="E4" i="3"/>
  <c r="A4" i="3"/>
  <c r="E7" i="3" l="1"/>
  <c r="A10" i="3"/>
  <c r="B9" i="3"/>
  <c r="C9" i="3"/>
  <c r="D9" i="3" s="1"/>
  <c r="B4" i="3"/>
  <c r="C4" i="3" s="1"/>
  <c r="E8" i="3" l="1"/>
  <c r="A11" i="3"/>
  <c r="B10" i="3"/>
  <c r="C10" i="3" s="1"/>
  <c r="D10" i="3" s="1"/>
  <c r="Y52" i="1"/>
  <c r="AH59" i="1"/>
  <c r="AE59" i="1"/>
  <c r="AB59" i="1"/>
  <c r="Y59" i="1"/>
  <c r="V59" i="1"/>
  <c r="S59" i="1"/>
  <c r="P59" i="1"/>
  <c r="M59" i="1"/>
  <c r="J59" i="1"/>
  <c r="L106" i="1" s="1"/>
  <c r="O106" i="1" s="1"/>
  <c r="R106" i="1" s="1"/>
  <c r="U106" i="1" s="1"/>
  <c r="X106" i="1" s="1"/>
  <c r="AA106" i="1" s="1"/>
  <c r="AD106" i="1" s="1"/>
  <c r="AG106" i="1" s="1"/>
  <c r="AJ106" i="1" s="1"/>
  <c r="G59" i="1"/>
  <c r="AH58" i="1"/>
  <c r="AE58" i="1"/>
  <c r="AB58" i="1"/>
  <c r="Y58" i="1"/>
  <c r="V58" i="1"/>
  <c r="S58" i="1"/>
  <c r="P58" i="1"/>
  <c r="M58" i="1"/>
  <c r="J58" i="1"/>
  <c r="L105" i="1" s="1"/>
  <c r="O105" i="1" s="1"/>
  <c r="R105" i="1" s="1"/>
  <c r="U105" i="1" s="1"/>
  <c r="X105" i="1" s="1"/>
  <c r="AA105" i="1" s="1"/>
  <c r="AD105" i="1" s="1"/>
  <c r="AG105" i="1" s="1"/>
  <c r="AJ105" i="1" s="1"/>
  <c r="G58" i="1"/>
  <c r="AH57" i="1"/>
  <c r="AE57" i="1"/>
  <c r="AB57" i="1"/>
  <c r="Y57" i="1"/>
  <c r="V57" i="1"/>
  <c r="S57" i="1"/>
  <c r="P57" i="1"/>
  <c r="M57" i="1"/>
  <c r="J57" i="1"/>
  <c r="L104" i="1" s="1"/>
  <c r="O104" i="1" s="1"/>
  <c r="R104" i="1" s="1"/>
  <c r="U104" i="1" s="1"/>
  <c r="X104" i="1" s="1"/>
  <c r="AA104" i="1" s="1"/>
  <c r="AD104" i="1" s="1"/>
  <c r="AG104" i="1" s="1"/>
  <c r="AJ104" i="1" s="1"/>
  <c r="G57" i="1"/>
  <c r="AH56" i="1"/>
  <c r="AE56" i="1"/>
  <c r="AB56" i="1"/>
  <c r="Y56" i="1"/>
  <c r="V56" i="1"/>
  <c r="P56" i="1"/>
  <c r="M56" i="1"/>
  <c r="J56" i="1"/>
  <c r="L103" i="1" s="1"/>
  <c r="O103" i="1" s="1"/>
  <c r="R103" i="1" s="1"/>
  <c r="U103" i="1" s="1"/>
  <c r="X103" i="1" s="1"/>
  <c r="AA103" i="1" s="1"/>
  <c r="AD103" i="1" s="1"/>
  <c r="AG103" i="1" s="1"/>
  <c r="AJ103" i="1" s="1"/>
  <c r="G56" i="1"/>
  <c r="AH55" i="1"/>
  <c r="AE55" i="1"/>
  <c r="AB55" i="1"/>
  <c r="Y55" i="1"/>
  <c r="V55" i="1"/>
  <c r="S55" i="1"/>
  <c r="P55" i="1"/>
  <c r="M55" i="1"/>
  <c r="J55" i="1"/>
  <c r="L102" i="1" s="1"/>
  <c r="O102" i="1" s="1"/>
  <c r="R102" i="1" s="1"/>
  <c r="U102" i="1" s="1"/>
  <c r="X102" i="1" s="1"/>
  <c r="AA102" i="1" s="1"/>
  <c r="AD102" i="1" s="1"/>
  <c r="AG102" i="1" s="1"/>
  <c r="AJ102" i="1" s="1"/>
  <c r="G55" i="1"/>
  <c r="AH54" i="1"/>
  <c r="AE54" i="1"/>
  <c r="AB54" i="1"/>
  <c r="Y54" i="1"/>
  <c r="V54" i="1"/>
  <c r="S54" i="1"/>
  <c r="P54" i="1"/>
  <c r="M54" i="1"/>
  <c r="J54" i="1"/>
  <c r="L101" i="1" s="1"/>
  <c r="O101" i="1" s="1"/>
  <c r="R101" i="1" s="1"/>
  <c r="U101" i="1" s="1"/>
  <c r="X101" i="1" s="1"/>
  <c r="AA101" i="1" s="1"/>
  <c r="AD101" i="1" s="1"/>
  <c r="AG101" i="1" s="1"/>
  <c r="AJ101" i="1" s="1"/>
  <c r="G54" i="1"/>
  <c r="AH53" i="1"/>
  <c r="AE53" i="1"/>
  <c r="AB53" i="1"/>
  <c r="Y53" i="1"/>
  <c r="V53" i="1"/>
  <c r="S53" i="1"/>
  <c r="P53" i="1"/>
  <c r="M53" i="1"/>
  <c r="J53" i="1"/>
  <c r="L100" i="1" s="1"/>
  <c r="O100" i="1" s="1"/>
  <c r="R100" i="1" s="1"/>
  <c r="U100" i="1" s="1"/>
  <c r="X100" i="1" s="1"/>
  <c r="AA100" i="1" s="1"/>
  <c r="AD100" i="1" s="1"/>
  <c r="AG100" i="1" s="1"/>
  <c r="AJ100" i="1" s="1"/>
  <c r="G53" i="1"/>
  <c r="AH42" i="1"/>
  <c r="AE42" i="1"/>
  <c r="AB42" i="1"/>
  <c r="Y42" i="1"/>
  <c r="V42" i="1"/>
  <c r="S42" i="1"/>
  <c r="P42" i="1"/>
  <c r="M42" i="1"/>
  <c r="J42" i="1"/>
  <c r="L89" i="1" s="1"/>
  <c r="O89" i="1" s="1"/>
  <c r="R89" i="1" s="1"/>
  <c r="U89" i="1" s="1"/>
  <c r="X89" i="1" s="1"/>
  <c r="AA89" i="1" s="1"/>
  <c r="AD89" i="1" s="1"/>
  <c r="AG89" i="1" s="1"/>
  <c r="AJ89" i="1" s="1"/>
  <c r="G42" i="1"/>
  <c r="AH52" i="1"/>
  <c r="AE52" i="1"/>
  <c r="AB52" i="1"/>
  <c r="V52" i="1"/>
  <c r="S52" i="1"/>
  <c r="P52" i="1"/>
  <c r="M52" i="1"/>
  <c r="J52" i="1"/>
  <c r="L99" i="1" s="1"/>
  <c r="O99" i="1" s="1"/>
  <c r="R99" i="1" s="1"/>
  <c r="U99" i="1" s="1"/>
  <c r="X99" i="1" s="1"/>
  <c r="AA99" i="1" s="1"/>
  <c r="AD99" i="1" s="1"/>
  <c r="AG99" i="1" s="1"/>
  <c r="AJ99" i="1" s="1"/>
  <c r="G52" i="1"/>
  <c r="AH51" i="1"/>
  <c r="AE51" i="1"/>
  <c r="AB51" i="1"/>
  <c r="Y51" i="1"/>
  <c r="V51" i="1"/>
  <c r="S51" i="1"/>
  <c r="P51" i="1"/>
  <c r="M51" i="1"/>
  <c r="J51" i="1"/>
  <c r="L98" i="1" s="1"/>
  <c r="G51" i="1"/>
  <c r="AH50" i="1"/>
  <c r="AE50" i="1"/>
  <c r="AB50" i="1"/>
  <c r="Y50" i="1"/>
  <c r="V50" i="1"/>
  <c r="S50" i="1"/>
  <c r="P50" i="1"/>
  <c r="M50" i="1"/>
  <c r="J50" i="1"/>
  <c r="G50" i="1"/>
  <c r="AH49" i="1"/>
  <c r="AE49" i="1"/>
  <c r="AB49" i="1"/>
  <c r="Y49" i="1"/>
  <c r="V49" i="1"/>
  <c r="S49" i="1"/>
  <c r="P49" i="1"/>
  <c r="M49" i="1"/>
  <c r="J49" i="1"/>
  <c r="L96" i="1" s="1"/>
  <c r="O96" i="1" s="1"/>
  <c r="R96" i="1" s="1"/>
  <c r="U96" i="1" s="1"/>
  <c r="X96" i="1" s="1"/>
  <c r="AA96" i="1" s="1"/>
  <c r="AD96" i="1" s="1"/>
  <c r="AG96" i="1" s="1"/>
  <c r="AJ96" i="1" s="1"/>
  <c r="G49" i="1"/>
  <c r="AH48" i="1"/>
  <c r="AE48" i="1"/>
  <c r="AB48" i="1"/>
  <c r="Y48" i="1"/>
  <c r="V48" i="1"/>
  <c r="S48" i="1"/>
  <c r="P48" i="1"/>
  <c r="M48" i="1"/>
  <c r="J48" i="1"/>
  <c r="L95" i="1" s="1"/>
  <c r="O95" i="1" s="1"/>
  <c r="R95" i="1" s="1"/>
  <c r="U95" i="1" s="1"/>
  <c r="X95" i="1" s="1"/>
  <c r="AA95" i="1" s="1"/>
  <c r="AD95" i="1" s="1"/>
  <c r="AG95" i="1" s="1"/>
  <c r="AJ95" i="1" s="1"/>
  <c r="G48" i="1"/>
  <c r="AH47" i="1"/>
  <c r="AE47" i="1"/>
  <c r="AB47" i="1"/>
  <c r="Y47" i="1"/>
  <c r="V47" i="1"/>
  <c r="S47" i="1"/>
  <c r="P47" i="1"/>
  <c r="M47" i="1"/>
  <c r="J47" i="1"/>
  <c r="L94" i="1" s="1"/>
  <c r="O94" i="1" s="1"/>
  <c r="R94" i="1" s="1"/>
  <c r="U94" i="1" s="1"/>
  <c r="X94" i="1" s="1"/>
  <c r="AA94" i="1" s="1"/>
  <c r="AD94" i="1" s="1"/>
  <c r="AG94" i="1" s="1"/>
  <c r="AJ94" i="1" s="1"/>
  <c r="G47" i="1"/>
  <c r="AH46" i="1"/>
  <c r="AE46" i="1"/>
  <c r="AB46" i="1"/>
  <c r="Y46" i="1"/>
  <c r="V46" i="1"/>
  <c r="S46" i="1"/>
  <c r="P46" i="1"/>
  <c r="M46" i="1"/>
  <c r="J46" i="1"/>
  <c r="L93" i="1" s="1"/>
  <c r="O93" i="1" s="1"/>
  <c r="R93" i="1" s="1"/>
  <c r="U93" i="1" s="1"/>
  <c r="X93" i="1" s="1"/>
  <c r="AA93" i="1" s="1"/>
  <c r="AD93" i="1" s="1"/>
  <c r="AG93" i="1" s="1"/>
  <c r="AJ93" i="1" s="1"/>
  <c r="G46" i="1"/>
  <c r="AH43" i="1"/>
  <c r="AE43" i="1"/>
  <c r="AB43" i="1"/>
  <c r="Y43" i="1"/>
  <c r="V43" i="1"/>
  <c r="S43" i="1"/>
  <c r="P43" i="1"/>
  <c r="M43" i="1"/>
  <c r="J43" i="1"/>
  <c r="L90" i="1" s="1"/>
  <c r="G43" i="1"/>
  <c r="AH41" i="1"/>
  <c r="AE41" i="1"/>
  <c r="AB41" i="1"/>
  <c r="Y41" i="1"/>
  <c r="V41" i="1"/>
  <c r="S41" i="1"/>
  <c r="P41" i="1"/>
  <c r="M41" i="1"/>
  <c r="J41" i="1"/>
  <c r="L88" i="1" s="1"/>
  <c r="O88" i="1" s="1"/>
  <c r="R88" i="1" s="1"/>
  <c r="U88" i="1" s="1"/>
  <c r="X88" i="1" s="1"/>
  <c r="AA88" i="1" s="1"/>
  <c r="AD88" i="1" s="1"/>
  <c r="AG88" i="1" s="1"/>
  <c r="AJ88" i="1" s="1"/>
  <c r="G41" i="1"/>
  <c r="AH40" i="1"/>
  <c r="AE40" i="1"/>
  <c r="AB40" i="1"/>
  <c r="Y40" i="1"/>
  <c r="V40" i="1"/>
  <c r="S40" i="1"/>
  <c r="P40" i="1"/>
  <c r="M40" i="1"/>
  <c r="J40" i="1"/>
  <c r="G40" i="1"/>
  <c r="AH39" i="1"/>
  <c r="AE39" i="1"/>
  <c r="AB39" i="1"/>
  <c r="Y39" i="1"/>
  <c r="V39" i="1"/>
  <c r="S39" i="1"/>
  <c r="P39" i="1"/>
  <c r="M39" i="1"/>
  <c r="J39" i="1"/>
  <c r="L86" i="1" s="1"/>
  <c r="O86" i="1" s="1"/>
  <c r="R86" i="1" s="1"/>
  <c r="U86" i="1" s="1"/>
  <c r="X86" i="1" s="1"/>
  <c r="AA86" i="1" s="1"/>
  <c r="AD86" i="1" s="1"/>
  <c r="AG86" i="1" s="1"/>
  <c r="AJ86" i="1" s="1"/>
  <c r="D59" i="1"/>
  <c r="D58" i="1"/>
  <c r="D57" i="1"/>
  <c r="D56" i="1"/>
  <c r="D55" i="1"/>
  <c r="D54" i="1"/>
  <c r="D53" i="1"/>
  <c r="D42" i="1"/>
  <c r="D52" i="1"/>
  <c r="D51" i="1"/>
  <c r="D50" i="1"/>
  <c r="D49" i="1"/>
  <c r="D48" i="1"/>
  <c r="D47" i="1"/>
  <c r="D46" i="1"/>
  <c r="D43" i="1"/>
  <c r="D41" i="1"/>
  <c r="D40" i="1"/>
  <c r="C59" i="1"/>
  <c r="C58" i="1"/>
  <c r="C57" i="1"/>
  <c r="C56" i="1"/>
  <c r="C55" i="1"/>
  <c r="C54" i="1"/>
  <c r="C53" i="1"/>
  <c r="C42" i="1"/>
  <c r="C52" i="1"/>
  <c r="C51" i="1"/>
  <c r="C50" i="1"/>
  <c r="C49" i="1"/>
  <c r="C48" i="1"/>
  <c r="C47" i="1"/>
  <c r="C46" i="1"/>
  <c r="C43" i="1"/>
  <c r="C41" i="1"/>
  <c r="C40" i="1"/>
  <c r="R1" i="1"/>
  <c r="B5" i="1"/>
  <c r="K85" i="1" l="1"/>
  <c r="L97" i="1"/>
  <c r="O97" i="1" s="1"/>
  <c r="R97" i="1" s="1"/>
  <c r="U97" i="1" s="1"/>
  <c r="X97" i="1" s="1"/>
  <c r="AA97" i="1" s="1"/>
  <c r="AD97" i="1" s="1"/>
  <c r="AG97" i="1" s="1"/>
  <c r="AJ97" i="1" s="1"/>
  <c r="J38" i="1"/>
  <c r="L85" i="1" s="1"/>
  <c r="O85" i="1" s="1"/>
  <c r="R85" i="1" s="1"/>
  <c r="U85" i="1" s="1"/>
  <c r="X85" i="1" s="1"/>
  <c r="AA85" i="1" s="1"/>
  <c r="AD85" i="1" s="1"/>
  <c r="AG85" i="1" s="1"/>
  <c r="AJ85" i="1" s="1"/>
  <c r="L87" i="1"/>
  <c r="O87" i="1" s="1"/>
  <c r="R87" i="1" s="1"/>
  <c r="U87" i="1" s="1"/>
  <c r="X87" i="1" s="1"/>
  <c r="AA87" i="1" s="1"/>
  <c r="AD87" i="1" s="1"/>
  <c r="AG87" i="1" s="1"/>
  <c r="AJ87" i="1" s="1"/>
  <c r="J43" i="3"/>
  <c r="O90" i="1"/>
  <c r="R90" i="1" s="1"/>
  <c r="U90" i="1" s="1"/>
  <c r="X90" i="1" s="1"/>
  <c r="AA90" i="1" s="1"/>
  <c r="AD90" i="1" s="1"/>
  <c r="AG90" i="1" s="1"/>
  <c r="AJ90" i="1" s="1"/>
  <c r="O98" i="1"/>
  <c r="R98" i="1" s="1"/>
  <c r="U98" i="1" s="1"/>
  <c r="X98" i="1" s="1"/>
  <c r="AA98" i="1" s="1"/>
  <c r="AD98" i="1" s="1"/>
  <c r="AG98" i="1" s="1"/>
  <c r="AJ98" i="1" s="1"/>
  <c r="J51" i="3"/>
  <c r="E9" i="3"/>
  <c r="A12" i="3"/>
  <c r="B11" i="3"/>
  <c r="C11" i="3" s="1"/>
  <c r="D11" i="3" s="1"/>
  <c r="I36" i="1"/>
  <c r="E10" i="3" l="1"/>
  <c r="A13" i="3"/>
  <c r="B12" i="3"/>
  <c r="C12" i="3" s="1"/>
  <c r="D12" i="3" s="1"/>
  <c r="C4" i="1"/>
  <c r="B6" i="1" s="1"/>
  <c r="A5" i="1"/>
  <c r="E11" i="3" l="1"/>
  <c r="A14" i="3"/>
  <c r="B13" i="3"/>
  <c r="C13" i="3"/>
  <c r="D13" i="3" s="1"/>
  <c r="A6" i="1"/>
  <c r="B7" i="1"/>
  <c r="E12" i="3" l="1"/>
  <c r="A15" i="3"/>
  <c r="B14" i="3"/>
  <c r="C14" i="3"/>
  <c r="D14" i="3" s="1"/>
  <c r="B8" i="1"/>
  <c r="A7" i="1"/>
  <c r="E13" i="3" l="1"/>
  <c r="A16" i="3"/>
  <c r="B15" i="3"/>
  <c r="C15" i="3" s="1"/>
  <c r="D15" i="3" s="1"/>
  <c r="B9" i="1"/>
  <c r="A8" i="1"/>
  <c r="E14" i="3" l="1"/>
  <c r="A17" i="3"/>
  <c r="C16" i="3"/>
  <c r="D16" i="3" s="1"/>
  <c r="B16" i="3"/>
  <c r="B10" i="1"/>
  <c r="A9" i="1"/>
  <c r="E15" i="3" l="1"/>
  <c r="A18" i="3"/>
  <c r="B17" i="3"/>
  <c r="C17" i="3"/>
  <c r="D17" i="3" s="1"/>
  <c r="B11" i="1"/>
  <c r="A10" i="1"/>
  <c r="A19" i="3" l="1"/>
  <c r="B18" i="3"/>
  <c r="C18" i="3" s="1"/>
  <c r="D18" i="3" s="1"/>
  <c r="E17" i="3" s="1"/>
  <c r="B12" i="1"/>
  <c r="A11" i="1"/>
  <c r="A20" i="3" l="1"/>
  <c r="B19" i="3"/>
  <c r="C19" i="3" s="1"/>
  <c r="D19" i="3" s="1"/>
  <c r="B13" i="1"/>
  <c r="A12" i="1"/>
  <c r="E16" i="3" l="1"/>
  <c r="E18" i="3"/>
  <c r="A21" i="3"/>
  <c r="C20" i="3"/>
  <c r="D20" i="3" s="1"/>
  <c r="B20" i="3"/>
  <c r="B14" i="1"/>
  <c r="A13" i="1"/>
  <c r="A22" i="3" l="1"/>
  <c r="B21" i="3"/>
  <c r="C21" i="3" s="1"/>
  <c r="D21" i="3" s="1"/>
  <c r="J35" i="3"/>
  <c r="B15" i="1"/>
  <c r="A14" i="1"/>
  <c r="A23" i="3" l="1"/>
  <c r="B22" i="3"/>
  <c r="C22" i="3"/>
  <c r="D22" i="3" s="1"/>
  <c r="B16" i="1"/>
  <c r="A15" i="1"/>
  <c r="E20" i="3" l="1"/>
  <c r="E19" i="3"/>
  <c r="A24" i="3"/>
  <c r="B23" i="3"/>
  <c r="C23" i="3" s="1"/>
  <c r="D23" i="3" s="1"/>
  <c r="B17" i="1"/>
  <c r="A16" i="1"/>
  <c r="A25" i="3" l="1"/>
  <c r="B24" i="3"/>
  <c r="C24" i="3" s="1"/>
  <c r="D24" i="3" s="1"/>
  <c r="B18" i="1"/>
  <c r="A17" i="1"/>
  <c r="E22" i="3" l="1"/>
  <c r="E21" i="3"/>
  <c r="A26" i="3"/>
  <c r="B25" i="3"/>
  <c r="C25" i="3" s="1"/>
  <c r="D25" i="3" s="1"/>
  <c r="B19" i="1"/>
  <c r="A18" i="1"/>
  <c r="E24" i="3" l="1"/>
  <c r="A27" i="3"/>
  <c r="B26" i="3"/>
  <c r="C26" i="3" s="1"/>
  <c r="D26" i="3" s="1"/>
  <c r="B20" i="1"/>
  <c r="A19" i="1"/>
  <c r="E25" i="3" l="1"/>
  <c r="E23" i="3"/>
  <c r="A28" i="3"/>
  <c r="B27" i="3"/>
  <c r="C27" i="3" s="1"/>
  <c r="D27" i="3" s="1"/>
  <c r="B21" i="1"/>
  <c r="A20" i="1"/>
  <c r="E26" i="3" l="1"/>
  <c r="A29" i="3"/>
  <c r="B28" i="3"/>
  <c r="C28" i="3" s="1"/>
  <c r="D28" i="3" s="1"/>
  <c r="B22" i="1"/>
  <c r="A21" i="1"/>
  <c r="E27" i="3" l="1"/>
  <c r="A30" i="3"/>
  <c r="B29" i="3"/>
  <c r="C29" i="3"/>
  <c r="D29" i="3" s="1"/>
  <c r="B23" i="1"/>
  <c r="A22" i="1"/>
  <c r="E28" i="3" l="1"/>
  <c r="A31" i="3"/>
  <c r="B30" i="3"/>
  <c r="C30" i="3"/>
  <c r="D30" i="3" s="1"/>
  <c r="B24" i="1"/>
  <c r="A23" i="1"/>
  <c r="E29" i="3" l="1"/>
  <c r="A32" i="3"/>
  <c r="B31" i="3"/>
  <c r="C31" i="3" s="1"/>
  <c r="D31" i="3" s="1"/>
  <c r="B25" i="1"/>
  <c r="A24" i="1"/>
  <c r="E30" i="3" l="1"/>
  <c r="A33" i="3"/>
  <c r="C32" i="3"/>
  <c r="D32" i="3" s="1"/>
  <c r="B32" i="3"/>
  <c r="B26" i="1"/>
  <c r="A25" i="1"/>
  <c r="E31" i="3" l="1"/>
  <c r="A34" i="3"/>
  <c r="B33" i="3"/>
  <c r="C33" i="3"/>
  <c r="D33" i="3" s="1"/>
  <c r="B27" i="1"/>
  <c r="A26" i="1"/>
  <c r="E32" i="3" l="1"/>
  <c r="A35" i="3"/>
  <c r="B34" i="3"/>
  <c r="C34" i="3" s="1"/>
  <c r="D34" i="3" s="1"/>
  <c r="B28" i="1"/>
  <c r="A27" i="1"/>
  <c r="E33" i="3" l="1"/>
  <c r="A36" i="3"/>
  <c r="B35" i="3"/>
  <c r="C35" i="3" s="1"/>
  <c r="D35" i="3" s="1"/>
  <c r="B29" i="1"/>
  <c r="A28" i="1"/>
  <c r="E34" i="3" l="1"/>
  <c r="A37" i="3"/>
  <c r="C36" i="3"/>
  <c r="D36" i="3" s="1"/>
  <c r="B36" i="3"/>
  <c r="B30" i="1"/>
  <c r="A29" i="1"/>
  <c r="E35" i="3" l="1"/>
  <c r="A38" i="3"/>
  <c r="B37" i="3"/>
  <c r="C37" i="3"/>
  <c r="D37" i="3" s="1"/>
  <c r="B31" i="1"/>
  <c r="A30" i="1"/>
  <c r="E36" i="3" l="1"/>
  <c r="A39" i="3"/>
  <c r="B38" i="3"/>
  <c r="C38" i="3"/>
  <c r="D38" i="3" s="1"/>
  <c r="B32" i="1"/>
  <c r="A31" i="1"/>
  <c r="E37" i="3" l="1"/>
  <c r="C39" i="3"/>
  <c r="D39" i="3" s="1"/>
  <c r="B39" i="3"/>
  <c r="A40" i="3"/>
  <c r="B33" i="1"/>
  <c r="A32" i="1"/>
  <c r="E38" i="3" l="1"/>
  <c r="K35" i="3"/>
  <c r="L35" i="3" s="1"/>
  <c r="K43" i="3"/>
  <c r="L43" i="3" s="1"/>
  <c r="K27" i="3"/>
  <c r="L27" i="3" s="1"/>
  <c r="K51" i="3"/>
  <c r="L51" i="3" s="1"/>
  <c r="A41" i="3"/>
  <c r="B40" i="3"/>
  <c r="C40" i="3" s="1"/>
  <c r="D40" i="3" s="1"/>
  <c r="B34" i="1"/>
  <c r="A33" i="1"/>
  <c r="E39" i="3" l="1"/>
  <c r="B41" i="3"/>
  <c r="C41" i="3"/>
  <c r="L16" i="3"/>
  <c r="L25" i="3" s="1"/>
  <c r="L15" i="3"/>
  <c r="B35" i="1"/>
  <c r="B3" i="1" s="1"/>
  <c r="A34" i="1"/>
  <c r="D41" i="3" l="1"/>
  <c r="E40" i="3" s="1"/>
  <c r="L41" i="3"/>
  <c r="L50" i="3"/>
  <c r="L33" i="3"/>
  <c r="J42" i="3"/>
  <c r="J34" i="3"/>
  <c r="J50" i="3"/>
  <c r="A35" i="1"/>
  <c r="E5" i="1"/>
  <c r="E41" i="3" l="1"/>
  <c r="C45" i="1"/>
  <c r="C44" i="1"/>
  <c r="C38" i="1" s="1"/>
  <c r="E6" i="1"/>
  <c r="D5" i="1"/>
  <c r="E7" i="1" l="1"/>
  <c r="D6" i="1"/>
  <c r="E8" i="1" l="1"/>
  <c r="D7" i="1"/>
  <c r="E9" i="1" l="1"/>
  <c r="D8" i="1"/>
  <c r="E10" i="1" l="1"/>
  <c r="D9" i="1"/>
  <c r="D10" i="1" l="1"/>
  <c r="E11" i="1"/>
  <c r="D11" i="1" l="1"/>
  <c r="E12" i="1"/>
  <c r="E13" i="1" l="1"/>
  <c r="D12" i="1"/>
  <c r="E14" i="1" l="1"/>
  <c r="D13" i="1"/>
  <c r="E15" i="1" l="1"/>
  <c r="D14" i="1"/>
  <c r="E16" i="1" l="1"/>
  <c r="D15" i="1"/>
  <c r="E17" i="1" l="1"/>
  <c r="D16" i="1"/>
  <c r="E18" i="1" l="1"/>
  <c r="D17" i="1"/>
  <c r="E19" i="1" l="1"/>
  <c r="D18" i="1"/>
  <c r="E20" i="1" l="1"/>
  <c r="D19" i="1"/>
  <c r="E21" i="1" l="1"/>
  <c r="D20" i="1"/>
  <c r="E22" i="1" l="1"/>
  <c r="D21" i="1"/>
  <c r="E23" i="1" l="1"/>
  <c r="D22" i="1"/>
  <c r="E24" i="1" l="1"/>
  <c r="D23" i="1"/>
  <c r="E25" i="1" l="1"/>
  <c r="D24" i="1"/>
  <c r="E26" i="1" l="1"/>
  <c r="D25" i="1"/>
  <c r="E27" i="1" l="1"/>
  <c r="D26" i="1"/>
  <c r="E28" i="1" l="1"/>
  <c r="D27" i="1"/>
  <c r="E29" i="1" l="1"/>
  <c r="D28" i="1"/>
  <c r="E30" i="1" l="1"/>
  <c r="D29" i="1"/>
  <c r="E31" i="1" l="1"/>
  <c r="D30" i="1"/>
  <c r="D31" i="1" l="1"/>
  <c r="E32" i="1"/>
  <c r="D32" i="1" l="1"/>
  <c r="E33" i="1"/>
  <c r="E34" i="1" l="1"/>
  <c r="D33" i="1"/>
  <c r="E35" i="1" l="1"/>
  <c r="D34" i="1"/>
  <c r="D35" i="1" l="1"/>
  <c r="E3" i="1"/>
  <c r="H5" i="1"/>
  <c r="D45" i="1" l="1"/>
  <c r="D44" i="1"/>
  <c r="I4" i="1"/>
  <c r="H6" i="1" s="1"/>
  <c r="G5" i="1"/>
  <c r="H7" i="1" l="1"/>
  <c r="G6" i="1"/>
  <c r="H8" i="1" l="1"/>
  <c r="G7" i="1"/>
  <c r="G8" i="1" l="1"/>
  <c r="H9" i="1"/>
  <c r="G9" i="1" l="1"/>
  <c r="H10" i="1"/>
  <c r="H11" i="1" l="1"/>
  <c r="G10" i="1"/>
  <c r="H12" i="1" l="1"/>
  <c r="G11" i="1"/>
  <c r="H13" i="1" l="1"/>
  <c r="G12" i="1"/>
  <c r="H14" i="1" l="1"/>
  <c r="G13" i="1"/>
  <c r="H15" i="1" l="1"/>
  <c r="G14" i="1"/>
  <c r="H16" i="1" l="1"/>
  <c r="G15" i="1"/>
  <c r="H17" i="1" l="1"/>
  <c r="G16" i="1"/>
  <c r="H18" i="1" l="1"/>
  <c r="G17" i="1"/>
  <c r="H19" i="1" l="1"/>
  <c r="G18" i="1"/>
  <c r="H20" i="1" l="1"/>
  <c r="G20" i="1" s="1"/>
  <c r="G19" i="1"/>
  <c r="H21" i="1" l="1"/>
  <c r="H22" i="1" l="1"/>
  <c r="G21" i="1"/>
  <c r="H23" i="1" l="1"/>
  <c r="G23" i="1" s="1"/>
  <c r="G22" i="1"/>
  <c r="H24" i="1" l="1"/>
  <c r="G24" i="1" s="1"/>
  <c r="H25" i="1" l="1"/>
  <c r="G25" i="1" s="1"/>
  <c r="H26" i="1" l="1"/>
  <c r="G26" i="1" s="1"/>
  <c r="H27" i="1" l="1"/>
  <c r="G27" i="1" s="1"/>
  <c r="H28" i="1" l="1"/>
  <c r="H29" i="1" l="1"/>
  <c r="G28" i="1"/>
  <c r="H30" i="1" l="1"/>
  <c r="G29" i="1"/>
  <c r="H31" i="1" l="1"/>
  <c r="G30" i="1"/>
  <c r="H32" i="1" l="1"/>
  <c r="G31" i="1"/>
  <c r="H33" i="1" l="1"/>
  <c r="G32" i="1"/>
  <c r="H34" i="1" l="1"/>
  <c r="G33" i="1"/>
  <c r="H35" i="1" l="1"/>
  <c r="G34" i="1"/>
  <c r="G35" i="1" l="1"/>
  <c r="H3" i="1"/>
  <c r="K5" i="1"/>
  <c r="G45" i="1" l="1"/>
  <c r="G44" i="1"/>
  <c r="L4" i="1"/>
  <c r="K6" i="1" s="1"/>
  <c r="J5" i="1"/>
  <c r="K7" i="1" l="1"/>
  <c r="J6" i="1"/>
  <c r="J7" i="1" l="1"/>
  <c r="K8" i="1"/>
  <c r="J8" i="1" l="1"/>
  <c r="K9" i="1"/>
  <c r="J9" i="1" l="1"/>
  <c r="K10" i="1"/>
  <c r="J10" i="1" l="1"/>
  <c r="K11" i="1"/>
  <c r="J11" i="1" l="1"/>
  <c r="K12" i="1"/>
  <c r="K13" i="1" l="1"/>
  <c r="J12" i="1"/>
  <c r="K14" i="1" l="1"/>
  <c r="J13" i="1"/>
  <c r="K15" i="1" l="1"/>
  <c r="J14" i="1"/>
  <c r="K16" i="1" l="1"/>
  <c r="J15" i="1"/>
  <c r="K17" i="1" l="1"/>
  <c r="J16" i="1"/>
  <c r="K18" i="1" l="1"/>
  <c r="J17" i="1"/>
  <c r="K19" i="1" l="1"/>
  <c r="J18" i="1"/>
  <c r="K20" i="1" l="1"/>
  <c r="J19" i="1"/>
  <c r="K21" i="1" l="1"/>
  <c r="J20" i="1"/>
  <c r="K22" i="1" l="1"/>
  <c r="J21" i="1"/>
  <c r="K23" i="1" l="1"/>
  <c r="J22" i="1"/>
  <c r="K24" i="1" l="1"/>
  <c r="J23" i="1"/>
  <c r="K25" i="1" l="1"/>
  <c r="J24" i="1"/>
  <c r="K26" i="1" l="1"/>
  <c r="J25" i="1"/>
  <c r="K27" i="1" l="1"/>
  <c r="J26" i="1"/>
  <c r="K28" i="1" l="1"/>
  <c r="J27" i="1"/>
  <c r="K29" i="1" l="1"/>
  <c r="J28" i="1"/>
  <c r="K30" i="1" l="1"/>
  <c r="J29" i="1"/>
  <c r="K31" i="1" l="1"/>
  <c r="J30" i="1"/>
  <c r="K32" i="1" l="1"/>
  <c r="J31" i="1"/>
  <c r="K33" i="1" l="1"/>
  <c r="J32" i="1"/>
  <c r="K34" i="1" l="1"/>
  <c r="J33" i="1"/>
  <c r="K35" i="1" l="1"/>
  <c r="J34" i="1"/>
  <c r="J35" i="1" l="1"/>
  <c r="N5" i="1"/>
  <c r="K3" i="1"/>
  <c r="J44" i="1" l="1"/>
  <c r="J45" i="1"/>
  <c r="M5" i="1"/>
  <c r="O4" i="1"/>
  <c r="N6" i="1" s="1"/>
  <c r="N7" i="1" l="1"/>
  <c r="M6" i="1"/>
  <c r="M7" i="1" l="1"/>
  <c r="N8" i="1"/>
  <c r="N9" i="1" l="1"/>
  <c r="M8" i="1"/>
  <c r="N10" i="1" l="1"/>
  <c r="M9" i="1"/>
  <c r="N11" i="1" l="1"/>
  <c r="M10" i="1"/>
  <c r="M11" i="1" l="1"/>
  <c r="N12" i="1"/>
  <c r="N13" i="1" l="1"/>
  <c r="M12" i="1"/>
  <c r="N14" i="1" l="1"/>
  <c r="M13" i="1"/>
  <c r="N15" i="1" l="1"/>
  <c r="M14" i="1"/>
  <c r="N16" i="1" l="1"/>
  <c r="M15" i="1"/>
  <c r="N17" i="1" l="1"/>
  <c r="M16" i="1"/>
  <c r="N18" i="1" l="1"/>
  <c r="M17" i="1"/>
  <c r="N19" i="1" l="1"/>
  <c r="M18" i="1"/>
  <c r="N20" i="1" l="1"/>
  <c r="M19" i="1"/>
  <c r="N21" i="1" l="1"/>
  <c r="M20" i="1"/>
  <c r="N22" i="1" l="1"/>
  <c r="M21" i="1"/>
  <c r="N23" i="1" l="1"/>
  <c r="M22" i="1"/>
  <c r="N24" i="1" l="1"/>
  <c r="M23" i="1"/>
  <c r="N25" i="1" l="1"/>
  <c r="M24" i="1"/>
  <c r="N26" i="1" l="1"/>
  <c r="M25" i="1"/>
  <c r="N27" i="1" l="1"/>
  <c r="M26" i="1"/>
  <c r="N28" i="1" l="1"/>
  <c r="M27" i="1"/>
  <c r="N29" i="1" l="1"/>
  <c r="M28" i="1"/>
  <c r="N30" i="1" l="1"/>
  <c r="M29" i="1"/>
  <c r="N31" i="1" l="1"/>
  <c r="M30" i="1"/>
  <c r="N32" i="1" l="1"/>
  <c r="M31" i="1"/>
  <c r="N33" i="1" l="1"/>
  <c r="M32" i="1"/>
  <c r="N34" i="1" l="1"/>
  <c r="M33" i="1"/>
  <c r="N35" i="1" l="1"/>
  <c r="M34" i="1"/>
  <c r="M35" i="1" l="1"/>
  <c r="N3" i="1"/>
  <c r="Q5" i="1"/>
  <c r="M44" i="1" l="1"/>
  <c r="M45" i="1"/>
  <c r="P5" i="1"/>
  <c r="R4" i="1"/>
  <c r="Q6" i="1" s="1"/>
  <c r="Q7" i="1" l="1"/>
  <c r="P6" i="1"/>
  <c r="Q8" i="1" l="1"/>
  <c r="P7" i="1"/>
  <c r="Q9" i="1" l="1"/>
  <c r="P8" i="1"/>
  <c r="Q10" i="1" l="1"/>
  <c r="P9" i="1"/>
  <c r="Q11" i="1" l="1"/>
  <c r="P10" i="1"/>
  <c r="Q12" i="1" l="1"/>
  <c r="P11" i="1"/>
  <c r="Q13" i="1" l="1"/>
  <c r="P12" i="1"/>
  <c r="Q14" i="1" l="1"/>
  <c r="P13" i="1"/>
  <c r="Q15" i="1" l="1"/>
  <c r="P14" i="1"/>
  <c r="Q16" i="1" l="1"/>
  <c r="P15" i="1"/>
  <c r="Q17" i="1" l="1"/>
  <c r="P16" i="1"/>
  <c r="Q18" i="1" l="1"/>
  <c r="P17" i="1"/>
  <c r="Q19" i="1" l="1"/>
  <c r="P18" i="1"/>
  <c r="Q20" i="1" l="1"/>
  <c r="P19" i="1"/>
  <c r="Q21" i="1" l="1"/>
  <c r="P20" i="1"/>
  <c r="Q22" i="1" l="1"/>
  <c r="P21" i="1"/>
  <c r="Q23" i="1" l="1"/>
  <c r="P22" i="1"/>
  <c r="Q24" i="1" l="1"/>
  <c r="P23" i="1"/>
  <c r="Q25" i="1" l="1"/>
  <c r="P24" i="1"/>
  <c r="Q26" i="1" l="1"/>
  <c r="P25" i="1"/>
  <c r="Q27" i="1" l="1"/>
  <c r="P26" i="1"/>
  <c r="Q28" i="1" l="1"/>
  <c r="P27" i="1"/>
  <c r="Q29" i="1" l="1"/>
  <c r="P28" i="1"/>
  <c r="Q30" i="1" l="1"/>
  <c r="P29" i="1"/>
  <c r="Q31" i="1" l="1"/>
  <c r="P30" i="1"/>
  <c r="Q32" i="1" l="1"/>
  <c r="P31" i="1"/>
  <c r="Q33" i="1" l="1"/>
  <c r="P32" i="1"/>
  <c r="Q34" i="1" l="1"/>
  <c r="P33" i="1"/>
  <c r="Q35" i="1" l="1"/>
  <c r="P34" i="1"/>
  <c r="P35" i="1" l="1"/>
  <c r="Q3" i="1"/>
  <c r="T5" i="1"/>
  <c r="P45" i="1" l="1"/>
  <c r="P44" i="1"/>
  <c r="S5" i="1"/>
  <c r="U4" i="1"/>
  <c r="T6" i="1" s="1"/>
  <c r="S6" i="1" l="1"/>
  <c r="T7" i="1"/>
  <c r="T8" i="1" l="1"/>
  <c r="S7" i="1"/>
  <c r="T9" i="1" l="1"/>
  <c r="S8" i="1"/>
  <c r="T10" i="1" l="1"/>
  <c r="S9" i="1"/>
  <c r="S10" i="1" l="1"/>
  <c r="T11" i="1"/>
  <c r="S11" i="1" l="1"/>
  <c r="T12" i="1"/>
  <c r="T13" i="1" l="1"/>
  <c r="S12" i="1"/>
  <c r="T14" i="1" l="1"/>
  <c r="S13" i="1"/>
  <c r="T15" i="1" l="1"/>
  <c r="S14" i="1"/>
  <c r="T16" i="1" l="1"/>
  <c r="S15" i="1"/>
  <c r="T17" i="1" l="1"/>
  <c r="S16" i="1"/>
  <c r="T18" i="1" l="1"/>
  <c r="S17" i="1"/>
  <c r="T19" i="1" l="1"/>
  <c r="S18" i="1"/>
  <c r="T20" i="1" l="1"/>
  <c r="S19" i="1"/>
  <c r="T21" i="1" l="1"/>
  <c r="S20" i="1"/>
  <c r="T22" i="1" l="1"/>
  <c r="S21" i="1"/>
  <c r="T23" i="1" l="1"/>
  <c r="S22" i="1"/>
  <c r="T24" i="1" l="1"/>
  <c r="S23" i="1"/>
  <c r="T25" i="1" l="1"/>
  <c r="S24" i="1"/>
  <c r="T26" i="1" l="1"/>
  <c r="S25" i="1"/>
  <c r="T27" i="1" l="1"/>
  <c r="S26" i="1"/>
  <c r="T28" i="1" l="1"/>
  <c r="S27" i="1"/>
  <c r="T29" i="1" l="1"/>
  <c r="S28" i="1"/>
  <c r="T30" i="1" l="1"/>
  <c r="S29" i="1"/>
  <c r="T31" i="1" l="1"/>
  <c r="S30" i="1"/>
  <c r="T32" i="1" l="1"/>
  <c r="S31" i="1"/>
  <c r="T33" i="1" l="1"/>
  <c r="S32" i="1"/>
  <c r="T34" i="1" l="1"/>
  <c r="S33" i="1"/>
  <c r="T35" i="1" l="1"/>
  <c r="S34" i="1"/>
  <c r="S35" i="1" l="1"/>
  <c r="W5" i="1"/>
  <c r="T3" i="1"/>
  <c r="S44" i="1" l="1"/>
  <c r="S45" i="1"/>
  <c r="X4" i="1"/>
  <c r="W6" i="1" s="1"/>
  <c r="V5" i="1"/>
  <c r="W7" i="1" l="1"/>
  <c r="V6" i="1"/>
  <c r="W8" i="1" l="1"/>
  <c r="V7" i="1"/>
  <c r="W9" i="1" l="1"/>
  <c r="V8" i="1"/>
  <c r="W10" i="1" l="1"/>
  <c r="V9" i="1"/>
  <c r="W11" i="1" l="1"/>
  <c r="V10" i="1"/>
  <c r="W12" i="1" l="1"/>
  <c r="V11" i="1"/>
  <c r="W13" i="1" l="1"/>
  <c r="V12" i="1"/>
  <c r="W14" i="1" l="1"/>
  <c r="V13" i="1"/>
  <c r="W15" i="1" l="1"/>
  <c r="V14" i="1"/>
  <c r="W16" i="1" l="1"/>
  <c r="V15" i="1"/>
  <c r="W17" i="1" l="1"/>
  <c r="V16" i="1"/>
  <c r="W18" i="1" l="1"/>
  <c r="V17" i="1"/>
  <c r="W19" i="1" l="1"/>
  <c r="V18" i="1"/>
  <c r="W20" i="1" l="1"/>
  <c r="V19" i="1"/>
  <c r="W21" i="1" l="1"/>
  <c r="V20" i="1"/>
  <c r="W22" i="1" l="1"/>
  <c r="V21" i="1"/>
  <c r="W23" i="1" l="1"/>
  <c r="V22" i="1"/>
  <c r="W24" i="1" l="1"/>
  <c r="V23" i="1"/>
  <c r="W25" i="1" l="1"/>
  <c r="V24" i="1"/>
  <c r="W26" i="1" l="1"/>
  <c r="V25" i="1"/>
  <c r="W27" i="1" l="1"/>
  <c r="V26" i="1"/>
  <c r="W28" i="1" l="1"/>
  <c r="V27" i="1"/>
  <c r="W29" i="1" l="1"/>
  <c r="V28" i="1"/>
  <c r="W30" i="1" l="1"/>
  <c r="V29" i="1"/>
  <c r="W31" i="1" l="1"/>
  <c r="V30" i="1"/>
  <c r="W32" i="1" l="1"/>
  <c r="V31" i="1"/>
  <c r="W33" i="1" l="1"/>
  <c r="V32" i="1"/>
  <c r="W34" i="1" l="1"/>
  <c r="V33" i="1"/>
  <c r="W35" i="1" l="1"/>
  <c r="V34" i="1"/>
  <c r="V35" i="1" l="1"/>
  <c r="Z5" i="1"/>
  <c r="W3" i="1"/>
  <c r="V44" i="1" l="1"/>
  <c r="V45" i="1"/>
  <c r="AA4" i="1"/>
  <c r="Z6" i="1" s="1"/>
  <c r="Y5" i="1"/>
  <c r="Z7" i="1" l="1"/>
  <c r="Y6" i="1"/>
  <c r="Z8" i="1" l="1"/>
  <c r="Y7" i="1"/>
  <c r="Z9" i="1" l="1"/>
  <c r="Y8" i="1"/>
  <c r="Z10" i="1" l="1"/>
  <c r="Y9" i="1"/>
  <c r="Z11" i="1" l="1"/>
  <c r="Y10" i="1"/>
  <c r="Z12" i="1" l="1"/>
  <c r="Y11" i="1"/>
  <c r="Y12" i="1" l="1"/>
  <c r="Z13" i="1"/>
  <c r="Z14" i="1" l="1"/>
  <c r="Y13" i="1"/>
  <c r="Z15" i="1" l="1"/>
  <c r="Y14" i="1"/>
  <c r="Z16" i="1" l="1"/>
  <c r="Y15" i="1"/>
  <c r="Z17" i="1" l="1"/>
  <c r="Y16" i="1"/>
  <c r="Z18" i="1" l="1"/>
  <c r="Y17" i="1"/>
  <c r="Z19" i="1" l="1"/>
  <c r="Y18" i="1"/>
  <c r="Z20" i="1" l="1"/>
  <c r="Y19" i="1"/>
  <c r="Z21" i="1" l="1"/>
  <c r="Y20" i="1"/>
  <c r="Z22" i="1" l="1"/>
  <c r="Y21" i="1"/>
  <c r="Z23" i="1" l="1"/>
  <c r="Y22" i="1"/>
  <c r="Z24" i="1" l="1"/>
  <c r="Y23" i="1"/>
  <c r="Z25" i="1" l="1"/>
  <c r="Y24" i="1"/>
  <c r="Z26" i="1" l="1"/>
  <c r="Y25" i="1"/>
  <c r="Z27" i="1" l="1"/>
  <c r="Y26" i="1"/>
  <c r="Z28" i="1" l="1"/>
  <c r="Y27" i="1"/>
  <c r="Z29" i="1" l="1"/>
  <c r="Y28" i="1"/>
  <c r="Z30" i="1" l="1"/>
  <c r="Y29" i="1"/>
  <c r="Z31" i="1" l="1"/>
  <c r="Y30" i="1"/>
  <c r="Z32" i="1" l="1"/>
  <c r="Y31" i="1"/>
  <c r="Z33" i="1" l="1"/>
  <c r="Y32" i="1"/>
  <c r="Z34" i="1" l="1"/>
  <c r="Y33" i="1"/>
  <c r="Z35" i="1" l="1"/>
  <c r="Y34" i="1"/>
  <c r="Y35" i="1" l="1"/>
  <c r="Z3" i="1"/>
  <c r="AC5" i="1"/>
  <c r="Y45" i="1" l="1"/>
  <c r="Y44" i="1"/>
  <c r="AD4" i="1"/>
  <c r="AC6" i="1" s="1"/>
  <c r="AB5" i="1"/>
  <c r="AC7" i="1" l="1"/>
  <c r="AB6" i="1"/>
  <c r="AC8" i="1" l="1"/>
  <c r="AB7" i="1"/>
  <c r="AC9" i="1" l="1"/>
  <c r="AB8" i="1"/>
  <c r="AC10" i="1" l="1"/>
  <c r="AB9" i="1"/>
  <c r="AC11" i="1" l="1"/>
  <c r="AB10" i="1"/>
  <c r="AC12" i="1" l="1"/>
  <c r="AB11" i="1"/>
  <c r="AC13" i="1" l="1"/>
  <c r="AB12" i="1"/>
  <c r="AC14" i="1" l="1"/>
  <c r="AB13" i="1"/>
  <c r="AC15" i="1" l="1"/>
  <c r="AB14" i="1"/>
  <c r="AC16" i="1" l="1"/>
  <c r="AB15" i="1"/>
  <c r="AC17" i="1" l="1"/>
  <c r="AB16" i="1"/>
  <c r="AC18" i="1" l="1"/>
  <c r="AB17" i="1"/>
  <c r="AC19" i="1" l="1"/>
  <c r="AB18" i="1"/>
  <c r="AC20" i="1" l="1"/>
  <c r="AB19" i="1"/>
  <c r="AC21" i="1" l="1"/>
  <c r="AB20" i="1"/>
  <c r="AC22" i="1" l="1"/>
  <c r="AB21" i="1"/>
  <c r="AC23" i="1" l="1"/>
  <c r="AB22" i="1"/>
  <c r="AC24" i="1" l="1"/>
  <c r="AB23" i="1"/>
  <c r="AC25" i="1" l="1"/>
  <c r="AB24" i="1"/>
  <c r="AC26" i="1" l="1"/>
  <c r="AB25" i="1"/>
  <c r="AC27" i="1" l="1"/>
  <c r="AB26" i="1"/>
  <c r="AC28" i="1" l="1"/>
  <c r="AB27" i="1"/>
  <c r="AC29" i="1" l="1"/>
  <c r="AB28" i="1"/>
  <c r="AC30" i="1" l="1"/>
  <c r="AB29" i="1"/>
  <c r="AC31" i="1" l="1"/>
  <c r="AB30" i="1"/>
  <c r="AC32" i="1" l="1"/>
  <c r="AB31" i="1"/>
  <c r="AC33" i="1" l="1"/>
  <c r="AB32" i="1"/>
  <c r="AC34" i="1" l="1"/>
  <c r="AB33" i="1"/>
  <c r="AC35" i="1" l="1"/>
  <c r="AB34" i="1"/>
  <c r="AB35" i="1" l="1"/>
  <c r="AC3" i="1"/>
  <c r="AF5" i="1"/>
  <c r="AB45" i="1" l="1"/>
  <c r="AB44" i="1"/>
  <c r="AE5" i="1"/>
  <c r="AG4" i="1"/>
  <c r="AF6" i="1" s="1"/>
  <c r="AF7" i="1" l="1"/>
  <c r="AE6" i="1"/>
  <c r="AF8" i="1" l="1"/>
  <c r="AE7" i="1"/>
  <c r="AF9" i="1" l="1"/>
  <c r="AE8" i="1"/>
  <c r="AF10" i="1" l="1"/>
  <c r="AE9" i="1"/>
  <c r="AF11" i="1" l="1"/>
  <c r="AE10" i="1"/>
  <c r="AF12" i="1" l="1"/>
  <c r="AE11" i="1"/>
  <c r="AF13" i="1" l="1"/>
  <c r="AE12" i="1"/>
  <c r="AF14" i="1" l="1"/>
  <c r="AE13" i="1"/>
  <c r="AF15" i="1" l="1"/>
  <c r="AE14" i="1"/>
  <c r="AF16" i="1" l="1"/>
  <c r="AE15" i="1"/>
  <c r="AF17" i="1" l="1"/>
  <c r="AE16" i="1"/>
  <c r="AF18" i="1" l="1"/>
  <c r="AE17" i="1"/>
  <c r="AF19" i="1" l="1"/>
  <c r="AE18" i="1"/>
  <c r="AF20" i="1" l="1"/>
  <c r="AE19" i="1"/>
  <c r="AF21" i="1" l="1"/>
  <c r="AE20" i="1"/>
  <c r="AF22" i="1" l="1"/>
  <c r="AE21" i="1"/>
  <c r="AF23" i="1" l="1"/>
  <c r="AE22" i="1"/>
  <c r="AF24" i="1" l="1"/>
  <c r="AE23" i="1"/>
  <c r="AF25" i="1" l="1"/>
  <c r="AE24" i="1"/>
  <c r="AF26" i="1" l="1"/>
  <c r="AE25" i="1"/>
  <c r="AF27" i="1" l="1"/>
  <c r="AE26" i="1"/>
  <c r="AF28" i="1" l="1"/>
  <c r="AE27" i="1"/>
  <c r="AF29" i="1" l="1"/>
  <c r="AE28" i="1"/>
  <c r="AF30" i="1" l="1"/>
  <c r="AE29" i="1"/>
  <c r="AF31" i="1" l="1"/>
  <c r="AE30" i="1"/>
  <c r="AF32" i="1" l="1"/>
  <c r="AE31" i="1"/>
  <c r="AF33" i="1" l="1"/>
  <c r="AE32" i="1"/>
  <c r="AF34" i="1" l="1"/>
  <c r="AE33" i="1"/>
  <c r="AF35" i="1" l="1"/>
  <c r="AI5" i="1" s="1"/>
  <c r="AH5" i="1" s="1"/>
  <c r="AE34" i="1"/>
  <c r="AE35" i="1" l="1"/>
  <c r="AF3" i="1"/>
  <c r="AE44" i="1" l="1"/>
  <c r="AE45" i="1"/>
  <c r="AJ4" i="1"/>
  <c r="AI6" i="1" s="1"/>
  <c r="AI7" i="1" l="1"/>
  <c r="AH6" i="1"/>
  <c r="AH7" i="1" l="1"/>
  <c r="AI8" i="1"/>
  <c r="AH8" i="1" l="1"/>
  <c r="AI9" i="1"/>
  <c r="AI10" i="1" l="1"/>
  <c r="AH9" i="1"/>
  <c r="AI11" i="1" l="1"/>
  <c r="AH10" i="1"/>
  <c r="AI12" i="1" l="1"/>
  <c r="AH11" i="1"/>
  <c r="AI13" i="1" l="1"/>
  <c r="AH12" i="1"/>
  <c r="AI14" i="1" l="1"/>
  <c r="AH13" i="1"/>
  <c r="AI15" i="1" l="1"/>
  <c r="AH14" i="1"/>
  <c r="AI16" i="1" l="1"/>
  <c r="AH15" i="1"/>
  <c r="AI17" i="1" l="1"/>
  <c r="AH16" i="1"/>
  <c r="AI18" i="1" l="1"/>
  <c r="AH17" i="1"/>
  <c r="AI19" i="1" l="1"/>
  <c r="AH18" i="1"/>
  <c r="AI20" i="1" l="1"/>
  <c r="AH19" i="1"/>
  <c r="AI21" i="1" l="1"/>
  <c r="AH20" i="1"/>
  <c r="AI22" i="1" l="1"/>
  <c r="AH21" i="1"/>
  <c r="AI23" i="1" l="1"/>
  <c r="AH22" i="1"/>
  <c r="AI24" i="1" l="1"/>
  <c r="AH23" i="1"/>
  <c r="AI25" i="1" l="1"/>
  <c r="AH24" i="1"/>
  <c r="AI26" i="1" l="1"/>
  <c r="AH25" i="1"/>
  <c r="AI27" i="1" l="1"/>
  <c r="AH26" i="1"/>
  <c r="AI28" i="1" l="1"/>
  <c r="AH27" i="1"/>
  <c r="AI29" i="1" l="1"/>
  <c r="AH28" i="1"/>
  <c r="AI30" i="1" l="1"/>
  <c r="AH29" i="1"/>
  <c r="AI31" i="1" l="1"/>
  <c r="AH30" i="1"/>
  <c r="AI32" i="1" l="1"/>
  <c r="AH31" i="1"/>
  <c r="AI33" i="1" l="1"/>
  <c r="AH32" i="1"/>
  <c r="AI34" i="1" l="1"/>
  <c r="AH33" i="1"/>
  <c r="AI35" i="1" l="1"/>
  <c r="AH34" i="1"/>
  <c r="AH35" i="1" l="1"/>
  <c r="AI3" i="1"/>
  <c r="AH44" i="1" l="1"/>
  <c r="AH45" i="1"/>
  <c r="D78" i="1" l="1"/>
  <c r="F78" i="1" s="1"/>
  <c r="D73" i="1"/>
  <c r="F73" i="1" s="1"/>
  <c r="D63" i="1"/>
  <c r="D82" i="1"/>
  <c r="F82" i="1" s="1"/>
  <c r="D72" i="1"/>
  <c r="F72" i="1" s="1"/>
  <c r="D65" i="1"/>
  <c r="D67" i="1"/>
  <c r="D64" i="1"/>
  <c r="D75" i="1"/>
  <c r="F75" i="1" s="1"/>
  <c r="D80" i="1"/>
  <c r="F80" i="1" s="1"/>
  <c r="D77" i="1"/>
  <c r="F77" i="1" s="1"/>
  <c r="D66" i="1"/>
  <c r="F67" i="1" l="1"/>
  <c r="F63" i="1"/>
  <c r="F65" i="1"/>
  <c r="F66" i="1"/>
  <c r="D70" i="1"/>
  <c r="F70" i="1" s="1"/>
  <c r="D71" i="1"/>
  <c r="D62" i="1"/>
  <c r="D81" i="1"/>
  <c r="F81" i="1" s="1"/>
  <c r="D68" i="1"/>
  <c r="D79" i="1"/>
  <c r="F79" i="1" s="1"/>
  <c r="D69" i="1"/>
  <c r="D83" i="1"/>
  <c r="F83" i="1" s="1"/>
  <c r="D74" i="1"/>
  <c r="F74" i="1" s="1"/>
  <c r="D76" i="1"/>
  <c r="F76" i="1" s="1"/>
  <c r="F71" i="1" l="1"/>
  <c r="F62" i="1"/>
  <c r="E85" i="1" l="1"/>
</calcChain>
</file>

<file path=xl/sharedStrings.xml><?xml version="1.0" encoding="utf-8"?>
<sst xmlns="http://schemas.openxmlformats.org/spreadsheetml/2006/main" count="475" uniqueCount="51">
  <si>
    <t>Date</t>
  </si>
  <si>
    <t>Jour</t>
  </si>
  <si>
    <t>F</t>
  </si>
  <si>
    <t>RTT</t>
  </si>
  <si>
    <t>CA</t>
  </si>
  <si>
    <t>sam</t>
  </si>
  <si>
    <t>CT</t>
  </si>
  <si>
    <t>JT</t>
  </si>
  <si>
    <t>RF</t>
  </si>
  <si>
    <t>RF posé</t>
  </si>
  <si>
    <t>RTT posé</t>
  </si>
  <si>
    <t>JNT</t>
  </si>
  <si>
    <t>Maladie</t>
  </si>
  <si>
    <t>dim</t>
  </si>
  <si>
    <t>AT</t>
  </si>
  <si>
    <t>EV</t>
  </si>
  <si>
    <t>Sans soldes</t>
  </si>
  <si>
    <t>Changer la date en C1</t>
  </si>
  <si>
    <t>Modification du calendrier</t>
  </si>
  <si>
    <t>Appuyer sur le bouton "remise à zéro"</t>
  </si>
  <si>
    <t/>
  </si>
  <si>
    <t>Préparer le calendrier avec les absences prévisionnelles</t>
  </si>
  <si>
    <t>A compléter</t>
  </si>
  <si>
    <t>Pris</t>
  </si>
  <si>
    <t>Types de jours</t>
  </si>
  <si>
    <t>Etat</t>
  </si>
  <si>
    <t>Solde</t>
  </si>
  <si>
    <t>Pré-rentrée</t>
  </si>
  <si>
    <t>RH</t>
  </si>
  <si>
    <t>Vide on ne prend pas; "le" on prend puis ligne retour ligne d'en dessous; "du" alors recherche du "au" à la suite, concaténation puis retour à la ligne d'en dessous</t>
  </si>
  <si>
    <t>Absences simples ou successives</t>
  </si>
  <si>
    <t xml:space="preserve">Ajout du texte </t>
  </si>
  <si>
    <t>Au titre de :</t>
  </si>
  <si>
    <t>Nombre jours pris</t>
  </si>
  <si>
    <t>Autres :</t>
  </si>
  <si>
    <t>Accord/Refus – Date</t>
  </si>
  <si>
    <t>Signature du salarié</t>
  </si>
  <si>
    <t>Signature responsable</t>
  </si>
  <si>
    <t>FONCTION :</t>
  </si>
  <si>
    <t>Ressources Humaines</t>
  </si>
  <si>
    <t>DEMANDE D’ABSENCE</t>
  </si>
  <si>
    <t>Version n°01</t>
  </si>
  <si>
    <t>NOM :</t>
  </si>
  <si>
    <t>PRENOM :</t>
  </si>
  <si>
    <t>Date de la demande :</t>
  </si>
  <si>
    <t>CA N-1</t>
  </si>
  <si>
    <t xml:space="preserve">Demande une autorisation d'absence mois de : </t>
  </si>
  <si>
    <t>Reprise</t>
  </si>
  <si>
    <t>Numéro jour +1</t>
  </si>
  <si>
    <t>Colonne :</t>
  </si>
  <si>
    <t>CA et CA N-1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</si>
</sst>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"/>
    <numFmt numFmtId="165" formatCode="ddd"/>
    <numFmt numFmtId="166" formatCode="d"/>
    <numFmt numFmtId="167" formatCode="_-* #,##0\ _F_-;\-* #,##0\ _F_-;_-* &quot;-&quot;??\ _F_-;_-@_-"/>
    <numFmt numFmtId="168" formatCode="_-* #,##0.00\ _F_-;\-* #,##0.00\ _F_-;_-* &quot;-&quot;??\ _F_-;_-@_-"/>
    <numFmt numFmtId="169" formatCode="#,##0_ ;\-#,##0\ "/>
  </numFmts>
  <fonts count="1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24"/>
      <name val="Arial"/>
      <family val="2"/>
    </font>
    <font>
      <sz val="16"/>
      <color rgb="FF000000"/>
      <name val="Arial"/>
      <family val="2"/>
    </font>
    <font>
      <b/>
      <u/>
      <sz val="10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10"/>
      <name val="Times New Roman"/>
      <family val="1"/>
    </font>
    <font>
      <sz val="10"/>
      <color rgb="FF000000"/>
      <name val="Tahoma"/>
      <family val="2"/>
    </font>
    <font>
      <sz val="6"/>
      <color rgb="FF999999"/>
      <name val="Tahoma"/>
      <family val="2"/>
    </font>
    <font>
      <i/>
      <sz val="10"/>
      <color rgb="FF000000"/>
      <name val="Tahoma"/>
      <family val="2"/>
    </font>
    <font>
      <b/>
      <sz val="14"/>
      <color rgb="FF000000"/>
      <name val="Tahoma"/>
      <family val="2"/>
    </font>
    <font>
      <sz val="10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8" fontId="2" fillId="0" borderId="0" applyFont="0" applyFill="0" applyBorder="0" applyAlignment="0" applyProtection="0"/>
  </cellStyleXfs>
  <cellXfs count="14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1" fillId="0" borderId="0" xfId="0" applyFont="1"/>
    <xf numFmtId="0" fontId="0" fillId="0" borderId="1" xfId="0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2" fillId="0" borderId="0" xfId="0" applyFont="1" applyBorder="1" applyAlignment="1">
      <alignment horizontal="center"/>
    </xf>
    <xf numFmtId="167" fontId="2" fillId="0" borderId="0" xfId="1" applyNumberFormat="1" applyBorder="1" applyAlignment="1">
      <alignment horizontal="center"/>
    </xf>
    <xf numFmtId="0" fontId="2" fillId="0" borderId="0" xfId="0" applyFont="1"/>
    <xf numFmtId="167" fontId="0" fillId="0" borderId="0" xfId="0" applyNumberFormat="1"/>
    <xf numFmtId="0" fontId="0" fillId="0" borderId="0" xfId="0" applyFill="1"/>
    <xf numFmtId="167" fontId="2" fillId="8" borderId="1" xfId="1" applyNumberFormat="1" applyFill="1" applyBorder="1" applyAlignment="1">
      <alignment horizontal="center"/>
    </xf>
    <xf numFmtId="14" fontId="0" fillId="9" borderId="0" xfId="0" applyNumberFormat="1" applyFill="1" applyAlignment="1">
      <alignment horizontal="center"/>
    </xf>
    <xf numFmtId="166" fontId="4" fillId="0" borderId="1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2" fillId="15" borderId="2" xfId="0" applyFont="1" applyFill="1" applyBorder="1" applyAlignment="1"/>
    <xf numFmtId="0" fontId="2" fillId="9" borderId="3" xfId="0" applyFont="1" applyFill="1" applyBorder="1" applyAlignment="1"/>
    <xf numFmtId="0" fontId="2" fillId="5" borderId="2" xfId="0" applyFont="1" applyFill="1" applyBorder="1" applyAlignment="1"/>
    <xf numFmtId="0" fontId="2" fillId="5" borderId="3" xfId="0" applyFont="1" applyFill="1" applyBorder="1" applyAlignment="1"/>
    <xf numFmtId="0" fontId="2" fillId="11" borderId="2" xfId="0" applyFont="1" applyFill="1" applyBorder="1" applyAlignment="1"/>
    <xf numFmtId="0" fontId="2" fillId="11" borderId="3" xfId="0" applyFont="1" applyFill="1" applyBorder="1" applyAlignment="1"/>
    <xf numFmtId="0" fontId="2" fillId="7" borderId="2" xfId="0" applyFont="1" applyFill="1" applyBorder="1" applyAlignment="1"/>
    <xf numFmtId="0" fontId="2" fillId="7" borderId="3" xfId="0" applyFont="1" applyFill="1" applyBorder="1" applyAlignment="1"/>
    <xf numFmtId="0" fontId="2" fillId="4" borderId="2" xfId="0" applyFont="1" applyFill="1" applyBorder="1" applyAlignment="1"/>
    <xf numFmtId="0" fontId="2" fillId="4" borderId="3" xfId="0" applyFont="1" applyFill="1" applyBorder="1" applyAlignment="1"/>
    <xf numFmtId="0" fontId="2" fillId="6" borderId="2" xfId="0" applyFont="1" applyFill="1" applyBorder="1" applyAlignment="1"/>
    <xf numFmtId="0" fontId="2" fillId="6" borderId="3" xfId="0" applyFont="1" applyFill="1" applyBorder="1" applyAlignment="1"/>
    <xf numFmtId="0" fontId="2" fillId="12" borderId="2" xfId="0" applyFont="1" applyFill="1" applyBorder="1" applyAlignment="1"/>
    <xf numFmtId="0" fontId="2" fillId="12" borderId="3" xfId="0" applyFont="1" applyFill="1" applyBorder="1" applyAlignment="1"/>
    <xf numFmtId="0" fontId="2" fillId="13" borderId="2" xfId="0" applyFont="1" applyFill="1" applyBorder="1" applyAlignment="1"/>
    <xf numFmtId="0" fontId="2" fillId="13" borderId="3" xfId="0" applyFont="1" applyFill="1" applyBorder="1" applyAlignment="1"/>
    <xf numFmtId="0" fontId="2" fillId="14" borderId="2" xfId="0" applyFont="1" applyFill="1" applyBorder="1" applyAlignment="1"/>
    <xf numFmtId="0" fontId="2" fillId="14" borderId="3" xfId="0" applyFont="1" applyFill="1" applyBorder="1" applyAlignment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165" fontId="4" fillId="0" borderId="8" xfId="0" applyNumberFormat="1" applyFont="1" applyFill="1" applyBorder="1" applyAlignment="1">
      <alignment horizontal="center"/>
    </xf>
    <xf numFmtId="164" fontId="4" fillId="5" borderId="9" xfId="0" applyNumberFormat="1" applyFont="1" applyFill="1" applyBorder="1" applyAlignment="1">
      <alignment horizontal="center"/>
    </xf>
    <xf numFmtId="164" fontId="4" fillId="0" borderId="9" xfId="0" applyNumberFormat="1" applyFont="1" applyFill="1" applyBorder="1" applyAlignment="1">
      <alignment horizontal="center"/>
    </xf>
    <xf numFmtId="165" fontId="4" fillId="0" borderId="10" xfId="0" applyNumberFormat="1" applyFont="1" applyFill="1" applyBorder="1" applyAlignment="1">
      <alignment horizontal="center"/>
    </xf>
    <xf numFmtId="166" fontId="4" fillId="0" borderId="11" xfId="0" applyNumberFormat="1" applyFont="1" applyFill="1" applyBorder="1" applyAlignment="1">
      <alignment horizontal="center"/>
    </xf>
    <xf numFmtId="164" fontId="4" fillId="0" borderId="12" xfId="0" applyNumberFormat="1" applyFont="1" applyFill="1" applyBorder="1" applyAlignment="1">
      <alignment horizontal="center"/>
    </xf>
    <xf numFmtId="164" fontId="4" fillId="15" borderId="9" xfId="0" applyNumberFormat="1" applyFont="1" applyFill="1" applyBorder="1" applyAlignment="1">
      <alignment horizontal="center"/>
    </xf>
    <xf numFmtId="0" fontId="0" fillId="0" borderId="13" xfId="0" applyFill="1" applyBorder="1"/>
    <xf numFmtId="164" fontId="4" fillId="17" borderId="9" xfId="0" applyNumberFormat="1" applyFont="1" applyFill="1" applyBorder="1" applyAlignment="1">
      <alignment horizontal="center"/>
    </xf>
    <xf numFmtId="164" fontId="4" fillId="4" borderId="9" xfId="0" applyNumberFormat="1" applyFont="1" applyFill="1" applyBorder="1" applyAlignment="1">
      <alignment horizontal="center"/>
    </xf>
    <xf numFmtId="164" fontId="5" fillId="0" borderId="9" xfId="0" applyNumberFormat="1" applyFont="1" applyFill="1" applyBorder="1" applyAlignment="1">
      <alignment horizontal="center"/>
    </xf>
    <xf numFmtId="164" fontId="4" fillId="15" borderId="12" xfId="0" applyNumberFormat="1" applyFont="1" applyFill="1" applyBorder="1" applyAlignment="1">
      <alignment horizontal="center"/>
    </xf>
    <xf numFmtId="0" fontId="2" fillId="18" borderId="2" xfId="0" applyFont="1" applyFill="1" applyBorder="1" applyAlignment="1"/>
    <xf numFmtId="0" fontId="2" fillId="18" borderId="3" xfId="0" applyFont="1" applyFill="1" applyBorder="1" applyAlignment="1"/>
    <xf numFmtId="164" fontId="5" fillId="18" borderId="9" xfId="0" applyNumberFormat="1" applyFont="1" applyFill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4" fillId="3" borderId="0" xfId="0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166" fontId="0" fillId="3" borderId="0" xfId="0" applyNumberFormat="1" applyFill="1" applyBorder="1" applyAlignment="1">
      <alignment horizontal="center"/>
    </xf>
    <xf numFmtId="164" fontId="4" fillId="4" borderId="12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 indent="3"/>
    </xf>
    <xf numFmtId="0" fontId="11" fillId="0" borderId="0" xfId="0" applyFont="1"/>
    <xf numFmtId="0" fontId="11" fillId="0" borderId="14" xfId="0" applyFont="1" applyBorder="1"/>
    <xf numFmtId="0" fontId="10" fillId="0" borderId="15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vertical="center"/>
    </xf>
    <xf numFmtId="0" fontId="11" fillId="0" borderId="19" xfId="0" applyFont="1" applyBorder="1"/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4" fontId="12" fillId="0" borderId="0" xfId="0" applyNumberFormat="1" applyFont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24" xfId="0" applyFont="1" applyBorder="1" applyAlignment="1">
      <alignment vertical="center"/>
    </xf>
    <xf numFmtId="0" fontId="0" fillId="4" borderId="0" xfId="0" applyFill="1" applyAlignment="1"/>
    <xf numFmtId="0" fontId="0" fillId="4" borderId="0" xfId="0" applyFill="1"/>
    <xf numFmtId="0" fontId="14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0" fontId="11" fillId="0" borderId="0" xfId="0" applyFont="1" applyBorder="1"/>
    <xf numFmtId="164" fontId="4" fillId="20" borderId="9" xfId="0" applyNumberFormat="1" applyFont="1" applyFill="1" applyBorder="1" applyAlignment="1">
      <alignment horizontal="center"/>
    </xf>
    <xf numFmtId="0" fontId="2" fillId="19" borderId="2" xfId="0" applyFont="1" applyFill="1" applyBorder="1" applyAlignment="1"/>
    <xf numFmtId="0" fontId="2" fillId="19" borderId="3" xfId="0" applyFont="1" applyFill="1" applyBorder="1" applyAlignment="1"/>
    <xf numFmtId="164" fontId="4" fillId="21" borderId="9" xfId="0" applyNumberFormat="1" applyFont="1" applyFill="1" applyBorder="1" applyAlignment="1">
      <alignment horizontal="center"/>
    </xf>
    <xf numFmtId="169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2" xfId="0" applyNumberFormat="1" applyFill="1" applyBorder="1" applyAlignment="1">
      <alignment vertical="center"/>
    </xf>
    <xf numFmtId="2" fontId="0" fillId="0" borderId="26" xfId="0" applyNumberFormat="1" applyFill="1" applyBorder="1" applyAlignment="1">
      <alignment vertical="center"/>
    </xf>
    <xf numFmtId="2" fontId="0" fillId="0" borderId="3" xfId="0" applyNumberFormat="1" applyFill="1" applyBorder="1" applyAlignment="1">
      <alignment vertical="center"/>
    </xf>
    <xf numFmtId="2" fontId="2" fillId="0" borderId="1" xfId="1" applyNumberFormat="1" applyFill="1" applyBorder="1" applyAlignment="1">
      <alignment horizontal="center"/>
    </xf>
    <xf numFmtId="2" fontId="2" fillId="0" borderId="2" xfId="1" applyNumberFormat="1" applyFill="1" applyBorder="1" applyAlignment="1"/>
    <xf numFmtId="2" fontId="2" fillId="0" borderId="26" xfId="1" applyNumberFormat="1" applyFill="1" applyBorder="1" applyAlignment="1"/>
    <xf numFmtId="2" fontId="2" fillId="0" borderId="3" xfId="1" applyNumberFormat="1" applyFill="1" applyBorder="1" applyAlignment="1"/>
    <xf numFmtId="2" fontId="2" fillId="0" borderId="1" xfId="1" applyNumberFormat="1" applyFont="1" applyFill="1" applyBorder="1" applyAlignment="1">
      <alignment horizontal="center"/>
    </xf>
    <xf numFmtId="169" fontId="0" fillId="0" borderId="1" xfId="0" applyNumberFormat="1" applyFill="1" applyBorder="1" applyAlignment="1">
      <alignment vertical="center"/>
    </xf>
    <xf numFmtId="169" fontId="0" fillId="0" borderId="2" xfId="0" applyNumberFormat="1" applyFill="1" applyBorder="1" applyAlignment="1">
      <alignment vertical="center"/>
    </xf>
    <xf numFmtId="169" fontId="0" fillId="0" borderId="26" xfId="0" applyNumberFormat="1" applyFill="1" applyBorder="1" applyAlignment="1">
      <alignment vertical="center"/>
    </xf>
    <xf numFmtId="2" fontId="0" fillId="0" borderId="0" xfId="0" applyNumberFormat="1"/>
    <xf numFmtId="164" fontId="2" fillId="0" borderId="0" xfId="0" applyNumberFormat="1" applyFont="1"/>
    <xf numFmtId="14" fontId="0" fillId="9" borderId="0" xfId="0" applyNumberFormat="1" applyFill="1"/>
    <xf numFmtId="0" fontId="16" fillId="0" borderId="0" xfId="0" applyFont="1"/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167" fontId="0" fillId="0" borderId="2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16" borderId="2" xfId="0" applyFont="1" applyFill="1" applyBorder="1" applyAlignment="1">
      <alignment horizontal="left"/>
    </xf>
    <xf numFmtId="0" fontId="2" fillId="16" borderId="3" xfId="0" applyFont="1" applyFill="1" applyBorder="1" applyAlignment="1">
      <alignment horizontal="left"/>
    </xf>
    <xf numFmtId="14" fontId="6" fillId="2" borderId="0" xfId="0" applyNumberFormat="1" applyFont="1" applyFill="1" applyAlignment="1">
      <alignment horizontal="center"/>
    </xf>
    <xf numFmtId="14" fontId="0" fillId="10" borderId="0" xfId="0" applyNumberFormat="1" applyFill="1" applyAlignment="1">
      <alignment horizontal="center"/>
    </xf>
    <xf numFmtId="0" fontId="11" fillId="0" borderId="22" xfId="0" applyFont="1" applyBorder="1"/>
    <xf numFmtId="0" fontId="11" fillId="0" borderId="13" xfId="0" applyFont="1" applyBorder="1"/>
    <xf numFmtId="0" fontId="10" fillId="0" borderId="15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0" fillId="22" borderId="0" xfId="0" applyFill="1"/>
    <xf numFmtId="0" fontId="10" fillId="23" borderId="23" xfId="0" applyFont="1" applyFill="1" applyBorder="1" applyAlignment="1">
      <alignment vertical="center"/>
    </xf>
    <xf numFmtId="0" fontId="10" fillId="23" borderId="24" xfId="0" applyFont="1" applyFill="1" applyBorder="1" applyAlignment="1">
      <alignment vertical="center"/>
    </xf>
    <xf numFmtId="0" fontId="0" fillId="23" borderId="0" xfId="0" applyFill="1"/>
  </cellXfs>
  <cellStyles count="2">
    <cellStyle name="Milliers" xfId="1" builtinId="3"/>
    <cellStyle name="Normal" xfId="0" builtinId="0"/>
  </cellStyles>
  <dxfs count="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00FFFF"/>
      <color rgb="FF996633"/>
      <color rgb="FF00FF00"/>
      <color rgb="FFCCFFCC"/>
      <color rgb="FFFF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209550</xdr:colOff>
          <xdr:row>0</xdr:row>
          <xdr:rowOff>142875</xdr:rowOff>
        </xdr:from>
        <xdr:to>
          <xdr:col>35</xdr:col>
          <xdr:colOff>85725</xdr:colOff>
          <xdr:row>1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J106"/>
  <sheetViews>
    <sheetView zoomScale="85" zoomScaleNormal="85" workbookViewId="0">
      <pane ySplit="4" topLeftCell="A11" activePane="bottomLeft" state="frozen"/>
      <selection pane="bottomLeft" activeCell="L31" sqref="L31"/>
    </sheetView>
  </sheetViews>
  <sheetFormatPr baseColWidth="10" defaultRowHeight="12.75" x14ac:dyDescent="0.2"/>
  <cols>
    <col min="1" max="1" width="7.7109375" style="1" customWidth="1"/>
    <col min="2" max="2" width="6.28515625" bestFit="1" customWidth="1"/>
    <col min="3" max="3" width="12.140625" style="1" customWidth="1"/>
    <col min="4" max="4" width="6.5703125" style="1" bestFit="1" customWidth="1"/>
    <col min="5" max="5" width="6.85546875" customWidth="1"/>
    <col min="6" max="6" width="10.85546875" customWidth="1"/>
    <col min="7" max="7" width="6.5703125" style="1" bestFit="1" customWidth="1"/>
    <col min="8" max="8" width="6.5703125" bestFit="1" customWidth="1"/>
    <col min="9" max="9" width="10.85546875" customWidth="1"/>
    <col min="10" max="10" width="6.5703125" style="1" bestFit="1" customWidth="1"/>
    <col min="11" max="11" width="6.5703125" bestFit="1" customWidth="1"/>
    <col min="12" max="12" width="6.42578125" bestFit="1" customWidth="1"/>
    <col min="13" max="13" width="6.5703125" style="1" bestFit="1" customWidth="1"/>
    <col min="14" max="14" width="6.5703125" bestFit="1" customWidth="1"/>
    <col min="15" max="15" width="10.85546875" customWidth="1"/>
    <col min="16" max="16" width="6.5703125" style="1" bestFit="1" customWidth="1"/>
    <col min="17" max="17" width="6.5703125" bestFit="1" customWidth="1"/>
    <col min="18" max="18" width="10.85546875" customWidth="1"/>
    <col min="19" max="19" width="6.5703125" style="1" bestFit="1" customWidth="1"/>
    <col min="20" max="20" width="6.5703125" bestFit="1" customWidth="1"/>
    <col min="21" max="21" width="10.85546875" customWidth="1"/>
    <col min="22" max="22" width="6.28515625" style="1" customWidth="1"/>
    <col min="23" max="23" width="6.5703125" bestFit="1" customWidth="1"/>
    <col min="24" max="24" width="11.5703125" bestFit="1" customWidth="1"/>
    <col min="25" max="25" width="6.5703125" style="1" bestFit="1" customWidth="1"/>
    <col min="26" max="26" width="6.5703125" bestFit="1" customWidth="1"/>
    <col min="27" max="27" width="13.85546875" bestFit="1" customWidth="1"/>
    <col min="28" max="28" width="6.5703125" style="1" bestFit="1" customWidth="1"/>
    <col min="29" max="29" width="6.5703125" bestFit="1" customWidth="1"/>
    <col min="30" max="30" width="10.42578125" bestFit="1" customWidth="1"/>
    <col min="31" max="31" width="6.5703125" style="1" bestFit="1" customWidth="1"/>
    <col min="32" max="32" width="7.140625" customWidth="1"/>
    <col min="33" max="33" width="10.85546875" customWidth="1"/>
    <col min="34" max="34" width="6.5703125" style="1" bestFit="1" customWidth="1"/>
    <col min="35" max="35" width="6.5703125" bestFit="1" customWidth="1"/>
    <col min="36" max="36" width="13.5703125" customWidth="1"/>
  </cols>
  <sheetData>
    <row r="1" spans="1:36" ht="30" x14ac:dyDescent="0.4">
      <c r="A1" s="1" t="s">
        <v>0</v>
      </c>
      <c r="C1" s="12">
        <v>43101</v>
      </c>
      <c r="F1" s="2"/>
      <c r="H1" s="3"/>
      <c r="I1" s="117"/>
      <c r="J1" s="117"/>
      <c r="K1" s="117"/>
      <c r="L1" s="117"/>
      <c r="M1" s="117"/>
      <c r="N1" s="117"/>
      <c r="O1" s="117"/>
      <c r="R1" s="116" t="str">
        <f>"Planning "&amp;YEAR(C1)&amp;" - "&amp;YEAR(C1)+1</f>
        <v>Planning 2018 - 2019</v>
      </c>
      <c r="S1" s="116"/>
      <c r="T1" s="116"/>
      <c r="U1" s="116"/>
      <c r="V1" s="116"/>
      <c r="W1" s="116"/>
      <c r="X1" s="116"/>
      <c r="Y1" s="116"/>
      <c r="Z1" s="116"/>
      <c r="AA1" s="116"/>
      <c r="AD1" s="2"/>
      <c r="AG1" s="2"/>
      <c r="AJ1" s="2"/>
    </row>
    <row r="3" spans="1:36" ht="13.5" thickBot="1" x14ac:dyDescent="0.25">
      <c r="B3">
        <f>COUNT(B5:B35)</f>
        <v>31</v>
      </c>
      <c r="E3">
        <f>COUNT(E5:E35)</f>
        <v>28</v>
      </c>
      <c r="H3">
        <f>COUNT(H5:H35)</f>
        <v>31</v>
      </c>
      <c r="K3">
        <f>COUNT(K5:K35)</f>
        <v>30</v>
      </c>
      <c r="N3">
        <f>COUNT(N5:N35)</f>
        <v>31</v>
      </c>
      <c r="Q3">
        <f>COUNT(Q5:Q35)</f>
        <v>30</v>
      </c>
      <c r="T3">
        <f>COUNT(T5:T35)</f>
        <v>31</v>
      </c>
      <c r="W3">
        <f>COUNT(W5:W35)</f>
        <v>31</v>
      </c>
      <c r="Z3">
        <f>COUNT(Z5:Z35)</f>
        <v>30</v>
      </c>
      <c r="AC3">
        <f>COUNT(AC5:AC35)</f>
        <v>31</v>
      </c>
      <c r="AF3">
        <f>COUNT(AF5:AF35)</f>
        <v>30</v>
      </c>
      <c r="AI3">
        <f>COUNT(AI5:AI35)</f>
        <v>31</v>
      </c>
    </row>
    <row r="4" spans="1:36" ht="15.75" x14ac:dyDescent="0.25">
      <c r="A4" s="37" t="s">
        <v>1</v>
      </c>
      <c r="B4" s="38" t="s">
        <v>0</v>
      </c>
      <c r="C4" s="39" t="str">
        <f>TEXT(B5,"mmmm")</f>
        <v>janvier</v>
      </c>
      <c r="D4" s="37" t="s">
        <v>1</v>
      </c>
      <c r="E4" s="38" t="s">
        <v>0</v>
      </c>
      <c r="F4" s="39" t="str">
        <f>TEXT(E5,"mmmm")</f>
        <v>février</v>
      </c>
      <c r="G4" s="37" t="s">
        <v>1</v>
      </c>
      <c r="H4" s="38" t="s">
        <v>0</v>
      </c>
      <c r="I4" s="39" t="str">
        <f>TEXT(H5,"mmmm")</f>
        <v>mars</v>
      </c>
      <c r="J4" s="37" t="s">
        <v>1</v>
      </c>
      <c r="K4" s="38" t="s">
        <v>0</v>
      </c>
      <c r="L4" s="39" t="str">
        <f>TEXT(K5,"mmmm")</f>
        <v>avril</v>
      </c>
      <c r="M4" s="37" t="s">
        <v>1</v>
      </c>
      <c r="N4" s="38" t="s">
        <v>0</v>
      </c>
      <c r="O4" s="39" t="str">
        <f>TEXT(N5,"mmmm")</f>
        <v>mai</v>
      </c>
      <c r="P4" s="37" t="s">
        <v>1</v>
      </c>
      <c r="Q4" s="38" t="s">
        <v>0</v>
      </c>
      <c r="R4" s="39" t="str">
        <f>TEXT(Q5,"mmmm")</f>
        <v>juin</v>
      </c>
      <c r="S4" s="37" t="s">
        <v>1</v>
      </c>
      <c r="T4" s="38" t="s">
        <v>0</v>
      </c>
      <c r="U4" s="39" t="str">
        <f>TEXT(T5,"mmmm")</f>
        <v>juillet</v>
      </c>
      <c r="V4" s="37" t="s">
        <v>1</v>
      </c>
      <c r="W4" s="38" t="s">
        <v>0</v>
      </c>
      <c r="X4" s="39" t="str">
        <f>TEXT(W5,"mmmm")</f>
        <v>août</v>
      </c>
      <c r="Y4" s="37" t="s">
        <v>1</v>
      </c>
      <c r="Z4" s="38" t="s">
        <v>0</v>
      </c>
      <c r="AA4" s="39" t="str">
        <f>TEXT(Z5,"mmmm")</f>
        <v>septembre</v>
      </c>
      <c r="AB4" s="37" t="s">
        <v>1</v>
      </c>
      <c r="AC4" s="38" t="s">
        <v>0</v>
      </c>
      <c r="AD4" s="39" t="str">
        <f>TEXT(AC5,"mmmm")</f>
        <v>octobre</v>
      </c>
      <c r="AE4" s="37" t="s">
        <v>1</v>
      </c>
      <c r="AF4" s="38" t="s">
        <v>0</v>
      </c>
      <c r="AG4" s="39" t="str">
        <f>TEXT(AF5,"mmmm")</f>
        <v>novembre</v>
      </c>
      <c r="AH4" s="37" t="s">
        <v>1</v>
      </c>
      <c r="AI4" s="38" t="s">
        <v>0</v>
      </c>
      <c r="AJ4" s="39" t="str">
        <f>TEXT(AI5,"mmmm")</f>
        <v>décembre</v>
      </c>
    </row>
    <row r="5" spans="1:36" ht="13.5" customHeight="1" x14ac:dyDescent="0.2">
      <c r="A5" s="40" t="str">
        <f t="shared" ref="A5:A35" si="0">IF(B5="","",TEXT(B5,"jjj"))</f>
        <v>lun</v>
      </c>
      <c r="B5" s="13">
        <f>C1</f>
        <v>43101</v>
      </c>
      <c r="C5" s="41" t="s">
        <v>2</v>
      </c>
      <c r="D5" s="40" t="str">
        <f t="shared" ref="D5:D35" si="1">IF(E5="","",TEXT(E5,"jjj"))</f>
        <v>jeu</v>
      </c>
      <c r="E5" s="13">
        <f>MAX(B5:B35)+1</f>
        <v>43132</v>
      </c>
      <c r="F5" s="42" t="s">
        <v>20</v>
      </c>
      <c r="G5" s="40" t="str">
        <f t="shared" ref="G5:G35" si="2">IF(H5="","",TEXT(H5,"jjj"))</f>
        <v>jeu</v>
      </c>
      <c r="H5" s="13">
        <f>MAX(E5:E35)+1</f>
        <v>43160</v>
      </c>
      <c r="I5" s="42" t="s">
        <v>20</v>
      </c>
      <c r="J5" s="40" t="str">
        <f t="shared" ref="J5:J34" si="3">IF(K5="","",TEXT(K5,"jjj"))</f>
        <v>dim</v>
      </c>
      <c r="K5" s="13">
        <f>MAX(H5:H35)+1</f>
        <v>43191</v>
      </c>
      <c r="L5" s="42" t="s">
        <v>28</v>
      </c>
      <c r="M5" s="40" t="str">
        <f t="shared" ref="M5:M35" si="4">IF(N5="","",TEXT(N5,"jjj"))</f>
        <v>mar</v>
      </c>
      <c r="N5" s="13">
        <f>MAX(K5:K35)+1</f>
        <v>43221</v>
      </c>
      <c r="O5" s="41" t="s">
        <v>2</v>
      </c>
      <c r="P5" s="40" t="str">
        <f t="shared" ref="P5:P35" si="5">IF(Q5="","",TEXT(Q5,"jjj"))</f>
        <v>ven</v>
      </c>
      <c r="Q5" s="13">
        <f>MAX(N5:N35)+1</f>
        <v>43252</v>
      </c>
      <c r="R5" s="42" t="s">
        <v>20</v>
      </c>
      <c r="S5" s="40" t="str">
        <f t="shared" ref="S5:S35" si="6">IF(T5="","",TEXT(T5,"jjj"))</f>
        <v>dim</v>
      </c>
      <c r="T5" s="13">
        <f>MAX(Q5:Q35)+1</f>
        <v>43282</v>
      </c>
      <c r="U5" s="42" t="s">
        <v>28</v>
      </c>
      <c r="V5" s="40" t="str">
        <f t="shared" ref="V5:V35" si="7">IF(W5="","",TEXT(W5,"jjj"))</f>
        <v>mer</v>
      </c>
      <c r="W5" s="13">
        <f>MAX(T5:T35)+1</f>
        <v>43313</v>
      </c>
      <c r="X5" s="49" t="s">
        <v>4</v>
      </c>
      <c r="Y5" s="40" t="str">
        <f t="shared" ref="Y5:Y35" si="8">IF(Z5="","",TEXT(Z5,"jjj"))</f>
        <v>sam</v>
      </c>
      <c r="Z5" s="13">
        <f>MAX(W5:W35)+1</f>
        <v>43344</v>
      </c>
      <c r="AA5" s="42" t="s">
        <v>28</v>
      </c>
      <c r="AB5" s="40" t="str">
        <f t="shared" ref="AB5:AB35" si="9">IF(AC5="","",TEXT(AC5,"jjj"))</f>
        <v>lun</v>
      </c>
      <c r="AC5" s="13">
        <f>MAX(Z5:Z35)+1</f>
        <v>43374</v>
      </c>
      <c r="AD5" s="42" t="s">
        <v>20</v>
      </c>
      <c r="AE5" s="40" t="str">
        <f t="shared" ref="AE5:AE35" si="10">IF(AF5="","",TEXT(AF5,"jjj"))</f>
        <v>jeu</v>
      </c>
      <c r="AF5" s="13">
        <f>MAX(AC5:AC35)+1</f>
        <v>43405</v>
      </c>
      <c r="AG5" s="41" t="s">
        <v>2</v>
      </c>
      <c r="AH5" s="40" t="str">
        <f>IF(AI5="","",TEXT(AI5,"jjj"))</f>
        <v>sam</v>
      </c>
      <c r="AI5" s="13">
        <f>MAX(AF5:AF35)+1</f>
        <v>43435</v>
      </c>
      <c r="AJ5" s="42" t="s">
        <v>28</v>
      </c>
    </row>
    <row r="6" spans="1:36" ht="15" x14ac:dyDescent="0.2">
      <c r="A6" s="40" t="str">
        <f t="shared" si="0"/>
        <v>mar</v>
      </c>
      <c r="B6" s="13">
        <f t="shared" ref="B6:B35" si="11">IF(B5="","",IF(TEXT(B5+1,"mmmm")=C$4,B5+1,""))</f>
        <v>43102</v>
      </c>
      <c r="C6" s="86" t="s">
        <v>3</v>
      </c>
      <c r="D6" s="40" t="str">
        <f t="shared" si="1"/>
        <v>ven</v>
      </c>
      <c r="E6" s="13">
        <f>IF(E5="","",IF(TEXT(E5+1,"mmmm")=F$4,E5+1,""))</f>
        <v>43133</v>
      </c>
      <c r="F6" s="42" t="s">
        <v>20</v>
      </c>
      <c r="G6" s="40" t="str">
        <f t="shared" si="2"/>
        <v>ven</v>
      </c>
      <c r="H6" s="13">
        <f t="shared" ref="H6:H35" si="12">IF(H5="","",IF(TEXT(H5+1,"mmmm")=I$4,H5+1,""))</f>
        <v>43161</v>
      </c>
      <c r="I6" s="42" t="s">
        <v>20</v>
      </c>
      <c r="J6" s="40" t="str">
        <f t="shared" si="3"/>
        <v>lun</v>
      </c>
      <c r="K6" s="13">
        <f t="shared" ref="K6:K35" si="13">IF(K5="","",IF(TEXT(K5+1,"mmmm")=L$4,K5+1,""))</f>
        <v>43192</v>
      </c>
      <c r="L6" s="41" t="s">
        <v>2</v>
      </c>
      <c r="M6" s="40" t="str">
        <f t="shared" si="4"/>
        <v>mer</v>
      </c>
      <c r="N6" s="13">
        <f t="shared" ref="N6:N35" si="14">IF(N5="","",IF(TEXT(N5+1,"mmmm")=O$4,N5+1,""))</f>
        <v>43222</v>
      </c>
      <c r="O6" s="42" t="s">
        <v>20</v>
      </c>
      <c r="P6" s="40" t="str">
        <f t="shared" si="5"/>
        <v>sam</v>
      </c>
      <c r="Q6" s="13">
        <f t="shared" ref="Q6:Q35" si="15">IF(Q5="","",IF(TEXT(Q5+1,"mmmm")=R$4,Q5+1,""))</f>
        <v>43253</v>
      </c>
      <c r="R6" s="42" t="s">
        <v>28</v>
      </c>
      <c r="S6" s="40" t="str">
        <f t="shared" si="6"/>
        <v>lun</v>
      </c>
      <c r="T6" s="13">
        <f t="shared" ref="T6:T35" si="16">IF(T5="","",IF(TEXT(T5+1,"mmmm")=U$4,T5+1,""))</f>
        <v>43283</v>
      </c>
      <c r="U6" s="42" t="s">
        <v>20</v>
      </c>
      <c r="V6" s="40" t="str">
        <f t="shared" si="7"/>
        <v>jeu</v>
      </c>
      <c r="W6" s="13">
        <f t="shared" ref="W6:W35" si="17">IF(W5="","",IF(TEXT(W5+1,"mmmm")=X$4,W5+1,""))</f>
        <v>43314</v>
      </c>
      <c r="X6" s="49" t="s">
        <v>4</v>
      </c>
      <c r="Y6" s="40" t="str">
        <f t="shared" si="8"/>
        <v>dim</v>
      </c>
      <c r="Z6" s="13">
        <f t="shared" ref="Z6:Z35" si="18">IF(Z5="","",IF(TEXT(Z5+1,"mmmm")=AA$4,Z5+1,""))</f>
        <v>43345</v>
      </c>
      <c r="AA6" s="42" t="s">
        <v>28</v>
      </c>
      <c r="AB6" s="40" t="str">
        <f t="shared" si="9"/>
        <v>mar</v>
      </c>
      <c r="AC6" s="13">
        <f t="shared" ref="AC6:AC35" si="19">IF(AC5="","",IF(TEXT(AC5+1,"mmmm")=AD$4,AC5+1,""))</f>
        <v>43375</v>
      </c>
      <c r="AD6" s="42" t="s">
        <v>20</v>
      </c>
      <c r="AE6" s="40" t="str">
        <f t="shared" si="10"/>
        <v>ven</v>
      </c>
      <c r="AF6" s="13">
        <f t="shared" ref="AF6:AF35" si="20">IF(AF5="","",IF(TEXT(AF5+1,"mmmm")=AG$4,AF5+1,""))</f>
        <v>43406</v>
      </c>
      <c r="AG6" s="46" t="s">
        <v>6</v>
      </c>
      <c r="AH6" s="40" t="str">
        <f t="shared" ref="AH6:AH35" si="21">IF(AI6="","",TEXT(AI6,"jjj"))</f>
        <v>dim</v>
      </c>
      <c r="AI6" s="13">
        <f t="shared" ref="AI6:AI35" si="22">IF(AI5="","",IF(TEXT(AI5+1,"mmmm")=AJ$4,AI5+1,""))</f>
        <v>43436</v>
      </c>
      <c r="AJ6" s="42" t="s">
        <v>28</v>
      </c>
    </row>
    <row r="7" spans="1:36" ht="15" x14ac:dyDescent="0.2">
      <c r="A7" s="40" t="str">
        <f t="shared" si="0"/>
        <v>mer</v>
      </c>
      <c r="B7" s="13">
        <f t="shared" si="11"/>
        <v>43103</v>
      </c>
      <c r="C7" s="86" t="s">
        <v>3</v>
      </c>
      <c r="D7" s="40" t="str">
        <f t="shared" si="1"/>
        <v>sam</v>
      </c>
      <c r="E7" s="13">
        <f t="shared" ref="E7:E31" si="23">IF(E6="","",IF(TEXT(E6+1,"mmmm")=F$4,E6+1,""))</f>
        <v>43134</v>
      </c>
      <c r="F7" s="42" t="s">
        <v>28</v>
      </c>
      <c r="G7" s="40" t="str">
        <f t="shared" si="2"/>
        <v>sam</v>
      </c>
      <c r="H7" s="13">
        <f t="shared" si="12"/>
        <v>43162</v>
      </c>
      <c r="I7" s="42" t="s">
        <v>28</v>
      </c>
      <c r="J7" s="40" t="str">
        <f t="shared" si="3"/>
        <v>mar</v>
      </c>
      <c r="K7" s="13">
        <f t="shared" si="13"/>
        <v>43193</v>
      </c>
      <c r="L7" s="42" t="s">
        <v>20</v>
      </c>
      <c r="M7" s="40" t="str">
        <f t="shared" si="4"/>
        <v>jeu</v>
      </c>
      <c r="N7" s="13">
        <f t="shared" si="14"/>
        <v>43223</v>
      </c>
      <c r="O7" s="42" t="s">
        <v>20</v>
      </c>
      <c r="P7" s="40" t="str">
        <f t="shared" si="5"/>
        <v>dim</v>
      </c>
      <c r="Q7" s="13">
        <f t="shared" si="15"/>
        <v>43254</v>
      </c>
      <c r="R7" s="42" t="s">
        <v>28</v>
      </c>
      <c r="S7" s="40" t="str">
        <f t="shared" si="6"/>
        <v>mar</v>
      </c>
      <c r="T7" s="13">
        <f t="shared" si="16"/>
        <v>43284</v>
      </c>
      <c r="U7" s="42" t="s">
        <v>20</v>
      </c>
      <c r="V7" s="40" t="str">
        <f t="shared" si="7"/>
        <v>ven</v>
      </c>
      <c r="W7" s="13">
        <f t="shared" si="17"/>
        <v>43315</v>
      </c>
      <c r="X7" s="49" t="s">
        <v>4</v>
      </c>
      <c r="Y7" s="40" t="str">
        <f t="shared" si="8"/>
        <v>lun</v>
      </c>
      <c r="Z7" s="13">
        <f t="shared" si="18"/>
        <v>43346</v>
      </c>
      <c r="AA7" s="42" t="s">
        <v>20</v>
      </c>
      <c r="AB7" s="40" t="str">
        <f t="shared" si="9"/>
        <v>mer</v>
      </c>
      <c r="AC7" s="13">
        <f t="shared" si="19"/>
        <v>43376</v>
      </c>
      <c r="AD7" s="42" t="s">
        <v>20</v>
      </c>
      <c r="AE7" s="40" t="str">
        <f t="shared" si="10"/>
        <v>sam</v>
      </c>
      <c r="AF7" s="13">
        <f t="shared" si="20"/>
        <v>43407</v>
      </c>
      <c r="AG7" s="42" t="s">
        <v>28</v>
      </c>
      <c r="AH7" s="40" t="str">
        <f t="shared" si="21"/>
        <v>lun</v>
      </c>
      <c r="AI7" s="13">
        <f t="shared" si="22"/>
        <v>43437</v>
      </c>
      <c r="AJ7" s="42" t="s">
        <v>20</v>
      </c>
    </row>
    <row r="8" spans="1:36" ht="15" x14ac:dyDescent="0.2">
      <c r="A8" s="40" t="str">
        <f t="shared" si="0"/>
        <v>jeu</v>
      </c>
      <c r="B8" s="13">
        <f t="shared" si="11"/>
        <v>43104</v>
      </c>
      <c r="C8" s="42" t="s">
        <v>20</v>
      </c>
      <c r="D8" s="40" t="str">
        <f t="shared" si="1"/>
        <v>dim</v>
      </c>
      <c r="E8" s="13">
        <f t="shared" si="23"/>
        <v>43135</v>
      </c>
      <c r="F8" s="42" t="s">
        <v>28</v>
      </c>
      <c r="G8" s="40" t="str">
        <f t="shared" si="2"/>
        <v>dim</v>
      </c>
      <c r="H8" s="13">
        <f t="shared" si="12"/>
        <v>43163</v>
      </c>
      <c r="I8" s="42" t="s">
        <v>28</v>
      </c>
      <c r="J8" s="40" t="str">
        <f t="shared" si="3"/>
        <v>mer</v>
      </c>
      <c r="K8" s="13">
        <f t="shared" si="13"/>
        <v>43194</v>
      </c>
      <c r="L8" s="42" t="s">
        <v>20</v>
      </c>
      <c r="M8" s="40" t="str">
        <f t="shared" si="4"/>
        <v>ven</v>
      </c>
      <c r="N8" s="13">
        <f t="shared" si="14"/>
        <v>43224</v>
      </c>
      <c r="O8" s="42" t="s">
        <v>20</v>
      </c>
      <c r="P8" s="40" t="str">
        <f t="shared" si="5"/>
        <v>lun</v>
      </c>
      <c r="Q8" s="13">
        <f t="shared" si="15"/>
        <v>43255</v>
      </c>
      <c r="R8" s="42" t="s">
        <v>20</v>
      </c>
      <c r="S8" s="40" t="str">
        <f t="shared" si="6"/>
        <v>mer</v>
      </c>
      <c r="T8" s="13">
        <f t="shared" si="16"/>
        <v>43285</v>
      </c>
      <c r="U8" s="42" t="s">
        <v>20</v>
      </c>
      <c r="V8" s="40" t="str">
        <f t="shared" si="7"/>
        <v>sam</v>
      </c>
      <c r="W8" s="13">
        <f t="shared" si="17"/>
        <v>43316</v>
      </c>
      <c r="X8" s="49" t="s">
        <v>4</v>
      </c>
      <c r="Y8" s="40" t="str">
        <f t="shared" si="8"/>
        <v>mar</v>
      </c>
      <c r="Z8" s="13">
        <f t="shared" si="18"/>
        <v>43347</v>
      </c>
      <c r="AA8" s="42" t="s">
        <v>20</v>
      </c>
      <c r="AB8" s="40" t="str">
        <f t="shared" si="9"/>
        <v>jeu</v>
      </c>
      <c r="AC8" s="13">
        <f t="shared" si="19"/>
        <v>43377</v>
      </c>
      <c r="AD8" s="42" t="s">
        <v>20</v>
      </c>
      <c r="AE8" s="40" t="str">
        <f t="shared" si="10"/>
        <v>dim</v>
      </c>
      <c r="AF8" s="13">
        <f t="shared" si="20"/>
        <v>43408</v>
      </c>
      <c r="AG8" s="42" t="s">
        <v>28</v>
      </c>
      <c r="AH8" s="40" t="str">
        <f t="shared" si="21"/>
        <v>mar</v>
      </c>
      <c r="AI8" s="13">
        <f t="shared" si="22"/>
        <v>43438</v>
      </c>
      <c r="AJ8" s="42" t="s">
        <v>20</v>
      </c>
    </row>
    <row r="9" spans="1:36" ht="15" x14ac:dyDescent="0.2">
      <c r="A9" s="40" t="str">
        <f t="shared" si="0"/>
        <v>ven</v>
      </c>
      <c r="B9" s="13">
        <f t="shared" si="11"/>
        <v>43105</v>
      </c>
      <c r="C9" s="42" t="s">
        <v>20</v>
      </c>
      <c r="D9" s="40" t="str">
        <f t="shared" si="1"/>
        <v>lun</v>
      </c>
      <c r="E9" s="13">
        <f t="shared" si="23"/>
        <v>43136</v>
      </c>
      <c r="F9" s="42" t="s">
        <v>20</v>
      </c>
      <c r="G9" s="40" t="str">
        <f t="shared" si="2"/>
        <v>lun</v>
      </c>
      <c r="H9" s="13">
        <f t="shared" si="12"/>
        <v>43164</v>
      </c>
      <c r="I9" s="42" t="s">
        <v>20</v>
      </c>
      <c r="J9" s="40" t="str">
        <f t="shared" si="3"/>
        <v>jeu</v>
      </c>
      <c r="K9" s="13">
        <f t="shared" si="13"/>
        <v>43195</v>
      </c>
      <c r="L9" s="42" t="s">
        <v>20</v>
      </c>
      <c r="M9" s="40" t="str">
        <f t="shared" si="4"/>
        <v>sam</v>
      </c>
      <c r="N9" s="13">
        <f t="shared" si="14"/>
        <v>43225</v>
      </c>
      <c r="O9" s="42" t="s">
        <v>28</v>
      </c>
      <c r="P9" s="40" t="str">
        <f t="shared" si="5"/>
        <v>mar</v>
      </c>
      <c r="Q9" s="13">
        <f t="shared" si="15"/>
        <v>43256</v>
      </c>
      <c r="R9" s="42" t="s">
        <v>20</v>
      </c>
      <c r="S9" s="40" t="str">
        <f t="shared" si="6"/>
        <v>jeu</v>
      </c>
      <c r="T9" s="13">
        <f t="shared" si="16"/>
        <v>43286</v>
      </c>
      <c r="U9" s="42" t="s">
        <v>20</v>
      </c>
      <c r="V9" s="40" t="str">
        <f t="shared" si="7"/>
        <v>dim</v>
      </c>
      <c r="W9" s="13">
        <f t="shared" si="17"/>
        <v>43317</v>
      </c>
      <c r="X9" s="42" t="s">
        <v>28</v>
      </c>
      <c r="Y9" s="40" t="str">
        <f t="shared" si="8"/>
        <v>mer</v>
      </c>
      <c r="Z9" s="13">
        <f t="shared" si="18"/>
        <v>43348</v>
      </c>
      <c r="AA9" s="42" t="s">
        <v>20</v>
      </c>
      <c r="AB9" s="40" t="str">
        <f t="shared" si="9"/>
        <v>ven</v>
      </c>
      <c r="AC9" s="13">
        <f t="shared" si="19"/>
        <v>43378</v>
      </c>
      <c r="AD9" s="42" t="s">
        <v>20</v>
      </c>
      <c r="AE9" s="40" t="str">
        <f t="shared" si="10"/>
        <v>lun</v>
      </c>
      <c r="AF9" s="13">
        <f t="shared" si="20"/>
        <v>43409</v>
      </c>
      <c r="AG9" s="42" t="s">
        <v>20</v>
      </c>
      <c r="AH9" s="40" t="str">
        <f t="shared" si="21"/>
        <v>mer</v>
      </c>
      <c r="AI9" s="13">
        <f t="shared" si="22"/>
        <v>43439</v>
      </c>
      <c r="AJ9" s="42" t="s">
        <v>20</v>
      </c>
    </row>
    <row r="10" spans="1:36" ht="15" x14ac:dyDescent="0.2">
      <c r="A10" s="40" t="str">
        <f t="shared" si="0"/>
        <v>sam</v>
      </c>
      <c r="B10" s="13">
        <f t="shared" si="11"/>
        <v>43106</v>
      </c>
      <c r="C10" s="42" t="s">
        <v>28</v>
      </c>
      <c r="D10" s="40" t="str">
        <f t="shared" si="1"/>
        <v>mar</v>
      </c>
      <c r="E10" s="13">
        <f t="shared" si="23"/>
        <v>43137</v>
      </c>
      <c r="F10" s="42" t="s">
        <v>20</v>
      </c>
      <c r="G10" s="40" t="str">
        <f t="shared" si="2"/>
        <v>mar</v>
      </c>
      <c r="H10" s="13">
        <f t="shared" si="12"/>
        <v>43165</v>
      </c>
      <c r="I10" s="42" t="s">
        <v>20</v>
      </c>
      <c r="J10" s="40" t="str">
        <f t="shared" si="3"/>
        <v>ven</v>
      </c>
      <c r="K10" s="13">
        <f t="shared" si="13"/>
        <v>43196</v>
      </c>
      <c r="L10" s="42" t="s">
        <v>20</v>
      </c>
      <c r="M10" s="40" t="str">
        <f t="shared" si="4"/>
        <v>dim</v>
      </c>
      <c r="N10" s="13">
        <f t="shared" si="14"/>
        <v>43226</v>
      </c>
      <c r="O10" s="42" t="s">
        <v>28</v>
      </c>
      <c r="P10" s="40" t="str">
        <f t="shared" si="5"/>
        <v>mer</v>
      </c>
      <c r="Q10" s="13">
        <f t="shared" si="15"/>
        <v>43257</v>
      </c>
      <c r="R10" s="42" t="s">
        <v>20</v>
      </c>
      <c r="S10" s="40" t="str">
        <f t="shared" si="6"/>
        <v>ven</v>
      </c>
      <c r="T10" s="13">
        <f t="shared" si="16"/>
        <v>43287</v>
      </c>
      <c r="U10" s="42" t="s">
        <v>20</v>
      </c>
      <c r="V10" s="40" t="str">
        <f t="shared" si="7"/>
        <v>lun</v>
      </c>
      <c r="W10" s="13">
        <f t="shared" si="17"/>
        <v>43318</v>
      </c>
      <c r="X10" s="49" t="s">
        <v>4</v>
      </c>
      <c r="Y10" s="40" t="str">
        <f t="shared" si="8"/>
        <v>jeu</v>
      </c>
      <c r="Z10" s="13">
        <f t="shared" si="18"/>
        <v>43349</v>
      </c>
      <c r="AA10" s="42" t="s">
        <v>20</v>
      </c>
      <c r="AB10" s="40" t="str">
        <f t="shared" si="9"/>
        <v>sam</v>
      </c>
      <c r="AC10" s="13">
        <f t="shared" si="19"/>
        <v>43379</v>
      </c>
      <c r="AD10" s="42" t="s">
        <v>28</v>
      </c>
      <c r="AE10" s="40" t="str">
        <f t="shared" si="10"/>
        <v>mar</v>
      </c>
      <c r="AF10" s="13">
        <f t="shared" si="20"/>
        <v>43410</v>
      </c>
      <c r="AG10" s="42" t="s">
        <v>20</v>
      </c>
      <c r="AH10" s="40" t="str">
        <f t="shared" si="21"/>
        <v>jeu</v>
      </c>
      <c r="AI10" s="13">
        <f t="shared" si="22"/>
        <v>43440</v>
      </c>
      <c r="AJ10" s="42" t="s">
        <v>20</v>
      </c>
    </row>
    <row r="11" spans="1:36" ht="15" x14ac:dyDescent="0.2">
      <c r="A11" s="40" t="str">
        <f t="shared" si="0"/>
        <v>dim</v>
      </c>
      <c r="B11" s="13">
        <f t="shared" si="11"/>
        <v>43107</v>
      </c>
      <c r="C11" s="42" t="s">
        <v>28</v>
      </c>
      <c r="D11" s="40" t="str">
        <f t="shared" si="1"/>
        <v>mer</v>
      </c>
      <c r="E11" s="13">
        <f t="shared" si="23"/>
        <v>43138</v>
      </c>
      <c r="F11" s="42" t="s">
        <v>20</v>
      </c>
      <c r="G11" s="40" t="str">
        <f t="shared" si="2"/>
        <v>mer</v>
      </c>
      <c r="H11" s="13">
        <f t="shared" si="12"/>
        <v>43166</v>
      </c>
      <c r="I11" s="42" t="s">
        <v>20</v>
      </c>
      <c r="J11" s="40" t="str">
        <f t="shared" si="3"/>
        <v>sam</v>
      </c>
      <c r="K11" s="13">
        <f t="shared" si="13"/>
        <v>43197</v>
      </c>
      <c r="L11" s="42" t="s">
        <v>28</v>
      </c>
      <c r="M11" s="40" t="str">
        <f t="shared" si="4"/>
        <v>lun</v>
      </c>
      <c r="N11" s="13">
        <f t="shared" si="14"/>
        <v>43227</v>
      </c>
      <c r="O11" s="42" t="s">
        <v>20</v>
      </c>
      <c r="P11" s="40" t="str">
        <f t="shared" si="5"/>
        <v>jeu</v>
      </c>
      <c r="Q11" s="13">
        <f t="shared" si="15"/>
        <v>43258</v>
      </c>
      <c r="R11" s="42" t="s">
        <v>20</v>
      </c>
      <c r="S11" s="40" t="str">
        <f t="shared" si="6"/>
        <v>sam</v>
      </c>
      <c r="T11" s="13">
        <f t="shared" si="16"/>
        <v>43288</v>
      </c>
      <c r="U11" s="42" t="s">
        <v>28</v>
      </c>
      <c r="V11" s="40" t="str">
        <f t="shared" si="7"/>
        <v>mar</v>
      </c>
      <c r="W11" s="13">
        <f t="shared" si="17"/>
        <v>43319</v>
      </c>
      <c r="X11" s="49" t="s">
        <v>4</v>
      </c>
      <c r="Y11" s="40" t="str">
        <f t="shared" si="8"/>
        <v>ven</v>
      </c>
      <c r="Z11" s="13">
        <f t="shared" si="18"/>
        <v>43350</v>
      </c>
      <c r="AA11" s="42" t="s">
        <v>20</v>
      </c>
      <c r="AB11" s="40" t="str">
        <f t="shared" si="9"/>
        <v>dim</v>
      </c>
      <c r="AC11" s="13">
        <f t="shared" si="19"/>
        <v>43380</v>
      </c>
      <c r="AD11" s="42" t="s">
        <v>28</v>
      </c>
      <c r="AE11" s="40" t="str">
        <f t="shared" si="10"/>
        <v>mer</v>
      </c>
      <c r="AF11" s="13">
        <f t="shared" si="20"/>
        <v>43411</v>
      </c>
      <c r="AG11" s="42" t="s">
        <v>20</v>
      </c>
      <c r="AH11" s="40" t="str">
        <f t="shared" si="21"/>
        <v>ven</v>
      </c>
      <c r="AI11" s="13">
        <f t="shared" si="22"/>
        <v>43441</v>
      </c>
      <c r="AJ11" s="42" t="s">
        <v>20</v>
      </c>
    </row>
    <row r="12" spans="1:36" ht="15" x14ac:dyDescent="0.2">
      <c r="A12" s="40" t="str">
        <f t="shared" si="0"/>
        <v>lun</v>
      </c>
      <c r="B12" s="13">
        <f t="shared" si="11"/>
        <v>43108</v>
      </c>
      <c r="C12" s="42" t="s">
        <v>20</v>
      </c>
      <c r="D12" s="40" t="str">
        <f t="shared" si="1"/>
        <v>jeu</v>
      </c>
      <c r="E12" s="13">
        <f t="shared" si="23"/>
        <v>43139</v>
      </c>
      <c r="F12" s="42" t="s">
        <v>20</v>
      </c>
      <c r="G12" s="40" t="str">
        <f t="shared" si="2"/>
        <v>jeu</v>
      </c>
      <c r="H12" s="13">
        <f t="shared" si="12"/>
        <v>43167</v>
      </c>
      <c r="I12" s="42" t="s">
        <v>20</v>
      </c>
      <c r="J12" s="40" t="str">
        <f t="shared" si="3"/>
        <v>dim</v>
      </c>
      <c r="K12" s="13">
        <f t="shared" si="13"/>
        <v>43198</v>
      </c>
      <c r="L12" s="42" t="s">
        <v>28</v>
      </c>
      <c r="M12" s="40" t="str">
        <f t="shared" si="4"/>
        <v>mar</v>
      </c>
      <c r="N12" s="13">
        <f t="shared" si="14"/>
        <v>43228</v>
      </c>
      <c r="O12" s="41" t="s">
        <v>2</v>
      </c>
      <c r="P12" s="40" t="str">
        <f t="shared" si="5"/>
        <v>ven</v>
      </c>
      <c r="Q12" s="13">
        <f t="shared" si="15"/>
        <v>43259</v>
      </c>
      <c r="R12" s="42" t="s">
        <v>20</v>
      </c>
      <c r="S12" s="40" t="str">
        <f t="shared" si="6"/>
        <v>dim</v>
      </c>
      <c r="T12" s="13">
        <f t="shared" si="16"/>
        <v>43289</v>
      </c>
      <c r="U12" s="42" t="s">
        <v>28</v>
      </c>
      <c r="V12" s="40" t="str">
        <f t="shared" si="7"/>
        <v>mer</v>
      </c>
      <c r="W12" s="13">
        <f t="shared" si="17"/>
        <v>43320</v>
      </c>
      <c r="X12" s="49" t="s">
        <v>4</v>
      </c>
      <c r="Y12" s="40" t="str">
        <f t="shared" si="8"/>
        <v>sam</v>
      </c>
      <c r="Z12" s="13">
        <f t="shared" si="18"/>
        <v>43351</v>
      </c>
      <c r="AA12" s="42" t="s">
        <v>28</v>
      </c>
      <c r="AB12" s="40" t="str">
        <f t="shared" si="9"/>
        <v>lun</v>
      </c>
      <c r="AC12" s="13">
        <f t="shared" si="19"/>
        <v>43381</v>
      </c>
      <c r="AD12" s="42" t="s">
        <v>20</v>
      </c>
      <c r="AE12" s="40" t="str">
        <f t="shared" si="10"/>
        <v>jeu</v>
      </c>
      <c r="AF12" s="13">
        <f t="shared" si="20"/>
        <v>43412</v>
      </c>
      <c r="AG12" s="42" t="s">
        <v>20</v>
      </c>
      <c r="AH12" s="40" t="str">
        <f t="shared" si="21"/>
        <v>sam</v>
      </c>
      <c r="AI12" s="13">
        <f t="shared" si="22"/>
        <v>43442</v>
      </c>
      <c r="AJ12" s="42" t="s">
        <v>28</v>
      </c>
    </row>
    <row r="13" spans="1:36" ht="15" x14ac:dyDescent="0.2">
      <c r="A13" s="40" t="str">
        <f t="shared" si="0"/>
        <v>mar</v>
      </c>
      <c r="B13" s="13">
        <f t="shared" si="11"/>
        <v>43109</v>
      </c>
      <c r="C13" s="42" t="s">
        <v>20</v>
      </c>
      <c r="D13" s="40" t="str">
        <f t="shared" si="1"/>
        <v>ven</v>
      </c>
      <c r="E13" s="13">
        <f t="shared" si="23"/>
        <v>43140</v>
      </c>
      <c r="F13" s="42" t="s">
        <v>20</v>
      </c>
      <c r="G13" s="40" t="str">
        <f t="shared" si="2"/>
        <v>ven</v>
      </c>
      <c r="H13" s="13">
        <f t="shared" si="12"/>
        <v>43168</v>
      </c>
      <c r="I13" s="42" t="s">
        <v>20</v>
      </c>
      <c r="J13" s="40" t="str">
        <f t="shared" si="3"/>
        <v>lun</v>
      </c>
      <c r="K13" s="13">
        <f t="shared" si="13"/>
        <v>43199</v>
      </c>
      <c r="L13" s="48" t="s">
        <v>45</v>
      </c>
      <c r="M13" s="40" t="str">
        <f t="shared" si="4"/>
        <v>mer</v>
      </c>
      <c r="N13" s="13">
        <f t="shared" si="14"/>
        <v>43229</v>
      </c>
      <c r="O13" s="42" t="s">
        <v>20</v>
      </c>
      <c r="P13" s="40" t="str">
        <f t="shared" si="5"/>
        <v>sam</v>
      </c>
      <c r="Q13" s="13">
        <f t="shared" si="15"/>
        <v>43260</v>
      </c>
      <c r="R13" s="42" t="s">
        <v>28</v>
      </c>
      <c r="S13" s="40" t="str">
        <f t="shared" si="6"/>
        <v>lun</v>
      </c>
      <c r="T13" s="13">
        <f t="shared" si="16"/>
        <v>43290</v>
      </c>
      <c r="U13" s="42" t="s">
        <v>20</v>
      </c>
      <c r="V13" s="40" t="str">
        <f t="shared" si="7"/>
        <v>jeu</v>
      </c>
      <c r="W13" s="13">
        <f t="shared" si="17"/>
        <v>43321</v>
      </c>
      <c r="X13" s="49" t="s">
        <v>4</v>
      </c>
      <c r="Y13" s="40" t="str">
        <f t="shared" si="8"/>
        <v>dim</v>
      </c>
      <c r="Z13" s="13">
        <f t="shared" si="18"/>
        <v>43352</v>
      </c>
      <c r="AA13" s="42" t="s">
        <v>28</v>
      </c>
      <c r="AB13" s="40" t="str">
        <f t="shared" si="9"/>
        <v>mar</v>
      </c>
      <c r="AC13" s="13">
        <f t="shared" si="19"/>
        <v>43382</v>
      </c>
      <c r="AD13" s="42" t="s">
        <v>20</v>
      </c>
      <c r="AE13" s="40" t="str">
        <f t="shared" si="10"/>
        <v>ven</v>
      </c>
      <c r="AF13" s="13">
        <f t="shared" si="20"/>
        <v>43413</v>
      </c>
      <c r="AG13" s="42" t="s">
        <v>20</v>
      </c>
      <c r="AH13" s="40" t="str">
        <f t="shared" si="21"/>
        <v>dim</v>
      </c>
      <c r="AI13" s="13">
        <f t="shared" si="22"/>
        <v>43443</v>
      </c>
      <c r="AJ13" s="42" t="s">
        <v>28</v>
      </c>
    </row>
    <row r="14" spans="1:36" ht="15" x14ac:dyDescent="0.2">
      <c r="A14" s="40" t="str">
        <f t="shared" si="0"/>
        <v>mer</v>
      </c>
      <c r="B14" s="13">
        <f t="shared" si="11"/>
        <v>43110</v>
      </c>
      <c r="C14" s="42" t="s">
        <v>20</v>
      </c>
      <c r="D14" s="40" t="str">
        <f t="shared" si="1"/>
        <v>sam</v>
      </c>
      <c r="E14" s="13">
        <f t="shared" si="23"/>
        <v>43141</v>
      </c>
      <c r="F14" s="42" t="s">
        <v>28</v>
      </c>
      <c r="G14" s="40" t="str">
        <f t="shared" si="2"/>
        <v>sam</v>
      </c>
      <c r="H14" s="13">
        <f t="shared" si="12"/>
        <v>43169</v>
      </c>
      <c r="I14" s="42" t="s">
        <v>28</v>
      </c>
      <c r="J14" s="40" t="str">
        <f t="shared" si="3"/>
        <v>mar</v>
      </c>
      <c r="K14" s="13">
        <f t="shared" si="13"/>
        <v>43200</v>
      </c>
      <c r="L14" s="48" t="s">
        <v>45</v>
      </c>
      <c r="M14" s="40" t="str">
        <f t="shared" si="4"/>
        <v>jeu</v>
      </c>
      <c r="N14" s="13">
        <f t="shared" si="14"/>
        <v>43230</v>
      </c>
      <c r="O14" s="42" t="s">
        <v>20</v>
      </c>
      <c r="P14" s="40" t="str">
        <f t="shared" si="5"/>
        <v>dim</v>
      </c>
      <c r="Q14" s="13">
        <f t="shared" si="15"/>
        <v>43261</v>
      </c>
      <c r="R14" s="42" t="s">
        <v>28</v>
      </c>
      <c r="S14" s="40" t="str">
        <f t="shared" si="6"/>
        <v>mar</v>
      </c>
      <c r="T14" s="13">
        <f t="shared" si="16"/>
        <v>43291</v>
      </c>
      <c r="U14" s="42" t="s">
        <v>20</v>
      </c>
      <c r="V14" s="40" t="str">
        <f t="shared" si="7"/>
        <v>ven</v>
      </c>
      <c r="W14" s="13">
        <f t="shared" si="17"/>
        <v>43322</v>
      </c>
      <c r="X14" s="49" t="s">
        <v>4</v>
      </c>
      <c r="Y14" s="40" t="str">
        <f t="shared" si="8"/>
        <v>lun</v>
      </c>
      <c r="Z14" s="13">
        <f t="shared" si="18"/>
        <v>43353</v>
      </c>
      <c r="AA14" s="42" t="s">
        <v>20</v>
      </c>
      <c r="AB14" s="40" t="str">
        <f t="shared" si="9"/>
        <v>mer</v>
      </c>
      <c r="AC14" s="13">
        <f t="shared" si="19"/>
        <v>43383</v>
      </c>
      <c r="AD14" s="42" t="s">
        <v>20</v>
      </c>
      <c r="AE14" s="40" t="str">
        <f t="shared" si="10"/>
        <v>sam</v>
      </c>
      <c r="AF14" s="13">
        <f t="shared" si="20"/>
        <v>43414</v>
      </c>
      <c r="AG14" s="42" t="s">
        <v>28</v>
      </c>
      <c r="AH14" s="40" t="str">
        <f t="shared" si="21"/>
        <v>lun</v>
      </c>
      <c r="AI14" s="13">
        <f t="shared" si="22"/>
        <v>43444</v>
      </c>
      <c r="AJ14" s="42" t="s">
        <v>20</v>
      </c>
    </row>
    <row r="15" spans="1:36" ht="15" x14ac:dyDescent="0.2">
      <c r="A15" s="40" t="str">
        <f t="shared" si="0"/>
        <v>jeu</v>
      </c>
      <c r="B15" s="13">
        <f t="shared" si="11"/>
        <v>43111</v>
      </c>
      <c r="C15" s="42" t="s">
        <v>20</v>
      </c>
      <c r="D15" s="40" t="str">
        <f t="shared" si="1"/>
        <v>dim</v>
      </c>
      <c r="E15" s="13">
        <f t="shared" si="23"/>
        <v>43142</v>
      </c>
      <c r="F15" s="42" t="s">
        <v>28</v>
      </c>
      <c r="G15" s="40" t="str">
        <f t="shared" si="2"/>
        <v>dim</v>
      </c>
      <c r="H15" s="13">
        <f t="shared" si="12"/>
        <v>43170</v>
      </c>
      <c r="I15" s="42" t="s">
        <v>28</v>
      </c>
      <c r="J15" s="40" t="str">
        <f t="shared" si="3"/>
        <v>mer</v>
      </c>
      <c r="K15" s="13">
        <f t="shared" si="13"/>
        <v>43201</v>
      </c>
      <c r="L15" s="48" t="s">
        <v>45</v>
      </c>
      <c r="M15" s="40" t="str">
        <f t="shared" si="4"/>
        <v>ven</v>
      </c>
      <c r="N15" s="13">
        <f t="shared" si="14"/>
        <v>43231</v>
      </c>
      <c r="O15" s="89" t="s">
        <v>8</v>
      </c>
      <c r="P15" s="40" t="str">
        <f t="shared" si="5"/>
        <v>lun</v>
      </c>
      <c r="Q15" s="13">
        <f t="shared" si="15"/>
        <v>43262</v>
      </c>
      <c r="R15" s="42" t="s">
        <v>20</v>
      </c>
      <c r="S15" s="40" t="str">
        <f t="shared" si="6"/>
        <v>mer</v>
      </c>
      <c r="T15" s="13">
        <f t="shared" si="16"/>
        <v>43292</v>
      </c>
      <c r="U15" s="42" t="s">
        <v>20</v>
      </c>
      <c r="V15" s="40" t="str">
        <f t="shared" si="7"/>
        <v>sam</v>
      </c>
      <c r="W15" s="13">
        <f t="shared" si="17"/>
        <v>43323</v>
      </c>
      <c r="X15" s="49" t="s">
        <v>4</v>
      </c>
      <c r="Y15" s="40" t="str">
        <f t="shared" si="8"/>
        <v>mar</v>
      </c>
      <c r="Z15" s="13">
        <f t="shared" si="18"/>
        <v>43354</v>
      </c>
      <c r="AA15" s="42" t="s">
        <v>20</v>
      </c>
      <c r="AB15" s="40" t="str">
        <f t="shared" si="9"/>
        <v>jeu</v>
      </c>
      <c r="AC15" s="13">
        <f t="shared" si="19"/>
        <v>43384</v>
      </c>
      <c r="AD15" s="42" t="s">
        <v>20</v>
      </c>
      <c r="AE15" s="40" t="str">
        <f t="shared" si="10"/>
        <v>dim</v>
      </c>
      <c r="AF15" s="13">
        <f t="shared" si="20"/>
        <v>43415</v>
      </c>
      <c r="AG15" s="41" t="s">
        <v>2</v>
      </c>
      <c r="AH15" s="40" t="str">
        <f t="shared" si="21"/>
        <v>mar</v>
      </c>
      <c r="AI15" s="13">
        <f t="shared" si="22"/>
        <v>43445</v>
      </c>
      <c r="AJ15" s="42" t="s">
        <v>20</v>
      </c>
    </row>
    <row r="16" spans="1:36" ht="15" x14ac:dyDescent="0.2">
      <c r="A16" s="40" t="str">
        <f t="shared" si="0"/>
        <v>ven</v>
      </c>
      <c r="B16" s="13">
        <f t="shared" si="11"/>
        <v>43112</v>
      </c>
      <c r="C16" s="42" t="s">
        <v>20</v>
      </c>
      <c r="D16" s="40" t="str">
        <f t="shared" si="1"/>
        <v>lun</v>
      </c>
      <c r="E16" s="13">
        <f t="shared" si="23"/>
        <v>43143</v>
      </c>
      <c r="F16" s="48" t="s">
        <v>45</v>
      </c>
      <c r="G16" s="40" t="str">
        <f t="shared" si="2"/>
        <v>lun</v>
      </c>
      <c r="H16" s="13">
        <f t="shared" si="12"/>
        <v>43171</v>
      </c>
      <c r="I16" s="42" t="s">
        <v>20</v>
      </c>
      <c r="J16" s="40" t="str">
        <f t="shared" si="3"/>
        <v>jeu</v>
      </c>
      <c r="K16" s="13">
        <f t="shared" si="13"/>
        <v>43202</v>
      </c>
      <c r="L16" s="48" t="s">
        <v>45</v>
      </c>
      <c r="M16" s="40" t="str">
        <f t="shared" si="4"/>
        <v>sam</v>
      </c>
      <c r="N16" s="13">
        <f t="shared" si="14"/>
        <v>43232</v>
      </c>
      <c r="O16" s="42" t="s">
        <v>28</v>
      </c>
      <c r="P16" s="40" t="str">
        <f t="shared" si="5"/>
        <v>mar</v>
      </c>
      <c r="Q16" s="13">
        <f t="shared" si="15"/>
        <v>43263</v>
      </c>
      <c r="R16" s="42" t="s">
        <v>20</v>
      </c>
      <c r="S16" s="40" t="str">
        <f t="shared" si="6"/>
        <v>jeu</v>
      </c>
      <c r="T16" s="13">
        <f t="shared" si="16"/>
        <v>43293</v>
      </c>
      <c r="U16" s="42" t="s">
        <v>20</v>
      </c>
      <c r="V16" s="40" t="str">
        <f t="shared" si="7"/>
        <v>dim</v>
      </c>
      <c r="W16" s="13">
        <f t="shared" si="17"/>
        <v>43324</v>
      </c>
      <c r="X16" s="42" t="s">
        <v>28</v>
      </c>
      <c r="Y16" s="40" t="str">
        <f t="shared" si="8"/>
        <v>mer</v>
      </c>
      <c r="Z16" s="13">
        <f t="shared" si="18"/>
        <v>43355</v>
      </c>
      <c r="AA16" s="42" t="s">
        <v>20</v>
      </c>
      <c r="AB16" s="40" t="str">
        <f t="shared" si="9"/>
        <v>ven</v>
      </c>
      <c r="AC16" s="13">
        <f t="shared" si="19"/>
        <v>43385</v>
      </c>
      <c r="AD16" s="42" t="s">
        <v>20</v>
      </c>
      <c r="AE16" s="40" t="str">
        <f t="shared" si="10"/>
        <v>lun</v>
      </c>
      <c r="AF16" s="13">
        <f t="shared" si="20"/>
        <v>43416</v>
      </c>
      <c r="AG16" s="42" t="s">
        <v>20</v>
      </c>
      <c r="AH16" s="40" t="str">
        <f t="shared" si="21"/>
        <v>mer</v>
      </c>
      <c r="AI16" s="13">
        <f t="shared" si="22"/>
        <v>43446</v>
      </c>
      <c r="AJ16" s="42" t="s">
        <v>20</v>
      </c>
    </row>
    <row r="17" spans="1:36" ht="15" x14ac:dyDescent="0.2">
      <c r="A17" s="40" t="str">
        <f t="shared" si="0"/>
        <v>sam</v>
      </c>
      <c r="B17" s="13">
        <f t="shared" si="11"/>
        <v>43113</v>
      </c>
      <c r="C17" s="42" t="s">
        <v>28</v>
      </c>
      <c r="D17" s="40" t="str">
        <f t="shared" si="1"/>
        <v>mar</v>
      </c>
      <c r="E17" s="13">
        <f t="shared" si="23"/>
        <v>43144</v>
      </c>
      <c r="F17" s="48" t="s">
        <v>45</v>
      </c>
      <c r="G17" s="40" t="str">
        <f t="shared" si="2"/>
        <v>mar</v>
      </c>
      <c r="H17" s="13">
        <f t="shared" si="12"/>
        <v>43172</v>
      </c>
      <c r="I17" s="42" t="s">
        <v>20</v>
      </c>
      <c r="J17" s="40" t="str">
        <f t="shared" si="3"/>
        <v>ven</v>
      </c>
      <c r="K17" s="13">
        <f t="shared" si="13"/>
        <v>43203</v>
      </c>
      <c r="L17" s="46" t="s">
        <v>6</v>
      </c>
      <c r="M17" s="40" t="str">
        <f t="shared" si="4"/>
        <v>dim</v>
      </c>
      <c r="N17" s="13">
        <f t="shared" si="14"/>
        <v>43233</v>
      </c>
      <c r="O17" s="42" t="s">
        <v>28</v>
      </c>
      <c r="P17" s="40" t="str">
        <f t="shared" si="5"/>
        <v>mer</v>
      </c>
      <c r="Q17" s="13">
        <f t="shared" si="15"/>
        <v>43264</v>
      </c>
      <c r="R17" s="42" t="s">
        <v>20</v>
      </c>
      <c r="S17" s="40" t="str">
        <f t="shared" si="6"/>
        <v>ven</v>
      </c>
      <c r="T17" s="13">
        <f t="shared" si="16"/>
        <v>43294</v>
      </c>
      <c r="U17" s="42" t="s">
        <v>20</v>
      </c>
      <c r="V17" s="40" t="str">
        <f t="shared" si="7"/>
        <v>lun</v>
      </c>
      <c r="W17" s="13">
        <f t="shared" si="17"/>
        <v>43325</v>
      </c>
      <c r="X17" s="49" t="s">
        <v>4</v>
      </c>
      <c r="Y17" s="40" t="str">
        <f t="shared" si="8"/>
        <v>jeu</v>
      </c>
      <c r="Z17" s="13">
        <f t="shared" si="18"/>
        <v>43356</v>
      </c>
      <c r="AA17" s="42" t="s">
        <v>20</v>
      </c>
      <c r="AB17" s="40" t="str">
        <f t="shared" si="9"/>
        <v>sam</v>
      </c>
      <c r="AC17" s="13">
        <f t="shared" si="19"/>
        <v>43386</v>
      </c>
      <c r="AD17" s="42" t="s">
        <v>28</v>
      </c>
      <c r="AE17" s="40" t="str">
        <f t="shared" si="10"/>
        <v>mar</v>
      </c>
      <c r="AF17" s="13">
        <f t="shared" si="20"/>
        <v>43417</v>
      </c>
      <c r="AG17" s="42" t="s">
        <v>20</v>
      </c>
      <c r="AH17" s="40" t="str">
        <f t="shared" si="21"/>
        <v>jeu</v>
      </c>
      <c r="AI17" s="13">
        <f t="shared" si="22"/>
        <v>43447</v>
      </c>
      <c r="AJ17" s="42" t="s">
        <v>20</v>
      </c>
    </row>
    <row r="18" spans="1:36" ht="15" x14ac:dyDescent="0.2">
      <c r="A18" s="40" t="str">
        <f t="shared" si="0"/>
        <v>dim</v>
      </c>
      <c r="B18" s="13">
        <f t="shared" si="11"/>
        <v>43114</v>
      </c>
      <c r="C18" s="42" t="s">
        <v>28</v>
      </c>
      <c r="D18" s="40" t="str">
        <f t="shared" si="1"/>
        <v>mer</v>
      </c>
      <c r="E18" s="13">
        <f t="shared" si="23"/>
        <v>43145</v>
      </c>
      <c r="F18" s="48" t="s">
        <v>45</v>
      </c>
      <c r="G18" s="40" t="str">
        <f t="shared" si="2"/>
        <v>mer</v>
      </c>
      <c r="H18" s="13">
        <f t="shared" si="12"/>
        <v>43173</v>
      </c>
      <c r="I18" s="42" t="s">
        <v>20</v>
      </c>
      <c r="J18" s="40" t="str">
        <f t="shared" si="3"/>
        <v>sam</v>
      </c>
      <c r="K18" s="13">
        <f t="shared" si="13"/>
        <v>43204</v>
      </c>
      <c r="L18" s="42" t="s">
        <v>28</v>
      </c>
      <c r="M18" s="40" t="str">
        <f t="shared" si="4"/>
        <v>lun</v>
      </c>
      <c r="N18" s="13">
        <f t="shared" si="14"/>
        <v>43234</v>
      </c>
      <c r="O18" s="42" t="s">
        <v>20</v>
      </c>
      <c r="P18" s="40" t="str">
        <f t="shared" si="5"/>
        <v>jeu</v>
      </c>
      <c r="Q18" s="13">
        <f t="shared" si="15"/>
        <v>43265</v>
      </c>
      <c r="R18" s="42" t="s">
        <v>20</v>
      </c>
      <c r="S18" s="40" t="str">
        <f t="shared" si="6"/>
        <v>sam</v>
      </c>
      <c r="T18" s="13">
        <f t="shared" si="16"/>
        <v>43295</v>
      </c>
      <c r="U18" s="41" t="s">
        <v>2</v>
      </c>
      <c r="V18" s="40" t="str">
        <f t="shared" si="7"/>
        <v>mar</v>
      </c>
      <c r="W18" s="13">
        <f t="shared" si="17"/>
        <v>43326</v>
      </c>
      <c r="X18" s="86" t="s">
        <v>3</v>
      </c>
      <c r="Y18" s="40" t="str">
        <f t="shared" si="8"/>
        <v>ven</v>
      </c>
      <c r="Z18" s="13">
        <f t="shared" si="18"/>
        <v>43357</v>
      </c>
      <c r="AA18" s="42" t="s">
        <v>20</v>
      </c>
      <c r="AB18" s="40" t="str">
        <f t="shared" si="9"/>
        <v>dim</v>
      </c>
      <c r="AC18" s="13">
        <f t="shared" si="19"/>
        <v>43387</v>
      </c>
      <c r="AD18" s="42" t="s">
        <v>28</v>
      </c>
      <c r="AE18" s="40" t="str">
        <f t="shared" si="10"/>
        <v>mer</v>
      </c>
      <c r="AF18" s="13">
        <f t="shared" si="20"/>
        <v>43418</v>
      </c>
      <c r="AG18" s="42" t="s">
        <v>20</v>
      </c>
      <c r="AH18" s="40" t="str">
        <f t="shared" si="21"/>
        <v>ven</v>
      </c>
      <c r="AI18" s="13">
        <f t="shared" si="22"/>
        <v>43448</v>
      </c>
      <c r="AJ18" s="42" t="s">
        <v>20</v>
      </c>
    </row>
    <row r="19" spans="1:36" ht="15" x14ac:dyDescent="0.2">
      <c r="A19" s="40" t="str">
        <f t="shared" si="0"/>
        <v>lun</v>
      </c>
      <c r="B19" s="13">
        <f t="shared" si="11"/>
        <v>43115</v>
      </c>
      <c r="C19" s="42" t="s">
        <v>20</v>
      </c>
      <c r="D19" s="40" t="str">
        <f t="shared" si="1"/>
        <v>jeu</v>
      </c>
      <c r="E19" s="13">
        <f t="shared" si="23"/>
        <v>43146</v>
      </c>
      <c r="F19" s="48" t="s">
        <v>45</v>
      </c>
      <c r="G19" s="40" t="str">
        <f t="shared" si="2"/>
        <v>jeu</v>
      </c>
      <c r="H19" s="13">
        <f t="shared" si="12"/>
        <v>43174</v>
      </c>
      <c r="I19" s="42" t="s">
        <v>20</v>
      </c>
      <c r="J19" s="40" t="str">
        <f t="shared" si="3"/>
        <v>dim</v>
      </c>
      <c r="K19" s="13">
        <f t="shared" si="13"/>
        <v>43205</v>
      </c>
      <c r="L19" s="42" t="s">
        <v>28</v>
      </c>
      <c r="M19" s="40" t="str">
        <f t="shared" si="4"/>
        <v>mar</v>
      </c>
      <c r="N19" s="13">
        <f t="shared" si="14"/>
        <v>43235</v>
      </c>
      <c r="O19" s="42" t="s">
        <v>20</v>
      </c>
      <c r="P19" s="40" t="str">
        <f t="shared" si="5"/>
        <v>ven</v>
      </c>
      <c r="Q19" s="13">
        <f t="shared" si="15"/>
        <v>43266</v>
      </c>
      <c r="R19" s="42" t="s">
        <v>20</v>
      </c>
      <c r="S19" s="40" t="str">
        <f t="shared" si="6"/>
        <v>dim</v>
      </c>
      <c r="T19" s="13">
        <f t="shared" si="16"/>
        <v>43296</v>
      </c>
      <c r="U19" s="42" t="s">
        <v>28</v>
      </c>
      <c r="V19" s="40" t="str">
        <f t="shared" si="7"/>
        <v>mer</v>
      </c>
      <c r="W19" s="13">
        <f t="shared" si="17"/>
        <v>43327</v>
      </c>
      <c r="X19" s="41" t="s">
        <v>2</v>
      </c>
      <c r="Y19" s="40" t="str">
        <f t="shared" si="8"/>
        <v>sam</v>
      </c>
      <c r="Z19" s="13">
        <f t="shared" si="18"/>
        <v>43358</v>
      </c>
      <c r="AA19" s="42" t="s">
        <v>28</v>
      </c>
      <c r="AB19" s="40" t="str">
        <f t="shared" si="9"/>
        <v>lun</v>
      </c>
      <c r="AC19" s="13">
        <f t="shared" si="19"/>
        <v>43388</v>
      </c>
      <c r="AD19" s="42" t="s">
        <v>20</v>
      </c>
      <c r="AE19" s="40" t="str">
        <f t="shared" si="10"/>
        <v>jeu</v>
      </c>
      <c r="AF19" s="13">
        <f t="shared" si="20"/>
        <v>43419</v>
      </c>
      <c r="AG19" s="42" t="s">
        <v>20</v>
      </c>
      <c r="AH19" s="40" t="str">
        <f t="shared" si="21"/>
        <v>sam</v>
      </c>
      <c r="AI19" s="13">
        <f t="shared" si="22"/>
        <v>43449</v>
      </c>
      <c r="AJ19" s="42" t="s">
        <v>28</v>
      </c>
    </row>
    <row r="20" spans="1:36" ht="15" x14ac:dyDescent="0.2">
      <c r="A20" s="40" t="str">
        <f t="shared" si="0"/>
        <v>mar</v>
      </c>
      <c r="B20" s="13">
        <f t="shared" si="11"/>
        <v>43116</v>
      </c>
      <c r="C20" s="42" t="s">
        <v>20</v>
      </c>
      <c r="D20" s="40" t="str">
        <f t="shared" si="1"/>
        <v>ven</v>
      </c>
      <c r="E20" s="13">
        <f t="shared" si="23"/>
        <v>43147</v>
      </c>
      <c r="F20" s="46" t="s">
        <v>6</v>
      </c>
      <c r="G20" s="40" t="str">
        <f t="shared" si="2"/>
        <v>ven</v>
      </c>
      <c r="H20" s="13">
        <f t="shared" si="12"/>
        <v>43175</v>
      </c>
      <c r="I20" s="47" t="s">
        <v>20</v>
      </c>
      <c r="J20" s="40" t="str">
        <f t="shared" si="3"/>
        <v>lun</v>
      </c>
      <c r="K20" s="13">
        <f t="shared" si="13"/>
        <v>43206</v>
      </c>
      <c r="L20" s="46" t="s">
        <v>6</v>
      </c>
      <c r="M20" s="40" t="str">
        <f t="shared" si="4"/>
        <v>mer</v>
      </c>
      <c r="N20" s="13">
        <f t="shared" si="14"/>
        <v>43236</v>
      </c>
      <c r="O20" s="42" t="s">
        <v>20</v>
      </c>
      <c r="P20" s="40" t="str">
        <f t="shared" si="5"/>
        <v>sam</v>
      </c>
      <c r="Q20" s="13">
        <f t="shared" si="15"/>
        <v>43267</v>
      </c>
      <c r="R20" s="42" t="s">
        <v>28</v>
      </c>
      <c r="S20" s="40" t="str">
        <f t="shared" si="6"/>
        <v>lun</v>
      </c>
      <c r="T20" s="13">
        <f t="shared" si="16"/>
        <v>43297</v>
      </c>
      <c r="U20" s="89" t="s">
        <v>8</v>
      </c>
      <c r="V20" s="40" t="str">
        <f t="shared" si="7"/>
        <v>jeu</v>
      </c>
      <c r="W20" s="13">
        <f t="shared" si="17"/>
        <v>43328</v>
      </c>
      <c r="X20" s="86" t="s">
        <v>3</v>
      </c>
      <c r="Y20" s="40" t="str">
        <f t="shared" si="8"/>
        <v>dim</v>
      </c>
      <c r="Z20" s="13">
        <f t="shared" si="18"/>
        <v>43359</v>
      </c>
      <c r="AA20" s="42" t="s">
        <v>28</v>
      </c>
      <c r="AB20" s="40" t="str">
        <f t="shared" si="9"/>
        <v>mar</v>
      </c>
      <c r="AC20" s="13">
        <f t="shared" si="19"/>
        <v>43389</v>
      </c>
      <c r="AD20" s="42" t="s">
        <v>20</v>
      </c>
      <c r="AE20" s="40" t="str">
        <f t="shared" si="10"/>
        <v>ven</v>
      </c>
      <c r="AF20" s="13">
        <f t="shared" si="20"/>
        <v>43420</v>
      </c>
      <c r="AG20" s="42" t="s">
        <v>20</v>
      </c>
      <c r="AH20" s="40" t="str">
        <f t="shared" si="21"/>
        <v>dim</v>
      </c>
      <c r="AI20" s="13">
        <f t="shared" si="22"/>
        <v>43450</v>
      </c>
      <c r="AJ20" s="42" t="s">
        <v>28</v>
      </c>
    </row>
    <row r="21" spans="1:36" ht="15" x14ac:dyDescent="0.2">
      <c r="A21" s="40" t="str">
        <f t="shared" si="0"/>
        <v>mer</v>
      </c>
      <c r="B21" s="13">
        <f t="shared" si="11"/>
        <v>43117</v>
      </c>
      <c r="C21" s="48" t="s">
        <v>45</v>
      </c>
      <c r="D21" s="40" t="str">
        <f t="shared" si="1"/>
        <v>sam</v>
      </c>
      <c r="E21" s="13">
        <f t="shared" si="23"/>
        <v>43148</v>
      </c>
      <c r="F21" s="42" t="s">
        <v>28</v>
      </c>
      <c r="G21" s="40" t="str">
        <f t="shared" si="2"/>
        <v>sam</v>
      </c>
      <c r="H21" s="13">
        <f t="shared" si="12"/>
        <v>43176</v>
      </c>
      <c r="I21" s="42" t="s">
        <v>28</v>
      </c>
      <c r="J21" s="40" t="str">
        <f t="shared" si="3"/>
        <v>mar</v>
      </c>
      <c r="K21" s="13">
        <f t="shared" si="13"/>
        <v>43207</v>
      </c>
      <c r="L21" s="46" t="s">
        <v>6</v>
      </c>
      <c r="M21" s="40" t="str">
        <f t="shared" si="4"/>
        <v>jeu</v>
      </c>
      <c r="N21" s="13">
        <f t="shared" si="14"/>
        <v>43237</v>
      </c>
      <c r="O21" s="42" t="s">
        <v>20</v>
      </c>
      <c r="P21" s="40" t="str">
        <f t="shared" si="5"/>
        <v>dim</v>
      </c>
      <c r="Q21" s="13">
        <f t="shared" si="15"/>
        <v>43268</v>
      </c>
      <c r="R21" s="42" t="s">
        <v>28</v>
      </c>
      <c r="S21" s="40" t="str">
        <f t="shared" si="6"/>
        <v>mar</v>
      </c>
      <c r="T21" s="13">
        <f t="shared" si="16"/>
        <v>43298</v>
      </c>
      <c r="U21" s="49" t="s">
        <v>4</v>
      </c>
      <c r="V21" s="40" t="str">
        <f t="shared" si="7"/>
        <v>ven</v>
      </c>
      <c r="W21" s="13">
        <f t="shared" si="17"/>
        <v>43329</v>
      </c>
      <c r="X21" s="86" t="s">
        <v>3</v>
      </c>
      <c r="Y21" s="40" t="str">
        <f t="shared" si="8"/>
        <v>lun</v>
      </c>
      <c r="Z21" s="13">
        <f t="shared" si="18"/>
        <v>43360</v>
      </c>
      <c r="AA21" s="42" t="s">
        <v>20</v>
      </c>
      <c r="AB21" s="40" t="str">
        <f t="shared" si="9"/>
        <v>mer</v>
      </c>
      <c r="AC21" s="13">
        <f t="shared" si="19"/>
        <v>43390</v>
      </c>
      <c r="AD21" s="42" t="s">
        <v>20</v>
      </c>
      <c r="AE21" s="40" t="str">
        <f t="shared" si="10"/>
        <v>sam</v>
      </c>
      <c r="AF21" s="13">
        <f t="shared" si="20"/>
        <v>43421</v>
      </c>
      <c r="AG21" s="42" t="s">
        <v>28</v>
      </c>
      <c r="AH21" s="40" t="str">
        <f t="shared" si="21"/>
        <v>lun</v>
      </c>
      <c r="AI21" s="13">
        <f t="shared" si="22"/>
        <v>43451</v>
      </c>
      <c r="AJ21" s="42" t="s">
        <v>20</v>
      </c>
    </row>
    <row r="22" spans="1:36" ht="15" x14ac:dyDescent="0.2">
      <c r="A22" s="40" t="str">
        <f t="shared" si="0"/>
        <v>jeu</v>
      </c>
      <c r="B22" s="13">
        <f t="shared" si="11"/>
        <v>43118</v>
      </c>
      <c r="C22" s="42" t="s">
        <v>20</v>
      </c>
      <c r="D22" s="40" t="str">
        <f t="shared" si="1"/>
        <v>dim</v>
      </c>
      <c r="E22" s="13">
        <f t="shared" si="23"/>
        <v>43149</v>
      </c>
      <c r="F22" s="42" t="s">
        <v>28</v>
      </c>
      <c r="G22" s="40" t="str">
        <f t="shared" si="2"/>
        <v>dim</v>
      </c>
      <c r="H22" s="13">
        <f t="shared" si="12"/>
        <v>43177</v>
      </c>
      <c r="I22" s="42" t="s">
        <v>28</v>
      </c>
      <c r="J22" s="40" t="str">
        <f t="shared" si="3"/>
        <v>mer</v>
      </c>
      <c r="K22" s="13">
        <f t="shared" si="13"/>
        <v>43208</v>
      </c>
      <c r="L22" s="46" t="s">
        <v>6</v>
      </c>
      <c r="M22" s="40" t="str">
        <f t="shared" si="4"/>
        <v>ven</v>
      </c>
      <c r="N22" s="13">
        <f t="shared" si="14"/>
        <v>43238</v>
      </c>
      <c r="O22" s="42" t="s">
        <v>20</v>
      </c>
      <c r="P22" s="40" t="str">
        <f t="shared" si="5"/>
        <v>lun</v>
      </c>
      <c r="Q22" s="13">
        <f t="shared" si="15"/>
        <v>43269</v>
      </c>
      <c r="R22" s="42" t="s">
        <v>20</v>
      </c>
      <c r="S22" s="40" t="str">
        <f t="shared" si="6"/>
        <v>mer</v>
      </c>
      <c r="T22" s="13">
        <f t="shared" si="16"/>
        <v>43299</v>
      </c>
      <c r="U22" s="49" t="s">
        <v>4</v>
      </c>
      <c r="V22" s="40" t="str">
        <f t="shared" si="7"/>
        <v>sam</v>
      </c>
      <c r="W22" s="13">
        <f t="shared" si="17"/>
        <v>43330</v>
      </c>
      <c r="X22" s="42" t="s">
        <v>28</v>
      </c>
      <c r="Y22" s="40" t="str">
        <f t="shared" si="8"/>
        <v>mar</v>
      </c>
      <c r="Z22" s="13">
        <f t="shared" si="18"/>
        <v>43361</v>
      </c>
      <c r="AA22" s="42" t="s">
        <v>20</v>
      </c>
      <c r="AB22" s="40" t="str">
        <f t="shared" si="9"/>
        <v>jeu</v>
      </c>
      <c r="AC22" s="13">
        <f t="shared" si="19"/>
        <v>43391</v>
      </c>
      <c r="AD22" s="42" t="s">
        <v>20</v>
      </c>
      <c r="AE22" s="40" t="str">
        <f t="shared" si="10"/>
        <v>dim</v>
      </c>
      <c r="AF22" s="13">
        <f t="shared" si="20"/>
        <v>43422</v>
      </c>
      <c r="AG22" s="42" t="s">
        <v>28</v>
      </c>
      <c r="AH22" s="40" t="str">
        <f t="shared" si="21"/>
        <v>mar</v>
      </c>
      <c r="AI22" s="13">
        <f t="shared" si="22"/>
        <v>43452</v>
      </c>
      <c r="AJ22" s="42" t="s">
        <v>20</v>
      </c>
    </row>
    <row r="23" spans="1:36" ht="15" x14ac:dyDescent="0.2">
      <c r="A23" s="40" t="str">
        <f t="shared" si="0"/>
        <v>ven</v>
      </c>
      <c r="B23" s="13">
        <f t="shared" si="11"/>
        <v>43119</v>
      </c>
      <c r="C23" s="42" t="s">
        <v>20</v>
      </c>
      <c r="D23" s="40" t="str">
        <f t="shared" si="1"/>
        <v>lun</v>
      </c>
      <c r="E23" s="13">
        <f t="shared" si="23"/>
        <v>43150</v>
      </c>
      <c r="F23" s="46" t="s">
        <v>6</v>
      </c>
      <c r="G23" s="40" t="str">
        <f t="shared" si="2"/>
        <v>lun</v>
      </c>
      <c r="H23" s="13">
        <f t="shared" si="12"/>
        <v>43178</v>
      </c>
      <c r="I23" s="42" t="s">
        <v>20</v>
      </c>
      <c r="J23" s="40" t="str">
        <f t="shared" si="3"/>
        <v>jeu</v>
      </c>
      <c r="K23" s="13">
        <f t="shared" si="13"/>
        <v>43209</v>
      </c>
      <c r="L23" s="46" t="s">
        <v>6</v>
      </c>
      <c r="M23" s="40" t="str">
        <f t="shared" si="4"/>
        <v>sam</v>
      </c>
      <c r="N23" s="13">
        <f t="shared" si="14"/>
        <v>43239</v>
      </c>
      <c r="O23" s="42" t="s">
        <v>28</v>
      </c>
      <c r="P23" s="40" t="str">
        <f t="shared" si="5"/>
        <v>mar</v>
      </c>
      <c r="Q23" s="13">
        <f t="shared" si="15"/>
        <v>43270</v>
      </c>
      <c r="R23" s="42" t="s">
        <v>20</v>
      </c>
      <c r="S23" s="40" t="str">
        <f t="shared" si="6"/>
        <v>jeu</v>
      </c>
      <c r="T23" s="13">
        <f t="shared" si="16"/>
        <v>43300</v>
      </c>
      <c r="U23" s="49" t="s">
        <v>4</v>
      </c>
      <c r="V23" s="40" t="str">
        <f t="shared" si="7"/>
        <v>dim</v>
      </c>
      <c r="W23" s="13">
        <f t="shared" si="17"/>
        <v>43331</v>
      </c>
      <c r="X23" s="42" t="s">
        <v>28</v>
      </c>
      <c r="Y23" s="40" t="str">
        <f t="shared" si="8"/>
        <v>mer</v>
      </c>
      <c r="Z23" s="13">
        <f t="shared" si="18"/>
        <v>43362</v>
      </c>
      <c r="AA23" s="42" t="s">
        <v>20</v>
      </c>
      <c r="AB23" s="40" t="str">
        <f t="shared" si="9"/>
        <v>ven</v>
      </c>
      <c r="AC23" s="13">
        <f t="shared" si="19"/>
        <v>43392</v>
      </c>
      <c r="AD23" s="42" t="s">
        <v>20</v>
      </c>
      <c r="AE23" s="40" t="str">
        <f t="shared" si="10"/>
        <v>lun</v>
      </c>
      <c r="AF23" s="13">
        <f t="shared" si="20"/>
        <v>43423</v>
      </c>
      <c r="AG23" s="42" t="s">
        <v>20</v>
      </c>
      <c r="AH23" s="40" t="str">
        <f t="shared" si="21"/>
        <v>mer</v>
      </c>
      <c r="AI23" s="13">
        <f t="shared" si="22"/>
        <v>43453</v>
      </c>
      <c r="AJ23" s="42" t="s">
        <v>20</v>
      </c>
    </row>
    <row r="24" spans="1:36" ht="15" x14ac:dyDescent="0.2">
      <c r="A24" s="40" t="str">
        <f t="shared" si="0"/>
        <v>sam</v>
      </c>
      <c r="B24" s="13">
        <f t="shared" si="11"/>
        <v>43120</v>
      </c>
      <c r="C24" s="42" t="s">
        <v>28</v>
      </c>
      <c r="D24" s="40" t="str">
        <f t="shared" si="1"/>
        <v>mar</v>
      </c>
      <c r="E24" s="13">
        <f t="shared" si="23"/>
        <v>43151</v>
      </c>
      <c r="F24" s="46" t="s">
        <v>6</v>
      </c>
      <c r="G24" s="40" t="str">
        <f t="shared" si="2"/>
        <v>mar</v>
      </c>
      <c r="H24" s="13">
        <f t="shared" si="12"/>
        <v>43179</v>
      </c>
      <c r="I24" s="42" t="s">
        <v>20</v>
      </c>
      <c r="J24" s="40" t="str">
        <f t="shared" si="3"/>
        <v>ven</v>
      </c>
      <c r="K24" s="13">
        <f t="shared" si="13"/>
        <v>43210</v>
      </c>
      <c r="L24" s="46" t="s">
        <v>6</v>
      </c>
      <c r="M24" s="40" t="str">
        <f t="shared" si="4"/>
        <v>dim</v>
      </c>
      <c r="N24" s="13">
        <f t="shared" si="14"/>
        <v>43240</v>
      </c>
      <c r="O24" s="42" t="s">
        <v>28</v>
      </c>
      <c r="P24" s="40" t="str">
        <f t="shared" si="5"/>
        <v>mer</v>
      </c>
      <c r="Q24" s="13">
        <f t="shared" si="15"/>
        <v>43271</v>
      </c>
      <c r="R24" s="42" t="s">
        <v>20</v>
      </c>
      <c r="S24" s="40" t="str">
        <f t="shared" si="6"/>
        <v>ven</v>
      </c>
      <c r="T24" s="13">
        <f t="shared" si="16"/>
        <v>43301</v>
      </c>
      <c r="U24" s="49" t="s">
        <v>4</v>
      </c>
      <c r="V24" s="40" t="str">
        <f t="shared" si="7"/>
        <v>lun</v>
      </c>
      <c r="W24" s="13">
        <f t="shared" si="17"/>
        <v>43332</v>
      </c>
      <c r="X24" s="86" t="s">
        <v>3</v>
      </c>
      <c r="Y24" s="40" t="str">
        <f t="shared" si="8"/>
        <v>jeu</v>
      </c>
      <c r="Z24" s="13">
        <f t="shared" si="18"/>
        <v>43363</v>
      </c>
      <c r="AA24" s="42" t="s">
        <v>20</v>
      </c>
      <c r="AB24" s="40" t="str">
        <f t="shared" si="9"/>
        <v>sam</v>
      </c>
      <c r="AC24" s="13">
        <f t="shared" si="19"/>
        <v>43393</v>
      </c>
      <c r="AD24" s="42" t="s">
        <v>28</v>
      </c>
      <c r="AE24" s="40" t="str">
        <f t="shared" si="10"/>
        <v>mar</v>
      </c>
      <c r="AF24" s="13">
        <f t="shared" si="20"/>
        <v>43424</v>
      </c>
      <c r="AG24" s="42" t="s">
        <v>20</v>
      </c>
      <c r="AH24" s="40" t="str">
        <f t="shared" si="21"/>
        <v>jeu</v>
      </c>
      <c r="AI24" s="13">
        <f t="shared" si="22"/>
        <v>43454</v>
      </c>
      <c r="AJ24" s="42" t="s">
        <v>20</v>
      </c>
    </row>
    <row r="25" spans="1:36" ht="15" x14ac:dyDescent="0.2">
      <c r="A25" s="40" t="str">
        <f t="shared" si="0"/>
        <v>dim</v>
      </c>
      <c r="B25" s="13">
        <f t="shared" si="11"/>
        <v>43121</v>
      </c>
      <c r="C25" s="42" t="s">
        <v>28</v>
      </c>
      <c r="D25" s="40" t="str">
        <f t="shared" si="1"/>
        <v>mer</v>
      </c>
      <c r="E25" s="13">
        <f t="shared" si="23"/>
        <v>43152</v>
      </c>
      <c r="F25" s="46" t="s">
        <v>6</v>
      </c>
      <c r="G25" s="40" t="str">
        <f t="shared" si="2"/>
        <v>mer</v>
      </c>
      <c r="H25" s="13">
        <f t="shared" si="12"/>
        <v>43180</v>
      </c>
      <c r="I25" s="42" t="s">
        <v>20</v>
      </c>
      <c r="J25" s="40" t="str">
        <f t="shared" si="3"/>
        <v>sam</v>
      </c>
      <c r="K25" s="13">
        <f t="shared" si="13"/>
        <v>43211</v>
      </c>
      <c r="L25" s="42" t="s">
        <v>28</v>
      </c>
      <c r="M25" s="40" t="str">
        <f t="shared" si="4"/>
        <v>lun</v>
      </c>
      <c r="N25" s="13">
        <f t="shared" si="14"/>
        <v>43241</v>
      </c>
      <c r="O25" s="41" t="s">
        <v>2</v>
      </c>
      <c r="P25" s="40" t="str">
        <f t="shared" si="5"/>
        <v>jeu</v>
      </c>
      <c r="Q25" s="13">
        <f t="shared" si="15"/>
        <v>43272</v>
      </c>
      <c r="R25" s="42" t="s">
        <v>20</v>
      </c>
      <c r="S25" s="40" t="str">
        <f t="shared" si="6"/>
        <v>sam</v>
      </c>
      <c r="T25" s="13">
        <f t="shared" si="16"/>
        <v>43302</v>
      </c>
      <c r="U25" s="49" t="s">
        <v>4</v>
      </c>
      <c r="V25" s="40" t="str">
        <f t="shared" si="7"/>
        <v>mar</v>
      </c>
      <c r="W25" s="13">
        <f t="shared" si="17"/>
        <v>43333</v>
      </c>
      <c r="X25" s="86" t="s">
        <v>3</v>
      </c>
      <c r="Y25" s="40" t="str">
        <f t="shared" si="8"/>
        <v>ven</v>
      </c>
      <c r="Z25" s="13">
        <f t="shared" si="18"/>
        <v>43364</v>
      </c>
      <c r="AA25" s="42" t="s">
        <v>20</v>
      </c>
      <c r="AB25" s="40" t="str">
        <f t="shared" si="9"/>
        <v>dim</v>
      </c>
      <c r="AC25" s="13">
        <f t="shared" si="19"/>
        <v>43394</v>
      </c>
      <c r="AD25" s="42" t="s">
        <v>28</v>
      </c>
      <c r="AE25" s="40" t="str">
        <f t="shared" si="10"/>
        <v>mer</v>
      </c>
      <c r="AF25" s="13">
        <f t="shared" si="20"/>
        <v>43425</v>
      </c>
      <c r="AG25" s="42" t="s">
        <v>20</v>
      </c>
      <c r="AH25" s="40" t="str">
        <f t="shared" si="21"/>
        <v>ven</v>
      </c>
      <c r="AI25" s="13">
        <f t="shared" si="22"/>
        <v>43455</v>
      </c>
      <c r="AJ25" s="42" t="s">
        <v>20</v>
      </c>
    </row>
    <row r="26" spans="1:36" ht="15" x14ac:dyDescent="0.2">
      <c r="A26" s="40" t="str">
        <f t="shared" si="0"/>
        <v>lun</v>
      </c>
      <c r="B26" s="13">
        <f t="shared" si="11"/>
        <v>43122</v>
      </c>
      <c r="C26" s="42" t="s">
        <v>20</v>
      </c>
      <c r="D26" s="40" t="str">
        <f t="shared" si="1"/>
        <v>jeu</v>
      </c>
      <c r="E26" s="13">
        <f t="shared" si="23"/>
        <v>43153</v>
      </c>
      <c r="F26" s="46" t="s">
        <v>6</v>
      </c>
      <c r="G26" s="40" t="str">
        <f t="shared" si="2"/>
        <v>jeu</v>
      </c>
      <c r="H26" s="13">
        <f t="shared" si="12"/>
        <v>43181</v>
      </c>
      <c r="I26" s="42" t="s">
        <v>20</v>
      </c>
      <c r="J26" s="40" t="str">
        <f t="shared" si="3"/>
        <v>dim</v>
      </c>
      <c r="K26" s="13">
        <f t="shared" si="13"/>
        <v>43212</v>
      </c>
      <c r="L26" s="42" t="s">
        <v>28</v>
      </c>
      <c r="M26" s="40" t="str">
        <f t="shared" si="4"/>
        <v>mar</v>
      </c>
      <c r="N26" s="13">
        <f t="shared" si="14"/>
        <v>43242</v>
      </c>
      <c r="O26" s="42" t="s">
        <v>20</v>
      </c>
      <c r="P26" s="40" t="str">
        <f t="shared" si="5"/>
        <v>ven</v>
      </c>
      <c r="Q26" s="13">
        <f t="shared" si="15"/>
        <v>43273</v>
      </c>
      <c r="R26" s="42" t="s">
        <v>20</v>
      </c>
      <c r="S26" s="40" t="str">
        <f t="shared" si="6"/>
        <v>dim</v>
      </c>
      <c r="T26" s="13">
        <f t="shared" si="16"/>
        <v>43303</v>
      </c>
      <c r="U26" s="42" t="s">
        <v>28</v>
      </c>
      <c r="V26" s="40" t="str">
        <f t="shared" si="7"/>
        <v>mer</v>
      </c>
      <c r="W26" s="13">
        <f t="shared" si="17"/>
        <v>43334</v>
      </c>
      <c r="X26" s="86" t="s">
        <v>3</v>
      </c>
      <c r="Y26" s="40" t="str">
        <f t="shared" si="8"/>
        <v>sam</v>
      </c>
      <c r="Z26" s="13">
        <f t="shared" si="18"/>
        <v>43365</v>
      </c>
      <c r="AA26" s="42" t="s">
        <v>28</v>
      </c>
      <c r="AB26" s="40" t="str">
        <f t="shared" si="9"/>
        <v>lun</v>
      </c>
      <c r="AC26" s="13">
        <f t="shared" si="19"/>
        <v>43395</v>
      </c>
      <c r="AD26" s="42" t="s">
        <v>20</v>
      </c>
      <c r="AE26" s="40" t="str">
        <f t="shared" si="10"/>
        <v>jeu</v>
      </c>
      <c r="AF26" s="13">
        <f t="shared" si="20"/>
        <v>43426</v>
      </c>
      <c r="AG26" s="42" t="s">
        <v>20</v>
      </c>
      <c r="AH26" s="40" t="str">
        <f t="shared" si="21"/>
        <v>sam</v>
      </c>
      <c r="AI26" s="13">
        <f t="shared" si="22"/>
        <v>43456</v>
      </c>
      <c r="AJ26" s="42" t="s">
        <v>28</v>
      </c>
    </row>
    <row r="27" spans="1:36" ht="15" x14ac:dyDescent="0.2">
      <c r="A27" s="40" t="str">
        <f t="shared" si="0"/>
        <v>mar</v>
      </c>
      <c r="B27" s="13">
        <f t="shared" si="11"/>
        <v>43123</v>
      </c>
      <c r="C27" s="42" t="s">
        <v>20</v>
      </c>
      <c r="D27" s="40" t="str">
        <f t="shared" si="1"/>
        <v>ven</v>
      </c>
      <c r="E27" s="13">
        <f t="shared" si="23"/>
        <v>43154</v>
      </c>
      <c r="F27" s="46" t="s">
        <v>6</v>
      </c>
      <c r="G27" s="40" t="str">
        <f t="shared" si="2"/>
        <v>ven</v>
      </c>
      <c r="H27" s="13">
        <f t="shared" si="12"/>
        <v>43182</v>
      </c>
      <c r="I27" s="47" t="s">
        <v>20</v>
      </c>
      <c r="J27" s="40" t="str">
        <f t="shared" si="3"/>
        <v>lun</v>
      </c>
      <c r="K27" s="13">
        <f t="shared" si="13"/>
        <v>43213</v>
      </c>
      <c r="L27" s="86" t="s">
        <v>3</v>
      </c>
      <c r="M27" s="40" t="str">
        <f t="shared" si="4"/>
        <v>mer</v>
      </c>
      <c r="N27" s="13">
        <f t="shared" si="14"/>
        <v>43243</v>
      </c>
      <c r="O27" s="42" t="s">
        <v>20</v>
      </c>
      <c r="P27" s="40" t="str">
        <f t="shared" si="5"/>
        <v>sam</v>
      </c>
      <c r="Q27" s="13">
        <f t="shared" si="15"/>
        <v>43274</v>
      </c>
      <c r="R27" s="42" t="s">
        <v>28</v>
      </c>
      <c r="S27" s="40" t="str">
        <f t="shared" si="6"/>
        <v>lun</v>
      </c>
      <c r="T27" s="13">
        <f t="shared" si="16"/>
        <v>43304</v>
      </c>
      <c r="U27" s="49" t="s">
        <v>4</v>
      </c>
      <c r="V27" s="40" t="str">
        <f t="shared" si="7"/>
        <v>jeu</v>
      </c>
      <c r="W27" s="13">
        <f t="shared" si="17"/>
        <v>43335</v>
      </c>
      <c r="X27" s="86" t="s">
        <v>3</v>
      </c>
      <c r="Y27" s="40" t="str">
        <f t="shared" si="8"/>
        <v>dim</v>
      </c>
      <c r="Z27" s="13">
        <f t="shared" si="18"/>
        <v>43366</v>
      </c>
      <c r="AA27" s="42" t="s">
        <v>28</v>
      </c>
      <c r="AB27" s="40" t="str">
        <f t="shared" si="9"/>
        <v>mar</v>
      </c>
      <c r="AC27" s="13">
        <f t="shared" si="19"/>
        <v>43396</v>
      </c>
      <c r="AD27" s="42" t="s">
        <v>20</v>
      </c>
      <c r="AE27" s="40" t="str">
        <f t="shared" si="10"/>
        <v>ven</v>
      </c>
      <c r="AF27" s="13">
        <f t="shared" si="20"/>
        <v>43427</v>
      </c>
      <c r="AG27" s="42" t="s">
        <v>20</v>
      </c>
      <c r="AH27" s="40" t="str">
        <f t="shared" si="21"/>
        <v>dim</v>
      </c>
      <c r="AI27" s="13">
        <f t="shared" si="22"/>
        <v>43457</v>
      </c>
      <c r="AJ27" s="42" t="s">
        <v>28</v>
      </c>
    </row>
    <row r="28" spans="1:36" ht="15" x14ac:dyDescent="0.2">
      <c r="A28" s="40" t="str">
        <f t="shared" si="0"/>
        <v>mer</v>
      </c>
      <c r="B28" s="13">
        <f t="shared" si="11"/>
        <v>43124</v>
      </c>
      <c r="C28" s="42" t="s">
        <v>20</v>
      </c>
      <c r="D28" s="40" t="str">
        <f t="shared" si="1"/>
        <v>sam</v>
      </c>
      <c r="E28" s="13">
        <f t="shared" si="23"/>
        <v>43155</v>
      </c>
      <c r="F28" s="42" t="s">
        <v>28</v>
      </c>
      <c r="G28" s="40" t="str">
        <f t="shared" si="2"/>
        <v>sam</v>
      </c>
      <c r="H28" s="13">
        <f t="shared" si="12"/>
        <v>43183</v>
      </c>
      <c r="I28" s="42" t="s">
        <v>28</v>
      </c>
      <c r="J28" s="40" t="str">
        <f t="shared" si="3"/>
        <v>mar</v>
      </c>
      <c r="K28" s="13">
        <f t="shared" si="13"/>
        <v>43214</v>
      </c>
      <c r="L28" s="86" t="s">
        <v>3</v>
      </c>
      <c r="M28" s="40" t="str">
        <f t="shared" si="4"/>
        <v>jeu</v>
      </c>
      <c r="N28" s="13">
        <f t="shared" si="14"/>
        <v>43244</v>
      </c>
      <c r="O28" s="42" t="s">
        <v>20</v>
      </c>
      <c r="P28" s="40" t="str">
        <f t="shared" si="5"/>
        <v>dim</v>
      </c>
      <c r="Q28" s="13">
        <f t="shared" si="15"/>
        <v>43275</v>
      </c>
      <c r="R28" s="42" t="s">
        <v>28</v>
      </c>
      <c r="S28" s="40" t="str">
        <f t="shared" si="6"/>
        <v>mar</v>
      </c>
      <c r="T28" s="13">
        <f t="shared" si="16"/>
        <v>43305</v>
      </c>
      <c r="U28" s="49" t="s">
        <v>4</v>
      </c>
      <c r="V28" s="40" t="str">
        <f t="shared" si="7"/>
        <v>ven</v>
      </c>
      <c r="W28" s="13">
        <f t="shared" si="17"/>
        <v>43336</v>
      </c>
      <c r="X28" s="89" t="s">
        <v>8</v>
      </c>
      <c r="Y28" s="40" t="str">
        <f t="shared" si="8"/>
        <v>lun</v>
      </c>
      <c r="Z28" s="13">
        <f t="shared" si="18"/>
        <v>43367</v>
      </c>
      <c r="AA28" s="42" t="s">
        <v>20</v>
      </c>
      <c r="AB28" s="40" t="str">
        <f t="shared" si="9"/>
        <v>mer</v>
      </c>
      <c r="AC28" s="13">
        <f t="shared" si="19"/>
        <v>43397</v>
      </c>
      <c r="AD28" s="42" t="s">
        <v>20</v>
      </c>
      <c r="AE28" s="40" t="str">
        <f t="shared" si="10"/>
        <v>sam</v>
      </c>
      <c r="AF28" s="13">
        <f t="shared" si="20"/>
        <v>43428</v>
      </c>
      <c r="AG28" s="42" t="s">
        <v>28</v>
      </c>
      <c r="AH28" s="40" t="str">
        <f t="shared" si="21"/>
        <v>lun</v>
      </c>
      <c r="AI28" s="13">
        <f t="shared" si="22"/>
        <v>43458</v>
      </c>
      <c r="AJ28" s="49" t="s">
        <v>4</v>
      </c>
    </row>
    <row r="29" spans="1:36" ht="15" x14ac:dyDescent="0.2">
      <c r="A29" s="40" t="str">
        <f t="shared" si="0"/>
        <v>jeu</v>
      </c>
      <c r="B29" s="13">
        <f t="shared" si="11"/>
        <v>43125</v>
      </c>
      <c r="C29" s="42" t="s">
        <v>20</v>
      </c>
      <c r="D29" s="40" t="str">
        <f t="shared" si="1"/>
        <v>dim</v>
      </c>
      <c r="E29" s="13">
        <f t="shared" si="23"/>
        <v>43156</v>
      </c>
      <c r="F29" s="42" t="s">
        <v>28</v>
      </c>
      <c r="G29" s="40" t="str">
        <f t="shared" si="2"/>
        <v>dim</v>
      </c>
      <c r="H29" s="13">
        <f t="shared" si="12"/>
        <v>43184</v>
      </c>
      <c r="I29" s="42" t="s">
        <v>28</v>
      </c>
      <c r="J29" s="40" t="str">
        <f t="shared" si="3"/>
        <v>mer</v>
      </c>
      <c r="K29" s="13">
        <f t="shared" si="13"/>
        <v>43215</v>
      </c>
      <c r="L29" s="42" t="s">
        <v>20</v>
      </c>
      <c r="M29" s="40" t="str">
        <f t="shared" si="4"/>
        <v>ven</v>
      </c>
      <c r="N29" s="13">
        <f t="shared" si="14"/>
        <v>43245</v>
      </c>
      <c r="O29" s="47" t="s">
        <v>20</v>
      </c>
      <c r="P29" s="40" t="str">
        <f t="shared" si="5"/>
        <v>lun</v>
      </c>
      <c r="Q29" s="13">
        <f t="shared" si="15"/>
        <v>43276</v>
      </c>
      <c r="R29" s="42" t="s">
        <v>20</v>
      </c>
      <c r="S29" s="40" t="str">
        <f t="shared" si="6"/>
        <v>mer</v>
      </c>
      <c r="T29" s="13">
        <f t="shared" si="16"/>
        <v>43306</v>
      </c>
      <c r="U29" s="49" t="s">
        <v>4</v>
      </c>
      <c r="V29" s="40" t="str">
        <f t="shared" si="7"/>
        <v>sam</v>
      </c>
      <c r="W29" s="13">
        <f t="shared" si="17"/>
        <v>43337</v>
      </c>
      <c r="X29" s="42" t="s">
        <v>28</v>
      </c>
      <c r="Y29" s="40" t="str">
        <f t="shared" si="8"/>
        <v>mar</v>
      </c>
      <c r="Z29" s="13">
        <f t="shared" si="18"/>
        <v>43368</v>
      </c>
      <c r="AA29" s="42" t="s">
        <v>20</v>
      </c>
      <c r="AB29" s="40" t="str">
        <f t="shared" si="9"/>
        <v>jeu</v>
      </c>
      <c r="AC29" s="13">
        <f t="shared" si="19"/>
        <v>43398</v>
      </c>
      <c r="AD29" s="46" t="s">
        <v>6</v>
      </c>
      <c r="AE29" s="40" t="str">
        <f t="shared" si="10"/>
        <v>dim</v>
      </c>
      <c r="AF29" s="13">
        <f t="shared" si="20"/>
        <v>43429</v>
      </c>
      <c r="AG29" s="42" t="s">
        <v>28</v>
      </c>
      <c r="AH29" s="40" t="str">
        <f t="shared" si="21"/>
        <v>mar</v>
      </c>
      <c r="AI29" s="13">
        <f t="shared" si="22"/>
        <v>43459</v>
      </c>
      <c r="AJ29" s="41" t="s">
        <v>2</v>
      </c>
    </row>
    <row r="30" spans="1:36" ht="15" x14ac:dyDescent="0.2">
      <c r="A30" s="40" t="str">
        <f t="shared" si="0"/>
        <v>ven</v>
      </c>
      <c r="B30" s="13">
        <f t="shared" si="11"/>
        <v>43126</v>
      </c>
      <c r="C30" s="42" t="s">
        <v>20</v>
      </c>
      <c r="D30" s="40" t="str">
        <f t="shared" si="1"/>
        <v>lun</v>
      </c>
      <c r="E30" s="13">
        <f t="shared" si="23"/>
        <v>43157</v>
      </c>
      <c r="F30" s="42" t="s">
        <v>20</v>
      </c>
      <c r="G30" s="40" t="str">
        <f t="shared" si="2"/>
        <v>lun</v>
      </c>
      <c r="H30" s="13">
        <f t="shared" si="12"/>
        <v>43185</v>
      </c>
      <c r="I30" s="42" t="s">
        <v>20</v>
      </c>
      <c r="J30" s="40" t="str">
        <f t="shared" si="3"/>
        <v>jeu</v>
      </c>
      <c r="K30" s="13">
        <f t="shared" si="13"/>
        <v>43216</v>
      </c>
      <c r="L30" s="89" t="s">
        <v>8</v>
      </c>
      <c r="M30" s="40" t="str">
        <f t="shared" si="4"/>
        <v>sam</v>
      </c>
      <c r="N30" s="13">
        <f t="shared" si="14"/>
        <v>43246</v>
      </c>
      <c r="O30" s="42" t="s">
        <v>28</v>
      </c>
      <c r="P30" s="40" t="str">
        <f t="shared" si="5"/>
        <v>mar</v>
      </c>
      <c r="Q30" s="13">
        <f t="shared" si="15"/>
        <v>43277</v>
      </c>
      <c r="R30" s="42" t="s">
        <v>20</v>
      </c>
      <c r="S30" s="40" t="str">
        <f t="shared" si="6"/>
        <v>jeu</v>
      </c>
      <c r="T30" s="13">
        <f t="shared" si="16"/>
        <v>43307</v>
      </c>
      <c r="U30" s="49" t="s">
        <v>4</v>
      </c>
      <c r="V30" s="40" t="str">
        <f t="shared" si="7"/>
        <v>dim</v>
      </c>
      <c r="W30" s="13">
        <f t="shared" si="17"/>
        <v>43338</v>
      </c>
      <c r="X30" s="42" t="s">
        <v>28</v>
      </c>
      <c r="Y30" s="40" t="str">
        <f t="shared" si="8"/>
        <v>mer</v>
      </c>
      <c r="Z30" s="13">
        <f t="shared" si="18"/>
        <v>43369</v>
      </c>
      <c r="AA30" s="42" t="s">
        <v>20</v>
      </c>
      <c r="AB30" s="40" t="str">
        <f t="shared" si="9"/>
        <v>ven</v>
      </c>
      <c r="AC30" s="13">
        <f t="shared" si="19"/>
        <v>43399</v>
      </c>
      <c r="AD30" s="46" t="s">
        <v>6</v>
      </c>
      <c r="AE30" s="40" t="str">
        <f t="shared" si="10"/>
        <v>lun</v>
      </c>
      <c r="AF30" s="13">
        <f t="shared" si="20"/>
        <v>43430</v>
      </c>
      <c r="AG30" s="42" t="s">
        <v>20</v>
      </c>
      <c r="AH30" s="40" t="str">
        <f t="shared" si="21"/>
        <v>mer</v>
      </c>
      <c r="AI30" s="13">
        <f t="shared" si="22"/>
        <v>43460</v>
      </c>
      <c r="AJ30" s="49" t="s">
        <v>4</v>
      </c>
    </row>
    <row r="31" spans="1:36" ht="15" x14ac:dyDescent="0.2">
      <c r="A31" s="40" t="str">
        <f t="shared" si="0"/>
        <v>sam</v>
      </c>
      <c r="B31" s="13">
        <f t="shared" si="11"/>
        <v>43127</v>
      </c>
      <c r="C31" s="42" t="s">
        <v>28</v>
      </c>
      <c r="D31" s="40" t="str">
        <f t="shared" si="1"/>
        <v>mar</v>
      </c>
      <c r="E31" s="13">
        <f t="shared" si="23"/>
        <v>43158</v>
      </c>
      <c r="F31" s="42" t="s">
        <v>20</v>
      </c>
      <c r="G31" s="40" t="str">
        <f t="shared" si="2"/>
        <v>mar</v>
      </c>
      <c r="H31" s="13">
        <f t="shared" si="12"/>
        <v>43186</v>
      </c>
      <c r="I31" s="42" t="s">
        <v>20</v>
      </c>
      <c r="J31" s="40" t="str">
        <f t="shared" si="3"/>
        <v>ven</v>
      </c>
      <c r="K31" s="13">
        <f t="shared" si="13"/>
        <v>43217</v>
      </c>
      <c r="L31" s="42" t="s">
        <v>20</v>
      </c>
      <c r="M31" s="40" t="str">
        <f t="shared" si="4"/>
        <v>dim</v>
      </c>
      <c r="N31" s="13">
        <f t="shared" si="14"/>
        <v>43247</v>
      </c>
      <c r="O31" s="42" t="s">
        <v>28</v>
      </c>
      <c r="P31" s="40" t="str">
        <f t="shared" si="5"/>
        <v>mer</v>
      </c>
      <c r="Q31" s="13">
        <f t="shared" si="15"/>
        <v>43278</v>
      </c>
      <c r="R31" s="42" t="s">
        <v>20</v>
      </c>
      <c r="S31" s="40" t="str">
        <f t="shared" si="6"/>
        <v>ven</v>
      </c>
      <c r="T31" s="13">
        <f t="shared" si="16"/>
        <v>43308</v>
      </c>
      <c r="U31" s="49" t="s">
        <v>4</v>
      </c>
      <c r="V31" s="40" t="str">
        <f t="shared" si="7"/>
        <v>lun</v>
      </c>
      <c r="W31" s="13">
        <f t="shared" si="17"/>
        <v>43339</v>
      </c>
      <c r="X31" s="54" t="s">
        <v>27</v>
      </c>
      <c r="Y31" s="40" t="str">
        <f t="shared" si="8"/>
        <v>jeu</v>
      </c>
      <c r="Z31" s="13">
        <f t="shared" si="18"/>
        <v>43370</v>
      </c>
      <c r="AA31" s="42" t="s">
        <v>20</v>
      </c>
      <c r="AB31" s="40" t="str">
        <f t="shared" si="9"/>
        <v>sam</v>
      </c>
      <c r="AC31" s="13">
        <f t="shared" si="19"/>
        <v>43400</v>
      </c>
      <c r="AD31" s="42" t="s">
        <v>28</v>
      </c>
      <c r="AE31" s="40" t="str">
        <f t="shared" si="10"/>
        <v>mar</v>
      </c>
      <c r="AF31" s="13">
        <f t="shared" si="20"/>
        <v>43431</v>
      </c>
      <c r="AG31" s="42" t="s">
        <v>20</v>
      </c>
      <c r="AH31" s="40" t="str">
        <f t="shared" si="21"/>
        <v>jeu</v>
      </c>
      <c r="AI31" s="13">
        <f t="shared" si="22"/>
        <v>43461</v>
      </c>
      <c r="AJ31" s="49" t="s">
        <v>4</v>
      </c>
    </row>
    <row r="32" spans="1:36" ht="15" x14ac:dyDescent="0.2">
      <c r="A32" s="40" t="str">
        <f t="shared" si="0"/>
        <v>dim</v>
      </c>
      <c r="B32" s="13">
        <f t="shared" si="11"/>
        <v>43128</v>
      </c>
      <c r="C32" s="42" t="s">
        <v>28</v>
      </c>
      <c r="D32" s="40" t="str">
        <f t="shared" si="1"/>
        <v>mer</v>
      </c>
      <c r="E32" s="13">
        <f t="shared" ref="E32:E34" si="24">IF(E31="","",IF(TEXT(E31+1,"mmmm")=F$4,E31+1,""))</f>
        <v>43159</v>
      </c>
      <c r="F32" s="42" t="s">
        <v>20</v>
      </c>
      <c r="G32" s="40" t="str">
        <f t="shared" si="2"/>
        <v>mer</v>
      </c>
      <c r="H32" s="13">
        <f t="shared" si="12"/>
        <v>43187</v>
      </c>
      <c r="I32" s="42" t="s">
        <v>20</v>
      </c>
      <c r="J32" s="40" t="str">
        <f t="shared" si="3"/>
        <v>sam</v>
      </c>
      <c r="K32" s="13">
        <f t="shared" si="13"/>
        <v>43218</v>
      </c>
      <c r="L32" s="42" t="s">
        <v>28</v>
      </c>
      <c r="M32" s="40" t="str">
        <f t="shared" si="4"/>
        <v>lun</v>
      </c>
      <c r="N32" s="13">
        <f t="shared" si="14"/>
        <v>43248</v>
      </c>
      <c r="O32" s="42" t="s">
        <v>20</v>
      </c>
      <c r="P32" s="40" t="str">
        <f t="shared" si="5"/>
        <v>jeu</v>
      </c>
      <c r="Q32" s="13">
        <f t="shared" si="15"/>
        <v>43279</v>
      </c>
      <c r="R32" s="42" t="s">
        <v>20</v>
      </c>
      <c r="S32" s="40" t="str">
        <f t="shared" si="6"/>
        <v>sam</v>
      </c>
      <c r="T32" s="13">
        <f t="shared" si="16"/>
        <v>43309</v>
      </c>
      <c r="U32" s="49" t="s">
        <v>4</v>
      </c>
      <c r="V32" s="40" t="str">
        <f t="shared" si="7"/>
        <v>mar</v>
      </c>
      <c r="W32" s="13">
        <f t="shared" si="17"/>
        <v>43340</v>
      </c>
      <c r="X32" s="50" t="s">
        <v>20</v>
      </c>
      <c r="Y32" s="40" t="str">
        <f t="shared" si="8"/>
        <v>ven</v>
      </c>
      <c r="Z32" s="13">
        <f t="shared" si="18"/>
        <v>43371</v>
      </c>
      <c r="AA32" s="42" t="s">
        <v>20</v>
      </c>
      <c r="AB32" s="40" t="str">
        <f t="shared" si="9"/>
        <v>dim</v>
      </c>
      <c r="AC32" s="13">
        <f t="shared" si="19"/>
        <v>43401</v>
      </c>
      <c r="AD32" s="42" t="s">
        <v>28</v>
      </c>
      <c r="AE32" s="40" t="str">
        <f t="shared" si="10"/>
        <v>mer</v>
      </c>
      <c r="AF32" s="13">
        <f t="shared" si="20"/>
        <v>43432</v>
      </c>
      <c r="AG32" s="42" t="s">
        <v>20</v>
      </c>
      <c r="AH32" s="40" t="str">
        <f t="shared" si="21"/>
        <v>ven</v>
      </c>
      <c r="AI32" s="13">
        <f t="shared" si="22"/>
        <v>43462</v>
      </c>
      <c r="AJ32" s="49" t="s">
        <v>4</v>
      </c>
    </row>
    <row r="33" spans="1:36" ht="15" x14ac:dyDescent="0.2">
      <c r="A33" s="40" t="str">
        <f t="shared" si="0"/>
        <v>lun</v>
      </c>
      <c r="B33" s="13">
        <f t="shared" si="11"/>
        <v>43129</v>
      </c>
      <c r="C33" s="42" t="s">
        <v>20</v>
      </c>
      <c r="D33" s="40" t="str">
        <f t="shared" si="1"/>
        <v/>
      </c>
      <c r="E33" s="13" t="str">
        <f t="shared" si="24"/>
        <v/>
      </c>
      <c r="F33" s="42" t="s">
        <v>20</v>
      </c>
      <c r="G33" s="40" t="str">
        <f t="shared" si="2"/>
        <v>jeu</v>
      </c>
      <c r="H33" s="13">
        <f t="shared" si="12"/>
        <v>43188</v>
      </c>
      <c r="I33" s="42" t="s">
        <v>20</v>
      </c>
      <c r="J33" s="40" t="str">
        <f t="shared" si="3"/>
        <v>dim</v>
      </c>
      <c r="K33" s="13">
        <f t="shared" si="13"/>
        <v>43219</v>
      </c>
      <c r="L33" s="42" t="s">
        <v>28</v>
      </c>
      <c r="M33" s="40" t="str">
        <f t="shared" si="4"/>
        <v>mar</v>
      </c>
      <c r="N33" s="13">
        <f t="shared" si="14"/>
        <v>43249</v>
      </c>
      <c r="O33" s="42" t="s">
        <v>20</v>
      </c>
      <c r="P33" s="40" t="str">
        <f t="shared" si="5"/>
        <v>ven</v>
      </c>
      <c r="Q33" s="13">
        <f t="shared" si="15"/>
        <v>43280</v>
      </c>
      <c r="R33" s="42" t="s">
        <v>20</v>
      </c>
      <c r="S33" s="40" t="str">
        <f t="shared" si="6"/>
        <v>dim</v>
      </c>
      <c r="T33" s="13">
        <f t="shared" si="16"/>
        <v>43310</v>
      </c>
      <c r="U33" s="42" t="s">
        <v>28</v>
      </c>
      <c r="V33" s="40" t="str">
        <f t="shared" si="7"/>
        <v>mer</v>
      </c>
      <c r="W33" s="13">
        <f t="shared" si="17"/>
        <v>43341</v>
      </c>
      <c r="X33" s="42" t="s">
        <v>20</v>
      </c>
      <c r="Y33" s="40" t="str">
        <f t="shared" si="8"/>
        <v>sam</v>
      </c>
      <c r="Z33" s="13">
        <f t="shared" si="18"/>
        <v>43372</v>
      </c>
      <c r="AA33" s="42" t="s">
        <v>28</v>
      </c>
      <c r="AB33" s="40" t="str">
        <f t="shared" si="9"/>
        <v>lun</v>
      </c>
      <c r="AC33" s="13">
        <f t="shared" si="19"/>
        <v>43402</v>
      </c>
      <c r="AD33" s="46" t="s">
        <v>6</v>
      </c>
      <c r="AE33" s="40" t="str">
        <f t="shared" si="10"/>
        <v>jeu</v>
      </c>
      <c r="AF33" s="13">
        <f t="shared" si="20"/>
        <v>43433</v>
      </c>
      <c r="AG33" s="42" t="s">
        <v>20</v>
      </c>
      <c r="AH33" s="40" t="str">
        <f t="shared" si="21"/>
        <v>sam</v>
      </c>
      <c r="AI33" s="13">
        <f t="shared" si="22"/>
        <v>43463</v>
      </c>
      <c r="AJ33" s="49" t="s">
        <v>4</v>
      </c>
    </row>
    <row r="34" spans="1:36" ht="15" x14ac:dyDescent="0.2">
      <c r="A34" s="40" t="str">
        <f t="shared" si="0"/>
        <v>mar</v>
      </c>
      <c r="B34" s="13">
        <f t="shared" si="11"/>
        <v>43130</v>
      </c>
      <c r="C34" s="42" t="s">
        <v>20</v>
      </c>
      <c r="D34" s="40" t="str">
        <f t="shared" si="1"/>
        <v/>
      </c>
      <c r="E34" s="13" t="str">
        <f t="shared" si="24"/>
        <v/>
      </c>
      <c r="F34" s="42" t="s">
        <v>20</v>
      </c>
      <c r="G34" s="40" t="str">
        <f t="shared" si="2"/>
        <v>ven</v>
      </c>
      <c r="H34" s="13">
        <f t="shared" si="12"/>
        <v>43189</v>
      </c>
      <c r="I34" s="42" t="s">
        <v>20</v>
      </c>
      <c r="J34" s="40" t="str">
        <f t="shared" si="3"/>
        <v>lun</v>
      </c>
      <c r="K34" s="13">
        <f t="shared" si="13"/>
        <v>43220</v>
      </c>
      <c r="L34" s="42" t="s">
        <v>20</v>
      </c>
      <c r="M34" s="40" t="str">
        <f t="shared" si="4"/>
        <v>mer</v>
      </c>
      <c r="N34" s="13">
        <f t="shared" si="14"/>
        <v>43250</v>
      </c>
      <c r="O34" s="42" t="s">
        <v>20</v>
      </c>
      <c r="P34" s="40" t="str">
        <f t="shared" si="5"/>
        <v>sam</v>
      </c>
      <c r="Q34" s="13">
        <f t="shared" si="15"/>
        <v>43281</v>
      </c>
      <c r="R34" s="42" t="s">
        <v>28</v>
      </c>
      <c r="S34" s="40" t="str">
        <f t="shared" si="6"/>
        <v>lun</v>
      </c>
      <c r="T34" s="13">
        <f t="shared" si="16"/>
        <v>43311</v>
      </c>
      <c r="U34" s="49" t="s">
        <v>4</v>
      </c>
      <c r="V34" s="40" t="str">
        <f t="shared" si="7"/>
        <v>jeu</v>
      </c>
      <c r="W34" s="13">
        <f t="shared" si="17"/>
        <v>43342</v>
      </c>
      <c r="X34" s="42" t="s">
        <v>20</v>
      </c>
      <c r="Y34" s="40" t="str">
        <f t="shared" si="8"/>
        <v>dim</v>
      </c>
      <c r="Z34" s="13">
        <f t="shared" si="18"/>
        <v>43373</v>
      </c>
      <c r="AA34" s="42" t="s">
        <v>28</v>
      </c>
      <c r="AB34" s="40" t="str">
        <f t="shared" si="9"/>
        <v>mar</v>
      </c>
      <c r="AC34" s="13">
        <f t="shared" si="19"/>
        <v>43403</v>
      </c>
      <c r="AD34" s="46" t="s">
        <v>6</v>
      </c>
      <c r="AE34" s="40" t="str">
        <f t="shared" si="10"/>
        <v>ven</v>
      </c>
      <c r="AF34" s="13">
        <f t="shared" si="20"/>
        <v>43434</v>
      </c>
      <c r="AG34" s="42" t="s">
        <v>20</v>
      </c>
      <c r="AH34" s="40" t="str">
        <f t="shared" si="21"/>
        <v>dim</v>
      </c>
      <c r="AI34" s="13">
        <f t="shared" si="22"/>
        <v>43464</v>
      </c>
      <c r="AJ34" s="42" t="s">
        <v>28</v>
      </c>
    </row>
    <row r="35" spans="1:36" ht="15.75" thickBot="1" x14ac:dyDescent="0.25">
      <c r="A35" s="43" t="str">
        <f t="shared" si="0"/>
        <v>mer</v>
      </c>
      <c r="B35" s="44">
        <f t="shared" si="11"/>
        <v>43131</v>
      </c>
      <c r="C35" s="45"/>
      <c r="D35" s="43" t="str">
        <f t="shared" si="1"/>
        <v/>
      </c>
      <c r="E35" s="44" t="str">
        <f>IF(E34="","",IF(TEXT(E34+1,"mmmm")=F$4,E34+1,""))</f>
        <v/>
      </c>
      <c r="F35" s="45" t="s">
        <v>20</v>
      </c>
      <c r="G35" s="43" t="str">
        <f t="shared" si="2"/>
        <v>sam</v>
      </c>
      <c r="H35" s="44">
        <f t="shared" si="12"/>
        <v>43190</v>
      </c>
      <c r="I35" s="42" t="s">
        <v>28</v>
      </c>
      <c r="J35" s="43" t="str">
        <f>IF(K35="","",TEXT(K35,"jjj"))</f>
        <v/>
      </c>
      <c r="K35" s="44" t="str">
        <f t="shared" si="13"/>
        <v/>
      </c>
      <c r="L35" s="45" t="s">
        <v>20</v>
      </c>
      <c r="M35" s="43" t="str">
        <f t="shared" si="4"/>
        <v>jeu</v>
      </c>
      <c r="N35" s="44">
        <f t="shared" si="14"/>
        <v>43251</v>
      </c>
      <c r="O35" s="45" t="s">
        <v>20</v>
      </c>
      <c r="P35" s="43" t="str">
        <f t="shared" si="5"/>
        <v/>
      </c>
      <c r="Q35" s="44" t="str">
        <f t="shared" si="15"/>
        <v/>
      </c>
      <c r="R35" s="45" t="s">
        <v>20</v>
      </c>
      <c r="S35" s="43" t="str">
        <f t="shared" si="6"/>
        <v>mar</v>
      </c>
      <c r="T35" s="44">
        <f t="shared" si="16"/>
        <v>43312</v>
      </c>
      <c r="U35" s="63" t="s">
        <v>4</v>
      </c>
      <c r="V35" s="43" t="str">
        <f t="shared" si="7"/>
        <v>ven</v>
      </c>
      <c r="W35" s="44">
        <f t="shared" si="17"/>
        <v>43343</v>
      </c>
      <c r="X35" s="45" t="s">
        <v>20</v>
      </c>
      <c r="Y35" s="43" t="str">
        <f t="shared" si="8"/>
        <v/>
      </c>
      <c r="Z35" s="44" t="str">
        <f t="shared" si="18"/>
        <v/>
      </c>
      <c r="AA35" s="45" t="s">
        <v>20</v>
      </c>
      <c r="AB35" s="43" t="str">
        <f t="shared" si="9"/>
        <v>mer</v>
      </c>
      <c r="AC35" s="44">
        <f t="shared" si="19"/>
        <v>43404</v>
      </c>
      <c r="AD35" s="51" t="s">
        <v>6</v>
      </c>
      <c r="AE35" s="43" t="str">
        <f t="shared" si="10"/>
        <v/>
      </c>
      <c r="AF35" s="44" t="str">
        <f t="shared" si="20"/>
        <v/>
      </c>
      <c r="AG35" s="45" t="s">
        <v>20</v>
      </c>
      <c r="AH35" s="43" t="str">
        <f t="shared" si="21"/>
        <v>lun</v>
      </c>
      <c r="AI35" s="44">
        <f t="shared" si="22"/>
        <v>43465</v>
      </c>
      <c r="AJ35" s="63" t="s">
        <v>4</v>
      </c>
    </row>
    <row r="36" spans="1:36" s="59" customFormat="1" ht="15" x14ac:dyDescent="0.2">
      <c r="A36" s="55"/>
      <c r="B36" s="56"/>
      <c r="C36" s="57"/>
      <c r="D36" s="58"/>
      <c r="F36" s="60"/>
      <c r="G36" s="61"/>
      <c r="H36" s="62"/>
      <c r="I36" s="57" t="str">
        <f t="shared" ref="I36" si="25">IF(OR(G36="sam",G36="dim"),"WE","")</f>
        <v/>
      </c>
      <c r="J36" s="60"/>
      <c r="L36" s="60"/>
      <c r="M36" s="60"/>
      <c r="O36" s="60"/>
      <c r="P36" s="60"/>
      <c r="R36" s="60"/>
      <c r="S36" s="58"/>
      <c r="U36" s="60"/>
      <c r="V36" s="60"/>
      <c r="X36" s="60"/>
      <c r="Y36" s="60"/>
      <c r="AA36" s="60"/>
      <c r="AB36" s="60"/>
      <c r="AD36" s="60"/>
      <c r="AE36" s="60"/>
      <c r="AG36" s="60"/>
      <c r="AH36" s="60"/>
      <c r="AJ36" s="60"/>
    </row>
    <row r="37" spans="1:36" s="59" customFormat="1" x14ac:dyDescent="0.2">
      <c r="A37" s="60"/>
      <c r="C37" s="60"/>
      <c r="D37" s="60"/>
      <c r="F37" s="60"/>
      <c r="G37" s="60"/>
      <c r="H37" s="56"/>
      <c r="I37" s="60"/>
      <c r="J37" s="60"/>
      <c r="L37" s="60"/>
      <c r="M37" s="60"/>
      <c r="O37" s="60"/>
      <c r="P37" s="60"/>
      <c r="R37" s="60"/>
      <c r="S37" s="60"/>
      <c r="U37" s="60"/>
      <c r="V37" s="60"/>
      <c r="X37" s="60"/>
      <c r="Y37" s="60"/>
      <c r="AA37" s="60"/>
      <c r="AB37" s="60"/>
      <c r="AD37" s="60"/>
      <c r="AE37" s="60"/>
      <c r="AG37" s="60"/>
      <c r="AH37" s="60"/>
      <c r="AJ37" s="60"/>
    </row>
    <row r="38" spans="1:36" s="10" customFormat="1" x14ac:dyDescent="0.2">
      <c r="A38" s="17" t="s">
        <v>7</v>
      </c>
      <c r="B38" s="18"/>
      <c r="C38" s="91">
        <f t="shared" ref="C38" si="26">B3-SUM(C39:C59)+C40</f>
        <v>20</v>
      </c>
      <c r="D38" s="92">
        <f>E3-SUM(D39:D59)+D40</f>
        <v>10</v>
      </c>
      <c r="E38" s="93"/>
      <c r="F38" s="94"/>
      <c r="G38" s="92">
        <f>H3-SUM(G39:G59)+G40</f>
        <v>22</v>
      </c>
      <c r="H38" s="93"/>
      <c r="I38" s="94"/>
      <c r="J38" s="92">
        <f>K3-SUM(J39:J59)+J40</f>
        <v>8</v>
      </c>
      <c r="K38" s="93"/>
      <c r="L38" s="94"/>
      <c r="M38" s="92">
        <f t="shared" ref="M38" si="27">N3-SUM(M39:M59)+M40</f>
        <v>22</v>
      </c>
      <c r="N38" s="93"/>
      <c r="O38" s="94"/>
      <c r="P38" s="92">
        <f>Q3-SUM(P39:P59)+P40</f>
        <v>21</v>
      </c>
      <c r="Q38" s="93"/>
      <c r="R38" s="94"/>
      <c r="S38" s="92">
        <f>T3-SUM(S39:S59)+S40</f>
        <v>8</v>
      </c>
      <c r="T38" s="93"/>
      <c r="U38" s="94"/>
      <c r="V38" s="92">
        <f>W3-SUM(V39:V59)+V40</f>
        <v>3</v>
      </c>
      <c r="W38" s="93"/>
      <c r="X38" s="94"/>
      <c r="Y38" s="92">
        <f>Z3-SUM(Y39:Y59)+Y40</f>
        <v>20</v>
      </c>
      <c r="Z38" s="93"/>
      <c r="AA38" s="94"/>
      <c r="AB38" s="92">
        <f>AC3-SUM(AB39:AB59)+AB40</f>
        <v>18</v>
      </c>
      <c r="AC38" s="93"/>
      <c r="AD38" s="94"/>
      <c r="AE38" s="92">
        <f>AF3-SUM(AE39:AE59)+AE40</f>
        <v>21</v>
      </c>
      <c r="AF38" s="93"/>
      <c r="AG38" s="94"/>
      <c r="AH38" s="92">
        <f>AI3-SUM(AH39:AH59)+AH40</f>
        <v>15</v>
      </c>
      <c r="AI38" s="93"/>
      <c r="AJ38" s="94"/>
    </row>
    <row r="39" spans="1:36" s="10" customFormat="1" x14ac:dyDescent="0.2">
      <c r="A39" s="19" t="s">
        <v>6</v>
      </c>
      <c r="B39" s="20"/>
      <c r="C39" s="95">
        <f>COUNTIF(C$5:C$35,$A39)</f>
        <v>0</v>
      </c>
      <c r="D39" s="96">
        <f>COUNTIF(F$5:F$35,$A39)</f>
        <v>6</v>
      </c>
      <c r="E39" s="97"/>
      <c r="F39" s="98"/>
      <c r="G39" s="96">
        <f>COUNTIF(I$5:I$35,$A39)</f>
        <v>0</v>
      </c>
      <c r="H39" s="97"/>
      <c r="I39" s="98"/>
      <c r="J39" s="96">
        <f t="shared" ref="J39:J43" si="28">COUNTIF(L$5:L$35,$A39)</f>
        <v>6</v>
      </c>
      <c r="K39" s="97"/>
      <c r="L39" s="98"/>
      <c r="M39" s="96">
        <f t="shared" ref="M39:M43" si="29">COUNTIF(O$5:O$35,$A39)</f>
        <v>0</v>
      </c>
      <c r="N39" s="97"/>
      <c r="O39" s="98"/>
      <c r="P39" s="96">
        <f t="shared" ref="P39:P43" si="30">COUNTIF(R$5:R$35,$A39)</f>
        <v>0</v>
      </c>
      <c r="Q39" s="97"/>
      <c r="R39" s="98"/>
      <c r="S39" s="96">
        <f t="shared" ref="S39:S43" si="31">COUNTIF(U$5:U$35,$A39)</f>
        <v>0</v>
      </c>
      <c r="T39" s="97"/>
      <c r="U39" s="98"/>
      <c r="V39" s="96">
        <f t="shared" ref="V39:V43" si="32">COUNTIF(X$5:X$35,$A39)</f>
        <v>0</v>
      </c>
      <c r="W39" s="97"/>
      <c r="X39" s="98"/>
      <c r="Y39" s="96">
        <f t="shared" ref="Y39:Y43" si="33">COUNTIF(AA$5:AA$35,$A39)</f>
        <v>0</v>
      </c>
      <c r="Z39" s="97"/>
      <c r="AA39" s="98"/>
      <c r="AB39" s="96">
        <f t="shared" ref="AB39:AB43" si="34">COUNTIF(AD$5:AD$35,$A39)</f>
        <v>5</v>
      </c>
      <c r="AC39" s="97"/>
      <c r="AD39" s="98"/>
      <c r="AE39" s="96">
        <f t="shared" ref="AE39:AE43" si="35">COUNTIF(AG$5:AG$35,$A39)</f>
        <v>1</v>
      </c>
      <c r="AF39" s="97"/>
      <c r="AG39" s="98"/>
      <c r="AH39" s="96">
        <f t="shared" ref="AH39:AH43" si="36">COUNTIF(AJ$5:AJ$35,$A39)</f>
        <v>0</v>
      </c>
      <c r="AI39" s="97"/>
      <c r="AJ39" s="98"/>
    </row>
    <row r="40" spans="1:36" s="10" customFormat="1" x14ac:dyDescent="0.2">
      <c r="A40" s="21" t="s">
        <v>2</v>
      </c>
      <c r="B40" s="22"/>
      <c r="C40" s="99">
        <f>COUNTIF(C$5:C$35,$A40)</f>
        <v>1</v>
      </c>
      <c r="D40" s="96">
        <f>COUNTIF(F$5:F$35,$A40)</f>
        <v>0</v>
      </c>
      <c r="E40" s="97"/>
      <c r="F40" s="98"/>
      <c r="G40" s="96">
        <f t="shared" ref="G40:G43" si="37">COUNTIF(I$5:I$35,$A40)</f>
        <v>0</v>
      </c>
      <c r="H40" s="97"/>
      <c r="I40" s="98"/>
      <c r="J40" s="96">
        <f t="shared" si="28"/>
        <v>1</v>
      </c>
      <c r="K40" s="97"/>
      <c r="L40" s="98"/>
      <c r="M40" s="96">
        <f t="shared" si="29"/>
        <v>3</v>
      </c>
      <c r="N40" s="97"/>
      <c r="O40" s="98"/>
      <c r="P40" s="96">
        <f t="shared" si="30"/>
        <v>0</v>
      </c>
      <c r="Q40" s="97"/>
      <c r="R40" s="98"/>
      <c r="S40" s="96">
        <f t="shared" si="31"/>
        <v>1</v>
      </c>
      <c r="T40" s="97"/>
      <c r="U40" s="98"/>
      <c r="V40" s="96">
        <f t="shared" si="32"/>
        <v>1</v>
      </c>
      <c r="W40" s="97"/>
      <c r="X40" s="98"/>
      <c r="Y40" s="96">
        <f t="shared" si="33"/>
        <v>0</v>
      </c>
      <c r="Z40" s="97"/>
      <c r="AA40" s="98"/>
      <c r="AB40" s="96">
        <f t="shared" si="34"/>
        <v>0</v>
      </c>
      <c r="AC40" s="97"/>
      <c r="AD40" s="98"/>
      <c r="AE40" s="96">
        <f t="shared" si="35"/>
        <v>2</v>
      </c>
      <c r="AF40" s="97"/>
      <c r="AG40" s="98"/>
      <c r="AH40" s="96">
        <f t="shared" si="36"/>
        <v>1</v>
      </c>
      <c r="AI40" s="97"/>
      <c r="AJ40" s="98"/>
    </row>
    <row r="41" spans="1:36" s="10" customFormat="1" x14ac:dyDescent="0.2">
      <c r="A41" s="27" t="s">
        <v>4</v>
      </c>
      <c r="B41" s="28"/>
      <c r="C41" s="95">
        <f>COUNTIF(C$5:C$35,$A41)</f>
        <v>0</v>
      </c>
      <c r="D41" s="96">
        <f>COUNTIF(F$5:F$35,$A41)</f>
        <v>0</v>
      </c>
      <c r="E41" s="97"/>
      <c r="F41" s="98"/>
      <c r="G41" s="96">
        <f t="shared" si="37"/>
        <v>0</v>
      </c>
      <c r="H41" s="97"/>
      <c r="I41" s="98"/>
      <c r="J41" s="96">
        <f t="shared" si="28"/>
        <v>0</v>
      </c>
      <c r="K41" s="97"/>
      <c r="L41" s="98"/>
      <c r="M41" s="96">
        <f t="shared" si="29"/>
        <v>0</v>
      </c>
      <c r="N41" s="97"/>
      <c r="O41" s="98"/>
      <c r="P41" s="96">
        <f t="shared" si="30"/>
        <v>0</v>
      </c>
      <c r="Q41" s="97"/>
      <c r="R41" s="98"/>
      <c r="S41" s="96">
        <f t="shared" si="31"/>
        <v>13</v>
      </c>
      <c r="T41" s="97"/>
      <c r="U41" s="98"/>
      <c r="V41" s="96">
        <f t="shared" si="32"/>
        <v>11</v>
      </c>
      <c r="W41" s="97"/>
      <c r="X41" s="98"/>
      <c r="Y41" s="96">
        <f t="shared" si="33"/>
        <v>0</v>
      </c>
      <c r="Z41" s="97"/>
      <c r="AA41" s="98"/>
      <c r="AB41" s="96">
        <f t="shared" si="34"/>
        <v>0</v>
      </c>
      <c r="AC41" s="97"/>
      <c r="AD41" s="98"/>
      <c r="AE41" s="96">
        <f t="shared" si="35"/>
        <v>0</v>
      </c>
      <c r="AF41" s="97"/>
      <c r="AG41" s="98"/>
      <c r="AH41" s="96">
        <f t="shared" si="36"/>
        <v>6</v>
      </c>
      <c r="AI41" s="97"/>
      <c r="AJ41" s="98"/>
    </row>
    <row r="42" spans="1:36" s="10" customFormat="1" x14ac:dyDescent="0.2">
      <c r="A42" s="114" t="s">
        <v>45</v>
      </c>
      <c r="B42" s="115"/>
      <c r="C42" s="95">
        <f>COUNTIF(C$5:C$35,$A42)</f>
        <v>1</v>
      </c>
      <c r="D42" s="96">
        <f>COUNTIF(F$5:F$35,$A42)</f>
        <v>4</v>
      </c>
      <c r="E42" s="97"/>
      <c r="F42" s="98"/>
      <c r="G42" s="96">
        <f>COUNTIF(I$5:I$35,$A42)</f>
        <v>0</v>
      </c>
      <c r="H42" s="97"/>
      <c r="I42" s="98"/>
      <c r="J42" s="96">
        <f>COUNTIF(L$5:L$35,$A42)</f>
        <v>4</v>
      </c>
      <c r="K42" s="97"/>
      <c r="L42" s="98"/>
      <c r="M42" s="96">
        <f>COUNTIF(O$5:O$35,$A42)</f>
        <v>0</v>
      </c>
      <c r="N42" s="97"/>
      <c r="O42" s="98"/>
      <c r="P42" s="96">
        <f>COUNTIF(R$5:R$35,$A42)</f>
        <v>0</v>
      </c>
      <c r="Q42" s="97"/>
      <c r="R42" s="98"/>
      <c r="S42" s="96">
        <f>COUNTIF(U$5:U$35,$A42)</f>
        <v>0</v>
      </c>
      <c r="T42" s="97"/>
      <c r="U42" s="98"/>
      <c r="V42" s="96">
        <f>COUNTIF(X$5:X$35,$A42)</f>
        <v>0</v>
      </c>
      <c r="W42" s="97"/>
      <c r="X42" s="98"/>
      <c r="Y42" s="96">
        <f>COUNTIF(AA$5:AA$35,$A42)</f>
        <v>0</v>
      </c>
      <c r="Z42" s="97"/>
      <c r="AA42" s="98"/>
      <c r="AB42" s="96">
        <f>COUNTIF(AD$5:AD$35,$A42)</f>
        <v>0</v>
      </c>
      <c r="AC42" s="97"/>
      <c r="AD42" s="98"/>
      <c r="AE42" s="96">
        <f>COUNTIF(AG$5:AG$35,$A42)</f>
        <v>0</v>
      </c>
      <c r="AF42" s="97"/>
      <c r="AG42" s="98"/>
      <c r="AH42" s="96">
        <f>COUNTIF(AJ$5:AJ$35,$A42)</f>
        <v>0</v>
      </c>
      <c r="AI42" s="97"/>
      <c r="AJ42" s="98"/>
    </row>
    <row r="43" spans="1:36" s="10" customFormat="1" x14ac:dyDescent="0.2">
      <c r="A43" s="23" t="s">
        <v>3</v>
      </c>
      <c r="B43" s="24"/>
      <c r="C43" s="95">
        <f>COUNTIF(C$5:C$35,$A43)</f>
        <v>2</v>
      </c>
      <c r="D43" s="96">
        <f>COUNTIF(F$5:F$35,$A43)</f>
        <v>0</v>
      </c>
      <c r="E43" s="97"/>
      <c r="F43" s="98"/>
      <c r="G43" s="96">
        <f t="shared" si="37"/>
        <v>0</v>
      </c>
      <c r="H43" s="97"/>
      <c r="I43" s="98"/>
      <c r="J43" s="96">
        <f t="shared" si="28"/>
        <v>2</v>
      </c>
      <c r="K43" s="97"/>
      <c r="L43" s="98"/>
      <c r="M43" s="96">
        <f t="shared" si="29"/>
        <v>0</v>
      </c>
      <c r="N43" s="97"/>
      <c r="O43" s="98"/>
      <c r="P43" s="96">
        <f t="shared" si="30"/>
        <v>0</v>
      </c>
      <c r="Q43" s="97"/>
      <c r="R43" s="98"/>
      <c r="S43" s="96">
        <f t="shared" si="31"/>
        <v>0</v>
      </c>
      <c r="T43" s="97"/>
      <c r="U43" s="98"/>
      <c r="V43" s="96">
        <f t="shared" si="32"/>
        <v>7</v>
      </c>
      <c r="W43" s="97"/>
      <c r="X43" s="98"/>
      <c r="Y43" s="96">
        <f t="shared" si="33"/>
        <v>0</v>
      </c>
      <c r="Z43" s="97"/>
      <c r="AA43" s="98"/>
      <c r="AB43" s="96">
        <f t="shared" si="34"/>
        <v>0</v>
      </c>
      <c r="AC43" s="97"/>
      <c r="AD43" s="98"/>
      <c r="AE43" s="96">
        <f t="shared" si="35"/>
        <v>0</v>
      </c>
      <c r="AF43" s="97"/>
      <c r="AG43" s="98"/>
      <c r="AH43" s="96">
        <f t="shared" si="36"/>
        <v>0</v>
      </c>
      <c r="AI43" s="97"/>
      <c r="AJ43" s="98"/>
    </row>
    <row r="44" spans="1:36" s="10" customFormat="1" x14ac:dyDescent="0.2">
      <c r="A44" s="25" t="s">
        <v>5</v>
      </c>
      <c r="B44" s="26"/>
      <c r="C44" s="95">
        <f>COUNTIF(A$5:A$35,$A44)</f>
        <v>4</v>
      </c>
      <c r="D44" s="96">
        <f>COUNTIF(D$5:D$35,$A44)</f>
        <v>4</v>
      </c>
      <c r="E44" s="97"/>
      <c r="F44" s="98"/>
      <c r="G44" s="96">
        <f>COUNTIF(G$5:G$35,$A44)</f>
        <v>5</v>
      </c>
      <c r="H44" s="97"/>
      <c r="I44" s="98"/>
      <c r="J44" s="96">
        <f t="shared" ref="J44:J45" si="38">COUNTIF(J$5:J$35,$A44)</f>
        <v>4</v>
      </c>
      <c r="K44" s="97"/>
      <c r="L44" s="98"/>
      <c r="M44" s="96">
        <f t="shared" ref="M44:M45" si="39">COUNTIF(M$5:M$35,$A44)</f>
        <v>4</v>
      </c>
      <c r="N44" s="97"/>
      <c r="O44" s="98"/>
      <c r="P44" s="96">
        <f t="shared" ref="P44:P45" si="40">COUNTIF(P$5:P$35,$A44)</f>
        <v>5</v>
      </c>
      <c r="Q44" s="97"/>
      <c r="R44" s="98"/>
      <c r="S44" s="96">
        <f t="shared" ref="S44:S45" si="41">COUNTIF(S$5:S$35,$A44)</f>
        <v>4</v>
      </c>
      <c r="T44" s="97"/>
      <c r="U44" s="98"/>
      <c r="V44" s="96">
        <f t="shared" ref="V44:V45" si="42">COUNTIF(V$5:V$35,$A44)</f>
        <v>4</v>
      </c>
      <c r="W44" s="97"/>
      <c r="X44" s="98"/>
      <c r="Y44" s="96">
        <f t="shared" ref="Y44:Y45" si="43">COUNTIF(Y$5:Y$35,$A44)</f>
        <v>5</v>
      </c>
      <c r="Z44" s="97"/>
      <c r="AA44" s="98"/>
      <c r="AB44" s="96">
        <f t="shared" ref="AB44:AB45" si="44">COUNTIF(AB$5:AB$35,$A44)</f>
        <v>4</v>
      </c>
      <c r="AC44" s="97"/>
      <c r="AD44" s="98"/>
      <c r="AE44" s="96">
        <f t="shared" ref="AE44:AE45" si="45">COUNTIF(AE$5:AE$35,$A44)</f>
        <v>4</v>
      </c>
      <c r="AF44" s="97"/>
      <c r="AG44" s="98"/>
      <c r="AH44" s="96">
        <f t="shared" ref="AH44:AH45" si="46">COUNTIF(AH$5:AH$35,$A44)</f>
        <v>5</v>
      </c>
      <c r="AI44" s="97"/>
      <c r="AJ44" s="98"/>
    </row>
    <row r="45" spans="1:36" s="10" customFormat="1" x14ac:dyDescent="0.2">
      <c r="A45" s="25" t="s">
        <v>13</v>
      </c>
      <c r="B45" s="26"/>
      <c r="C45" s="95">
        <f>COUNTIF(A$5:A$35,$A45)</f>
        <v>4</v>
      </c>
      <c r="D45" s="96">
        <f>COUNTIF(D$5:D$35,$A45)</f>
        <v>4</v>
      </c>
      <c r="E45" s="97"/>
      <c r="F45" s="98"/>
      <c r="G45" s="96">
        <f t="shared" ref="G45" si="47">COUNTIF(G$5:G$35,$A45)</f>
        <v>4</v>
      </c>
      <c r="H45" s="97"/>
      <c r="I45" s="98"/>
      <c r="J45" s="96">
        <f t="shared" si="38"/>
        <v>5</v>
      </c>
      <c r="K45" s="97"/>
      <c r="L45" s="98"/>
      <c r="M45" s="96">
        <f t="shared" si="39"/>
        <v>4</v>
      </c>
      <c r="N45" s="97"/>
      <c r="O45" s="98"/>
      <c r="P45" s="96">
        <f t="shared" si="40"/>
        <v>4</v>
      </c>
      <c r="Q45" s="97"/>
      <c r="R45" s="98"/>
      <c r="S45" s="96">
        <f t="shared" si="41"/>
        <v>5</v>
      </c>
      <c r="T45" s="97"/>
      <c r="U45" s="98"/>
      <c r="V45" s="96">
        <f t="shared" si="42"/>
        <v>4</v>
      </c>
      <c r="W45" s="97"/>
      <c r="X45" s="98"/>
      <c r="Y45" s="96">
        <f t="shared" si="43"/>
        <v>5</v>
      </c>
      <c r="Z45" s="97"/>
      <c r="AA45" s="98"/>
      <c r="AB45" s="96">
        <f t="shared" si="44"/>
        <v>4</v>
      </c>
      <c r="AC45" s="97"/>
      <c r="AD45" s="98"/>
      <c r="AE45" s="96">
        <f t="shared" si="45"/>
        <v>4</v>
      </c>
      <c r="AF45" s="97"/>
      <c r="AG45" s="98"/>
      <c r="AH45" s="96">
        <f t="shared" si="46"/>
        <v>5</v>
      </c>
      <c r="AI45" s="97"/>
      <c r="AJ45" s="98"/>
    </row>
    <row r="46" spans="1:36" s="10" customFormat="1" x14ac:dyDescent="0.2">
      <c r="A46" s="27" t="s">
        <v>11</v>
      </c>
      <c r="B46" s="28"/>
      <c r="C46" s="95">
        <f t="shared" ref="C46:C59" si="48">COUNTIF(C$5:C$35,$A46)</f>
        <v>0</v>
      </c>
      <c r="D46" s="96">
        <f t="shared" ref="D46:D59" si="49">COUNTIF(F$5:F$35,$A46)</f>
        <v>0</v>
      </c>
      <c r="E46" s="97"/>
      <c r="F46" s="98"/>
      <c r="G46" s="96">
        <f t="shared" ref="G46:G59" si="50">COUNTIF(I$5:I$35,$A46)</f>
        <v>0</v>
      </c>
      <c r="H46" s="97"/>
      <c r="I46" s="98"/>
      <c r="J46" s="96">
        <f t="shared" ref="J46:J59" si="51">COUNTIF(L$5:L$35,$A46)</f>
        <v>0</v>
      </c>
      <c r="K46" s="97"/>
      <c r="L46" s="98"/>
      <c r="M46" s="96">
        <f t="shared" ref="M46:M59" si="52">COUNTIF(O$5:O$35,$A46)</f>
        <v>0</v>
      </c>
      <c r="N46" s="97"/>
      <c r="O46" s="98"/>
      <c r="P46" s="96">
        <f t="shared" ref="P46:P59" si="53">COUNTIF(R$5:R$35,$A46)</f>
        <v>0</v>
      </c>
      <c r="Q46" s="97"/>
      <c r="R46" s="98"/>
      <c r="S46" s="96">
        <f t="shared" ref="S46:S59" si="54">COUNTIF(U$5:U$35,$A46)</f>
        <v>0</v>
      </c>
      <c r="T46" s="97"/>
      <c r="U46" s="98"/>
      <c r="V46" s="96">
        <f t="shared" ref="V46:V59" si="55">COUNTIF(X$5:X$35,$A46)</f>
        <v>0</v>
      </c>
      <c r="W46" s="97"/>
      <c r="X46" s="98"/>
      <c r="Y46" s="96">
        <f t="shared" ref="Y46:Y59" si="56">COUNTIF(AA$5:AA$35,$A46)</f>
        <v>0</v>
      </c>
      <c r="Z46" s="97"/>
      <c r="AA46" s="98"/>
      <c r="AB46" s="96">
        <f t="shared" ref="AB46:AB59" si="57">COUNTIF(AD$5:AD$35,$A46)</f>
        <v>0</v>
      </c>
      <c r="AC46" s="97"/>
      <c r="AD46" s="98"/>
      <c r="AE46" s="96">
        <f t="shared" ref="AE46:AE59" si="58">COUNTIF(AG$5:AG$35,$A46)</f>
        <v>0</v>
      </c>
      <c r="AF46" s="97"/>
      <c r="AG46" s="98"/>
      <c r="AH46" s="96">
        <f t="shared" ref="AH46:AH59" si="59">COUNTIF(AJ$5:AJ$35,$A46)</f>
        <v>0</v>
      </c>
      <c r="AI46" s="97"/>
      <c r="AJ46" s="98"/>
    </row>
    <row r="47" spans="1:36" s="10" customFormat="1" x14ac:dyDescent="0.2">
      <c r="A47" s="29" t="s">
        <v>16</v>
      </c>
      <c r="B47" s="30"/>
      <c r="C47" s="95">
        <f t="shared" si="48"/>
        <v>0</v>
      </c>
      <c r="D47" s="96">
        <f t="shared" si="49"/>
        <v>0</v>
      </c>
      <c r="E47" s="97"/>
      <c r="F47" s="98"/>
      <c r="G47" s="96">
        <f t="shared" si="50"/>
        <v>0</v>
      </c>
      <c r="H47" s="97"/>
      <c r="I47" s="98"/>
      <c r="J47" s="96">
        <f t="shared" si="51"/>
        <v>0</v>
      </c>
      <c r="K47" s="97"/>
      <c r="L47" s="98"/>
      <c r="M47" s="96">
        <f t="shared" si="52"/>
        <v>0</v>
      </c>
      <c r="N47" s="97"/>
      <c r="O47" s="98"/>
      <c r="P47" s="96">
        <f t="shared" si="53"/>
        <v>0</v>
      </c>
      <c r="Q47" s="97"/>
      <c r="R47" s="98"/>
      <c r="S47" s="96">
        <f t="shared" si="54"/>
        <v>0</v>
      </c>
      <c r="T47" s="97"/>
      <c r="U47" s="98"/>
      <c r="V47" s="96">
        <f t="shared" si="55"/>
        <v>0</v>
      </c>
      <c r="W47" s="97"/>
      <c r="X47" s="98"/>
      <c r="Y47" s="96">
        <f t="shared" si="56"/>
        <v>0</v>
      </c>
      <c r="Z47" s="97"/>
      <c r="AA47" s="98"/>
      <c r="AB47" s="96">
        <f t="shared" si="57"/>
        <v>0</v>
      </c>
      <c r="AC47" s="97"/>
      <c r="AD47" s="98"/>
      <c r="AE47" s="96">
        <f t="shared" si="58"/>
        <v>0</v>
      </c>
      <c r="AF47" s="97"/>
      <c r="AG47" s="98"/>
      <c r="AH47" s="96">
        <f t="shared" si="59"/>
        <v>0</v>
      </c>
      <c r="AI47" s="97"/>
      <c r="AJ47" s="98"/>
    </row>
    <row r="48" spans="1:36" s="10" customFormat="1" x14ac:dyDescent="0.2">
      <c r="A48" s="31" t="s">
        <v>12</v>
      </c>
      <c r="B48" s="32"/>
      <c r="C48" s="95">
        <f t="shared" si="48"/>
        <v>0</v>
      </c>
      <c r="D48" s="96">
        <f t="shared" si="49"/>
        <v>0</v>
      </c>
      <c r="E48" s="97"/>
      <c r="F48" s="98"/>
      <c r="G48" s="96">
        <f t="shared" si="50"/>
        <v>0</v>
      </c>
      <c r="H48" s="97"/>
      <c r="I48" s="98"/>
      <c r="J48" s="96">
        <f t="shared" si="51"/>
        <v>0</v>
      </c>
      <c r="K48" s="97"/>
      <c r="L48" s="98"/>
      <c r="M48" s="96">
        <f t="shared" si="52"/>
        <v>0</v>
      </c>
      <c r="N48" s="97"/>
      <c r="O48" s="98"/>
      <c r="P48" s="96">
        <f t="shared" si="53"/>
        <v>0</v>
      </c>
      <c r="Q48" s="97"/>
      <c r="R48" s="98"/>
      <c r="S48" s="96">
        <f t="shared" si="54"/>
        <v>0</v>
      </c>
      <c r="T48" s="97"/>
      <c r="U48" s="98"/>
      <c r="V48" s="96">
        <f t="shared" si="55"/>
        <v>0</v>
      </c>
      <c r="W48" s="97"/>
      <c r="X48" s="98"/>
      <c r="Y48" s="96">
        <f t="shared" si="56"/>
        <v>0</v>
      </c>
      <c r="Z48" s="97"/>
      <c r="AA48" s="98"/>
      <c r="AB48" s="96">
        <f t="shared" si="57"/>
        <v>0</v>
      </c>
      <c r="AC48" s="97"/>
      <c r="AD48" s="98"/>
      <c r="AE48" s="96">
        <f t="shared" si="58"/>
        <v>0</v>
      </c>
      <c r="AF48" s="97"/>
      <c r="AG48" s="98"/>
      <c r="AH48" s="96">
        <f t="shared" si="59"/>
        <v>0</v>
      </c>
      <c r="AI48" s="97"/>
      <c r="AJ48" s="98"/>
    </row>
    <row r="49" spans="1:36" s="10" customFormat="1" x14ac:dyDescent="0.2">
      <c r="A49" s="33" t="s">
        <v>14</v>
      </c>
      <c r="B49" s="34"/>
      <c r="C49" s="95">
        <f t="shared" si="48"/>
        <v>0</v>
      </c>
      <c r="D49" s="96">
        <f t="shared" si="49"/>
        <v>0</v>
      </c>
      <c r="E49" s="97"/>
      <c r="F49" s="98"/>
      <c r="G49" s="96">
        <f t="shared" si="50"/>
        <v>0</v>
      </c>
      <c r="H49" s="97"/>
      <c r="I49" s="98"/>
      <c r="J49" s="96">
        <f t="shared" si="51"/>
        <v>0</v>
      </c>
      <c r="K49" s="97"/>
      <c r="L49" s="98"/>
      <c r="M49" s="96">
        <f t="shared" si="52"/>
        <v>0</v>
      </c>
      <c r="N49" s="97"/>
      <c r="O49" s="98"/>
      <c r="P49" s="96">
        <f t="shared" si="53"/>
        <v>0</v>
      </c>
      <c r="Q49" s="97"/>
      <c r="R49" s="98"/>
      <c r="S49" s="96">
        <f t="shared" si="54"/>
        <v>0</v>
      </c>
      <c r="T49" s="97"/>
      <c r="U49" s="98"/>
      <c r="V49" s="96">
        <f t="shared" si="55"/>
        <v>0</v>
      </c>
      <c r="W49" s="97"/>
      <c r="X49" s="98"/>
      <c r="Y49" s="96">
        <f t="shared" si="56"/>
        <v>0</v>
      </c>
      <c r="Z49" s="97"/>
      <c r="AA49" s="98"/>
      <c r="AB49" s="96">
        <f t="shared" si="57"/>
        <v>0</v>
      </c>
      <c r="AC49" s="97"/>
      <c r="AD49" s="98"/>
      <c r="AE49" s="96">
        <f t="shared" si="58"/>
        <v>0</v>
      </c>
      <c r="AF49" s="97"/>
      <c r="AG49" s="98"/>
      <c r="AH49" s="96">
        <f t="shared" si="59"/>
        <v>0</v>
      </c>
      <c r="AI49" s="97"/>
      <c r="AJ49" s="98"/>
    </row>
    <row r="50" spans="1:36" s="10" customFormat="1" x14ac:dyDescent="0.2">
      <c r="A50" s="35" t="s">
        <v>15</v>
      </c>
      <c r="B50" s="36"/>
      <c r="C50" s="95">
        <f t="shared" si="48"/>
        <v>0</v>
      </c>
      <c r="D50" s="96">
        <f t="shared" si="49"/>
        <v>0</v>
      </c>
      <c r="E50" s="97"/>
      <c r="F50" s="98"/>
      <c r="G50" s="96">
        <f t="shared" si="50"/>
        <v>0</v>
      </c>
      <c r="H50" s="97"/>
      <c r="I50" s="98"/>
      <c r="J50" s="96">
        <f t="shared" si="51"/>
        <v>0</v>
      </c>
      <c r="K50" s="97"/>
      <c r="L50" s="98"/>
      <c r="M50" s="96">
        <f t="shared" si="52"/>
        <v>0</v>
      </c>
      <c r="N50" s="97"/>
      <c r="O50" s="98"/>
      <c r="P50" s="96">
        <f t="shared" si="53"/>
        <v>0</v>
      </c>
      <c r="Q50" s="97"/>
      <c r="R50" s="98"/>
      <c r="S50" s="96">
        <f t="shared" si="54"/>
        <v>0</v>
      </c>
      <c r="T50" s="97"/>
      <c r="U50" s="98"/>
      <c r="V50" s="96">
        <f t="shared" si="55"/>
        <v>0</v>
      </c>
      <c r="W50" s="97"/>
      <c r="X50" s="98"/>
      <c r="Y50" s="96">
        <f t="shared" si="56"/>
        <v>0</v>
      </c>
      <c r="Z50" s="97"/>
      <c r="AA50" s="98"/>
      <c r="AB50" s="96">
        <f t="shared" si="57"/>
        <v>0</v>
      </c>
      <c r="AC50" s="97"/>
      <c r="AD50" s="98"/>
      <c r="AE50" s="96">
        <f t="shared" si="58"/>
        <v>0</v>
      </c>
      <c r="AF50" s="97"/>
      <c r="AG50" s="98"/>
      <c r="AH50" s="96">
        <f t="shared" si="59"/>
        <v>0</v>
      </c>
      <c r="AI50" s="97"/>
      <c r="AJ50" s="98"/>
    </row>
    <row r="51" spans="1:36" s="10" customFormat="1" x14ac:dyDescent="0.2">
      <c r="A51" s="87" t="s">
        <v>8</v>
      </c>
      <c r="B51" s="88"/>
      <c r="C51" s="95">
        <f t="shared" si="48"/>
        <v>0</v>
      </c>
      <c r="D51" s="96">
        <f t="shared" si="49"/>
        <v>0</v>
      </c>
      <c r="E51" s="97"/>
      <c r="F51" s="98"/>
      <c r="G51" s="96">
        <f t="shared" si="50"/>
        <v>0</v>
      </c>
      <c r="H51" s="97"/>
      <c r="I51" s="98"/>
      <c r="J51" s="96">
        <f t="shared" si="51"/>
        <v>1</v>
      </c>
      <c r="K51" s="97"/>
      <c r="L51" s="98"/>
      <c r="M51" s="96">
        <f t="shared" si="52"/>
        <v>1</v>
      </c>
      <c r="N51" s="97"/>
      <c r="O51" s="98"/>
      <c r="P51" s="96">
        <f t="shared" si="53"/>
        <v>0</v>
      </c>
      <c r="Q51" s="97"/>
      <c r="R51" s="98"/>
      <c r="S51" s="96">
        <f t="shared" si="54"/>
        <v>1</v>
      </c>
      <c r="T51" s="97"/>
      <c r="U51" s="98"/>
      <c r="V51" s="96">
        <f t="shared" si="55"/>
        <v>1</v>
      </c>
      <c r="W51" s="97"/>
      <c r="X51" s="98"/>
      <c r="Y51" s="96">
        <f t="shared" si="56"/>
        <v>0</v>
      </c>
      <c r="Z51" s="97"/>
      <c r="AA51" s="98"/>
      <c r="AB51" s="96">
        <f t="shared" si="57"/>
        <v>0</v>
      </c>
      <c r="AC51" s="97"/>
      <c r="AD51" s="98"/>
      <c r="AE51" s="96">
        <f t="shared" si="58"/>
        <v>0</v>
      </c>
      <c r="AF51" s="97"/>
      <c r="AG51" s="98"/>
      <c r="AH51" s="96">
        <f t="shared" si="59"/>
        <v>0</v>
      </c>
      <c r="AI51" s="97"/>
      <c r="AJ51" s="98"/>
    </row>
    <row r="52" spans="1:36" s="10" customFormat="1" x14ac:dyDescent="0.2">
      <c r="A52" s="52" t="s">
        <v>27</v>
      </c>
      <c r="B52" s="53"/>
      <c r="C52" s="95">
        <f t="shared" si="48"/>
        <v>0</v>
      </c>
      <c r="D52" s="96">
        <f t="shared" si="49"/>
        <v>0</v>
      </c>
      <c r="E52" s="97"/>
      <c r="F52" s="98"/>
      <c r="G52" s="96">
        <f t="shared" si="50"/>
        <v>0</v>
      </c>
      <c r="H52" s="97"/>
      <c r="I52" s="98"/>
      <c r="J52" s="96">
        <f t="shared" si="51"/>
        <v>0</v>
      </c>
      <c r="K52" s="97"/>
      <c r="L52" s="98"/>
      <c r="M52" s="96">
        <f t="shared" si="52"/>
        <v>0</v>
      </c>
      <c r="N52" s="97"/>
      <c r="O52" s="98"/>
      <c r="P52" s="96">
        <f t="shared" si="53"/>
        <v>0</v>
      </c>
      <c r="Q52" s="97"/>
      <c r="R52" s="98"/>
      <c r="S52" s="96">
        <f t="shared" si="54"/>
        <v>0</v>
      </c>
      <c r="T52" s="97"/>
      <c r="U52" s="98"/>
      <c r="V52" s="96">
        <f t="shared" si="55"/>
        <v>1</v>
      </c>
      <c r="W52" s="97"/>
      <c r="X52" s="98"/>
      <c r="Y52" s="96">
        <f>COUNTIF(AA$5:AA$35,$A52)</f>
        <v>0</v>
      </c>
      <c r="Z52" s="97"/>
      <c r="AA52" s="98"/>
      <c r="AB52" s="96">
        <f t="shared" si="57"/>
        <v>0</v>
      </c>
      <c r="AC52" s="97"/>
      <c r="AD52" s="98"/>
      <c r="AE52" s="96">
        <f t="shared" si="58"/>
        <v>0</v>
      </c>
      <c r="AF52" s="97"/>
      <c r="AG52" s="98"/>
      <c r="AH52" s="96">
        <f t="shared" si="59"/>
        <v>0</v>
      </c>
      <c r="AI52" s="97"/>
      <c r="AJ52" s="98"/>
    </row>
    <row r="53" spans="1:36" s="10" customFormat="1" x14ac:dyDescent="0.2">
      <c r="A53" s="17" t="s">
        <v>22</v>
      </c>
      <c r="B53" s="18"/>
      <c r="C53" s="95">
        <f t="shared" si="48"/>
        <v>0</v>
      </c>
      <c r="D53" s="96">
        <f t="shared" si="49"/>
        <v>0</v>
      </c>
      <c r="E53" s="97"/>
      <c r="F53" s="98"/>
      <c r="G53" s="96">
        <f t="shared" si="50"/>
        <v>0</v>
      </c>
      <c r="H53" s="97"/>
      <c r="I53" s="98"/>
      <c r="J53" s="96">
        <f t="shared" si="51"/>
        <v>0</v>
      </c>
      <c r="K53" s="97"/>
      <c r="L53" s="98"/>
      <c r="M53" s="96">
        <f t="shared" si="52"/>
        <v>0</v>
      </c>
      <c r="N53" s="97"/>
      <c r="O53" s="98"/>
      <c r="P53" s="96">
        <f t="shared" si="53"/>
        <v>0</v>
      </c>
      <c r="Q53" s="97"/>
      <c r="R53" s="98"/>
      <c r="S53" s="96">
        <f t="shared" si="54"/>
        <v>0</v>
      </c>
      <c r="T53" s="97"/>
      <c r="U53" s="98"/>
      <c r="V53" s="96">
        <f t="shared" si="55"/>
        <v>0</v>
      </c>
      <c r="W53" s="97"/>
      <c r="X53" s="98"/>
      <c r="Y53" s="96">
        <f t="shared" si="56"/>
        <v>0</v>
      </c>
      <c r="Z53" s="97"/>
      <c r="AA53" s="98"/>
      <c r="AB53" s="96">
        <f t="shared" si="57"/>
        <v>0</v>
      </c>
      <c r="AC53" s="97"/>
      <c r="AD53" s="98"/>
      <c r="AE53" s="96">
        <f t="shared" si="58"/>
        <v>0</v>
      </c>
      <c r="AF53" s="97"/>
      <c r="AG53" s="98"/>
      <c r="AH53" s="96">
        <f t="shared" si="59"/>
        <v>0</v>
      </c>
      <c r="AI53" s="97"/>
      <c r="AJ53" s="98"/>
    </row>
    <row r="54" spans="1:36" s="10" customFormat="1" x14ac:dyDescent="0.2">
      <c r="A54" s="17" t="s">
        <v>22</v>
      </c>
      <c r="B54" s="18"/>
      <c r="C54" s="95">
        <f t="shared" si="48"/>
        <v>0</v>
      </c>
      <c r="D54" s="96">
        <f t="shared" si="49"/>
        <v>0</v>
      </c>
      <c r="E54" s="97"/>
      <c r="F54" s="98"/>
      <c r="G54" s="96">
        <f t="shared" si="50"/>
        <v>0</v>
      </c>
      <c r="H54" s="97"/>
      <c r="I54" s="98"/>
      <c r="J54" s="96">
        <f t="shared" si="51"/>
        <v>0</v>
      </c>
      <c r="K54" s="97"/>
      <c r="L54" s="98"/>
      <c r="M54" s="96">
        <f t="shared" si="52"/>
        <v>0</v>
      </c>
      <c r="N54" s="97"/>
      <c r="O54" s="98"/>
      <c r="P54" s="96">
        <f t="shared" si="53"/>
        <v>0</v>
      </c>
      <c r="Q54" s="97"/>
      <c r="R54" s="98"/>
      <c r="S54" s="96">
        <f t="shared" si="54"/>
        <v>0</v>
      </c>
      <c r="T54" s="97"/>
      <c r="U54" s="98"/>
      <c r="V54" s="96">
        <f t="shared" si="55"/>
        <v>0</v>
      </c>
      <c r="W54" s="97"/>
      <c r="X54" s="98"/>
      <c r="Y54" s="96">
        <f t="shared" si="56"/>
        <v>0</v>
      </c>
      <c r="Z54" s="97"/>
      <c r="AA54" s="98"/>
      <c r="AB54" s="96">
        <f t="shared" si="57"/>
        <v>0</v>
      </c>
      <c r="AC54" s="97"/>
      <c r="AD54" s="98"/>
      <c r="AE54" s="96">
        <f t="shared" si="58"/>
        <v>0</v>
      </c>
      <c r="AF54" s="97"/>
      <c r="AG54" s="98"/>
      <c r="AH54" s="96">
        <f t="shared" si="59"/>
        <v>0</v>
      </c>
      <c r="AI54" s="97"/>
      <c r="AJ54" s="98"/>
    </row>
    <row r="55" spans="1:36" s="10" customFormat="1" x14ac:dyDescent="0.2">
      <c r="A55" s="17" t="s">
        <v>22</v>
      </c>
      <c r="B55" s="18"/>
      <c r="C55" s="95">
        <f t="shared" si="48"/>
        <v>0</v>
      </c>
      <c r="D55" s="96">
        <f t="shared" si="49"/>
        <v>0</v>
      </c>
      <c r="E55" s="97"/>
      <c r="F55" s="98"/>
      <c r="G55" s="96">
        <f t="shared" si="50"/>
        <v>0</v>
      </c>
      <c r="H55" s="97"/>
      <c r="I55" s="98"/>
      <c r="J55" s="96">
        <f t="shared" si="51"/>
        <v>0</v>
      </c>
      <c r="K55" s="97"/>
      <c r="L55" s="98"/>
      <c r="M55" s="96">
        <f t="shared" si="52"/>
        <v>0</v>
      </c>
      <c r="N55" s="97"/>
      <c r="O55" s="98"/>
      <c r="P55" s="96">
        <f t="shared" si="53"/>
        <v>0</v>
      </c>
      <c r="Q55" s="97"/>
      <c r="R55" s="98"/>
      <c r="S55" s="96">
        <f t="shared" si="54"/>
        <v>0</v>
      </c>
      <c r="T55" s="97"/>
      <c r="U55" s="98"/>
      <c r="V55" s="96">
        <f t="shared" si="55"/>
        <v>0</v>
      </c>
      <c r="W55" s="97"/>
      <c r="X55" s="98"/>
      <c r="Y55" s="96">
        <f t="shared" si="56"/>
        <v>0</v>
      </c>
      <c r="Z55" s="97"/>
      <c r="AA55" s="98"/>
      <c r="AB55" s="96">
        <f t="shared" si="57"/>
        <v>0</v>
      </c>
      <c r="AC55" s="97"/>
      <c r="AD55" s="98"/>
      <c r="AE55" s="96">
        <f t="shared" si="58"/>
        <v>0</v>
      </c>
      <c r="AF55" s="97"/>
      <c r="AG55" s="98"/>
      <c r="AH55" s="96">
        <f t="shared" si="59"/>
        <v>0</v>
      </c>
      <c r="AI55" s="97"/>
      <c r="AJ55" s="98"/>
    </row>
    <row r="56" spans="1:36" s="10" customFormat="1" x14ac:dyDescent="0.2">
      <c r="A56" s="17" t="s">
        <v>22</v>
      </c>
      <c r="B56" s="18"/>
      <c r="C56" s="95">
        <f t="shared" si="48"/>
        <v>0</v>
      </c>
      <c r="D56" s="96">
        <f t="shared" si="49"/>
        <v>0</v>
      </c>
      <c r="E56" s="97"/>
      <c r="F56" s="98"/>
      <c r="G56" s="96">
        <f t="shared" si="50"/>
        <v>0</v>
      </c>
      <c r="H56" s="97"/>
      <c r="I56" s="98"/>
      <c r="J56" s="96">
        <f t="shared" si="51"/>
        <v>0</v>
      </c>
      <c r="K56" s="97"/>
      <c r="L56" s="98"/>
      <c r="M56" s="96">
        <f t="shared" si="52"/>
        <v>0</v>
      </c>
      <c r="N56" s="97"/>
      <c r="O56" s="98"/>
      <c r="P56" s="96">
        <f t="shared" si="53"/>
        <v>0</v>
      </c>
      <c r="Q56" s="97"/>
      <c r="R56" s="98"/>
      <c r="S56" s="96">
        <f>COUNTIF(U$5:U$35,$A56)</f>
        <v>0</v>
      </c>
      <c r="T56" s="97"/>
      <c r="U56" s="98"/>
      <c r="V56" s="96">
        <f t="shared" si="55"/>
        <v>0</v>
      </c>
      <c r="W56" s="97"/>
      <c r="X56" s="98"/>
      <c r="Y56" s="96">
        <f t="shared" si="56"/>
        <v>0</v>
      </c>
      <c r="Z56" s="97"/>
      <c r="AA56" s="98"/>
      <c r="AB56" s="96">
        <f t="shared" si="57"/>
        <v>0</v>
      </c>
      <c r="AC56" s="97"/>
      <c r="AD56" s="98"/>
      <c r="AE56" s="96">
        <f t="shared" si="58"/>
        <v>0</v>
      </c>
      <c r="AF56" s="97"/>
      <c r="AG56" s="98"/>
      <c r="AH56" s="96">
        <f t="shared" si="59"/>
        <v>0</v>
      </c>
      <c r="AI56" s="97"/>
      <c r="AJ56" s="98"/>
    </row>
    <row r="57" spans="1:36" s="10" customFormat="1" x14ac:dyDescent="0.2">
      <c r="A57" s="17" t="s">
        <v>22</v>
      </c>
      <c r="B57" s="18"/>
      <c r="C57" s="95">
        <f t="shared" si="48"/>
        <v>0</v>
      </c>
      <c r="D57" s="96">
        <f t="shared" si="49"/>
        <v>0</v>
      </c>
      <c r="E57" s="97"/>
      <c r="F57" s="98"/>
      <c r="G57" s="96">
        <f t="shared" si="50"/>
        <v>0</v>
      </c>
      <c r="H57" s="97"/>
      <c r="I57" s="98"/>
      <c r="J57" s="96">
        <f t="shared" si="51"/>
        <v>0</v>
      </c>
      <c r="K57" s="97"/>
      <c r="L57" s="98"/>
      <c r="M57" s="96">
        <f t="shared" si="52"/>
        <v>0</v>
      </c>
      <c r="N57" s="97"/>
      <c r="O57" s="98"/>
      <c r="P57" s="96">
        <f t="shared" si="53"/>
        <v>0</v>
      </c>
      <c r="Q57" s="97"/>
      <c r="R57" s="98"/>
      <c r="S57" s="96">
        <f t="shared" si="54"/>
        <v>0</v>
      </c>
      <c r="T57" s="97"/>
      <c r="U57" s="98"/>
      <c r="V57" s="96">
        <f t="shared" si="55"/>
        <v>0</v>
      </c>
      <c r="W57" s="97"/>
      <c r="X57" s="98"/>
      <c r="Y57" s="96">
        <f t="shared" si="56"/>
        <v>0</v>
      </c>
      <c r="Z57" s="97"/>
      <c r="AA57" s="98"/>
      <c r="AB57" s="96">
        <f t="shared" si="57"/>
        <v>0</v>
      </c>
      <c r="AC57" s="97"/>
      <c r="AD57" s="98"/>
      <c r="AE57" s="96">
        <f t="shared" si="58"/>
        <v>0</v>
      </c>
      <c r="AF57" s="97"/>
      <c r="AG57" s="98"/>
      <c r="AH57" s="96">
        <f t="shared" si="59"/>
        <v>0</v>
      </c>
      <c r="AI57" s="97"/>
      <c r="AJ57" s="98"/>
    </row>
    <row r="58" spans="1:36" s="10" customFormat="1" x14ac:dyDescent="0.2">
      <c r="A58" s="17" t="s">
        <v>22</v>
      </c>
      <c r="B58" s="18"/>
      <c r="C58" s="95">
        <f t="shared" si="48"/>
        <v>0</v>
      </c>
      <c r="D58" s="96">
        <f t="shared" si="49"/>
        <v>0</v>
      </c>
      <c r="E58" s="97"/>
      <c r="F58" s="98"/>
      <c r="G58" s="96">
        <f t="shared" si="50"/>
        <v>0</v>
      </c>
      <c r="H58" s="97"/>
      <c r="I58" s="98"/>
      <c r="J58" s="96">
        <f t="shared" si="51"/>
        <v>0</v>
      </c>
      <c r="K58" s="97"/>
      <c r="L58" s="98"/>
      <c r="M58" s="96">
        <f t="shared" si="52"/>
        <v>0</v>
      </c>
      <c r="N58" s="97"/>
      <c r="O58" s="98"/>
      <c r="P58" s="96">
        <f t="shared" si="53"/>
        <v>0</v>
      </c>
      <c r="Q58" s="97"/>
      <c r="R58" s="98"/>
      <c r="S58" s="96">
        <f t="shared" si="54"/>
        <v>0</v>
      </c>
      <c r="T58" s="97"/>
      <c r="U58" s="98"/>
      <c r="V58" s="96">
        <f t="shared" si="55"/>
        <v>0</v>
      </c>
      <c r="W58" s="97"/>
      <c r="X58" s="98"/>
      <c r="Y58" s="96">
        <f t="shared" si="56"/>
        <v>0</v>
      </c>
      <c r="Z58" s="97"/>
      <c r="AA58" s="98"/>
      <c r="AB58" s="96">
        <f t="shared" si="57"/>
        <v>0</v>
      </c>
      <c r="AC58" s="97"/>
      <c r="AD58" s="98"/>
      <c r="AE58" s="96">
        <f t="shared" si="58"/>
        <v>0</v>
      </c>
      <c r="AF58" s="97"/>
      <c r="AG58" s="98"/>
      <c r="AH58" s="96">
        <f t="shared" si="59"/>
        <v>0</v>
      </c>
      <c r="AI58" s="97"/>
      <c r="AJ58" s="98"/>
    </row>
    <row r="59" spans="1:36" s="10" customFormat="1" x14ac:dyDescent="0.2">
      <c r="A59" s="17" t="s">
        <v>22</v>
      </c>
      <c r="B59" s="18"/>
      <c r="C59" s="95">
        <f t="shared" si="48"/>
        <v>0</v>
      </c>
      <c r="D59" s="96">
        <f t="shared" si="49"/>
        <v>0</v>
      </c>
      <c r="E59" s="97"/>
      <c r="F59" s="98"/>
      <c r="G59" s="96">
        <f t="shared" si="50"/>
        <v>0</v>
      </c>
      <c r="H59" s="97"/>
      <c r="I59" s="98"/>
      <c r="J59" s="96">
        <f t="shared" si="51"/>
        <v>0</v>
      </c>
      <c r="K59" s="97"/>
      <c r="L59" s="98"/>
      <c r="M59" s="96">
        <f t="shared" si="52"/>
        <v>0</v>
      </c>
      <c r="N59" s="97"/>
      <c r="O59" s="98"/>
      <c r="P59" s="96">
        <f t="shared" si="53"/>
        <v>0</v>
      </c>
      <c r="Q59" s="97"/>
      <c r="R59" s="98"/>
      <c r="S59" s="96">
        <f t="shared" si="54"/>
        <v>0</v>
      </c>
      <c r="T59" s="97"/>
      <c r="U59" s="98"/>
      <c r="V59" s="96">
        <f t="shared" si="55"/>
        <v>0</v>
      </c>
      <c r="W59" s="97"/>
      <c r="X59" s="98"/>
      <c r="Y59" s="96">
        <f t="shared" si="56"/>
        <v>0</v>
      </c>
      <c r="Z59" s="97"/>
      <c r="AA59" s="98"/>
      <c r="AB59" s="96">
        <f t="shared" si="57"/>
        <v>0</v>
      </c>
      <c r="AC59" s="97"/>
      <c r="AD59" s="98"/>
      <c r="AE59" s="96">
        <f t="shared" si="58"/>
        <v>0</v>
      </c>
      <c r="AF59" s="97"/>
      <c r="AG59" s="98"/>
      <c r="AH59" s="96">
        <f t="shared" si="59"/>
        <v>0</v>
      </c>
      <c r="AI59" s="97"/>
      <c r="AJ59" s="98"/>
    </row>
    <row r="60" spans="1:36" x14ac:dyDescent="0.2">
      <c r="A60" s="14"/>
      <c r="B60" s="6"/>
      <c r="C60" s="7"/>
      <c r="D60" s="6"/>
      <c r="E60" s="6"/>
      <c r="F60" s="7"/>
      <c r="G60" s="6"/>
      <c r="H60" s="6"/>
      <c r="I60" s="7"/>
      <c r="J60" s="6"/>
      <c r="K60" s="6"/>
      <c r="L60" s="7"/>
      <c r="M60" s="6"/>
      <c r="N60" s="6"/>
      <c r="O60" s="7"/>
      <c r="P60" s="6"/>
      <c r="Q60" s="6"/>
      <c r="R60" s="7"/>
      <c r="S60" s="6"/>
      <c r="T60" s="6"/>
      <c r="U60" s="7"/>
      <c r="V60" s="6"/>
      <c r="W60" s="6"/>
      <c r="X60" s="7"/>
      <c r="Y60" s="6"/>
      <c r="Z60" s="6"/>
      <c r="AA60" s="7"/>
      <c r="AB60" s="6"/>
      <c r="AC60" s="6"/>
      <c r="AD60" s="7"/>
      <c r="AE60" s="6"/>
      <c r="AF60" s="6"/>
      <c r="AG60" s="7"/>
      <c r="AH60" s="6"/>
      <c r="AI60" s="6"/>
      <c r="AJ60" s="7"/>
    </row>
    <row r="61" spans="1:36" x14ac:dyDescent="0.2">
      <c r="A61" s="111" t="s">
        <v>24</v>
      </c>
      <c r="B61" s="111"/>
      <c r="C61" s="11" t="s">
        <v>25</v>
      </c>
      <c r="D61" s="111" t="s">
        <v>23</v>
      </c>
      <c r="E61" s="111"/>
      <c r="F61" s="15" t="s">
        <v>26</v>
      </c>
      <c r="G61" s="6"/>
      <c r="H61" s="6"/>
      <c r="I61" s="7"/>
      <c r="J61" s="6"/>
      <c r="K61" s="6"/>
      <c r="L61" s="7"/>
      <c r="M61" s="6"/>
      <c r="N61" s="6"/>
      <c r="O61" s="7"/>
      <c r="P61" s="6"/>
      <c r="Q61" s="6"/>
      <c r="R61" s="7"/>
      <c r="S61" s="6"/>
      <c r="T61" s="6"/>
      <c r="U61" s="7"/>
      <c r="V61" s="6"/>
      <c r="W61" s="6"/>
      <c r="X61" s="7"/>
      <c r="Y61" s="6"/>
      <c r="Z61" s="6"/>
      <c r="AA61" s="7"/>
      <c r="AB61" s="6"/>
      <c r="AC61" s="6"/>
      <c r="AD61" s="7"/>
      <c r="AE61" s="6"/>
      <c r="AF61" s="6"/>
      <c r="AG61" s="7"/>
      <c r="AH61" s="6"/>
      <c r="AI61" s="6"/>
      <c r="AJ61" s="7"/>
    </row>
    <row r="62" spans="1:36" x14ac:dyDescent="0.2">
      <c r="A62" s="112" t="s">
        <v>7</v>
      </c>
      <c r="B62" s="113"/>
      <c r="C62" s="16">
        <v>198</v>
      </c>
      <c r="D62" s="109">
        <f t="shared" ref="D62:D83" si="60">SUMPRODUCT(($A$38:$A$59=$A62)*$C$38:$AJ$59)</f>
        <v>188</v>
      </c>
      <c r="E62" s="110"/>
      <c r="F62" s="5">
        <f>C62-D62</f>
        <v>10</v>
      </c>
    </row>
    <row r="63" spans="1:36" x14ac:dyDescent="0.2">
      <c r="A63" s="112" t="s">
        <v>6</v>
      </c>
      <c r="B63" s="113"/>
      <c r="C63" s="16">
        <v>18</v>
      </c>
      <c r="D63" s="109">
        <f t="shared" si="60"/>
        <v>18</v>
      </c>
      <c r="E63" s="110"/>
      <c r="F63" s="5">
        <f t="shared" ref="F63:F83" si="61">C63-D63</f>
        <v>0</v>
      </c>
    </row>
    <row r="64" spans="1:36" x14ac:dyDescent="0.2">
      <c r="A64" s="112" t="s">
        <v>2</v>
      </c>
      <c r="B64" s="113"/>
      <c r="C64" s="4"/>
      <c r="D64" s="109">
        <f t="shared" si="60"/>
        <v>10</v>
      </c>
      <c r="E64" s="110"/>
      <c r="F64" s="5"/>
    </row>
    <row r="65" spans="1:9" x14ac:dyDescent="0.2">
      <c r="A65" s="112" t="s">
        <v>4</v>
      </c>
      <c r="B65" s="113"/>
      <c r="C65" s="16">
        <v>30</v>
      </c>
      <c r="D65" s="109">
        <f t="shared" si="60"/>
        <v>30</v>
      </c>
      <c r="E65" s="110"/>
      <c r="F65" s="5">
        <f t="shared" si="61"/>
        <v>0</v>
      </c>
    </row>
    <row r="66" spans="1:9" x14ac:dyDescent="0.2">
      <c r="A66" s="112" t="s">
        <v>45</v>
      </c>
      <c r="B66" s="113"/>
      <c r="C66" s="16">
        <v>6</v>
      </c>
      <c r="D66" s="109">
        <f t="shared" si="60"/>
        <v>9</v>
      </c>
      <c r="E66" s="110"/>
      <c r="F66" s="5">
        <f>C66-D66</f>
        <v>-3</v>
      </c>
    </row>
    <row r="67" spans="1:9" x14ac:dyDescent="0.2">
      <c r="A67" s="112" t="s">
        <v>3</v>
      </c>
      <c r="B67" s="113"/>
      <c r="C67" s="16">
        <v>9</v>
      </c>
      <c r="D67" s="109">
        <f t="shared" si="60"/>
        <v>11</v>
      </c>
      <c r="E67" s="110"/>
      <c r="F67" s="5">
        <f t="shared" si="61"/>
        <v>-2</v>
      </c>
    </row>
    <row r="68" spans="1:9" x14ac:dyDescent="0.2">
      <c r="A68" s="112" t="s">
        <v>5</v>
      </c>
      <c r="B68" s="113"/>
      <c r="C68" s="4"/>
      <c r="D68" s="109">
        <f t="shared" si="60"/>
        <v>52</v>
      </c>
      <c r="E68" s="110"/>
      <c r="F68" s="5"/>
    </row>
    <row r="69" spans="1:9" x14ac:dyDescent="0.2">
      <c r="A69" s="112" t="s">
        <v>13</v>
      </c>
      <c r="B69" s="113"/>
      <c r="C69" s="4"/>
      <c r="D69" s="109">
        <f t="shared" si="60"/>
        <v>52</v>
      </c>
      <c r="E69" s="110"/>
      <c r="F69" s="5"/>
    </row>
    <row r="70" spans="1:9" x14ac:dyDescent="0.2">
      <c r="A70" s="112" t="s">
        <v>11</v>
      </c>
      <c r="B70" s="113"/>
      <c r="C70" s="4"/>
      <c r="D70" s="109">
        <f t="shared" si="60"/>
        <v>0</v>
      </c>
      <c r="E70" s="110"/>
      <c r="F70" s="5">
        <f t="shared" si="61"/>
        <v>0</v>
      </c>
    </row>
    <row r="71" spans="1:9" x14ac:dyDescent="0.2">
      <c r="A71" s="112" t="s">
        <v>16</v>
      </c>
      <c r="B71" s="113"/>
      <c r="C71" s="4"/>
      <c r="D71" s="109">
        <f t="shared" si="60"/>
        <v>0</v>
      </c>
      <c r="E71" s="110"/>
      <c r="F71" s="5">
        <f t="shared" si="61"/>
        <v>0</v>
      </c>
    </row>
    <row r="72" spans="1:9" x14ac:dyDescent="0.2">
      <c r="A72" s="112" t="s">
        <v>12</v>
      </c>
      <c r="B72" s="113"/>
      <c r="C72" s="4"/>
      <c r="D72" s="109">
        <f t="shared" si="60"/>
        <v>0</v>
      </c>
      <c r="E72" s="110"/>
      <c r="F72" s="5">
        <f t="shared" si="61"/>
        <v>0</v>
      </c>
    </row>
    <row r="73" spans="1:9" x14ac:dyDescent="0.2">
      <c r="A73" s="112" t="s">
        <v>14</v>
      </c>
      <c r="B73" s="113"/>
      <c r="C73" s="4"/>
      <c r="D73" s="109">
        <f t="shared" si="60"/>
        <v>0</v>
      </c>
      <c r="E73" s="110"/>
      <c r="F73" s="5">
        <f t="shared" si="61"/>
        <v>0</v>
      </c>
    </row>
    <row r="74" spans="1:9" x14ac:dyDescent="0.2">
      <c r="A74" s="112" t="s">
        <v>15</v>
      </c>
      <c r="B74" s="113"/>
      <c r="C74" s="4"/>
      <c r="D74" s="109">
        <f t="shared" si="60"/>
        <v>0</v>
      </c>
      <c r="E74" s="110"/>
      <c r="F74" s="5">
        <f t="shared" si="61"/>
        <v>0</v>
      </c>
    </row>
    <row r="75" spans="1:9" x14ac:dyDescent="0.2">
      <c r="A75" s="112" t="s">
        <v>8</v>
      </c>
      <c r="B75" s="113"/>
      <c r="C75" s="16">
        <v>3</v>
      </c>
      <c r="D75" s="109">
        <f t="shared" si="60"/>
        <v>4</v>
      </c>
      <c r="E75" s="110"/>
      <c r="F75" s="5">
        <f t="shared" si="61"/>
        <v>-1</v>
      </c>
      <c r="H75" s="9"/>
      <c r="I75" s="9"/>
    </row>
    <row r="76" spans="1:9" x14ac:dyDescent="0.2">
      <c r="A76" s="112" t="s">
        <v>9</v>
      </c>
      <c r="B76" s="113"/>
      <c r="C76" s="4"/>
      <c r="D76" s="109">
        <f t="shared" si="60"/>
        <v>0</v>
      </c>
      <c r="E76" s="110"/>
      <c r="F76" s="5">
        <f t="shared" si="61"/>
        <v>0</v>
      </c>
      <c r="I76" s="9"/>
    </row>
    <row r="77" spans="1:9" x14ac:dyDescent="0.2">
      <c r="A77" s="112" t="s">
        <v>10</v>
      </c>
      <c r="B77" s="113"/>
      <c r="C77" s="4"/>
      <c r="D77" s="109">
        <f t="shared" si="60"/>
        <v>0</v>
      </c>
      <c r="E77" s="110"/>
      <c r="F77" s="5">
        <f t="shared" si="61"/>
        <v>0</v>
      </c>
    </row>
    <row r="78" spans="1:9" x14ac:dyDescent="0.2">
      <c r="A78" s="112" t="s">
        <v>27</v>
      </c>
      <c r="B78" s="113"/>
      <c r="C78" s="4">
        <v>1</v>
      </c>
      <c r="D78" s="109">
        <f t="shared" si="60"/>
        <v>1</v>
      </c>
      <c r="E78" s="110"/>
      <c r="F78" s="5">
        <f t="shared" si="61"/>
        <v>0</v>
      </c>
    </row>
    <row r="79" spans="1:9" x14ac:dyDescent="0.2">
      <c r="A79" s="112" t="s">
        <v>22</v>
      </c>
      <c r="B79" s="113"/>
      <c r="C79" s="4"/>
      <c r="D79" s="109">
        <f t="shared" si="60"/>
        <v>0</v>
      </c>
      <c r="E79" s="110"/>
      <c r="F79" s="5">
        <f t="shared" si="61"/>
        <v>0</v>
      </c>
    </row>
    <row r="80" spans="1:9" x14ac:dyDescent="0.2">
      <c r="A80" s="112" t="s">
        <v>22</v>
      </c>
      <c r="B80" s="113"/>
      <c r="C80" s="4"/>
      <c r="D80" s="109">
        <f t="shared" si="60"/>
        <v>0</v>
      </c>
      <c r="E80" s="110"/>
      <c r="F80" s="5">
        <f t="shared" si="61"/>
        <v>0</v>
      </c>
    </row>
    <row r="81" spans="1:36" x14ac:dyDescent="0.2">
      <c r="A81" s="112" t="s">
        <v>22</v>
      </c>
      <c r="B81" s="113"/>
      <c r="C81" s="4"/>
      <c r="D81" s="109">
        <f t="shared" si="60"/>
        <v>0</v>
      </c>
      <c r="E81" s="110"/>
      <c r="F81" s="5">
        <f t="shared" si="61"/>
        <v>0</v>
      </c>
    </row>
    <row r="82" spans="1:36" x14ac:dyDescent="0.2">
      <c r="A82" s="112" t="s">
        <v>22</v>
      </c>
      <c r="B82" s="113"/>
      <c r="C82" s="4"/>
      <c r="D82" s="109">
        <f t="shared" si="60"/>
        <v>0</v>
      </c>
      <c r="E82" s="110"/>
      <c r="F82" s="5">
        <f t="shared" si="61"/>
        <v>0</v>
      </c>
    </row>
    <row r="83" spans="1:36" x14ac:dyDescent="0.2">
      <c r="A83" s="112" t="s">
        <v>22</v>
      </c>
      <c r="B83" s="113"/>
      <c r="C83" s="4"/>
      <c r="D83" s="109">
        <f t="shared" si="60"/>
        <v>0</v>
      </c>
      <c r="E83" s="110"/>
      <c r="F83" s="5">
        <f t="shared" si="61"/>
        <v>0</v>
      </c>
    </row>
    <row r="84" spans="1:36" x14ac:dyDescent="0.2">
      <c r="H84" s="9"/>
    </row>
    <row r="85" spans="1:36" s="10" customFormat="1" x14ac:dyDescent="0.2">
      <c r="A85" s="17" t="str">
        <f>A38</f>
        <v>JT</v>
      </c>
      <c r="B85" s="18"/>
      <c r="C85" s="90">
        <f>C38</f>
        <v>20</v>
      </c>
      <c r="E85" s="102">
        <f t="shared" ref="E85" si="62">D50-SUM(E86:E106)+E87</f>
        <v>0</v>
      </c>
      <c r="F85" s="101">
        <f t="shared" ref="F85:F106" si="63">C85+D38</f>
        <v>30</v>
      </c>
      <c r="H85" s="102">
        <f t="shared" ref="H85" si="64">G50-SUM(H86:H106)+H87</f>
        <v>0</v>
      </c>
      <c r="I85" s="101">
        <f>F85+G38</f>
        <v>52</v>
      </c>
      <c r="K85" s="102">
        <f t="shared" ref="K85" si="65">J50-SUM(K86:K106)+K87</f>
        <v>0</v>
      </c>
      <c r="L85" s="101">
        <f t="shared" ref="L85:L106" si="66">I85+J38</f>
        <v>60</v>
      </c>
      <c r="N85" s="102">
        <f t="shared" ref="N85" si="67">M50-SUM(N86:N106)+N87</f>
        <v>0</v>
      </c>
      <c r="O85" s="101">
        <f t="shared" ref="O85:O106" si="68">L85+M38</f>
        <v>82</v>
      </c>
      <c r="Q85" s="102">
        <f t="shared" ref="Q85" si="69">P50-SUM(Q86:Q106)+Q87</f>
        <v>0</v>
      </c>
      <c r="R85" s="101">
        <f t="shared" ref="R85:R106" si="70">O85+P38</f>
        <v>103</v>
      </c>
      <c r="T85" s="102">
        <f t="shared" ref="T85" si="71">S50-SUM(T86:T106)+T87</f>
        <v>0</v>
      </c>
      <c r="U85" s="101">
        <f t="shared" ref="U85:U106" si="72">R85+S38</f>
        <v>111</v>
      </c>
      <c r="W85" s="102">
        <f t="shared" ref="W85" si="73">V50-SUM(W86:W106)+W87</f>
        <v>0</v>
      </c>
      <c r="X85" s="101">
        <f t="shared" ref="X85:X106" si="74">U85+V38</f>
        <v>114</v>
      </c>
      <c r="Z85" s="102">
        <f t="shared" ref="Z85" si="75">Y50-SUM(Z86:Z106)+Z87</f>
        <v>0</v>
      </c>
      <c r="AA85" s="101">
        <f t="shared" ref="AA85:AA106" si="76">X85+Y38</f>
        <v>134</v>
      </c>
      <c r="AC85" s="102">
        <f t="shared" ref="AC85" si="77">AB50-SUM(AC86:AC106)+AC87</f>
        <v>0</v>
      </c>
      <c r="AD85" s="101">
        <f t="shared" ref="AD85:AD106" si="78">AA85+AB38</f>
        <v>152</v>
      </c>
      <c r="AF85" s="102">
        <f t="shared" ref="AF85" si="79">AE50-SUM(AF86:AF106)+AF87</f>
        <v>0</v>
      </c>
      <c r="AG85" s="101">
        <f t="shared" ref="AG85:AG106" si="80">AD85+AE38</f>
        <v>173</v>
      </c>
      <c r="AI85" s="102">
        <f t="shared" ref="AI85" si="81">AH50-SUM(AI86:AI106)+AI87</f>
        <v>0</v>
      </c>
      <c r="AJ85" s="101">
        <f t="shared" ref="AJ85:AJ106" si="82">AG85+AH38</f>
        <v>188</v>
      </c>
    </row>
    <row r="86" spans="1:36" s="10" customFormat="1" x14ac:dyDescent="0.2">
      <c r="A86" s="17" t="str">
        <f t="shared" ref="A86" si="83">A39</f>
        <v>CT</v>
      </c>
      <c r="B86" s="18"/>
      <c r="C86" s="90">
        <f>C39</f>
        <v>0</v>
      </c>
      <c r="E86" s="100"/>
      <c r="F86" s="100">
        <f t="shared" si="63"/>
        <v>6</v>
      </c>
      <c r="H86" s="100"/>
      <c r="I86" s="100">
        <f t="shared" ref="I86:I106" si="84">F86+G39</f>
        <v>6</v>
      </c>
      <c r="K86" s="100"/>
      <c r="L86" s="100">
        <f t="shared" si="66"/>
        <v>12</v>
      </c>
      <c r="N86" s="100"/>
      <c r="O86" s="100">
        <f t="shared" si="68"/>
        <v>12</v>
      </c>
      <c r="Q86" s="100"/>
      <c r="R86" s="100">
        <f t="shared" si="70"/>
        <v>12</v>
      </c>
      <c r="T86" s="100"/>
      <c r="U86" s="100">
        <f t="shared" si="72"/>
        <v>12</v>
      </c>
      <c r="W86" s="100"/>
      <c r="X86" s="100">
        <f t="shared" si="74"/>
        <v>12</v>
      </c>
      <c r="Z86" s="100"/>
      <c r="AA86" s="100">
        <f t="shared" si="76"/>
        <v>12</v>
      </c>
      <c r="AC86" s="100"/>
      <c r="AD86" s="100">
        <f t="shared" si="78"/>
        <v>17</v>
      </c>
      <c r="AF86" s="100"/>
      <c r="AG86" s="100">
        <f t="shared" si="80"/>
        <v>18</v>
      </c>
      <c r="AI86" s="100"/>
      <c r="AJ86" s="100">
        <f t="shared" si="82"/>
        <v>18</v>
      </c>
    </row>
    <row r="87" spans="1:36" s="10" customFormat="1" x14ac:dyDescent="0.2">
      <c r="A87" s="17" t="str">
        <f t="shared" ref="A87" si="85">A40</f>
        <v>F</v>
      </c>
      <c r="B87" s="18"/>
      <c r="C87" s="90">
        <f t="shared" ref="C87:C106" si="86">C40</f>
        <v>1</v>
      </c>
      <c r="E87" s="100"/>
      <c r="F87" s="100">
        <f t="shared" si="63"/>
        <v>1</v>
      </c>
      <c r="H87" s="100"/>
      <c r="I87" s="100">
        <f t="shared" si="84"/>
        <v>1</v>
      </c>
      <c r="K87" s="100"/>
      <c r="L87" s="100">
        <f t="shared" si="66"/>
        <v>2</v>
      </c>
      <c r="N87" s="100"/>
      <c r="O87" s="100">
        <f t="shared" si="68"/>
        <v>5</v>
      </c>
      <c r="Q87" s="100"/>
      <c r="R87" s="100">
        <f t="shared" si="70"/>
        <v>5</v>
      </c>
      <c r="T87" s="100"/>
      <c r="U87" s="100">
        <f t="shared" si="72"/>
        <v>6</v>
      </c>
      <c r="W87" s="100"/>
      <c r="X87" s="100">
        <f t="shared" si="74"/>
        <v>7</v>
      </c>
      <c r="Z87" s="100"/>
      <c r="AA87" s="100">
        <f t="shared" si="76"/>
        <v>7</v>
      </c>
      <c r="AC87" s="100"/>
      <c r="AD87" s="100">
        <f t="shared" si="78"/>
        <v>7</v>
      </c>
      <c r="AF87" s="100"/>
      <c r="AG87" s="100">
        <f t="shared" si="80"/>
        <v>9</v>
      </c>
      <c r="AI87" s="100"/>
      <c r="AJ87" s="100">
        <f t="shared" si="82"/>
        <v>10</v>
      </c>
    </row>
    <row r="88" spans="1:36" s="10" customFormat="1" x14ac:dyDescent="0.2">
      <c r="A88" s="17" t="str">
        <f t="shared" ref="A88" si="87">A41</f>
        <v>CA</v>
      </c>
      <c r="B88" s="18"/>
      <c r="C88" s="90">
        <f t="shared" si="86"/>
        <v>0</v>
      </c>
      <c r="E88" s="100"/>
      <c r="F88" s="100">
        <f t="shared" si="63"/>
        <v>0</v>
      </c>
      <c r="H88" s="100"/>
      <c r="I88" s="100">
        <f t="shared" si="84"/>
        <v>0</v>
      </c>
      <c r="K88" s="100"/>
      <c r="L88" s="100">
        <f t="shared" si="66"/>
        <v>0</v>
      </c>
      <c r="N88" s="100"/>
      <c r="O88" s="100">
        <f t="shared" si="68"/>
        <v>0</v>
      </c>
      <c r="Q88" s="100"/>
      <c r="R88" s="100">
        <f t="shared" si="70"/>
        <v>0</v>
      </c>
      <c r="T88" s="100"/>
      <c r="U88" s="100">
        <f t="shared" si="72"/>
        <v>13</v>
      </c>
      <c r="W88" s="100"/>
      <c r="X88" s="100">
        <f t="shared" si="74"/>
        <v>24</v>
      </c>
      <c r="Z88" s="100"/>
      <c r="AA88" s="100">
        <f t="shared" si="76"/>
        <v>24</v>
      </c>
      <c r="AC88" s="100"/>
      <c r="AD88" s="100">
        <f t="shared" si="78"/>
        <v>24</v>
      </c>
      <c r="AF88" s="100"/>
      <c r="AG88" s="100">
        <f t="shared" si="80"/>
        <v>24</v>
      </c>
      <c r="AI88" s="100"/>
      <c r="AJ88" s="100">
        <f t="shared" si="82"/>
        <v>30</v>
      </c>
    </row>
    <row r="89" spans="1:36" s="10" customFormat="1" x14ac:dyDescent="0.2">
      <c r="A89" s="107" t="str">
        <f t="shared" ref="A89:B89" si="88">A42</f>
        <v>CA N-1</v>
      </c>
      <c r="B89" s="108">
        <f t="shared" si="88"/>
        <v>0</v>
      </c>
      <c r="C89" s="90">
        <f t="shared" si="86"/>
        <v>1</v>
      </c>
      <c r="E89" s="100"/>
      <c r="F89" s="100">
        <f t="shared" si="63"/>
        <v>5</v>
      </c>
      <c r="H89" s="100"/>
      <c r="I89" s="100">
        <f t="shared" si="84"/>
        <v>5</v>
      </c>
      <c r="K89" s="100"/>
      <c r="L89" s="100">
        <f t="shared" si="66"/>
        <v>9</v>
      </c>
      <c r="N89" s="100"/>
      <c r="O89" s="100">
        <f t="shared" si="68"/>
        <v>9</v>
      </c>
      <c r="Q89" s="100"/>
      <c r="R89" s="100">
        <f t="shared" si="70"/>
        <v>9</v>
      </c>
      <c r="T89" s="100"/>
      <c r="U89" s="100">
        <f t="shared" si="72"/>
        <v>9</v>
      </c>
      <c r="W89" s="100"/>
      <c r="X89" s="100">
        <f t="shared" si="74"/>
        <v>9</v>
      </c>
      <c r="Z89" s="100"/>
      <c r="AA89" s="100">
        <f t="shared" si="76"/>
        <v>9</v>
      </c>
      <c r="AC89" s="100"/>
      <c r="AD89" s="100">
        <f t="shared" si="78"/>
        <v>9</v>
      </c>
      <c r="AF89" s="100"/>
      <c r="AG89" s="100">
        <f t="shared" si="80"/>
        <v>9</v>
      </c>
      <c r="AI89" s="100"/>
      <c r="AJ89" s="100">
        <f t="shared" si="82"/>
        <v>9</v>
      </c>
    </row>
    <row r="90" spans="1:36" s="10" customFormat="1" x14ac:dyDescent="0.2">
      <c r="A90" s="17" t="str">
        <f t="shared" ref="A90" si="89">A43</f>
        <v>RTT</v>
      </c>
      <c r="B90" s="18"/>
      <c r="C90" s="90">
        <f t="shared" si="86"/>
        <v>2</v>
      </c>
      <c r="E90" s="100"/>
      <c r="F90" s="100">
        <f t="shared" si="63"/>
        <v>2</v>
      </c>
      <c r="H90" s="100"/>
      <c r="I90" s="100">
        <f t="shared" si="84"/>
        <v>2</v>
      </c>
      <c r="K90" s="100"/>
      <c r="L90" s="100">
        <f t="shared" si="66"/>
        <v>4</v>
      </c>
      <c r="N90" s="100"/>
      <c r="O90" s="100">
        <f t="shared" si="68"/>
        <v>4</v>
      </c>
      <c r="Q90" s="100"/>
      <c r="R90" s="100">
        <f t="shared" si="70"/>
        <v>4</v>
      </c>
      <c r="T90" s="100"/>
      <c r="U90" s="100">
        <f t="shared" si="72"/>
        <v>4</v>
      </c>
      <c r="W90" s="100"/>
      <c r="X90" s="100">
        <f t="shared" si="74"/>
        <v>11</v>
      </c>
      <c r="Z90" s="100"/>
      <c r="AA90" s="100">
        <f t="shared" si="76"/>
        <v>11</v>
      </c>
      <c r="AC90" s="100"/>
      <c r="AD90" s="100">
        <f t="shared" si="78"/>
        <v>11</v>
      </c>
      <c r="AF90" s="100"/>
      <c r="AG90" s="100">
        <f t="shared" si="80"/>
        <v>11</v>
      </c>
      <c r="AI90" s="100"/>
      <c r="AJ90" s="100">
        <f t="shared" si="82"/>
        <v>11</v>
      </c>
    </row>
    <row r="91" spans="1:36" s="10" customFormat="1" x14ac:dyDescent="0.2">
      <c r="A91" s="17" t="str">
        <f t="shared" ref="A91" si="90">A44</f>
        <v>sam</v>
      </c>
      <c r="B91" s="18"/>
      <c r="C91" s="90">
        <f t="shared" si="86"/>
        <v>4</v>
      </c>
      <c r="E91" s="100"/>
      <c r="F91" s="100">
        <f t="shared" si="63"/>
        <v>8</v>
      </c>
      <c r="H91" s="100"/>
      <c r="I91" s="100">
        <f t="shared" si="84"/>
        <v>13</v>
      </c>
      <c r="K91" s="100"/>
      <c r="L91" s="100">
        <f t="shared" si="66"/>
        <v>17</v>
      </c>
      <c r="N91" s="100"/>
      <c r="O91" s="100">
        <f t="shared" si="68"/>
        <v>21</v>
      </c>
      <c r="Q91" s="100"/>
      <c r="R91" s="100">
        <f t="shared" si="70"/>
        <v>26</v>
      </c>
      <c r="T91" s="100"/>
      <c r="U91" s="100">
        <f t="shared" si="72"/>
        <v>30</v>
      </c>
      <c r="W91" s="100"/>
      <c r="X91" s="100">
        <f t="shared" si="74"/>
        <v>34</v>
      </c>
      <c r="Z91" s="100"/>
      <c r="AA91" s="100">
        <f t="shared" si="76"/>
        <v>39</v>
      </c>
      <c r="AC91" s="100"/>
      <c r="AD91" s="100">
        <f t="shared" si="78"/>
        <v>43</v>
      </c>
      <c r="AF91" s="100"/>
      <c r="AG91" s="100">
        <f t="shared" si="80"/>
        <v>47</v>
      </c>
      <c r="AI91" s="100"/>
      <c r="AJ91" s="100">
        <f t="shared" si="82"/>
        <v>52</v>
      </c>
    </row>
    <row r="92" spans="1:36" s="10" customFormat="1" x14ac:dyDescent="0.2">
      <c r="A92" s="17" t="str">
        <f t="shared" ref="A92" si="91">A45</f>
        <v>dim</v>
      </c>
      <c r="B92" s="18"/>
      <c r="C92" s="90">
        <f t="shared" si="86"/>
        <v>4</v>
      </c>
      <c r="E92" s="100"/>
      <c r="F92" s="100">
        <f t="shared" si="63"/>
        <v>8</v>
      </c>
      <c r="H92" s="100"/>
      <c r="I92" s="100">
        <f t="shared" si="84"/>
        <v>12</v>
      </c>
      <c r="K92" s="100"/>
      <c r="L92" s="100">
        <f t="shared" si="66"/>
        <v>17</v>
      </c>
      <c r="N92" s="100"/>
      <c r="O92" s="100">
        <f t="shared" si="68"/>
        <v>21</v>
      </c>
      <c r="Q92" s="100"/>
      <c r="R92" s="100">
        <f t="shared" si="70"/>
        <v>25</v>
      </c>
      <c r="T92" s="100"/>
      <c r="U92" s="100">
        <f t="shared" si="72"/>
        <v>30</v>
      </c>
      <c r="W92" s="100"/>
      <c r="X92" s="100">
        <f t="shared" si="74"/>
        <v>34</v>
      </c>
      <c r="Z92" s="100"/>
      <c r="AA92" s="100">
        <f t="shared" si="76"/>
        <v>39</v>
      </c>
      <c r="AC92" s="100"/>
      <c r="AD92" s="100">
        <f t="shared" si="78"/>
        <v>43</v>
      </c>
      <c r="AF92" s="100"/>
      <c r="AG92" s="100">
        <f t="shared" si="80"/>
        <v>47</v>
      </c>
      <c r="AI92" s="100"/>
      <c r="AJ92" s="100">
        <f t="shared" si="82"/>
        <v>52</v>
      </c>
    </row>
    <row r="93" spans="1:36" s="10" customFormat="1" x14ac:dyDescent="0.2">
      <c r="A93" s="17" t="str">
        <f t="shared" ref="A93" si="92">A46</f>
        <v>JNT</v>
      </c>
      <c r="B93" s="18"/>
      <c r="C93" s="90">
        <f t="shared" si="86"/>
        <v>0</v>
      </c>
      <c r="E93" s="100"/>
      <c r="F93" s="100">
        <f t="shared" si="63"/>
        <v>0</v>
      </c>
      <c r="H93" s="100"/>
      <c r="I93" s="100">
        <f t="shared" si="84"/>
        <v>0</v>
      </c>
      <c r="K93" s="100"/>
      <c r="L93" s="100">
        <f t="shared" si="66"/>
        <v>0</v>
      </c>
      <c r="N93" s="100"/>
      <c r="O93" s="100">
        <f t="shared" si="68"/>
        <v>0</v>
      </c>
      <c r="Q93" s="100"/>
      <c r="R93" s="100">
        <f t="shared" si="70"/>
        <v>0</v>
      </c>
      <c r="T93" s="100"/>
      <c r="U93" s="100">
        <f t="shared" si="72"/>
        <v>0</v>
      </c>
      <c r="W93" s="100"/>
      <c r="X93" s="100">
        <f t="shared" si="74"/>
        <v>0</v>
      </c>
      <c r="Z93" s="100"/>
      <c r="AA93" s="100">
        <f t="shared" si="76"/>
        <v>0</v>
      </c>
      <c r="AC93" s="100"/>
      <c r="AD93" s="100">
        <f t="shared" si="78"/>
        <v>0</v>
      </c>
      <c r="AF93" s="100"/>
      <c r="AG93" s="100">
        <f t="shared" si="80"/>
        <v>0</v>
      </c>
      <c r="AI93" s="100"/>
      <c r="AJ93" s="100">
        <f t="shared" si="82"/>
        <v>0</v>
      </c>
    </row>
    <row r="94" spans="1:36" s="10" customFormat="1" x14ac:dyDescent="0.2">
      <c r="A94" s="17" t="str">
        <f t="shared" ref="A94" si="93">A47</f>
        <v>Sans soldes</v>
      </c>
      <c r="B94" s="18"/>
      <c r="C94" s="90">
        <f t="shared" si="86"/>
        <v>0</v>
      </c>
      <c r="E94" s="100"/>
      <c r="F94" s="100">
        <f t="shared" si="63"/>
        <v>0</v>
      </c>
      <c r="H94" s="100"/>
      <c r="I94" s="100">
        <f t="shared" si="84"/>
        <v>0</v>
      </c>
      <c r="K94" s="100"/>
      <c r="L94" s="100">
        <f t="shared" si="66"/>
        <v>0</v>
      </c>
      <c r="N94" s="100"/>
      <c r="O94" s="100">
        <f t="shared" si="68"/>
        <v>0</v>
      </c>
      <c r="Q94" s="100"/>
      <c r="R94" s="100">
        <f t="shared" si="70"/>
        <v>0</v>
      </c>
      <c r="T94" s="100"/>
      <c r="U94" s="100">
        <f t="shared" si="72"/>
        <v>0</v>
      </c>
      <c r="W94" s="100"/>
      <c r="X94" s="100">
        <f t="shared" si="74"/>
        <v>0</v>
      </c>
      <c r="Z94" s="100"/>
      <c r="AA94" s="100">
        <f t="shared" si="76"/>
        <v>0</v>
      </c>
      <c r="AC94" s="100"/>
      <c r="AD94" s="100">
        <f t="shared" si="78"/>
        <v>0</v>
      </c>
      <c r="AF94" s="100"/>
      <c r="AG94" s="100">
        <f t="shared" si="80"/>
        <v>0</v>
      </c>
      <c r="AI94" s="100"/>
      <c r="AJ94" s="100">
        <f t="shared" si="82"/>
        <v>0</v>
      </c>
    </row>
    <row r="95" spans="1:36" s="10" customFormat="1" x14ac:dyDescent="0.2">
      <c r="A95" s="17" t="str">
        <f t="shared" ref="A95" si="94">A48</f>
        <v>Maladie</v>
      </c>
      <c r="B95" s="18"/>
      <c r="C95" s="90">
        <f t="shared" si="86"/>
        <v>0</v>
      </c>
      <c r="E95" s="100"/>
      <c r="F95" s="100">
        <f t="shared" si="63"/>
        <v>0</v>
      </c>
      <c r="H95" s="100"/>
      <c r="I95" s="100">
        <f t="shared" si="84"/>
        <v>0</v>
      </c>
      <c r="K95" s="100"/>
      <c r="L95" s="100">
        <f t="shared" si="66"/>
        <v>0</v>
      </c>
      <c r="N95" s="100"/>
      <c r="O95" s="100">
        <f t="shared" si="68"/>
        <v>0</v>
      </c>
      <c r="Q95" s="100"/>
      <c r="R95" s="100">
        <f t="shared" si="70"/>
        <v>0</v>
      </c>
      <c r="T95" s="100"/>
      <c r="U95" s="100">
        <f t="shared" si="72"/>
        <v>0</v>
      </c>
      <c r="W95" s="100"/>
      <c r="X95" s="100">
        <f t="shared" si="74"/>
        <v>0</v>
      </c>
      <c r="Z95" s="100"/>
      <c r="AA95" s="100">
        <f t="shared" si="76"/>
        <v>0</v>
      </c>
      <c r="AC95" s="100"/>
      <c r="AD95" s="100">
        <f t="shared" si="78"/>
        <v>0</v>
      </c>
      <c r="AF95" s="100"/>
      <c r="AG95" s="100">
        <f t="shared" si="80"/>
        <v>0</v>
      </c>
      <c r="AI95" s="100"/>
      <c r="AJ95" s="100">
        <f t="shared" si="82"/>
        <v>0</v>
      </c>
    </row>
    <row r="96" spans="1:36" s="10" customFormat="1" x14ac:dyDescent="0.2">
      <c r="A96" s="17" t="str">
        <f t="shared" ref="A96" si="95">A49</f>
        <v>AT</v>
      </c>
      <c r="B96" s="18"/>
      <c r="C96" s="90">
        <f t="shared" si="86"/>
        <v>0</v>
      </c>
      <c r="E96" s="100"/>
      <c r="F96" s="100">
        <f t="shared" si="63"/>
        <v>0</v>
      </c>
      <c r="H96" s="100"/>
      <c r="I96" s="100">
        <f t="shared" si="84"/>
        <v>0</v>
      </c>
      <c r="K96" s="100"/>
      <c r="L96" s="100">
        <f t="shared" si="66"/>
        <v>0</v>
      </c>
      <c r="N96" s="100"/>
      <c r="O96" s="100">
        <f t="shared" si="68"/>
        <v>0</v>
      </c>
      <c r="Q96" s="100"/>
      <c r="R96" s="100">
        <f t="shared" si="70"/>
        <v>0</v>
      </c>
      <c r="T96" s="100"/>
      <c r="U96" s="100">
        <f t="shared" si="72"/>
        <v>0</v>
      </c>
      <c r="W96" s="100"/>
      <c r="X96" s="100">
        <f t="shared" si="74"/>
        <v>0</v>
      </c>
      <c r="Z96" s="100"/>
      <c r="AA96" s="100">
        <f t="shared" si="76"/>
        <v>0</v>
      </c>
      <c r="AC96" s="100"/>
      <c r="AD96" s="100">
        <f t="shared" si="78"/>
        <v>0</v>
      </c>
      <c r="AF96" s="100"/>
      <c r="AG96" s="100">
        <f t="shared" si="80"/>
        <v>0</v>
      </c>
      <c r="AI96" s="100"/>
      <c r="AJ96" s="100">
        <f t="shared" si="82"/>
        <v>0</v>
      </c>
    </row>
    <row r="97" spans="1:36" s="10" customFormat="1" x14ac:dyDescent="0.2">
      <c r="A97" s="17" t="str">
        <f t="shared" ref="A97" si="96">A50</f>
        <v>EV</v>
      </c>
      <c r="B97" s="18"/>
      <c r="C97" s="90">
        <f t="shared" si="86"/>
        <v>0</v>
      </c>
      <c r="E97" s="100"/>
      <c r="F97" s="100">
        <f t="shared" si="63"/>
        <v>0</v>
      </c>
      <c r="H97" s="100"/>
      <c r="I97" s="100">
        <f t="shared" si="84"/>
        <v>0</v>
      </c>
      <c r="K97" s="100"/>
      <c r="L97" s="100">
        <f t="shared" si="66"/>
        <v>0</v>
      </c>
      <c r="N97" s="100"/>
      <c r="O97" s="100">
        <f t="shared" si="68"/>
        <v>0</v>
      </c>
      <c r="Q97" s="100"/>
      <c r="R97" s="100">
        <f t="shared" si="70"/>
        <v>0</v>
      </c>
      <c r="T97" s="100"/>
      <c r="U97" s="100">
        <f t="shared" si="72"/>
        <v>0</v>
      </c>
      <c r="W97" s="100"/>
      <c r="X97" s="100">
        <f t="shared" si="74"/>
        <v>0</v>
      </c>
      <c r="Z97" s="100"/>
      <c r="AA97" s="100">
        <f t="shared" si="76"/>
        <v>0</v>
      </c>
      <c r="AC97" s="100"/>
      <c r="AD97" s="100">
        <f t="shared" si="78"/>
        <v>0</v>
      </c>
      <c r="AF97" s="100"/>
      <c r="AG97" s="100">
        <f t="shared" si="80"/>
        <v>0</v>
      </c>
      <c r="AI97" s="100"/>
      <c r="AJ97" s="100">
        <f t="shared" si="82"/>
        <v>0</v>
      </c>
    </row>
    <row r="98" spans="1:36" s="10" customFormat="1" x14ac:dyDescent="0.2">
      <c r="A98" s="17" t="str">
        <f t="shared" ref="A98" si="97">A51</f>
        <v>RF</v>
      </c>
      <c r="B98" s="18"/>
      <c r="C98" s="90">
        <f t="shared" si="86"/>
        <v>0</v>
      </c>
      <c r="E98" s="100"/>
      <c r="F98" s="100">
        <f t="shared" si="63"/>
        <v>0</v>
      </c>
      <c r="H98" s="100"/>
      <c r="I98" s="100">
        <f t="shared" si="84"/>
        <v>0</v>
      </c>
      <c r="K98" s="100"/>
      <c r="L98" s="100">
        <f t="shared" si="66"/>
        <v>1</v>
      </c>
      <c r="N98" s="100"/>
      <c r="O98" s="100">
        <f t="shared" si="68"/>
        <v>2</v>
      </c>
      <c r="Q98" s="100"/>
      <c r="R98" s="100">
        <f t="shared" si="70"/>
        <v>2</v>
      </c>
      <c r="T98" s="100"/>
      <c r="U98" s="100">
        <f t="shared" si="72"/>
        <v>3</v>
      </c>
      <c r="W98" s="100"/>
      <c r="X98" s="100">
        <f t="shared" si="74"/>
        <v>4</v>
      </c>
      <c r="Z98" s="100"/>
      <c r="AA98" s="100">
        <f t="shared" si="76"/>
        <v>4</v>
      </c>
      <c r="AC98" s="100"/>
      <c r="AD98" s="100">
        <f t="shared" si="78"/>
        <v>4</v>
      </c>
      <c r="AF98" s="100"/>
      <c r="AG98" s="100">
        <f t="shared" si="80"/>
        <v>4</v>
      </c>
      <c r="AI98" s="100"/>
      <c r="AJ98" s="100">
        <f t="shared" si="82"/>
        <v>4</v>
      </c>
    </row>
    <row r="99" spans="1:36" s="10" customFormat="1" x14ac:dyDescent="0.2">
      <c r="A99" s="17" t="str">
        <f t="shared" ref="A99" si="98">A52</f>
        <v>Pré-rentrée</v>
      </c>
      <c r="B99" s="18"/>
      <c r="C99" s="90">
        <f t="shared" si="86"/>
        <v>0</v>
      </c>
      <c r="E99" s="100"/>
      <c r="F99" s="100">
        <f t="shared" si="63"/>
        <v>0</v>
      </c>
      <c r="H99" s="100"/>
      <c r="I99" s="100">
        <f t="shared" si="84"/>
        <v>0</v>
      </c>
      <c r="K99" s="100"/>
      <c r="L99" s="100">
        <f t="shared" si="66"/>
        <v>0</v>
      </c>
      <c r="N99" s="100"/>
      <c r="O99" s="100">
        <f t="shared" si="68"/>
        <v>0</v>
      </c>
      <c r="Q99" s="100"/>
      <c r="R99" s="100">
        <f t="shared" si="70"/>
        <v>0</v>
      </c>
      <c r="T99" s="100"/>
      <c r="U99" s="100">
        <f t="shared" si="72"/>
        <v>0</v>
      </c>
      <c r="W99" s="100"/>
      <c r="X99" s="100">
        <f t="shared" si="74"/>
        <v>1</v>
      </c>
      <c r="Z99" s="100"/>
      <c r="AA99" s="100">
        <f t="shared" si="76"/>
        <v>1</v>
      </c>
      <c r="AC99" s="100"/>
      <c r="AD99" s="100">
        <f t="shared" si="78"/>
        <v>1</v>
      </c>
      <c r="AF99" s="100"/>
      <c r="AG99" s="100">
        <f t="shared" si="80"/>
        <v>1</v>
      </c>
      <c r="AI99" s="100"/>
      <c r="AJ99" s="100">
        <f t="shared" si="82"/>
        <v>1</v>
      </c>
    </row>
    <row r="100" spans="1:36" s="10" customFormat="1" x14ac:dyDescent="0.2">
      <c r="A100" s="17" t="str">
        <f t="shared" ref="A100" si="99">A53</f>
        <v>A compléter</v>
      </c>
      <c r="B100" s="18"/>
      <c r="C100" s="90">
        <f t="shared" si="86"/>
        <v>0</v>
      </c>
      <c r="E100" s="100"/>
      <c r="F100" s="100">
        <f t="shared" si="63"/>
        <v>0</v>
      </c>
      <c r="H100" s="100"/>
      <c r="I100" s="100">
        <f t="shared" si="84"/>
        <v>0</v>
      </c>
      <c r="K100" s="100"/>
      <c r="L100" s="100">
        <f t="shared" si="66"/>
        <v>0</v>
      </c>
      <c r="N100" s="100"/>
      <c r="O100" s="100">
        <f t="shared" si="68"/>
        <v>0</v>
      </c>
      <c r="Q100" s="100"/>
      <c r="R100" s="100">
        <f t="shared" si="70"/>
        <v>0</v>
      </c>
      <c r="T100" s="100"/>
      <c r="U100" s="100">
        <f t="shared" si="72"/>
        <v>0</v>
      </c>
      <c r="W100" s="100"/>
      <c r="X100" s="100">
        <f t="shared" si="74"/>
        <v>0</v>
      </c>
      <c r="Z100" s="100"/>
      <c r="AA100" s="100">
        <f t="shared" si="76"/>
        <v>0</v>
      </c>
      <c r="AC100" s="100"/>
      <c r="AD100" s="100">
        <f t="shared" si="78"/>
        <v>0</v>
      </c>
      <c r="AF100" s="100"/>
      <c r="AG100" s="100">
        <f t="shared" si="80"/>
        <v>0</v>
      </c>
      <c r="AI100" s="100"/>
      <c r="AJ100" s="100">
        <f t="shared" si="82"/>
        <v>0</v>
      </c>
    </row>
    <row r="101" spans="1:36" s="10" customFormat="1" x14ac:dyDescent="0.2">
      <c r="A101" s="17" t="str">
        <f t="shared" ref="A101" si="100">A54</f>
        <v>A compléter</v>
      </c>
      <c r="B101" s="18"/>
      <c r="C101" s="90">
        <f t="shared" si="86"/>
        <v>0</v>
      </c>
      <c r="E101" s="100"/>
      <c r="F101" s="100">
        <f t="shared" si="63"/>
        <v>0</v>
      </c>
      <c r="H101" s="100"/>
      <c r="I101" s="100">
        <f t="shared" si="84"/>
        <v>0</v>
      </c>
      <c r="K101" s="100"/>
      <c r="L101" s="100">
        <f t="shared" si="66"/>
        <v>0</v>
      </c>
      <c r="N101" s="100"/>
      <c r="O101" s="100">
        <f t="shared" si="68"/>
        <v>0</v>
      </c>
      <c r="Q101" s="100"/>
      <c r="R101" s="100">
        <f t="shared" si="70"/>
        <v>0</v>
      </c>
      <c r="T101" s="100"/>
      <c r="U101" s="100">
        <f t="shared" si="72"/>
        <v>0</v>
      </c>
      <c r="W101" s="100"/>
      <c r="X101" s="100">
        <f t="shared" si="74"/>
        <v>0</v>
      </c>
      <c r="Z101" s="100"/>
      <c r="AA101" s="100">
        <f t="shared" si="76"/>
        <v>0</v>
      </c>
      <c r="AC101" s="100"/>
      <c r="AD101" s="100">
        <f t="shared" si="78"/>
        <v>0</v>
      </c>
      <c r="AF101" s="100"/>
      <c r="AG101" s="100">
        <f t="shared" si="80"/>
        <v>0</v>
      </c>
      <c r="AI101" s="100"/>
      <c r="AJ101" s="100">
        <f t="shared" si="82"/>
        <v>0</v>
      </c>
    </row>
    <row r="102" spans="1:36" s="10" customFormat="1" x14ac:dyDescent="0.2">
      <c r="A102" s="17" t="str">
        <f t="shared" ref="A102" si="101">A55</f>
        <v>A compléter</v>
      </c>
      <c r="B102" s="18"/>
      <c r="C102" s="90">
        <f t="shared" si="86"/>
        <v>0</v>
      </c>
      <c r="E102" s="100"/>
      <c r="F102" s="100">
        <f t="shared" si="63"/>
        <v>0</v>
      </c>
      <c r="H102" s="100"/>
      <c r="I102" s="100">
        <f t="shared" si="84"/>
        <v>0</v>
      </c>
      <c r="K102" s="100"/>
      <c r="L102" s="100">
        <f t="shared" si="66"/>
        <v>0</v>
      </c>
      <c r="N102" s="100"/>
      <c r="O102" s="100">
        <f t="shared" si="68"/>
        <v>0</v>
      </c>
      <c r="Q102" s="100"/>
      <c r="R102" s="100">
        <f t="shared" si="70"/>
        <v>0</v>
      </c>
      <c r="T102" s="100"/>
      <c r="U102" s="100">
        <f t="shared" si="72"/>
        <v>0</v>
      </c>
      <c r="W102" s="100"/>
      <c r="X102" s="100">
        <f t="shared" si="74"/>
        <v>0</v>
      </c>
      <c r="Z102" s="100"/>
      <c r="AA102" s="100">
        <f t="shared" si="76"/>
        <v>0</v>
      </c>
      <c r="AC102" s="100"/>
      <c r="AD102" s="100">
        <f t="shared" si="78"/>
        <v>0</v>
      </c>
      <c r="AF102" s="100"/>
      <c r="AG102" s="100">
        <f t="shared" si="80"/>
        <v>0</v>
      </c>
      <c r="AI102" s="100"/>
      <c r="AJ102" s="100">
        <f t="shared" si="82"/>
        <v>0</v>
      </c>
    </row>
    <row r="103" spans="1:36" s="10" customFormat="1" x14ac:dyDescent="0.2">
      <c r="A103" s="17" t="str">
        <f t="shared" ref="A103" si="102">A56</f>
        <v>A compléter</v>
      </c>
      <c r="B103" s="18"/>
      <c r="C103" s="90">
        <f t="shared" si="86"/>
        <v>0</v>
      </c>
      <c r="E103" s="100"/>
      <c r="F103" s="100">
        <f t="shared" si="63"/>
        <v>0</v>
      </c>
      <c r="H103" s="100"/>
      <c r="I103" s="100">
        <f t="shared" si="84"/>
        <v>0</v>
      </c>
      <c r="K103" s="100"/>
      <c r="L103" s="100">
        <f t="shared" si="66"/>
        <v>0</v>
      </c>
      <c r="N103" s="100"/>
      <c r="O103" s="100">
        <f t="shared" si="68"/>
        <v>0</v>
      </c>
      <c r="Q103" s="100"/>
      <c r="R103" s="100">
        <f t="shared" si="70"/>
        <v>0</v>
      </c>
      <c r="T103" s="100"/>
      <c r="U103" s="100">
        <f t="shared" si="72"/>
        <v>0</v>
      </c>
      <c r="W103" s="100"/>
      <c r="X103" s="100">
        <f t="shared" si="74"/>
        <v>0</v>
      </c>
      <c r="Z103" s="100"/>
      <c r="AA103" s="100">
        <f t="shared" si="76"/>
        <v>0</v>
      </c>
      <c r="AC103" s="100"/>
      <c r="AD103" s="100">
        <f t="shared" si="78"/>
        <v>0</v>
      </c>
      <c r="AF103" s="100"/>
      <c r="AG103" s="100">
        <f t="shared" si="80"/>
        <v>0</v>
      </c>
      <c r="AI103" s="100"/>
      <c r="AJ103" s="100">
        <f t="shared" si="82"/>
        <v>0</v>
      </c>
    </row>
    <row r="104" spans="1:36" s="10" customFormat="1" x14ac:dyDescent="0.2">
      <c r="A104" s="17" t="str">
        <f t="shared" ref="A104" si="103">A57</f>
        <v>A compléter</v>
      </c>
      <c r="B104" s="18"/>
      <c r="C104" s="90">
        <f t="shared" si="86"/>
        <v>0</v>
      </c>
      <c r="E104" s="100"/>
      <c r="F104" s="100">
        <f t="shared" si="63"/>
        <v>0</v>
      </c>
      <c r="H104" s="100"/>
      <c r="I104" s="100">
        <f t="shared" si="84"/>
        <v>0</v>
      </c>
      <c r="K104" s="100"/>
      <c r="L104" s="100">
        <f t="shared" si="66"/>
        <v>0</v>
      </c>
      <c r="N104" s="100"/>
      <c r="O104" s="100">
        <f t="shared" si="68"/>
        <v>0</v>
      </c>
      <c r="Q104" s="100"/>
      <c r="R104" s="100">
        <f t="shared" si="70"/>
        <v>0</v>
      </c>
      <c r="T104" s="100"/>
      <c r="U104" s="100">
        <f t="shared" si="72"/>
        <v>0</v>
      </c>
      <c r="W104" s="100"/>
      <c r="X104" s="100">
        <f t="shared" si="74"/>
        <v>0</v>
      </c>
      <c r="Z104" s="100"/>
      <c r="AA104" s="100">
        <f t="shared" si="76"/>
        <v>0</v>
      </c>
      <c r="AC104" s="100"/>
      <c r="AD104" s="100">
        <f t="shared" si="78"/>
        <v>0</v>
      </c>
      <c r="AF104" s="100"/>
      <c r="AG104" s="100">
        <f t="shared" si="80"/>
        <v>0</v>
      </c>
      <c r="AI104" s="100"/>
      <c r="AJ104" s="100">
        <f t="shared" si="82"/>
        <v>0</v>
      </c>
    </row>
    <row r="105" spans="1:36" s="10" customFormat="1" x14ac:dyDescent="0.2">
      <c r="A105" s="17" t="str">
        <f t="shared" ref="A105" si="104">A58</f>
        <v>A compléter</v>
      </c>
      <c r="B105" s="18"/>
      <c r="C105" s="90">
        <f t="shared" si="86"/>
        <v>0</v>
      </c>
      <c r="E105" s="100"/>
      <c r="F105" s="100">
        <f t="shared" si="63"/>
        <v>0</v>
      </c>
      <c r="H105" s="100"/>
      <c r="I105" s="100">
        <f t="shared" si="84"/>
        <v>0</v>
      </c>
      <c r="K105" s="100"/>
      <c r="L105" s="100">
        <f t="shared" si="66"/>
        <v>0</v>
      </c>
      <c r="N105" s="100"/>
      <c r="O105" s="100">
        <f t="shared" si="68"/>
        <v>0</v>
      </c>
      <c r="Q105" s="100"/>
      <c r="R105" s="100">
        <f t="shared" si="70"/>
        <v>0</v>
      </c>
      <c r="T105" s="100"/>
      <c r="U105" s="100">
        <f t="shared" si="72"/>
        <v>0</v>
      </c>
      <c r="W105" s="100"/>
      <c r="X105" s="100">
        <f t="shared" si="74"/>
        <v>0</v>
      </c>
      <c r="Z105" s="100"/>
      <c r="AA105" s="100">
        <f t="shared" si="76"/>
        <v>0</v>
      </c>
      <c r="AC105" s="100"/>
      <c r="AD105" s="100">
        <f t="shared" si="78"/>
        <v>0</v>
      </c>
      <c r="AF105" s="100"/>
      <c r="AG105" s="100">
        <f t="shared" si="80"/>
        <v>0</v>
      </c>
      <c r="AI105" s="100"/>
      <c r="AJ105" s="100">
        <f t="shared" si="82"/>
        <v>0</v>
      </c>
    </row>
    <row r="106" spans="1:36" s="10" customFormat="1" x14ac:dyDescent="0.2">
      <c r="A106" s="17" t="str">
        <f t="shared" ref="A106" si="105">A59</f>
        <v>A compléter</v>
      </c>
      <c r="B106" s="18"/>
      <c r="C106" s="90">
        <f t="shared" si="86"/>
        <v>0</v>
      </c>
      <c r="E106" s="100"/>
      <c r="F106" s="100">
        <f t="shared" si="63"/>
        <v>0</v>
      </c>
      <c r="H106" s="100"/>
      <c r="I106" s="100">
        <f t="shared" si="84"/>
        <v>0</v>
      </c>
      <c r="K106" s="100"/>
      <c r="L106" s="100">
        <f t="shared" si="66"/>
        <v>0</v>
      </c>
      <c r="N106" s="100"/>
      <c r="O106" s="100">
        <f t="shared" si="68"/>
        <v>0</v>
      </c>
      <c r="Q106" s="100"/>
      <c r="R106" s="100">
        <f t="shared" si="70"/>
        <v>0</v>
      </c>
      <c r="T106" s="100"/>
      <c r="U106" s="100">
        <f t="shared" si="72"/>
        <v>0</v>
      </c>
      <c r="W106" s="100"/>
      <c r="X106" s="100">
        <f t="shared" si="74"/>
        <v>0</v>
      </c>
      <c r="Z106" s="100"/>
      <c r="AA106" s="100">
        <f t="shared" si="76"/>
        <v>0</v>
      </c>
      <c r="AC106" s="100"/>
      <c r="AD106" s="100">
        <f t="shared" si="78"/>
        <v>0</v>
      </c>
      <c r="AF106" s="100"/>
      <c r="AG106" s="100">
        <f t="shared" si="80"/>
        <v>0</v>
      </c>
      <c r="AI106" s="100"/>
      <c r="AJ106" s="100">
        <f t="shared" si="82"/>
        <v>0</v>
      </c>
    </row>
  </sheetData>
  <mergeCells count="50">
    <mergeCell ref="A61:B61"/>
    <mergeCell ref="A72:B72"/>
    <mergeCell ref="A73:B73"/>
    <mergeCell ref="A42:B42"/>
    <mergeCell ref="R1:AA1"/>
    <mergeCell ref="I1:O1"/>
    <mergeCell ref="A62:B62"/>
    <mergeCell ref="A63:B63"/>
    <mergeCell ref="A64:B64"/>
    <mergeCell ref="A65:B65"/>
    <mergeCell ref="A67:B67"/>
    <mergeCell ref="A68:B68"/>
    <mergeCell ref="A69:B69"/>
    <mergeCell ref="A70:B70"/>
    <mergeCell ref="A66:B66"/>
    <mergeCell ref="D79:E79"/>
    <mergeCell ref="A79:B79"/>
    <mergeCell ref="A80:B80"/>
    <mergeCell ref="A81:B81"/>
    <mergeCell ref="A71:B71"/>
    <mergeCell ref="A74:B74"/>
    <mergeCell ref="A75:B75"/>
    <mergeCell ref="D71:E71"/>
    <mergeCell ref="D72:E72"/>
    <mergeCell ref="D73:E73"/>
    <mergeCell ref="D74:E74"/>
    <mergeCell ref="D75:E75"/>
    <mergeCell ref="A78:B78"/>
    <mergeCell ref="A76:B76"/>
    <mergeCell ref="A77:B77"/>
    <mergeCell ref="D61:E61"/>
    <mergeCell ref="D76:E76"/>
    <mergeCell ref="D77:E77"/>
    <mergeCell ref="D78:E78"/>
    <mergeCell ref="D66:E66"/>
    <mergeCell ref="D62:E62"/>
    <mergeCell ref="D63:E63"/>
    <mergeCell ref="D64:E64"/>
    <mergeCell ref="D65:E65"/>
    <mergeCell ref="D67:E67"/>
    <mergeCell ref="D68:E68"/>
    <mergeCell ref="D69:E69"/>
    <mergeCell ref="D70:E70"/>
    <mergeCell ref="A89:B89"/>
    <mergeCell ref="D80:E80"/>
    <mergeCell ref="D81:E81"/>
    <mergeCell ref="D82:E82"/>
    <mergeCell ref="D83:E83"/>
    <mergeCell ref="A82:B82"/>
    <mergeCell ref="A83:B83"/>
  </mergeCells>
  <conditionalFormatting sqref="A5:A35 AH5:AH35 AE5:AE35 AB5:AB35 Y5:Y35 V5:V35 S5:S35 P5:P35 M5:M35 J5:J35 G5:G35 D5:D35">
    <cfRule type="expression" dxfId="6" priority="8">
      <formula>OR(A5="sam",A5="dim")</formula>
    </cfRule>
  </conditionalFormatting>
  <conditionalFormatting sqref="B5:AI35">
    <cfRule type="expression" dxfId="5" priority="7">
      <formula>OR(A5="sam",A5="dim")</formula>
    </cfRule>
  </conditionalFormatting>
  <conditionalFormatting sqref="AJ33:AJ34 AJ26:AJ27 AJ19:AJ20 AJ12:AJ13 AJ5:AJ6">
    <cfRule type="expression" dxfId="4" priority="4">
      <formula>OR(AI5="sam",AI5="dim")</formula>
    </cfRule>
  </conditionalFormatting>
  <conditionalFormatting sqref="A5:AJ35">
    <cfRule type="cellIs" dxfId="3" priority="3" operator="equal">
      <formula>"RH"</formula>
    </cfRule>
  </conditionalFormatting>
  <conditionalFormatting sqref="A5:A35">
    <cfRule type="expression" dxfId="2" priority="11">
      <formula>OR(#REF!="sam",#REF!="dim")</formula>
    </cfRule>
  </conditionalFormatting>
  <conditionalFormatting sqref="AJ35 AJ30:AJ33 AJ28">
    <cfRule type="expression" dxfId="1" priority="2">
      <formula>OR(AI28="sam",AI28="dim")</formula>
    </cfRule>
  </conditionalFormatting>
  <conditionalFormatting sqref="AJ34 AJ26:AJ27 AJ19:AJ20 AJ12:AJ13 AJ5:AJ6">
    <cfRule type="expression" dxfId="0" priority="1">
      <formula>OR(AI5="sam",AI5="dim")</formula>
    </cfRule>
  </conditionalFormatting>
  <pageMargins left="0.18" right="0.59" top="0.13" bottom="0.984251969" header="0.13" footer="0.4921259845"/>
  <pageSetup paperSize="9" scale="40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emise_à_zéro">
                <anchor moveWithCells="1" sizeWithCells="1">
                  <from>
                    <xdr:col>29</xdr:col>
                    <xdr:colOff>209550</xdr:colOff>
                    <xdr:row>0</xdr:row>
                    <xdr:rowOff>142875</xdr:rowOff>
                  </from>
                  <to>
                    <xdr:col>35</xdr:col>
                    <xdr:colOff>85725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5" sqref="A5"/>
    </sheetView>
  </sheetViews>
  <sheetFormatPr baseColWidth="10" defaultRowHeight="12.75" x14ac:dyDescent="0.2"/>
  <sheetData>
    <row r="1" spans="1:1" x14ac:dyDescent="0.2">
      <c r="A1" s="8" t="s">
        <v>18</v>
      </c>
    </row>
    <row r="2" spans="1:1" x14ac:dyDescent="0.2">
      <c r="A2" s="8" t="s">
        <v>17</v>
      </c>
    </row>
    <row r="3" spans="1:1" x14ac:dyDescent="0.2">
      <c r="A3" s="8" t="s">
        <v>19</v>
      </c>
    </row>
    <row r="4" spans="1:1" x14ac:dyDescent="0.2">
      <c r="A4" s="8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L63"/>
  <sheetViews>
    <sheetView tabSelected="1" topLeftCell="A28" zoomScaleNormal="100" workbookViewId="0">
      <selection activeCell="H40" sqref="H40"/>
    </sheetView>
  </sheetViews>
  <sheetFormatPr baseColWidth="10" defaultRowHeight="12.75" outlineLevelCol="1" x14ac:dyDescent="0.2"/>
  <cols>
    <col min="2" max="6" width="11.42578125" customWidth="1" outlineLevel="1"/>
    <col min="7" max="7" width="13" bestFit="1" customWidth="1"/>
    <col min="8" max="8" width="34" customWidth="1"/>
    <col min="9" max="9" width="26.42578125" customWidth="1"/>
    <col min="10" max="10" width="34.5703125" customWidth="1"/>
    <col min="11" max="11" width="27" customWidth="1"/>
    <col min="12" max="12" width="27.42578125" customWidth="1"/>
  </cols>
  <sheetData>
    <row r="1" spans="1:12" x14ac:dyDescent="0.2">
      <c r="C1" s="8"/>
    </row>
    <row r="2" spans="1:12" x14ac:dyDescent="0.2">
      <c r="H2" s="8"/>
    </row>
    <row r="3" spans="1:12" x14ac:dyDescent="0.2">
      <c r="B3" s="8" t="s">
        <v>48</v>
      </c>
      <c r="C3" s="8" t="s">
        <v>47</v>
      </c>
      <c r="D3" s="8" t="s">
        <v>30</v>
      </c>
      <c r="E3" s="8" t="s">
        <v>31</v>
      </c>
      <c r="G3" s="8" t="s">
        <v>49</v>
      </c>
      <c r="H3" s="8"/>
    </row>
    <row r="4" spans="1:12" x14ac:dyDescent="0.2">
      <c r="A4" s="2">
        <f>A5-1</f>
        <v>43190</v>
      </c>
      <c r="B4" s="103">
        <f>DAY(A4)+1</f>
        <v>32</v>
      </c>
      <c r="C4" s="8" t="str">
        <f>HLOOKUP(TEXT(A4,"mmmm"),Matrice!$4:$35,$B4,FALSE)</f>
        <v>RH</v>
      </c>
      <c r="E4" s="138" t="str">
        <f>IF(AND(ISNUMBER(D4),ISTEXT(D5)),CONCATENATE(" au ",TEXT(A4,"jj/mm/aa")),IF(C1="RH","",IF(AND(ISNUMBER(D4),ISNUMBER(D5)),"",IF(AND(ISNUMBER(D4),D5=""),CONCATENATE(" au ",TEXT(A4,"jj/mm/aa")),IF(C1="","",IF(AND(ISTEXT(D4),ISNUMBER(D5)),CONCATENATE(D4," du ",TEXT(A4,"jj/mm/aa")),CONCATENATE(D4," le ",TEXT(A4,"jj/mm/aa"))))))))</f>
        <v/>
      </c>
      <c r="G4" s="8" t="s">
        <v>29</v>
      </c>
    </row>
    <row r="5" spans="1:12" ht="13.5" thickBot="1" x14ac:dyDescent="0.25">
      <c r="A5" s="105">
        <v>43191</v>
      </c>
      <c r="B5" s="103">
        <f>DAY(A5)+1</f>
        <v>2</v>
      </c>
      <c r="C5" s="8" t="str">
        <f>HLOOKUP(TEXT(A5,"mmmm"),Matrice!$4:$35,$B5,FALSE)</f>
        <v>RH</v>
      </c>
      <c r="D5" t="str">
        <f>IF(OR(C5="RH",C5=""),"",IF(AND(ISNUMBER(C4),C5&lt;&gt;C4),C5,IF(C5="","",IF(C5=C4,1,IF(ISNUMBER(C4),C4+1,IF(AND(C4&lt;&gt;C5,C5&lt;&gt;""),C5,IF(C5=C4,1)))))))</f>
        <v/>
      </c>
      <c r="E5" s="138" t="str">
        <f>IF(AND(ISNUMBER(D5),ISTEXT(D6)),CONCATENATE(" au ",TEXT(A5,"jj/mm/aa")),IF(OR(C5="RH",C5="F"),"",IF(AND(ISNUMBER(D5),ISNUMBER(D6)),"",IF(AND(ISNUMBER(D5),D6=""),CONCATENATE(" au ",TEXT(A5,"jj/mm/aa")),IF(C5="","",IF(AND(ISTEXT(D5),ISNUMBER(D6)),CONCATENATE(D5," du ",TEXT(A5,"jj/mm/aa")),CONCATENATE(D5," le ",TEXT(A5,"jj/mm/aa"))))))))</f>
        <v/>
      </c>
    </row>
    <row r="6" spans="1:12" x14ac:dyDescent="0.2">
      <c r="A6" s="2">
        <f>A5+1</f>
        <v>43192</v>
      </c>
      <c r="B6" s="103">
        <f t="shared" ref="B6:B41" si="0">DAY(A6)+1</f>
        <v>3</v>
      </c>
      <c r="C6" s="8" t="str">
        <f>HLOOKUP(TEXT(A6,"mmmm"),Matrice!$4:$35,$B6,FALSE)</f>
        <v>F</v>
      </c>
      <c r="D6" t="str">
        <f t="shared" ref="D6:D41" si="1">IF(OR(C6="RH",C6=""),"",IF(AND(ISNUMBER(C5),C6&lt;&gt;C5),C6,IF(C6="","",IF(C6=C5,1,IF(ISNUMBER(C5),C5+1,IF(AND(C5&lt;&gt;C6,C6&lt;&gt;""),C6,IF(C6=C5,1)))))))</f>
        <v>F</v>
      </c>
      <c r="E6" s="138" t="str">
        <f t="shared" ref="E6:E41" si="2">IF(AND(ISNUMBER(D6),ISTEXT(D7)),CONCATENATE(" au ",TEXT(A6,"jj/mm/aa")),IF(OR(C6="RH",C6="F"),"",IF(AND(ISNUMBER(D6),ISNUMBER(D7)),"",IF(AND(ISNUMBER(D6),D7=""),CONCATENATE(" au ",TEXT(A6,"jj/mm/aa")),IF(C6="","",IF(AND(ISTEXT(D6),ISNUMBER(D7)),CONCATENATE(D6," du ",TEXT(A6,"jj/mm/aa")),CONCATENATE(D6," le ",TEXT(A6,"jj/mm/aa"))))))))</f>
        <v/>
      </c>
      <c r="I6" s="135"/>
      <c r="J6" s="127" t="s">
        <v>39</v>
      </c>
      <c r="K6" s="128"/>
      <c r="L6" s="124"/>
    </row>
    <row r="7" spans="1:12" ht="18" customHeight="1" x14ac:dyDescent="0.2">
      <c r="A7" s="2">
        <f t="shared" ref="A7:A41" si="3">A6+1</f>
        <v>43193</v>
      </c>
      <c r="B7" s="103">
        <f t="shared" si="0"/>
        <v>4</v>
      </c>
      <c r="C7" s="8" t="str">
        <f>HLOOKUP(TEXT(A7,"mmmm"),Matrice!$4:$35,$B7,FALSE)</f>
        <v/>
      </c>
      <c r="D7" t="str">
        <f t="shared" si="1"/>
        <v/>
      </c>
      <c r="E7" s="138" t="str">
        <f t="shared" si="2"/>
        <v/>
      </c>
      <c r="G7" s="8"/>
      <c r="I7" s="136"/>
      <c r="J7" s="129" t="s">
        <v>40</v>
      </c>
      <c r="K7" s="130"/>
      <c r="L7" s="125"/>
    </row>
    <row r="8" spans="1:12" x14ac:dyDescent="0.2">
      <c r="A8" s="2">
        <f t="shared" si="3"/>
        <v>43194</v>
      </c>
      <c r="B8" s="103">
        <f t="shared" si="0"/>
        <v>5</v>
      </c>
      <c r="C8" s="8" t="str">
        <f>HLOOKUP(TEXT(A8,"mmmm"),Matrice!$4:$35,$B8,FALSE)</f>
        <v/>
      </c>
      <c r="D8" t="str">
        <f t="shared" si="1"/>
        <v/>
      </c>
      <c r="E8" s="138" t="str">
        <f t="shared" si="2"/>
        <v/>
      </c>
      <c r="G8" s="104"/>
      <c r="I8" s="136"/>
      <c r="J8" s="129"/>
      <c r="K8" s="130"/>
      <c r="L8" s="125"/>
    </row>
    <row r="9" spans="1:12" ht="13.5" thickBot="1" x14ac:dyDescent="0.25">
      <c r="A9" s="2">
        <f t="shared" si="3"/>
        <v>43195</v>
      </c>
      <c r="B9" s="103">
        <f t="shared" si="0"/>
        <v>6</v>
      </c>
      <c r="C9" s="8" t="str">
        <f>HLOOKUP(TEXT(A9,"mmmm"),Matrice!$4:$35,$B9,FALSE)</f>
        <v/>
      </c>
      <c r="D9" t="str">
        <f t="shared" si="1"/>
        <v/>
      </c>
      <c r="E9" s="138" t="str">
        <f t="shared" si="2"/>
        <v/>
      </c>
      <c r="I9" s="137"/>
      <c r="J9" s="129"/>
      <c r="K9" s="130"/>
      <c r="L9" s="126"/>
    </row>
    <row r="10" spans="1:12" ht="13.5" thickBot="1" x14ac:dyDescent="0.25">
      <c r="A10" s="2">
        <f t="shared" si="3"/>
        <v>43196</v>
      </c>
      <c r="B10" s="103">
        <f t="shared" si="0"/>
        <v>7</v>
      </c>
      <c r="C10" s="8" t="str">
        <f>HLOOKUP(TEXT(A10,"mmmm"),Matrice!$4:$35,$B10,FALSE)</f>
        <v/>
      </c>
      <c r="D10" t="str">
        <f t="shared" si="1"/>
        <v/>
      </c>
      <c r="E10" s="138" t="str">
        <f t="shared" si="2"/>
        <v/>
      </c>
      <c r="I10" s="82"/>
      <c r="J10" s="131"/>
      <c r="K10" s="132"/>
      <c r="L10" s="83" t="s">
        <v>41</v>
      </c>
    </row>
    <row r="11" spans="1:12" x14ac:dyDescent="0.2">
      <c r="A11" s="2">
        <f t="shared" si="3"/>
        <v>43197</v>
      </c>
      <c r="B11" s="103">
        <f t="shared" si="0"/>
        <v>8</v>
      </c>
      <c r="C11" s="8" t="str">
        <f>HLOOKUP(TEXT(A11,"mmmm"),Matrice!$4:$35,$B11,FALSE)</f>
        <v>RH</v>
      </c>
      <c r="D11" t="str">
        <f t="shared" si="1"/>
        <v/>
      </c>
      <c r="E11" s="138" t="str">
        <f t="shared" si="2"/>
        <v/>
      </c>
      <c r="I11" s="64" t="s">
        <v>42</v>
      </c>
      <c r="J11" s="64" t="s">
        <v>43</v>
      </c>
      <c r="K11" s="64" t="s">
        <v>38</v>
      </c>
    </row>
    <row r="12" spans="1:12" x14ac:dyDescent="0.2">
      <c r="A12" s="2">
        <f t="shared" si="3"/>
        <v>43198</v>
      </c>
      <c r="B12" s="103">
        <f t="shared" si="0"/>
        <v>9</v>
      </c>
      <c r="C12" s="8" t="str">
        <f>HLOOKUP(TEXT(A12,"mmmm"),Matrice!$4:$35,$B12,FALSE)</f>
        <v>RH</v>
      </c>
      <c r="D12" t="str">
        <f t="shared" si="1"/>
        <v/>
      </c>
      <c r="E12" s="138" t="str">
        <f t="shared" si="2"/>
        <v/>
      </c>
      <c r="I12" s="65"/>
    </row>
    <row r="13" spans="1:12" x14ac:dyDescent="0.2">
      <c r="A13" s="2">
        <f t="shared" si="3"/>
        <v>43199</v>
      </c>
      <c r="B13" s="103">
        <f t="shared" si="0"/>
        <v>10</v>
      </c>
      <c r="C13" s="8" t="str">
        <f>HLOOKUP(TEXT(A13,"mmmm"),Matrice!$4:$35,$B13,FALSE)</f>
        <v>CA N-1</v>
      </c>
      <c r="D13" t="str">
        <f t="shared" si="1"/>
        <v>CA N-1</v>
      </c>
      <c r="E13" s="138" t="str">
        <f t="shared" si="2"/>
        <v>CA N-1 du 09/04/18</v>
      </c>
      <c r="I13" s="66" t="s">
        <v>46</v>
      </c>
      <c r="K13" s="8" t="str">
        <f>TEXT(A5,"mmmm")&amp;" "&amp;YEAR(A5)</f>
        <v>avril 2018</v>
      </c>
    </row>
    <row r="14" spans="1:12" x14ac:dyDescent="0.2">
      <c r="A14" s="2">
        <f t="shared" si="3"/>
        <v>43200</v>
      </c>
      <c r="B14" s="103">
        <f t="shared" si="0"/>
        <v>11</v>
      </c>
      <c r="C14" s="8" t="str">
        <f>HLOOKUP(TEXT(A14,"mmmm"),Matrice!$4:$35,$B14,FALSE)</f>
        <v>CA N-1</v>
      </c>
      <c r="D14">
        <f t="shared" si="1"/>
        <v>1</v>
      </c>
      <c r="E14" s="138" t="str">
        <f t="shared" si="2"/>
        <v/>
      </c>
      <c r="I14" s="65"/>
    </row>
    <row r="15" spans="1:12" x14ac:dyDescent="0.2">
      <c r="A15" s="2">
        <f t="shared" si="3"/>
        <v>43201</v>
      </c>
      <c r="B15" s="103">
        <f t="shared" si="0"/>
        <v>12</v>
      </c>
      <c r="C15" s="8" t="str">
        <f>HLOOKUP(TEXT(A15,"mmmm"),Matrice!$4:$35,$B15,FALSE)</f>
        <v>CA N-1</v>
      </c>
      <c r="D15">
        <f t="shared" si="1"/>
        <v>1</v>
      </c>
      <c r="E15" s="138" t="str">
        <f t="shared" si="2"/>
        <v/>
      </c>
      <c r="I15" s="80" t="str">
        <f>E13&amp;" "&amp;E16</f>
        <v>CA N-1 du 09/04/18  au 12/04/18</v>
      </c>
      <c r="L15" s="106" t="str">
        <f ca="1">IF(TODAY()&gt;=A5,TEXT(TODAY()-DAY(TODAY()),"jj/mm/aaaa"),TEXT(MIN($A$4:$A$41),"jj/mm/aaaa"))</f>
        <v>31/03/2018</v>
      </c>
    </row>
    <row r="16" spans="1:12" x14ac:dyDescent="0.2">
      <c r="A16" s="2">
        <f t="shared" si="3"/>
        <v>43202</v>
      </c>
      <c r="B16" s="103">
        <f t="shared" si="0"/>
        <v>13</v>
      </c>
      <c r="C16" s="8" t="str">
        <f>HLOOKUP(TEXT(A16,"mmmm"),Matrice!$4:$35,$B16,FALSE)</f>
        <v>CA N-1</v>
      </c>
      <c r="D16">
        <f t="shared" si="1"/>
        <v>1</v>
      </c>
      <c r="E16" s="138" t="str">
        <f t="shared" si="2"/>
        <v xml:space="preserve"> au 12/04/18</v>
      </c>
      <c r="I16" s="81" t="str">
        <f>E17</f>
        <v>CT le 13/04/18</v>
      </c>
      <c r="L16" s="106" t="str">
        <f>TEXT(MAX($A$4:$A$41),"jj/mm/aaaa")</f>
        <v>07/05/2018</v>
      </c>
    </row>
    <row r="17" spans="1:12" x14ac:dyDescent="0.2">
      <c r="A17" s="2">
        <f t="shared" si="3"/>
        <v>43203</v>
      </c>
      <c r="B17" s="103">
        <f t="shared" si="0"/>
        <v>14</v>
      </c>
      <c r="C17" s="8" t="str">
        <f>HLOOKUP(TEXT(A17,"mmmm"),Matrice!$4:$35,$B17,FALSE)</f>
        <v>CT</v>
      </c>
      <c r="D17" t="str">
        <f t="shared" si="1"/>
        <v>CT</v>
      </c>
      <c r="E17" s="138" t="str">
        <f>IF(AND(ISNUMBER(D17),ISTEXT(D18)),CONCATENATE(" au ",TEXT(A17,"jj/mm/aa")),IF(OR(C17="RH",C17="F"),"",IF(AND(ISNUMBER(D17),ISNUMBER(D18)),"",IF(AND(ISNUMBER(D17),D18=""),CONCATENATE(" au ",TEXT(A17,"jj/mm/aa")),IF(C17="","",IF(AND(ISTEXT(D17),ISNUMBER(D18)),CONCATENATE(D17," du ",TEXT(A17,"jj/mm/aa")),CONCATENATE(D17," le ",TEXT(A17,"jj/mm/aa"))))))))</f>
        <v>CT le 13/04/18</v>
      </c>
      <c r="I17" s="81" t="str">
        <f>E20&amp;" "&amp;E24</f>
        <v>CT du 16/04/18  au 20/04/18</v>
      </c>
    </row>
    <row r="18" spans="1:12" x14ac:dyDescent="0.2">
      <c r="A18" s="2">
        <f t="shared" si="3"/>
        <v>43204</v>
      </c>
      <c r="B18" s="103">
        <f t="shared" si="0"/>
        <v>15</v>
      </c>
      <c r="C18" s="8" t="str">
        <f>HLOOKUP(TEXT(A18,"mmmm"),Matrice!$4:$35,$B18,FALSE)</f>
        <v>RH</v>
      </c>
      <c r="D18" t="str">
        <f t="shared" si="1"/>
        <v/>
      </c>
      <c r="E18" s="138" t="str">
        <f t="shared" si="2"/>
        <v/>
      </c>
      <c r="I18" s="81" t="str">
        <f>E27&amp;" "&amp;E28</f>
        <v>RTT du 23/04/18  au 24/04/18</v>
      </c>
    </row>
    <row r="19" spans="1:12" x14ac:dyDescent="0.2">
      <c r="A19" s="2">
        <f t="shared" si="3"/>
        <v>43205</v>
      </c>
      <c r="B19" s="103">
        <f t="shared" si="0"/>
        <v>16</v>
      </c>
      <c r="C19" s="8" t="str">
        <f>HLOOKUP(TEXT(A19,"mmmm"),Matrice!$4:$35,$B19,FALSE)</f>
        <v>RH</v>
      </c>
      <c r="D19" t="str">
        <f>IF(OR(C19="RH",C19=""),"",IF(AND(ISNUMBER(C18),C19&lt;&gt;C18),C19,IF(C19="","",IF(C19=C18,1,IF(ISNUMBER(C18),C18+1,IF(AND(C18&lt;&gt;C19,C19&lt;&gt;""),C19,IF(C19=C18,1)))))))</f>
        <v/>
      </c>
      <c r="E19" s="138" t="str">
        <f t="shared" si="2"/>
        <v/>
      </c>
      <c r="I19" s="81" t="str">
        <f>E30</f>
        <v>RF le 26/04/18</v>
      </c>
    </row>
    <row r="20" spans="1:12" x14ac:dyDescent="0.2">
      <c r="A20" s="2">
        <f t="shared" si="3"/>
        <v>43206</v>
      </c>
      <c r="B20" s="103">
        <f t="shared" si="0"/>
        <v>17</v>
      </c>
      <c r="C20" s="8" t="str">
        <f>HLOOKUP(TEXT(A20,"mmmm"),Matrice!$4:$35,$B20,FALSE)</f>
        <v>CT</v>
      </c>
      <c r="D20" t="str">
        <f t="shared" si="1"/>
        <v>CT</v>
      </c>
      <c r="E20" s="138" t="str">
        <f t="shared" si="2"/>
        <v>CT du 16/04/18</v>
      </c>
      <c r="I20" s="67"/>
    </row>
    <row r="21" spans="1:12" x14ac:dyDescent="0.2">
      <c r="A21" s="2">
        <f t="shared" si="3"/>
        <v>43207</v>
      </c>
      <c r="B21" s="103">
        <f t="shared" si="0"/>
        <v>18</v>
      </c>
      <c r="C21" s="8" t="str">
        <f>HLOOKUP(TEXT(A21,"mmmm"),Matrice!$4:$35,$B21,FALSE)</f>
        <v>CT</v>
      </c>
      <c r="D21">
        <f t="shared" si="1"/>
        <v>1</v>
      </c>
      <c r="E21" s="138" t="str">
        <f t="shared" si="2"/>
        <v/>
      </c>
      <c r="I21" s="65"/>
    </row>
    <row r="22" spans="1:12" x14ac:dyDescent="0.2">
      <c r="A22" s="2">
        <f t="shared" si="3"/>
        <v>43208</v>
      </c>
      <c r="B22" s="103">
        <f t="shared" si="0"/>
        <v>19</v>
      </c>
      <c r="C22" s="8" t="str">
        <f>HLOOKUP(TEXT(A22,"mmmm"),Matrice!$4:$35,$B22,FALSE)</f>
        <v>CT</v>
      </c>
      <c r="D22">
        <f t="shared" si="1"/>
        <v>1</v>
      </c>
      <c r="E22" s="138" t="str">
        <f t="shared" si="2"/>
        <v/>
      </c>
      <c r="I22" s="65" t="s">
        <v>32</v>
      </c>
    </row>
    <row r="23" spans="1:12" ht="13.5" thickBot="1" x14ac:dyDescent="0.25">
      <c r="A23" s="2">
        <f t="shared" si="3"/>
        <v>43209</v>
      </c>
      <c r="B23" s="103">
        <f t="shared" si="0"/>
        <v>20</v>
      </c>
      <c r="C23" s="8" t="str">
        <f>HLOOKUP(TEXT(A23,"mmmm"),Matrice!$4:$35,$B23,FALSE)</f>
        <v>CT</v>
      </c>
      <c r="D23">
        <f t="shared" si="1"/>
        <v>1</v>
      </c>
      <c r="E23" s="138" t="str">
        <f t="shared" si="2"/>
        <v/>
      </c>
      <c r="I23" s="65"/>
    </row>
    <row r="24" spans="1:12" ht="23.25" customHeight="1" thickBot="1" x14ac:dyDescent="0.25">
      <c r="A24" s="2">
        <f t="shared" si="3"/>
        <v>43210</v>
      </c>
      <c r="B24" s="103">
        <f t="shared" si="0"/>
        <v>21</v>
      </c>
      <c r="C24" s="8" t="str">
        <f>HLOOKUP(TEXT(A24,"mmmm"),Matrice!$4:$35,$B24,FALSE)</f>
        <v>CT</v>
      </c>
      <c r="D24">
        <f t="shared" si="1"/>
        <v>1</v>
      </c>
      <c r="E24" s="138" t="str">
        <f t="shared" si="2"/>
        <v xml:space="preserve"> au 20/04/18</v>
      </c>
      <c r="I24" s="69" t="s">
        <v>50</v>
      </c>
      <c r="J24" s="139" t="str">
        <f>I15</f>
        <v>CA N-1 du 09/04/18  au 12/04/18</v>
      </c>
      <c r="K24" s="79"/>
      <c r="L24" s="79"/>
    </row>
    <row r="25" spans="1:12" x14ac:dyDescent="0.2">
      <c r="A25" s="2">
        <f t="shared" si="3"/>
        <v>43211</v>
      </c>
      <c r="B25" s="103">
        <f t="shared" si="0"/>
        <v>22</v>
      </c>
      <c r="C25" s="8" t="str">
        <f>HLOOKUP(TEXT(A25,"mmmm"),Matrice!$4:$35,$B25,FALSE)</f>
        <v>RH</v>
      </c>
      <c r="D25" t="str">
        <f t="shared" si="1"/>
        <v/>
      </c>
      <c r="E25" s="138" t="str">
        <f t="shared" si="2"/>
        <v/>
      </c>
      <c r="I25" s="118"/>
      <c r="J25" s="70" t="str">
        <f>IF(MONTH(A5)&lt;6,"Restant au 31/12/"&amp;IF(MONTH(A5)&gt;5,YEAR(A5),YEAR(A5-1))&amp;" : "&amp;Matrice!$C$66,"Acquis au 31/05/"&amp;IF(MONTH(A5)&gt;5,YEAR(A5),YEAR(A5-1))&amp;" : "&amp;Matrice!$C$65)</f>
        <v>Restant au 31/12/2018 : 6</v>
      </c>
      <c r="K25" s="120" t="s">
        <v>33</v>
      </c>
      <c r="L25" s="120" t="str">
        <f>"Solde au "&amp;L16</f>
        <v>Solde au 07/05/2018</v>
      </c>
    </row>
    <row r="26" spans="1:12" x14ac:dyDescent="0.2">
      <c r="A26" s="2">
        <f t="shared" si="3"/>
        <v>43212</v>
      </c>
      <c r="B26" s="103">
        <f t="shared" si="0"/>
        <v>23</v>
      </c>
      <c r="C26" s="8" t="str">
        <f>HLOOKUP(TEXT(A26,"mmmm"),Matrice!$4:$35,$B26,FALSE)</f>
        <v>RH</v>
      </c>
      <c r="D26" t="str">
        <f t="shared" si="1"/>
        <v/>
      </c>
      <c r="E26" s="138" t="str">
        <f t="shared" si="2"/>
        <v/>
      </c>
      <c r="I26" s="119"/>
      <c r="J26" s="71"/>
      <c r="K26" s="121"/>
      <c r="L26" s="121"/>
    </row>
    <row r="27" spans="1:12" x14ac:dyDescent="0.2">
      <c r="A27" s="2">
        <f t="shared" si="3"/>
        <v>43213</v>
      </c>
      <c r="B27" s="103">
        <f t="shared" si="0"/>
        <v>24</v>
      </c>
      <c r="C27" s="8" t="str">
        <f>HLOOKUP(TEXT(A27,"mmmm"),Matrice!$4:$35,$B27,FALSE)</f>
        <v>RTT</v>
      </c>
      <c r="D27" t="str">
        <f t="shared" si="1"/>
        <v>RTT</v>
      </c>
      <c r="E27" s="138" t="str">
        <f t="shared" si="2"/>
        <v>RTT du 23/04/18</v>
      </c>
      <c r="I27" s="68"/>
      <c r="J27" s="121">
        <f>IF(MONTH(A5)&gt;5,Matrice!$C$65-HLOOKUP(TEXT(MONTH(A5),"mmmm"),Matrice!$4:$106,85,FALSE),Matrice!$C$66-HLOOKUP(TEXT(MONTH(A5),"mmmm"),Matrice!$4:$106,86,FALSE))</f>
        <v>5</v>
      </c>
      <c r="K27" s="121">
        <f>IF(MONTH(A5)&gt;5,COUNTIF($C$1:$C$39,$I24),COUNTIF($C$1:$C$39,"CA N-1"))</f>
        <v>4</v>
      </c>
      <c r="L27" s="121">
        <f>J27-K27</f>
        <v>1</v>
      </c>
    </row>
    <row r="28" spans="1:12" x14ac:dyDescent="0.2">
      <c r="A28" s="2">
        <f t="shared" si="3"/>
        <v>43214</v>
      </c>
      <c r="B28" s="103">
        <f t="shared" si="0"/>
        <v>25</v>
      </c>
      <c r="C28" s="8" t="str">
        <f>HLOOKUP(TEXT(A28,"mmmm"),Matrice!$4:$35,$B28,FALSE)</f>
        <v>RTT</v>
      </c>
      <c r="D28">
        <f t="shared" si="1"/>
        <v>1</v>
      </c>
      <c r="E28" s="138" t="str">
        <f t="shared" si="2"/>
        <v xml:space="preserve"> au 24/04/18</v>
      </c>
      <c r="I28" s="68"/>
      <c r="J28" s="121"/>
      <c r="K28" s="121"/>
      <c r="L28" s="121"/>
    </row>
    <row r="29" spans="1:12" x14ac:dyDescent="0.2">
      <c r="A29" s="2">
        <f t="shared" si="3"/>
        <v>43215</v>
      </c>
      <c r="B29" s="103">
        <f t="shared" si="0"/>
        <v>26</v>
      </c>
      <c r="C29" s="8" t="str">
        <f>HLOOKUP(TEXT(A29,"mmmm"),Matrice!$4:$35,$B29,FALSE)</f>
        <v/>
      </c>
      <c r="D29" t="str">
        <f t="shared" si="1"/>
        <v/>
      </c>
      <c r="E29" s="138" t="str">
        <f t="shared" si="2"/>
        <v/>
      </c>
      <c r="I29" s="68"/>
      <c r="J29" s="121"/>
      <c r="K29" s="121"/>
      <c r="L29" s="121"/>
    </row>
    <row r="30" spans="1:12" ht="13.5" thickBot="1" x14ac:dyDescent="0.25">
      <c r="A30" s="2">
        <f t="shared" si="3"/>
        <v>43216</v>
      </c>
      <c r="B30" s="103">
        <f t="shared" si="0"/>
        <v>27</v>
      </c>
      <c r="C30" s="8" t="str">
        <f>HLOOKUP(TEXT(A30,"mmmm"),Matrice!$4:$35,$B30,FALSE)</f>
        <v>RF</v>
      </c>
      <c r="D30" t="str">
        <f t="shared" si="1"/>
        <v>RF</v>
      </c>
      <c r="E30" s="138" t="str">
        <f t="shared" si="2"/>
        <v>RF le 26/04/18</v>
      </c>
      <c r="I30" s="68"/>
      <c r="J30" s="122"/>
      <c r="K30" s="122"/>
      <c r="L30" s="122"/>
    </row>
    <row r="31" spans="1:12" ht="13.5" thickBot="1" x14ac:dyDescent="0.25">
      <c r="A31" s="2">
        <f t="shared" si="3"/>
        <v>43217</v>
      </c>
      <c r="B31" s="103">
        <f t="shared" si="0"/>
        <v>28</v>
      </c>
      <c r="C31" s="8" t="str">
        <f>HLOOKUP(TEXT(A31,"mmmm"),Matrice!$4:$35,$B31,FALSE)</f>
        <v/>
      </c>
      <c r="D31" t="str">
        <f t="shared" si="1"/>
        <v/>
      </c>
      <c r="E31" s="138" t="str">
        <f t="shared" si="2"/>
        <v/>
      </c>
      <c r="I31" s="68"/>
      <c r="J31" s="68"/>
      <c r="K31" s="68"/>
      <c r="L31" s="68"/>
    </row>
    <row r="32" spans="1:12" ht="13.5" customHeight="1" thickBot="1" x14ac:dyDescent="0.25">
      <c r="A32" s="2">
        <f t="shared" si="3"/>
        <v>43218</v>
      </c>
      <c r="B32" s="103">
        <f t="shared" si="0"/>
        <v>29</v>
      </c>
      <c r="C32" s="8" t="str">
        <f>HLOOKUP(TEXT(A32,"mmmm"),Matrice!$4:$35,$B32,FALSE)</f>
        <v>RH</v>
      </c>
      <c r="D32" t="str">
        <f t="shared" si="1"/>
        <v/>
      </c>
      <c r="E32" s="138" t="str">
        <f t="shared" si="2"/>
        <v/>
      </c>
      <c r="I32" s="69" t="s">
        <v>6</v>
      </c>
      <c r="J32" s="139" t="str">
        <f>I16</f>
        <v>CT le 13/04/18</v>
      </c>
      <c r="K32" s="140" t="str">
        <f>I17</f>
        <v>CT du 16/04/18  au 20/04/18</v>
      </c>
      <c r="L32" s="79"/>
    </row>
    <row r="33" spans="1:12" x14ac:dyDescent="0.2">
      <c r="A33" s="2">
        <f t="shared" si="3"/>
        <v>43219</v>
      </c>
      <c r="B33" s="103">
        <f t="shared" si="0"/>
        <v>30</v>
      </c>
      <c r="C33" s="8" t="str">
        <f>HLOOKUP(TEXT(A33,"mmmm"),Matrice!$4:$35,$B33,FALSE)</f>
        <v>RH</v>
      </c>
      <c r="D33" t="str">
        <f t="shared" si="1"/>
        <v/>
      </c>
      <c r="E33" s="138" t="str">
        <f t="shared" si="2"/>
        <v/>
      </c>
      <c r="I33" s="118"/>
      <c r="J33" s="70" t="str">
        <f>"Acquis au 31/12/"&amp;YEAR(A5)&amp;" : "&amp;Matrice!$C$63</f>
        <v>Acquis au 31/12/2018 : 18</v>
      </c>
      <c r="K33" s="120" t="s">
        <v>33</v>
      </c>
      <c r="L33" s="120" t="str">
        <f>$L$25</f>
        <v>Solde au 07/05/2018</v>
      </c>
    </row>
    <row r="34" spans="1:12" x14ac:dyDescent="0.2">
      <c r="A34" s="2">
        <f t="shared" si="3"/>
        <v>43220</v>
      </c>
      <c r="B34" s="103">
        <f t="shared" si="0"/>
        <v>31</v>
      </c>
      <c r="C34" s="8" t="str">
        <f>HLOOKUP(TEXT(A34,"mmmm"),Matrice!$4:$35,$B34,FALSE)</f>
        <v/>
      </c>
      <c r="D34" t="str">
        <f t="shared" si="1"/>
        <v/>
      </c>
      <c r="E34" s="138" t="str">
        <f t="shared" si="2"/>
        <v/>
      </c>
      <c r="I34" s="119"/>
      <c r="J34" s="71" t="str">
        <f ca="1">"Solde au "&amp;$L$15</f>
        <v>Solde au 31/03/2018</v>
      </c>
      <c r="K34" s="121"/>
      <c r="L34" s="121"/>
    </row>
    <row r="35" spans="1:12" x14ac:dyDescent="0.2">
      <c r="A35" s="2">
        <f t="shared" si="3"/>
        <v>43221</v>
      </c>
      <c r="B35" s="103">
        <f t="shared" si="0"/>
        <v>2</v>
      </c>
      <c r="C35" s="8" t="str">
        <f>HLOOKUP(TEXT(A35,"mmmm"),Matrice!$4:$35,$B35,FALSE)</f>
        <v>F</v>
      </c>
      <c r="D35" t="str">
        <f t="shared" si="1"/>
        <v>F</v>
      </c>
      <c r="E35" s="138" t="str">
        <f t="shared" si="2"/>
        <v/>
      </c>
      <c r="I35" s="68"/>
      <c r="J35" s="121">
        <f>Matrice!$C$63-HLOOKUP(TEXT(A5,"mmmm"),Matrice!$4:$106,83,FALSE)</f>
        <v>6</v>
      </c>
      <c r="K35" s="121">
        <f>COUNTIF($C$1:$C$39,$I32)</f>
        <v>6</v>
      </c>
      <c r="L35" s="121">
        <f>J35-K35</f>
        <v>0</v>
      </c>
    </row>
    <row r="36" spans="1:12" x14ac:dyDescent="0.2">
      <c r="A36" s="2">
        <f t="shared" si="3"/>
        <v>43222</v>
      </c>
      <c r="B36" s="103">
        <f t="shared" si="0"/>
        <v>3</v>
      </c>
      <c r="C36" s="8" t="str">
        <f>HLOOKUP(TEXT(A36,"mmmm"),Matrice!$4:$35,$B36,FALSE)</f>
        <v/>
      </c>
      <c r="D36" t="str">
        <f t="shared" si="1"/>
        <v/>
      </c>
      <c r="E36" s="138" t="str">
        <f t="shared" si="2"/>
        <v/>
      </c>
      <c r="I36" s="68"/>
      <c r="J36" s="121"/>
      <c r="K36" s="121"/>
      <c r="L36" s="121"/>
    </row>
    <row r="37" spans="1:12" x14ac:dyDescent="0.2">
      <c r="A37" s="2">
        <f t="shared" si="3"/>
        <v>43223</v>
      </c>
      <c r="B37" s="103">
        <f t="shared" si="0"/>
        <v>4</v>
      </c>
      <c r="C37" s="8" t="str">
        <f>HLOOKUP(TEXT(A37,"mmmm"),Matrice!$4:$35,$B37,FALSE)</f>
        <v/>
      </c>
      <c r="D37" t="str">
        <f t="shared" si="1"/>
        <v/>
      </c>
      <c r="E37" s="138" t="str">
        <f t="shared" si="2"/>
        <v/>
      </c>
      <c r="I37" s="68"/>
      <c r="J37" s="121"/>
      <c r="K37" s="121"/>
      <c r="L37" s="121"/>
    </row>
    <row r="38" spans="1:12" ht="13.5" thickBot="1" x14ac:dyDescent="0.25">
      <c r="A38" s="2">
        <f t="shared" si="3"/>
        <v>43224</v>
      </c>
      <c r="B38" s="103">
        <f t="shared" si="0"/>
        <v>5</v>
      </c>
      <c r="C38" s="8" t="str">
        <f>HLOOKUP(TEXT(A38,"mmmm"),Matrice!$4:$35,$B38,FALSE)</f>
        <v/>
      </c>
      <c r="D38" t="str">
        <f t="shared" si="1"/>
        <v/>
      </c>
      <c r="E38" s="138" t="str">
        <f t="shared" si="2"/>
        <v/>
      </c>
      <c r="I38" s="68"/>
      <c r="J38" s="122"/>
      <c r="K38" s="122"/>
      <c r="L38" s="122"/>
    </row>
    <row r="39" spans="1:12" ht="13.5" thickBot="1" x14ac:dyDescent="0.25">
      <c r="A39" s="2">
        <f t="shared" si="3"/>
        <v>43225</v>
      </c>
      <c r="B39" s="103">
        <f t="shared" si="0"/>
        <v>6</v>
      </c>
      <c r="C39" s="8" t="str">
        <f>HLOOKUP(TEXT(A39,"mmmm"),Matrice!$4:$35,$B39,FALSE)</f>
        <v>RH</v>
      </c>
      <c r="D39" t="str">
        <f t="shared" si="1"/>
        <v/>
      </c>
      <c r="E39" s="138" t="str">
        <f t="shared" si="2"/>
        <v/>
      </c>
      <c r="I39" s="68"/>
      <c r="J39" s="68"/>
      <c r="K39" s="68"/>
      <c r="L39" s="68"/>
    </row>
    <row r="40" spans="1:12" ht="27" customHeight="1" thickBot="1" x14ac:dyDescent="0.25">
      <c r="A40" s="2">
        <f t="shared" si="3"/>
        <v>43226</v>
      </c>
      <c r="B40" s="103">
        <f t="shared" si="0"/>
        <v>7</v>
      </c>
      <c r="C40" s="8" t="str">
        <f>HLOOKUP(TEXT(A40,"mmmm"),Matrice!$4:$35,$B40,FALSE)</f>
        <v>RH</v>
      </c>
      <c r="D40" t="str">
        <f t="shared" si="1"/>
        <v/>
      </c>
      <c r="E40" s="138" t="str">
        <f t="shared" si="2"/>
        <v/>
      </c>
      <c r="I40" s="78" t="s">
        <v>3</v>
      </c>
      <c r="J40" s="139" t="str">
        <f>I18</f>
        <v>RTT du 23/04/18  au 24/04/18</v>
      </c>
      <c r="K40" s="79"/>
      <c r="L40" s="79"/>
    </row>
    <row r="41" spans="1:12" x14ac:dyDescent="0.2">
      <c r="A41" s="2">
        <f t="shared" si="3"/>
        <v>43227</v>
      </c>
      <c r="B41" s="103">
        <f t="shared" si="0"/>
        <v>8</v>
      </c>
      <c r="C41" s="8" t="str">
        <f>HLOOKUP(TEXT(A41,"mmmm"),Matrice!$4:$35,$B41,FALSE)</f>
        <v/>
      </c>
      <c r="D41" t="str">
        <f t="shared" si="1"/>
        <v/>
      </c>
      <c r="E41" s="138" t="str">
        <f t="shared" si="2"/>
        <v/>
      </c>
      <c r="I41" s="118"/>
      <c r="J41" s="70" t="str">
        <f>"Acquis au 31/12/"&amp;YEAR(A5)&amp;" : "&amp;Matrice!$C$67</f>
        <v>Acquis au 31/12/2018 : 9</v>
      </c>
      <c r="K41" s="120" t="s">
        <v>33</v>
      </c>
      <c r="L41" s="120" t="str">
        <f>$L$25</f>
        <v>Solde au 07/05/2018</v>
      </c>
    </row>
    <row r="42" spans="1:12" x14ac:dyDescent="0.2">
      <c r="A42" s="2"/>
      <c r="B42" s="2"/>
      <c r="I42" s="119"/>
      <c r="J42" s="71" t="str">
        <f ca="1">"Solde au "&amp;$L$15</f>
        <v>Solde au 31/03/2018</v>
      </c>
      <c r="K42" s="121"/>
      <c r="L42" s="121"/>
    </row>
    <row r="43" spans="1:12" x14ac:dyDescent="0.2">
      <c r="I43" s="119"/>
      <c r="J43" s="121">
        <f>Matrice!$C$67-HLOOKUP(TEXT(A5,"mmmm"),Matrice!$4:$106,87,FALSE)</f>
        <v>5</v>
      </c>
      <c r="K43" s="121">
        <f>COUNTIF($C$1:$C$39,$I40)</f>
        <v>2</v>
      </c>
      <c r="L43" s="121">
        <f>J43-K43</f>
        <v>3</v>
      </c>
    </row>
    <row r="44" spans="1:12" x14ac:dyDescent="0.2">
      <c r="I44" s="68"/>
      <c r="J44" s="121"/>
      <c r="K44" s="121"/>
      <c r="L44" s="121"/>
    </row>
    <row r="45" spans="1:12" x14ac:dyDescent="0.2">
      <c r="I45" s="68"/>
      <c r="J45" s="121"/>
      <c r="K45" s="121"/>
      <c r="L45" s="121"/>
    </row>
    <row r="46" spans="1:12" x14ac:dyDescent="0.2">
      <c r="I46" s="68"/>
      <c r="J46" s="121"/>
      <c r="K46" s="121"/>
      <c r="L46" s="121"/>
    </row>
    <row r="47" spans="1:12" ht="13.5" thickBot="1" x14ac:dyDescent="0.25">
      <c r="I47" s="68"/>
      <c r="J47" s="122"/>
      <c r="K47" s="122"/>
      <c r="L47" s="122"/>
    </row>
    <row r="48" spans="1:12" ht="13.5" thickBot="1" x14ac:dyDescent="0.25">
      <c r="I48" s="68"/>
      <c r="J48" s="68"/>
      <c r="K48" s="68"/>
      <c r="L48" s="68"/>
    </row>
    <row r="49" spans="9:12" ht="13.5" thickBot="1" x14ac:dyDescent="0.25">
      <c r="I49" s="69" t="s">
        <v>8</v>
      </c>
      <c r="J49" s="141" t="str">
        <f>I19</f>
        <v>RF le 26/04/18</v>
      </c>
    </row>
    <row r="50" spans="9:12" x14ac:dyDescent="0.2">
      <c r="I50" s="68"/>
      <c r="J50" s="72" t="str">
        <f ca="1">"Solde au "&amp;$L$15</f>
        <v>Solde au 31/03/2018</v>
      </c>
      <c r="K50" s="72" t="s">
        <v>33</v>
      </c>
      <c r="L50" s="72" t="str">
        <f>$L$25</f>
        <v>Solde au 07/05/2018</v>
      </c>
    </row>
    <row r="51" spans="9:12" x14ac:dyDescent="0.2">
      <c r="I51" s="68"/>
      <c r="J51" s="121">
        <f>Matrice!$C$75-HLOOKUP(TEXT(A5,"mmmm"),Matrice!$4:$106,95,FALSE)</f>
        <v>2</v>
      </c>
      <c r="K51" s="121">
        <f>COUNTIF($C$1:$C$39,$I49)</f>
        <v>1</v>
      </c>
      <c r="L51" s="121">
        <f>J51-K51</f>
        <v>1</v>
      </c>
    </row>
    <row r="52" spans="9:12" x14ac:dyDescent="0.2">
      <c r="I52" s="68"/>
      <c r="J52" s="121"/>
      <c r="K52" s="121"/>
      <c r="L52" s="121"/>
    </row>
    <row r="53" spans="9:12" x14ac:dyDescent="0.2">
      <c r="I53" s="68"/>
      <c r="J53" s="121"/>
      <c r="K53" s="121"/>
      <c r="L53" s="121"/>
    </row>
    <row r="54" spans="9:12" x14ac:dyDescent="0.2">
      <c r="I54" s="68"/>
      <c r="J54" s="121"/>
      <c r="K54" s="121"/>
      <c r="L54" s="121"/>
    </row>
    <row r="55" spans="9:12" ht="13.5" thickBot="1" x14ac:dyDescent="0.25">
      <c r="I55" s="68"/>
      <c r="J55" s="122"/>
      <c r="K55" s="122"/>
      <c r="L55" s="122"/>
    </row>
    <row r="56" spans="9:12" ht="13.5" thickBot="1" x14ac:dyDescent="0.25">
      <c r="I56" s="68"/>
      <c r="J56" s="68"/>
      <c r="K56" s="68"/>
      <c r="L56" s="68"/>
    </row>
    <row r="57" spans="9:12" ht="13.5" thickBot="1" x14ac:dyDescent="0.25">
      <c r="I57" s="73"/>
      <c r="J57" s="133" t="s">
        <v>34</v>
      </c>
      <c r="K57" s="134"/>
      <c r="L57" s="134"/>
    </row>
    <row r="58" spans="9:12" ht="13.5" thickBot="1" x14ac:dyDescent="0.25">
      <c r="I58" s="68"/>
      <c r="J58" s="123"/>
      <c r="K58" s="123"/>
      <c r="L58" s="123"/>
    </row>
    <row r="59" spans="9:12" ht="13.5" thickBot="1" x14ac:dyDescent="0.25">
      <c r="I59" s="74"/>
      <c r="J59" s="74"/>
      <c r="K59" s="74"/>
      <c r="L59" s="74"/>
    </row>
    <row r="60" spans="9:12" ht="13.5" thickTop="1" x14ac:dyDescent="0.2">
      <c r="I60" s="85"/>
      <c r="J60" s="85"/>
      <c r="K60" s="85"/>
      <c r="L60" s="85"/>
    </row>
    <row r="61" spans="9:12" x14ac:dyDescent="0.2">
      <c r="I61" s="75" t="s">
        <v>44</v>
      </c>
      <c r="J61" s="84">
        <f ca="1">TODAY()</f>
        <v>43196</v>
      </c>
      <c r="K61" s="76"/>
      <c r="L61" s="75" t="s">
        <v>35</v>
      </c>
    </row>
    <row r="62" spans="9:12" x14ac:dyDescent="0.2">
      <c r="I62" s="84"/>
      <c r="J62" s="77"/>
      <c r="K62" s="76"/>
      <c r="L62" s="76"/>
    </row>
    <row r="63" spans="9:12" x14ac:dyDescent="0.2">
      <c r="I63" s="75" t="s">
        <v>36</v>
      </c>
      <c r="J63" s="76"/>
      <c r="K63" s="76"/>
      <c r="L63" s="75" t="s">
        <v>37</v>
      </c>
    </row>
  </sheetData>
  <mergeCells count="27">
    <mergeCell ref="I6:I9"/>
    <mergeCell ref="L6:L9"/>
    <mergeCell ref="J6:K6"/>
    <mergeCell ref="J7:K10"/>
    <mergeCell ref="J43:J47"/>
    <mergeCell ref="J57:L57"/>
    <mergeCell ref="J58:L58"/>
    <mergeCell ref="K41:K42"/>
    <mergeCell ref="L41:L42"/>
    <mergeCell ref="I41:I43"/>
    <mergeCell ref="K43:K47"/>
    <mergeCell ref="L43:L47"/>
    <mergeCell ref="J51:J55"/>
    <mergeCell ref="K51:K55"/>
    <mergeCell ref="L51:L55"/>
    <mergeCell ref="I33:I34"/>
    <mergeCell ref="K33:K34"/>
    <mergeCell ref="L33:L34"/>
    <mergeCell ref="J35:J38"/>
    <mergeCell ref="K35:K38"/>
    <mergeCell ref="L35:L38"/>
    <mergeCell ref="I25:I26"/>
    <mergeCell ref="K25:K26"/>
    <mergeCell ref="L25:L26"/>
    <mergeCell ref="J27:J30"/>
    <mergeCell ref="K27:K30"/>
    <mergeCell ref="L27:L30"/>
  </mergeCells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Matrice</vt:lpstr>
      <vt:lpstr>MODE D'EMPLOI</vt:lpstr>
      <vt:lpstr>Congé</vt:lpstr>
      <vt:lpstr>Congé!Zone_d_impression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Directrice</dc:creator>
  <cp:lastModifiedBy>Mathieu BAYLES</cp:lastModifiedBy>
  <cp:lastPrinted>2018-04-06T08:48:31Z</cp:lastPrinted>
  <dcterms:created xsi:type="dcterms:W3CDTF">2017-07-13T09:02:52Z</dcterms:created>
  <dcterms:modified xsi:type="dcterms:W3CDTF">2018-04-06T14:47:15Z</dcterms:modified>
</cp:coreProperties>
</file>