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201" codeName="{21656B06-1B9B-AA78-C99D-37B55691406E}"/>
  <workbookPr codeName="ThisWorkbook"/>
  <mc:AlternateContent xmlns:mc="http://schemas.openxmlformats.org/markup-compatibility/2006">
    <mc:Choice Requires="x15">
      <x15ac:absPath xmlns:x15ac="http://schemas.microsoft.com/office/spreadsheetml/2010/11/ac" url="S:\OUTILS\Développement\PFE_EVA\03_SIG_TEST\Donnees_SGBD\"/>
    </mc:Choice>
  </mc:AlternateContent>
  <bookViews>
    <workbookView xWindow="0" yWindow="0" windowWidth="17160" windowHeight="8745" tabRatio="868"/>
  </bookViews>
  <sheets>
    <sheet name="GENERAL" sheetId="34" r:id="rId1"/>
    <sheet name="Données d'entrée Support" sheetId="18" r:id="rId2"/>
    <sheet name="chaines" sheetId="8" r:id="rId3"/>
    <sheet name="cables" sheetId="27" r:id="rId4"/>
    <sheet name="LA" sheetId="29" r:id="rId5"/>
    <sheet name="PORTEE" sheetId="28" r:id="rId6"/>
    <sheet name="SUPPORT" sheetId="30" r:id="rId7"/>
    <sheet name="CHAINE" sheetId="31" r:id="rId8"/>
    <sheet name="FONDATION" sheetId="32" r:id="rId9"/>
    <sheet name="PJ" sheetId="33" r:id="rId10"/>
    <sheet name="Distances Cond-Cond" sheetId="22" state="hidden" r:id="rId11"/>
  </sheets>
  <definedNames>
    <definedName name="_xlnm.Print_Titles" localSheetId="3">cables!$1:$5</definedName>
    <definedName name="_xlnm.Print_Titles" localSheetId="2">chaines!$1:$5</definedName>
    <definedName name="_xlnm.Print_Titles" localSheetId="10">'Distances Cond-Cond'!$1:$5</definedName>
    <definedName name="_xlnm.Print_Titles" localSheetId="1">'Données d''entrée Support'!$1:$5</definedName>
    <definedName name="_xlnm.Print_Area" localSheetId="3">cables!$A$1:$J$145</definedName>
    <definedName name="_xlnm.Print_Area" localSheetId="2">chaines!$A$1:$J$145</definedName>
    <definedName name="_xlnm.Print_Area" localSheetId="1">'Données d''entrée Support'!$A$1:$U$229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9" i="31" l="1"/>
  <c r="G28" i="31"/>
  <c r="G27" i="31"/>
  <c r="G26" i="31"/>
  <c r="G25" i="31"/>
  <c r="G24" i="31"/>
  <c r="G23" i="31"/>
  <c r="G22" i="31"/>
  <c r="G21" i="31"/>
  <c r="G20" i="31"/>
  <c r="G19" i="31"/>
  <c r="G18" i="31"/>
  <c r="G17" i="31"/>
  <c r="G16" i="31"/>
  <c r="G15" i="31"/>
  <c r="G14" i="31"/>
  <c r="G13" i="31"/>
  <c r="G12" i="31"/>
  <c r="G11" i="31"/>
  <c r="G10" i="31"/>
  <c r="G9" i="31"/>
  <c r="G8" i="31"/>
  <c r="G7" i="31"/>
  <c r="G6" i="31"/>
  <c r="G5" i="31"/>
  <c r="G4" i="31"/>
  <c r="G3" i="31"/>
  <c r="G2" i="31"/>
  <c r="D29" i="31"/>
  <c r="D28" i="31"/>
  <c r="D27" i="31"/>
  <c r="D26" i="31"/>
  <c r="D25" i="31"/>
  <c r="D24" i="31"/>
  <c r="D23" i="31"/>
  <c r="D22" i="31"/>
  <c r="D21" i="31"/>
  <c r="D20" i="31"/>
  <c r="D19" i="31"/>
  <c r="D18" i="31"/>
  <c r="D17" i="31"/>
  <c r="D16" i="31"/>
  <c r="D15" i="31"/>
  <c r="D14" i="31"/>
  <c r="D13" i="31"/>
  <c r="D12" i="31"/>
  <c r="D11" i="31"/>
  <c r="D10" i="31"/>
  <c r="D9" i="31"/>
  <c r="D8" i="31"/>
  <c r="D7" i="31"/>
  <c r="D6" i="31"/>
  <c r="D5" i="31"/>
  <c r="D4" i="31"/>
  <c r="D3" i="31"/>
  <c r="D2" i="31"/>
  <c r="B3" i="33" l="1"/>
  <c r="B4" i="33"/>
  <c r="B5" i="33"/>
  <c r="B6" i="33"/>
  <c r="B7" i="33"/>
  <c r="B8" i="33"/>
  <c r="B9" i="33"/>
  <c r="B10" i="33"/>
  <c r="B11" i="33"/>
  <c r="B12" i="33"/>
  <c r="B13" i="33"/>
  <c r="B14" i="33"/>
  <c r="B15" i="33"/>
  <c r="B16" i="33"/>
  <c r="B17" i="33"/>
  <c r="B18" i="33"/>
  <c r="B19" i="33"/>
  <c r="B20" i="33"/>
  <c r="B21" i="33"/>
  <c r="B22" i="33"/>
  <c r="B23" i="33"/>
  <c r="B24" i="33"/>
  <c r="B25" i="33"/>
  <c r="B26" i="33"/>
  <c r="B27" i="33"/>
  <c r="B28" i="33"/>
  <c r="B29" i="33"/>
  <c r="B30" i="33"/>
  <c r="B2" i="33"/>
  <c r="A25" i="33"/>
  <c r="A26" i="33"/>
  <c r="A27" i="33"/>
  <c r="A28" i="33"/>
  <c r="A29" i="33"/>
  <c r="A30" i="33"/>
  <c r="A3" i="33"/>
  <c r="A4" i="33"/>
  <c r="A5" i="33"/>
  <c r="A6" i="33"/>
  <c r="A7" i="33"/>
  <c r="A8" i="33"/>
  <c r="A9" i="33"/>
  <c r="A10" i="33"/>
  <c r="A11" i="33"/>
  <c r="A12" i="33"/>
  <c r="A13" i="33"/>
  <c r="A14" i="33"/>
  <c r="A15" i="33"/>
  <c r="A16" i="33"/>
  <c r="A17" i="33"/>
  <c r="A18" i="33"/>
  <c r="A19" i="33"/>
  <c r="A20" i="33"/>
  <c r="A21" i="33"/>
  <c r="A22" i="33"/>
  <c r="A23" i="33"/>
  <c r="A24" i="33"/>
  <c r="A2" i="33"/>
  <c r="B3" i="32"/>
  <c r="B4" i="32"/>
  <c r="B5" i="32"/>
  <c r="B6" i="32"/>
  <c r="B7" i="32"/>
  <c r="B8" i="32"/>
  <c r="B9" i="32"/>
  <c r="B10" i="32"/>
  <c r="B11" i="32"/>
  <c r="B12" i="32"/>
  <c r="B13" i="32"/>
  <c r="B14" i="32"/>
  <c r="B15" i="32"/>
  <c r="B16" i="32"/>
  <c r="B17" i="32"/>
  <c r="B18" i="32"/>
  <c r="B19" i="32"/>
  <c r="B20" i="32"/>
  <c r="B21" i="32"/>
  <c r="B22" i="32"/>
  <c r="B23" i="32"/>
  <c r="B24" i="32"/>
  <c r="B25" i="32"/>
  <c r="B26" i="32"/>
  <c r="B27" i="32"/>
  <c r="B28" i="32"/>
  <c r="B29" i="32"/>
  <c r="B30" i="32"/>
  <c r="B2" i="32"/>
  <c r="A30" i="32"/>
  <c r="A3" i="32"/>
  <c r="A4" i="32"/>
  <c r="A5" i="32"/>
  <c r="A6" i="32"/>
  <c r="A7" i="32"/>
  <c r="A8" i="32"/>
  <c r="A9" i="32"/>
  <c r="A10" i="32"/>
  <c r="A11" i="32"/>
  <c r="A12" i="32"/>
  <c r="A13" i="32"/>
  <c r="A14" i="32"/>
  <c r="A15" i="32"/>
  <c r="A16" i="32"/>
  <c r="A17" i="32"/>
  <c r="A18" i="32"/>
  <c r="A19" i="32"/>
  <c r="A20" i="32"/>
  <c r="A21" i="32"/>
  <c r="A22" i="32"/>
  <c r="A23" i="32"/>
  <c r="A24" i="32"/>
  <c r="A25" i="32"/>
  <c r="A26" i="32"/>
  <c r="A27" i="32"/>
  <c r="A28" i="32"/>
  <c r="A29" i="32"/>
  <c r="A2" i="32"/>
  <c r="I19" i="31"/>
  <c r="I4" i="31"/>
  <c r="I7" i="31"/>
  <c r="I15" i="31"/>
  <c r="I25" i="31"/>
  <c r="I26" i="31"/>
  <c r="I28" i="31"/>
  <c r="F29" i="31"/>
  <c r="F28" i="31"/>
  <c r="F27" i="31"/>
  <c r="F26" i="31"/>
  <c r="F25" i="31"/>
  <c r="F24" i="31"/>
  <c r="F23" i="31"/>
  <c r="F22" i="31"/>
  <c r="F21" i="31"/>
  <c r="F20" i="31"/>
  <c r="F19" i="31"/>
  <c r="F18" i="31"/>
  <c r="F17" i="31"/>
  <c r="F16" i="31"/>
  <c r="F15" i="31"/>
  <c r="F14" i="31"/>
  <c r="F13" i="31"/>
  <c r="F12" i="31"/>
  <c r="F11" i="31"/>
  <c r="F10" i="31"/>
  <c r="F9" i="31"/>
  <c r="F8" i="31"/>
  <c r="F7" i="31"/>
  <c r="F6" i="31"/>
  <c r="F5" i="31"/>
  <c r="F4" i="31"/>
  <c r="F3" i="31"/>
  <c r="F2" i="31"/>
  <c r="C29" i="31"/>
  <c r="C28" i="31"/>
  <c r="C27" i="31"/>
  <c r="C26" i="31"/>
  <c r="C25" i="31"/>
  <c r="C24" i="31"/>
  <c r="C23" i="31"/>
  <c r="C22" i="31"/>
  <c r="C21" i="31"/>
  <c r="C20" i="31"/>
  <c r="C19" i="31"/>
  <c r="C18" i="31"/>
  <c r="C17" i="31"/>
  <c r="C16" i="31"/>
  <c r="C15" i="31"/>
  <c r="C14" i="31"/>
  <c r="C13" i="31"/>
  <c r="C12" i="31"/>
  <c r="C11" i="31"/>
  <c r="C10" i="31"/>
  <c r="C9" i="31"/>
  <c r="C8" i="31"/>
  <c r="C7" i="31"/>
  <c r="C6" i="31"/>
  <c r="C5" i="31"/>
  <c r="C4" i="31"/>
  <c r="C3" i="31"/>
  <c r="C2" i="31"/>
  <c r="B3" i="31"/>
  <c r="B4" i="31"/>
  <c r="B5" i="31"/>
  <c r="B6" i="31"/>
  <c r="B7" i="31"/>
  <c r="B8" i="31"/>
  <c r="B9" i="31"/>
  <c r="B10" i="31"/>
  <c r="B11" i="31"/>
  <c r="B12" i="31"/>
  <c r="B13" i="31"/>
  <c r="B14" i="31"/>
  <c r="B15" i="31"/>
  <c r="B16" i="31"/>
  <c r="B17" i="31"/>
  <c r="B18" i="31"/>
  <c r="B19" i="31"/>
  <c r="B20" i="31"/>
  <c r="B21" i="31"/>
  <c r="B22" i="31"/>
  <c r="B23" i="31"/>
  <c r="B24" i="31"/>
  <c r="B25" i="31"/>
  <c r="B26" i="31"/>
  <c r="B27" i="31"/>
  <c r="B28" i="31"/>
  <c r="B29" i="31"/>
  <c r="B2" i="31"/>
  <c r="A29" i="31"/>
  <c r="A3" i="31"/>
  <c r="A4" i="31"/>
  <c r="A5" i="31"/>
  <c r="A6" i="31"/>
  <c r="A7" i="31"/>
  <c r="A8" i="31"/>
  <c r="A9" i="31"/>
  <c r="A10" i="31"/>
  <c r="A11" i="31"/>
  <c r="A12" i="31"/>
  <c r="A13" i="31"/>
  <c r="A14" i="31"/>
  <c r="A15" i="31"/>
  <c r="A16" i="31"/>
  <c r="A17" i="31"/>
  <c r="A18" i="31"/>
  <c r="A19" i="31"/>
  <c r="A20" i="31"/>
  <c r="A21" i="31"/>
  <c r="A22" i="31"/>
  <c r="A23" i="31"/>
  <c r="A24" i="31"/>
  <c r="A25" i="31"/>
  <c r="A26" i="31"/>
  <c r="A27" i="31"/>
  <c r="A28" i="31"/>
  <c r="A2" i="31"/>
  <c r="I30" i="30"/>
  <c r="M4" i="30"/>
  <c r="M24" i="30"/>
  <c r="L7" i="30"/>
  <c r="L9" i="30"/>
  <c r="L13" i="30"/>
  <c r="L17" i="30"/>
  <c r="L18" i="30"/>
  <c r="L23" i="30"/>
  <c r="L25" i="30"/>
  <c r="L26" i="30"/>
  <c r="L27" i="30"/>
  <c r="K3" i="30"/>
  <c r="K4" i="30"/>
  <c r="K5" i="30"/>
  <c r="K6" i="30"/>
  <c r="K7" i="30"/>
  <c r="K8" i="30"/>
  <c r="K9" i="30"/>
  <c r="K10" i="30"/>
  <c r="K11" i="30"/>
  <c r="K12" i="30"/>
  <c r="K13" i="30"/>
  <c r="K14" i="30"/>
  <c r="K15" i="30"/>
  <c r="K16" i="30"/>
  <c r="K17" i="30"/>
  <c r="K18" i="30"/>
  <c r="K19" i="30"/>
  <c r="K20" i="30"/>
  <c r="K21" i="30"/>
  <c r="K22" i="30"/>
  <c r="K23" i="30"/>
  <c r="K24" i="30"/>
  <c r="K25" i="30"/>
  <c r="K26" i="30"/>
  <c r="K27" i="30"/>
  <c r="K28" i="30"/>
  <c r="K29" i="30"/>
  <c r="K30" i="30"/>
  <c r="K2" i="30"/>
  <c r="J3" i="30"/>
  <c r="J4" i="30"/>
  <c r="J5" i="30"/>
  <c r="J6" i="30"/>
  <c r="J7" i="30"/>
  <c r="J8" i="30"/>
  <c r="J9" i="30"/>
  <c r="J10" i="30"/>
  <c r="J11" i="30"/>
  <c r="J12" i="30"/>
  <c r="J13" i="30"/>
  <c r="J14" i="30"/>
  <c r="J15" i="30"/>
  <c r="J16" i="30"/>
  <c r="J17" i="30"/>
  <c r="J18" i="30"/>
  <c r="J19" i="30"/>
  <c r="J20" i="30"/>
  <c r="J21" i="30"/>
  <c r="J22" i="30"/>
  <c r="J23" i="30"/>
  <c r="J24" i="30"/>
  <c r="J25" i="30"/>
  <c r="J26" i="30"/>
  <c r="J27" i="30"/>
  <c r="J28" i="30"/>
  <c r="J29" i="30"/>
  <c r="J2" i="30"/>
  <c r="I3" i="30"/>
  <c r="I4" i="30"/>
  <c r="I5" i="30"/>
  <c r="I6" i="30"/>
  <c r="I7" i="30"/>
  <c r="I8" i="30"/>
  <c r="I9" i="30"/>
  <c r="I10" i="30"/>
  <c r="I11" i="30"/>
  <c r="I12" i="30"/>
  <c r="I13" i="30"/>
  <c r="I14" i="30"/>
  <c r="I15" i="30"/>
  <c r="I16" i="30"/>
  <c r="I17" i="30"/>
  <c r="I18" i="30"/>
  <c r="I19" i="30"/>
  <c r="I20" i="30"/>
  <c r="I21" i="30"/>
  <c r="I22" i="30"/>
  <c r="I23" i="30"/>
  <c r="I24" i="30"/>
  <c r="I25" i="30"/>
  <c r="I26" i="30"/>
  <c r="I27" i="30"/>
  <c r="I28" i="30"/>
  <c r="I29" i="30"/>
  <c r="I2" i="30"/>
  <c r="H3" i="30"/>
  <c r="H4" i="30"/>
  <c r="H5" i="30"/>
  <c r="H6" i="30"/>
  <c r="H7" i="30"/>
  <c r="H8" i="30"/>
  <c r="H9" i="30"/>
  <c r="H10" i="30"/>
  <c r="H11" i="30"/>
  <c r="H12" i="30"/>
  <c r="H13" i="30"/>
  <c r="H14" i="30"/>
  <c r="H15" i="30"/>
  <c r="H16" i="30"/>
  <c r="H17" i="30"/>
  <c r="H18" i="30"/>
  <c r="H19" i="30"/>
  <c r="H20" i="30"/>
  <c r="H21" i="30"/>
  <c r="H22" i="30"/>
  <c r="H23" i="30"/>
  <c r="H24" i="30"/>
  <c r="H25" i="30"/>
  <c r="H26" i="30"/>
  <c r="H27" i="30"/>
  <c r="H28" i="30"/>
  <c r="H29" i="30"/>
  <c r="H30" i="30"/>
  <c r="H2" i="30"/>
  <c r="G3" i="30"/>
  <c r="G4" i="30"/>
  <c r="G5" i="30"/>
  <c r="G6" i="30"/>
  <c r="G7" i="30"/>
  <c r="G8" i="30"/>
  <c r="G9" i="30"/>
  <c r="G10" i="30"/>
  <c r="G11" i="30"/>
  <c r="G12" i="30"/>
  <c r="G13" i="30"/>
  <c r="G14" i="30"/>
  <c r="G15" i="30"/>
  <c r="G16" i="30"/>
  <c r="G17" i="30"/>
  <c r="G18" i="30"/>
  <c r="G19" i="30"/>
  <c r="G20" i="30"/>
  <c r="G21" i="30"/>
  <c r="G22" i="30"/>
  <c r="G23" i="30"/>
  <c r="G24" i="30"/>
  <c r="G25" i="30"/>
  <c r="G26" i="30"/>
  <c r="G27" i="30"/>
  <c r="G28" i="30"/>
  <c r="G29" i="30"/>
  <c r="G30" i="30"/>
  <c r="G2" i="30"/>
  <c r="F3" i="30"/>
  <c r="F4" i="30"/>
  <c r="F5" i="30"/>
  <c r="F6" i="30"/>
  <c r="F7" i="30"/>
  <c r="F8" i="30"/>
  <c r="F9" i="30"/>
  <c r="F10" i="30"/>
  <c r="F11" i="30"/>
  <c r="F12" i="30"/>
  <c r="F13" i="30"/>
  <c r="F14" i="30"/>
  <c r="F15" i="30"/>
  <c r="F16" i="30"/>
  <c r="F17" i="30"/>
  <c r="F18" i="30"/>
  <c r="F19" i="30"/>
  <c r="F20" i="30"/>
  <c r="F21" i="30"/>
  <c r="F22" i="30"/>
  <c r="F23" i="30"/>
  <c r="F24" i="30"/>
  <c r="F25" i="30"/>
  <c r="F26" i="30"/>
  <c r="F27" i="30"/>
  <c r="F28" i="30"/>
  <c r="F29" i="30"/>
  <c r="F30" i="30"/>
  <c r="E3" i="30"/>
  <c r="E4" i="30"/>
  <c r="E5" i="30"/>
  <c r="E6" i="30"/>
  <c r="E7" i="30"/>
  <c r="E8" i="30"/>
  <c r="E9" i="30"/>
  <c r="E10" i="30"/>
  <c r="E11" i="30"/>
  <c r="E12" i="30"/>
  <c r="E13" i="30"/>
  <c r="E14" i="30"/>
  <c r="E15" i="30"/>
  <c r="E16" i="30"/>
  <c r="E17" i="30"/>
  <c r="E18" i="30"/>
  <c r="E19" i="30"/>
  <c r="E20" i="30"/>
  <c r="E21" i="30"/>
  <c r="E22" i="30"/>
  <c r="E23" i="30"/>
  <c r="E24" i="30"/>
  <c r="E25" i="30"/>
  <c r="E26" i="30"/>
  <c r="E27" i="30"/>
  <c r="E28" i="30"/>
  <c r="E29" i="30"/>
  <c r="E30" i="30"/>
  <c r="D3" i="30"/>
  <c r="D4" i="30"/>
  <c r="D5" i="30"/>
  <c r="D6" i="30"/>
  <c r="D7" i="30"/>
  <c r="D8" i="30"/>
  <c r="D9" i="30"/>
  <c r="D10" i="30"/>
  <c r="D11" i="30"/>
  <c r="D12" i="30"/>
  <c r="D13" i="30"/>
  <c r="D14" i="30"/>
  <c r="D15" i="30"/>
  <c r="D16" i="30"/>
  <c r="D17" i="30"/>
  <c r="D18" i="30"/>
  <c r="D19" i="30"/>
  <c r="D20" i="30"/>
  <c r="D21" i="30"/>
  <c r="D22" i="30"/>
  <c r="D23" i="30"/>
  <c r="D24" i="30"/>
  <c r="D25" i="30"/>
  <c r="D26" i="30"/>
  <c r="D27" i="30"/>
  <c r="D28" i="30"/>
  <c r="D29" i="30"/>
  <c r="D30" i="30"/>
  <c r="F2" i="30"/>
  <c r="E2" i="30"/>
  <c r="D2" i="30"/>
  <c r="C30" i="30"/>
  <c r="C3" i="30"/>
  <c r="C4" i="30"/>
  <c r="C5" i="30"/>
  <c r="C6" i="30"/>
  <c r="C7" i="30"/>
  <c r="C8" i="30"/>
  <c r="C9" i="30"/>
  <c r="C10" i="30"/>
  <c r="C11" i="30"/>
  <c r="C12" i="30"/>
  <c r="C13" i="30"/>
  <c r="C14" i="30"/>
  <c r="C15" i="30"/>
  <c r="C16" i="30"/>
  <c r="C17" i="30"/>
  <c r="C18" i="30"/>
  <c r="C19" i="30"/>
  <c r="C20" i="30"/>
  <c r="C21" i="30"/>
  <c r="C22" i="30"/>
  <c r="C23" i="30"/>
  <c r="C24" i="30"/>
  <c r="C25" i="30"/>
  <c r="C26" i="30"/>
  <c r="C27" i="30"/>
  <c r="C28" i="30"/>
  <c r="C29" i="30"/>
  <c r="C2" i="30"/>
  <c r="B3" i="30"/>
  <c r="B4" i="30"/>
  <c r="B5" i="30"/>
  <c r="B6" i="30"/>
  <c r="B7" i="30"/>
  <c r="B8" i="30"/>
  <c r="B9" i="30"/>
  <c r="B10" i="30"/>
  <c r="B11" i="30"/>
  <c r="B12" i="30"/>
  <c r="B13" i="30"/>
  <c r="B14" i="30"/>
  <c r="B15" i="30"/>
  <c r="B16" i="30"/>
  <c r="B17" i="30"/>
  <c r="B18" i="30"/>
  <c r="B19" i="30"/>
  <c r="B20" i="30"/>
  <c r="B21" i="30"/>
  <c r="B22" i="30"/>
  <c r="B23" i="30"/>
  <c r="B24" i="30"/>
  <c r="B25" i="30"/>
  <c r="B26" i="30"/>
  <c r="B27" i="30"/>
  <c r="B28" i="30"/>
  <c r="B29" i="30"/>
  <c r="B30" i="30"/>
  <c r="B2" i="30"/>
  <c r="A3" i="30"/>
  <c r="A4" i="30"/>
  <c r="A5" i="30"/>
  <c r="A6" i="30"/>
  <c r="A7" i="30"/>
  <c r="A8" i="30"/>
  <c r="A9" i="30"/>
  <c r="A10" i="30"/>
  <c r="A11" i="30"/>
  <c r="A12" i="30"/>
  <c r="A13" i="30"/>
  <c r="A14" i="30"/>
  <c r="A15" i="30"/>
  <c r="A16" i="30"/>
  <c r="A17" i="30"/>
  <c r="A18" i="30"/>
  <c r="A19" i="30"/>
  <c r="A20" i="30"/>
  <c r="A21" i="30"/>
  <c r="A22" i="30"/>
  <c r="A23" i="30"/>
  <c r="A24" i="30"/>
  <c r="A25" i="30"/>
  <c r="A26" i="30"/>
  <c r="A27" i="30"/>
  <c r="A28" i="30"/>
  <c r="A29" i="30"/>
  <c r="A30" i="30"/>
  <c r="A2" i="30"/>
  <c r="G3" i="29" l="1"/>
  <c r="G4" i="29"/>
  <c r="G5" i="29"/>
  <c r="G6" i="29"/>
  <c r="G7" i="29"/>
  <c r="G8" i="29"/>
  <c r="G9" i="29"/>
  <c r="G10" i="29"/>
  <c r="G11" i="29"/>
  <c r="G12" i="29"/>
  <c r="G13" i="29"/>
  <c r="G14" i="29"/>
  <c r="G15" i="29"/>
  <c r="G16" i="29"/>
  <c r="G17" i="29"/>
  <c r="G18" i="29"/>
  <c r="G19" i="29"/>
  <c r="G20" i="29"/>
  <c r="G21" i="29"/>
  <c r="G22" i="29"/>
  <c r="G23" i="29"/>
  <c r="G24" i="29"/>
  <c r="G25" i="29"/>
  <c r="G26" i="29"/>
  <c r="G27" i="29"/>
  <c r="G28" i="29"/>
  <c r="G29" i="29"/>
  <c r="F3" i="29"/>
  <c r="F4" i="29"/>
  <c r="F5" i="29"/>
  <c r="F6" i="29"/>
  <c r="F7" i="29"/>
  <c r="F8" i="29"/>
  <c r="F9" i="29"/>
  <c r="F10" i="29"/>
  <c r="F11" i="29"/>
  <c r="F12" i="29"/>
  <c r="F13" i="29"/>
  <c r="F14" i="29"/>
  <c r="F15" i="29"/>
  <c r="F16" i="29"/>
  <c r="F17" i="29"/>
  <c r="F18" i="29"/>
  <c r="F19" i="29"/>
  <c r="F20" i="29"/>
  <c r="F21" i="29"/>
  <c r="F22" i="29"/>
  <c r="F23" i="29"/>
  <c r="F24" i="29"/>
  <c r="F25" i="29"/>
  <c r="F26" i="29"/>
  <c r="F27" i="29"/>
  <c r="F28" i="29"/>
  <c r="F29" i="29"/>
  <c r="E3" i="29"/>
  <c r="E4" i="29"/>
  <c r="E5" i="29"/>
  <c r="E6" i="29"/>
  <c r="E7" i="29"/>
  <c r="E8" i="29"/>
  <c r="E9" i="29"/>
  <c r="E10" i="29"/>
  <c r="E11" i="29"/>
  <c r="E12" i="29"/>
  <c r="E13" i="29"/>
  <c r="E14" i="29"/>
  <c r="E15" i="29"/>
  <c r="E16" i="29"/>
  <c r="E17" i="29"/>
  <c r="E18" i="29"/>
  <c r="E19" i="29"/>
  <c r="E20" i="29"/>
  <c r="E21" i="29"/>
  <c r="E22" i="29"/>
  <c r="E23" i="29"/>
  <c r="E24" i="29"/>
  <c r="E25" i="29"/>
  <c r="E26" i="29"/>
  <c r="E27" i="29"/>
  <c r="E28" i="29"/>
  <c r="E29" i="29"/>
  <c r="D3" i="29"/>
  <c r="D4" i="29"/>
  <c r="D5" i="29"/>
  <c r="D6" i="29"/>
  <c r="D7" i="29"/>
  <c r="D8" i="29"/>
  <c r="D9" i="29"/>
  <c r="D10" i="29"/>
  <c r="D11" i="29"/>
  <c r="D12" i="29"/>
  <c r="D13" i="29"/>
  <c r="D14" i="29"/>
  <c r="D15" i="29"/>
  <c r="D16" i="29"/>
  <c r="D17" i="29"/>
  <c r="D18" i="29"/>
  <c r="D19" i="29"/>
  <c r="D20" i="29"/>
  <c r="D21" i="29"/>
  <c r="D22" i="29"/>
  <c r="D23" i="29"/>
  <c r="D24" i="29"/>
  <c r="D25" i="29"/>
  <c r="D26" i="29"/>
  <c r="D27" i="29"/>
  <c r="D28" i="29"/>
  <c r="D29" i="29"/>
  <c r="G2" i="29"/>
  <c r="F2" i="29"/>
  <c r="E2" i="29"/>
  <c r="D2" i="29"/>
  <c r="C3" i="29"/>
  <c r="C4" i="29"/>
  <c r="C5" i="29"/>
  <c r="C6" i="29"/>
  <c r="C7" i="29"/>
  <c r="C8" i="29"/>
  <c r="C9" i="29"/>
  <c r="C10" i="29"/>
  <c r="C11" i="29"/>
  <c r="C12" i="29"/>
  <c r="C13" i="29"/>
  <c r="C14" i="29"/>
  <c r="C15" i="29"/>
  <c r="C16" i="29"/>
  <c r="C17" i="29"/>
  <c r="C18" i="29"/>
  <c r="C19" i="29"/>
  <c r="C20" i="29"/>
  <c r="C21" i="29"/>
  <c r="C22" i="29"/>
  <c r="C23" i="29"/>
  <c r="C24" i="29"/>
  <c r="C25" i="29"/>
  <c r="C26" i="29"/>
  <c r="C27" i="29"/>
  <c r="C28" i="29"/>
  <c r="C29" i="29"/>
  <c r="B28" i="29"/>
  <c r="B29" i="29"/>
  <c r="B3" i="29"/>
  <c r="B4" i="29"/>
  <c r="B5" i="29"/>
  <c r="B6" i="29"/>
  <c r="B7" i="29"/>
  <c r="B8" i="29"/>
  <c r="B9" i="29"/>
  <c r="B10" i="29"/>
  <c r="B11" i="29"/>
  <c r="B12" i="29"/>
  <c r="B13" i="29"/>
  <c r="B14" i="29"/>
  <c r="B15" i="29"/>
  <c r="B16" i="29"/>
  <c r="B17" i="29"/>
  <c r="B18" i="29"/>
  <c r="B19" i="29"/>
  <c r="B20" i="29"/>
  <c r="B21" i="29"/>
  <c r="B22" i="29"/>
  <c r="B23" i="29"/>
  <c r="B24" i="29"/>
  <c r="B25" i="29"/>
  <c r="B26" i="29"/>
  <c r="B27" i="29"/>
  <c r="C2" i="29"/>
  <c r="B2" i="29"/>
  <c r="A29" i="29"/>
  <c r="A3" i="29"/>
  <c r="A4" i="29"/>
  <c r="A5" i="29"/>
  <c r="A6" i="29"/>
  <c r="A7" i="29"/>
  <c r="A8" i="29"/>
  <c r="A9" i="29"/>
  <c r="A10" i="29"/>
  <c r="A11" i="29"/>
  <c r="A12" i="29"/>
  <c r="A13" i="29"/>
  <c r="A14" i="29"/>
  <c r="A15" i="29"/>
  <c r="A16" i="29"/>
  <c r="A17" i="29"/>
  <c r="A18" i="29"/>
  <c r="A19" i="29"/>
  <c r="A20" i="29"/>
  <c r="A21" i="29"/>
  <c r="A22" i="29"/>
  <c r="A23" i="29"/>
  <c r="A24" i="29"/>
  <c r="A25" i="29"/>
  <c r="A26" i="29"/>
  <c r="A27" i="29"/>
  <c r="A28" i="29"/>
  <c r="A2" i="29"/>
  <c r="A2" i="28"/>
  <c r="M15" i="28" l="1"/>
  <c r="Q29" i="28"/>
  <c r="Q28" i="28"/>
  <c r="Q27" i="28"/>
  <c r="Q26" i="28"/>
  <c r="Q25" i="28"/>
  <c r="Q24" i="28"/>
  <c r="P29" i="28"/>
  <c r="P28" i="28"/>
  <c r="P27" i="28"/>
  <c r="P26" i="28"/>
  <c r="P25" i="28"/>
  <c r="P24" i="28"/>
  <c r="L29" i="28"/>
  <c r="L28" i="28"/>
  <c r="L26" i="28"/>
  <c r="L27" i="28" s="1"/>
  <c r="L25" i="28"/>
  <c r="L24" i="28"/>
  <c r="N29" i="28"/>
  <c r="N28" i="28"/>
  <c r="N26" i="28"/>
  <c r="N27" i="28" s="1"/>
  <c r="N24" i="28"/>
  <c r="N25" i="28"/>
  <c r="M29" i="28"/>
  <c r="M28" i="28"/>
  <c r="M26" i="28"/>
  <c r="M27" i="28" s="1"/>
  <c r="M25" i="28"/>
  <c r="M24" i="28"/>
  <c r="O23" i="28"/>
  <c r="O24" i="28" s="1"/>
  <c r="O25" i="28" s="1"/>
  <c r="O26" i="28" s="1"/>
  <c r="O27" i="28" s="1"/>
  <c r="O28" i="28" s="1"/>
  <c r="O29" i="28" s="1"/>
  <c r="L22" i="28"/>
  <c r="L23" i="28" s="1"/>
  <c r="Q22" i="28"/>
  <c r="Q23" i="28" s="1"/>
  <c r="P22" i="28"/>
  <c r="P23" i="28" s="1"/>
  <c r="N15" i="28"/>
  <c r="N22" i="28"/>
  <c r="N23" i="28" s="1"/>
  <c r="M22" i="28"/>
  <c r="M23" i="28" s="1"/>
  <c r="O17" i="28"/>
  <c r="O18" i="28" s="1"/>
  <c r="O19" i="28" s="1"/>
  <c r="O20" i="28" s="1"/>
  <c r="O21" i="28" s="1"/>
  <c r="L16" i="28"/>
  <c r="L17" i="28" s="1"/>
  <c r="L18" i="28" s="1"/>
  <c r="L19" i="28" s="1"/>
  <c r="L20" i="28" s="1"/>
  <c r="L21" i="28" s="1"/>
  <c r="Q16" i="28"/>
  <c r="Q17" i="28" s="1"/>
  <c r="Q18" i="28" s="1"/>
  <c r="Q19" i="28" s="1"/>
  <c r="Q20" i="28" s="1"/>
  <c r="Q21" i="28" s="1"/>
  <c r="P16" i="28"/>
  <c r="P17" i="28" s="1"/>
  <c r="P18" i="28" s="1"/>
  <c r="P19" i="28" s="1"/>
  <c r="P20" i="28" s="1"/>
  <c r="P21" i="28" s="1"/>
  <c r="N16" i="28"/>
  <c r="N17" i="28" s="1"/>
  <c r="N18" i="28" s="1"/>
  <c r="N19" i="28" s="1"/>
  <c r="N20" i="28" s="1"/>
  <c r="N21" i="28" s="1"/>
  <c r="M16" i="27"/>
  <c r="M16" i="28"/>
  <c r="M17" i="28" s="1"/>
  <c r="M18" i="28" s="1"/>
  <c r="M19" i="28" s="1"/>
  <c r="M20" i="28" s="1"/>
  <c r="M21" i="28" s="1"/>
  <c r="L15" i="28"/>
  <c r="Q15" i="28"/>
  <c r="P15" i="28"/>
  <c r="O12" i="28"/>
  <c r="O13" i="28" s="1"/>
  <c r="O14" i="28" s="1"/>
  <c r="O5" i="28"/>
  <c r="O6" i="28" s="1"/>
  <c r="O7" i="28" s="1"/>
  <c r="O8" i="28" s="1"/>
  <c r="O9" i="28" s="1"/>
  <c r="O10" i="28" s="1"/>
  <c r="O3" i="28"/>
  <c r="L11" i="28"/>
  <c r="L12" i="28" s="1"/>
  <c r="L13" i="28" s="1"/>
  <c r="L14" i="28" s="1"/>
  <c r="Q11" i="28"/>
  <c r="Q12" i="28" s="1"/>
  <c r="Q13" i="28" s="1"/>
  <c r="Q14" i="28" s="1"/>
  <c r="P11" i="28"/>
  <c r="P12" i="28" s="1"/>
  <c r="P13" i="28" s="1"/>
  <c r="P14" i="28" s="1"/>
  <c r="N11" i="28"/>
  <c r="N12" i="28" s="1"/>
  <c r="N13" i="28" s="1"/>
  <c r="N14" i="28" s="1"/>
  <c r="M11" i="28"/>
  <c r="M12" i="28" s="1"/>
  <c r="M13" i="28" s="1"/>
  <c r="M14" i="28" s="1"/>
  <c r="N4" i="28"/>
  <c r="N5" i="28" s="1"/>
  <c r="N6" i="28" s="1"/>
  <c r="N7" i="28" s="1"/>
  <c r="N8" i="28" s="1"/>
  <c r="N9" i="28" s="1"/>
  <c r="N10" i="28" s="1"/>
  <c r="Q4" i="28"/>
  <c r="Q5" i="28" s="1"/>
  <c r="Q6" i="28" s="1"/>
  <c r="Q7" i="28" s="1"/>
  <c r="Q8" i="28" s="1"/>
  <c r="Q9" i="28" s="1"/>
  <c r="Q10" i="28" s="1"/>
  <c r="Q2" i="28"/>
  <c r="Q3" i="28" s="1"/>
  <c r="P4" i="28"/>
  <c r="P5" i="28" s="1"/>
  <c r="P6" i="28" s="1"/>
  <c r="P7" i="28" s="1"/>
  <c r="P8" i="28" s="1"/>
  <c r="P9" i="28" s="1"/>
  <c r="P10" i="28" s="1"/>
  <c r="P2" i="28"/>
  <c r="P3" i="28" s="1"/>
  <c r="B4" i="28"/>
  <c r="B5" i="28" s="1"/>
  <c r="B6" i="28" s="1"/>
  <c r="B7" i="28" s="1"/>
  <c r="B8" i="28" s="1"/>
  <c r="B9" i="28" s="1"/>
  <c r="B10" i="28" s="1"/>
  <c r="B11" i="28" s="1"/>
  <c r="B12" i="28" s="1"/>
  <c r="B13" i="28" s="1"/>
  <c r="B14" i="28" s="1"/>
  <c r="B15" i="28" s="1"/>
  <c r="B16" i="28" s="1"/>
  <c r="B17" i="28" s="1"/>
  <c r="B18" i="28" s="1"/>
  <c r="B19" i="28" s="1"/>
  <c r="B20" i="28" s="1"/>
  <c r="B21" i="28" s="1"/>
  <c r="B24" i="28"/>
  <c r="B25" i="28" s="1"/>
  <c r="B26" i="28" s="1"/>
  <c r="B27" i="28" s="1"/>
  <c r="B28" i="28" s="1"/>
  <c r="B22" i="28"/>
  <c r="B23" i="28" s="1"/>
  <c r="B2" i="28"/>
  <c r="L4" i="28"/>
  <c r="L5" i="28" s="1"/>
  <c r="L6" i="28" s="1"/>
  <c r="L7" i="28" s="1"/>
  <c r="L8" i="28" s="1"/>
  <c r="L9" i="28" s="1"/>
  <c r="L10" i="28" s="1"/>
  <c r="L2" i="28"/>
  <c r="L3" i="28" s="1"/>
  <c r="N2" i="28"/>
  <c r="N3" i="28" s="1"/>
  <c r="M4" i="28"/>
  <c r="M5" i="28" s="1"/>
  <c r="M6" i="28" s="1"/>
  <c r="M7" i="28" s="1"/>
  <c r="M8" i="28" s="1"/>
  <c r="M9" i="28" s="1"/>
  <c r="M10" i="28" s="1"/>
  <c r="L3" i="27"/>
  <c r="M2" i="28"/>
  <c r="M3" i="28" s="1"/>
  <c r="L2" i="27"/>
  <c r="G29" i="28"/>
  <c r="G24" i="28"/>
  <c r="G25" i="28" s="1"/>
  <c r="G26" i="28" s="1"/>
  <c r="G27" i="28" s="1"/>
  <c r="G28" i="28" s="1"/>
  <c r="G22" i="28"/>
  <c r="G23" i="28" s="1"/>
  <c r="G5" i="28"/>
  <c r="G6" i="28" s="1"/>
  <c r="G7" i="28" s="1"/>
  <c r="G8" i="28" s="1"/>
  <c r="G9" i="28" s="1"/>
  <c r="G10" i="28" s="1"/>
  <c r="G11" i="28" s="1"/>
  <c r="G12" i="28" s="1"/>
  <c r="G13" i="28" s="1"/>
  <c r="G14" i="28" s="1"/>
  <c r="G15" i="28" s="1"/>
  <c r="G16" i="28" s="1"/>
  <c r="G17" i="28" s="1"/>
  <c r="G18" i="28" s="1"/>
  <c r="G19" i="28" s="1"/>
  <c r="G20" i="28" s="1"/>
  <c r="G21" i="28" s="1"/>
  <c r="G4" i="28"/>
  <c r="G2" i="28"/>
  <c r="G3" i="28" s="1"/>
  <c r="F29" i="28"/>
  <c r="F24" i="28"/>
  <c r="F25" i="28" s="1"/>
  <c r="F26" i="28" s="1"/>
  <c r="F27" i="28" s="1"/>
  <c r="F28" i="28" s="1"/>
  <c r="F22" i="28"/>
  <c r="F23" i="28" s="1"/>
  <c r="F4" i="28"/>
  <c r="F5" i="28" s="1"/>
  <c r="F6" i="28" s="1"/>
  <c r="F7" i="28" s="1"/>
  <c r="F8" i="28" s="1"/>
  <c r="F9" i="28" s="1"/>
  <c r="F10" i="28" s="1"/>
  <c r="F11" i="28" s="1"/>
  <c r="F12" i="28" s="1"/>
  <c r="F13" i="28" s="1"/>
  <c r="F14" i="28" s="1"/>
  <c r="F15" i="28" s="1"/>
  <c r="F16" i="28" s="1"/>
  <c r="F17" i="28" s="1"/>
  <c r="F18" i="28" s="1"/>
  <c r="F19" i="28" s="1"/>
  <c r="F20" i="28" s="1"/>
  <c r="F21" i="28" s="1"/>
  <c r="F2" i="28"/>
  <c r="F3" i="28" s="1"/>
  <c r="C29" i="28"/>
  <c r="C24" i="28"/>
  <c r="C25" i="28" s="1"/>
  <c r="C26" i="28" s="1"/>
  <c r="C27" i="28" s="1"/>
  <c r="C28" i="28" s="1"/>
  <c r="C22" i="28"/>
  <c r="C23" i="28" s="1"/>
  <c r="C4" i="28"/>
  <c r="C5" i="28" s="1"/>
  <c r="C6" i="28" s="1"/>
  <c r="C7" i="28" s="1"/>
  <c r="C8" i="28" s="1"/>
  <c r="C9" i="28" s="1"/>
  <c r="C10" i="28" s="1"/>
  <c r="C11" i="28" s="1"/>
  <c r="C12" i="28" s="1"/>
  <c r="C13" i="28" s="1"/>
  <c r="C14" i="28" s="1"/>
  <c r="C15" i="28" s="1"/>
  <c r="C16" i="28" s="1"/>
  <c r="C17" i="28" s="1"/>
  <c r="C18" i="28" s="1"/>
  <c r="C19" i="28" s="1"/>
  <c r="C20" i="28" s="1"/>
  <c r="C21" i="28" s="1"/>
  <c r="C2" i="28"/>
  <c r="C3" i="28" s="1"/>
  <c r="D29" i="28"/>
  <c r="D24" i="28"/>
  <c r="D27" i="28" s="1"/>
  <c r="D22" i="28"/>
  <c r="D4" i="28"/>
  <c r="D15" i="28" s="1"/>
  <c r="D2" i="28"/>
  <c r="D3" i="28" s="1"/>
  <c r="M2" i="27"/>
  <c r="B29" i="28"/>
  <c r="A5" i="28"/>
  <c r="A6" i="28"/>
  <c r="A7" i="28"/>
  <c r="A8" i="28"/>
  <c r="A9" i="28"/>
  <c r="A10" i="28"/>
  <c r="A11" i="28"/>
  <c r="A12" i="28"/>
  <c r="A13" i="28"/>
  <c r="A14" i="28"/>
  <c r="A15" i="28"/>
  <c r="A16" i="28"/>
  <c r="A17" i="28"/>
  <c r="A18" i="28"/>
  <c r="A19" i="28"/>
  <c r="A20" i="28"/>
  <c r="A21" i="28"/>
  <c r="A22" i="28"/>
  <c r="A23" i="28"/>
  <c r="A24" i="28"/>
  <c r="A25" i="28"/>
  <c r="A26" i="28"/>
  <c r="A27" i="28"/>
  <c r="A28" i="28"/>
  <c r="A29" i="28"/>
  <c r="A3" i="28"/>
  <c r="A4" i="28"/>
  <c r="D16" i="28" l="1"/>
  <c r="D9" i="28"/>
  <c r="D17" i="28"/>
  <c r="D10" i="28"/>
  <c r="D18" i="28"/>
  <c r="D11" i="28"/>
  <c r="D19" i="28"/>
  <c r="D8" i="28"/>
  <c r="D5" i="28"/>
  <c r="D12" i="28"/>
  <c r="D20" i="28"/>
  <c r="D21" i="28"/>
  <c r="D23" i="28"/>
  <c r="D13" i="28"/>
  <c r="D6" i="28"/>
  <c r="D14" i="28"/>
  <c r="D7" i="28"/>
  <c r="D26" i="28"/>
  <c r="D28" i="28"/>
  <c r="D25" i="28"/>
  <c r="E3" i="28"/>
  <c r="B3" i="28"/>
  <c r="A4" i="27" l="1"/>
  <c r="A1" i="27"/>
  <c r="N6" i="8"/>
  <c r="T296" i="22" l="1"/>
  <c r="T295" i="22"/>
  <c r="T294" i="22"/>
  <c r="T293" i="22"/>
  <c r="T292" i="22"/>
  <c r="T291" i="22"/>
  <c r="T290" i="22"/>
  <c r="T289" i="22"/>
  <c r="T288" i="22"/>
  <c r="T287" i="22"/>
  <c r="T286" i="22"/>
  <c r="T285" i="22"/>
  <c r="T284" i="22"/>
  <c r="T283" i="22"/>
  <c r="T282" i="22"/>
  <c r="T281" i="22"/>
  <c r="T280" i="22"/>
  <c r="T279" i="22"/>
  <c r="T278" i="22"/>
  <c r="T277" i="22"/>
  <c r="T276" i="22"/>
  <c r="T275" i="22"/>
  <c r="T274" i="22"/>
  <c r="T273" i="22"/>
  <c r="T272" i="22"/>
  <c r="T271" i="22"/>
  <c r="T270" i="22"/>
  <c r="T269" i="22"/>
  <c r="T268" i="22"/>
  <c r="T267" i="22"/>
  <c r="T266" i="22"/>
  <c r="T265" i="22"/>
  <c r="T264" i="22"/>
  <c r="T263" i="22"/>
  <c r="T262" i="22"/>
  <c r="T261" i="22"/>
  <c r="T260" i="22"/>
  <c r="T259" i="22"/>
  <c r="T258" i="22"/>
  <c r="T257" i="22"/>
  <c r="T256" i="22"/>
  <c r="T255" i="22"/>
  <c r="T254" i="22"/>
  <c r="T253" i="22"/>
  <c r="T252" i="22"/>
  <c r="T251" i="22"/>
  <c r="T250" i="22"/>
  <c r="T249" i="22"/>
  <c r="T248" i="22"/>
  <c r="T247" i="22"/>
  <c r="T246" i="22"/>
  <c r="T245" i="22"/>
  <c r="T244" i="22"/>
  <c r="T243" i="22"/>
  <c r="T242" i="22"/>
  <c r="T241" i="22"/>
  <c r="T240" i="22"/>
  <c r="T239" i="22"/>
  <c r="T238" i="22"/>
  <c r="T237" i="22"/>
  <c r="T236" i="22"/>
  <c r="T235" i="22"/>
  <c r="T234" i="22"/>
  <c r="T233" i="22"/>
  <c r="T232" i="22"/>
  <c r="T231" i="22"/>
  <c r="T230" i="22"/>
  <c r="T229" i="22"/>
  <c r="T228" i="22"/>
  <c r="T227" i="22"/>
  <c r="T226" i="22"/>
  <c r="T225" i="22"/>
  <c r="T224" i="22"/>
  <c r="T223" i="22"/>
  <c r="T222" i="22"/>
  <c r="T221" i="22"/>
  <c r="T220" i="22"/>
  <c r="T219" i="22"/>
  <c r="T218" i="22"/>
  <c r="T217" i="22"/>
  <c r="T216" i="22"/>
  <c r="T215" i="22"/>
  <c r="T214" i="22"/>
  <c r="T213" i="22"/>
  <c r="T212" i="22"/>
  <c r="T211" i="22"/>
  <c r="T210" i="22"/>
  <c r="T209" i="22"/>
  <c r="T208" i="22"/>
  <c r="T207" i="22"/>
  <c r="T206" i="22"/>
  <c r="T205" i="22"/>
  <c r="T204" i="22"/>
  <c r="T203" i="22"/>
  <c r="T202" i="22"/>
  <c r="T201" i="22"/>
  <c r="T200" i="22"/>
  <c r="T199" i="22"/>
  <c r="T198" i="22"/>
  <c r="T197" i="22"/>
  <c r="T196" i="22"/>
  <c r="T195" i="22"/>
  <c r="T194" i="22"/>
  <c r="T193" i="22"/>
  <c r="T192" i="22"/>
  <c r="T191" i="22"/>
  <c r="T190" i="22"/>
  <c r="T189" i="22"/>
  <c r="T188" i="22"/>
  <c r="T187" i="22"/>
  <c r="T186" i="22"/>
  <c r="T185" i="22"/>
  <c r="T184" i="22"/>
  <c r="T183" i="22"/>
  <c r="T182" i="22"/>
  <c r="T181" i="22"/>
  <c r="T180" i="22"/>
  <c r="T179" i="22"/>
  <c r="T178" i="22"/>
  <c r="T177" i="22"/>
  <c r="T176" i="22"/>
  <c r="T175" i="22"/>
  <c r="T174" i="22"/>
  <c r="T173" i="22"/>
  <c r="T172" i="22"/>
  <c r="T171" i="22"/>
  <c r="T170" i="22"/>
  <c r="T169" i="22"/>
  <c r="T168" i="22"/>
  <c r="T167" i="22"/>
  <c r="T166" i="22"/>
  <c r="T165" i="22"/>
  <c r="T164" i="22"/>
  <c r="T163" i="22"/>
  <c r="T162" i="22"/>
  <c r="T161" i="22"/>
  <c r="T160" i="22"/>
  <c r="T159" i="22"/>
  <c r="T158" i="22"/>
  <c r="T157" i="22"/>
  <c r="T156" i="22"/>
  <c r="T155" i="22"/>
  <c r="T154" i="22"/>
  <c r="T153" i="22"/>
  <c r="T152" i="22"/>
  <c r="T151" i="22"/>
  <c r="T150" i="22"/>
  <c r="T149" i="22"/>
  <c r="T148" i="22"/>
  <c r="T147" i="22"/>
  <c r="T146" i="22"/>
  <c r="T145" i="22"/>
  <c r="T144" i="22"/>
  <c r="T143" i="22"/>
  <c r="T142" i="22"/>
  <c r="T141" i="22"/>
  <c r="T140" i="22"/>
  <c r="T139" i="22"/>
  <c r="T138" i="22"/>
  <c r="T137" i="22"/>
  <c r="T136" i="22"/>
  <c r="T135" i="22"/>
  <c r="T134" i="22"/>
  <c r="T133" i="22"/>
  <c r="T132" i="22"/>
  <c r="T131" i="22"/>
  <c r="T130" i="22"/>
  <c r="T129" i="22"/>
  <c r="T128" i="22"/>
  <c r="T127" i="22"/>
  <c r="T126" i="22"/>
  <c r="T125" i="22"/>
  <c r="T124" i="22"/>
  <c r="T123" i="22"/>
  <c r="T122" i="22"/>
  <c r="T121" i="22"/>
  <c r="T120" i="22"/>
  <c r="T119" i="22"/>
  <c r="T118" i="22"/>
  <c r="T117" i="22"/>
  <c r="T116" i="22"/>
  <c r="T115" i="22"/>
  <c r="T114" i="22"/>
  <c r="T113" i="22"/>
  <c r="T112" i="22"/>
  <c r="T111" i="22"/>
  <c r="T110" i="22"/>
  <c r="T109" i="22"/>
  <c r="T108" i="22"/>
  <c r="T107" i="22"/>
  <c r="T106" i="22"/>
  <c r="T105" i="22"/>
  <c r="T104" i="22"/>
  <c r="T103" i="22"/>
  <c r="T102" i="22"/>
  <c r="T101" i="22"/>
  <c r="T100" i="22"/>
  <c r="T99" i="22"/>
  <c r="T98" i="22"/>
  <c r="T97" i="22"/>
  <c r="T96" i="22"/>
  <c r="T95" i="22"/>
  <c r="T94" i="22"/>
  <c r="T93" i="22"/>
  <c r="T92" i="22"/>
  <c r="T91" i="22"/>
  <c r="T90" i="22"/>
  <c r="T89" i="22"/>
  <c r="T88" i="22"/>
  <c r="T87" i="22"/>
  <c r="T86" i="22"/>
  <c r="T85" i="22"/>
  <c r="T84" i="22"/>
  <c r="T83" i="22"/>
  <c r="T82" i="22"/>
  <c r="T81" i="22"/>
  <c r="T80" i="22"/>
  <c r="T79" i="22"/>
  <c r="T78" i="22"/>
  <c r="T77" i="22"/>
  <c r="T76" i="22"/>
  <c r="T75" i="22"/>
  <c r="T74" i="22"/>
  <c r="T73" i="22"/>
  <c r="T72" i="22"/>
  <c r="T71" i="22"/>
  <c r="T70" i="22"/>
  <c r="T69" i="22"/>
  <c r="T68" i="22"/>
  <c r="T67" i="22"/>
  <c r="T66" i="22"/>
  <c r="T65" i="22"/>
  <c r="T64" i="22"/>
  <c r="T63" i="22"/>
  <c r="T62" i="22"/>
  <c r="T61" i="22"/>
  <c r="T60" i="22"/>
  <c r="T59" i="22"/>
  <c r="T58" i="22"/>
  <c r="T57" i="22"/>
  <c r="T56" i="22"/>
  <c r="T55" i="22"/>
  <c r="T54" i="22"/>
  <c r="T53" i="22"/>
  <c r="T52" i="22"/>
  <c r="T51" i="22"/>
  <c r="T50" i="22"/>
  <c r="T49" i="22"/>
  <c r="T48" i="22"/>
  <c r="T47" i="22"/>
  <c r="T46" i="22"/>
  <c r="T45" i="22"/>
  <c r="T44" i="22"/>
  <c r="T43" i="22"/>
  <c r="T42" i="22"/>
  <c r="T41" i="22"/>
  <c r="T40" i="22"/>
  <c r="T39" i="22"/>
  <c r="T38" i="22"/>
  <c r="T37" i="22"/>
  <c r="T36" i="22"/>
  <c r="T35" i="22"/>
  <c r="T34" i="22"/>
  <c r="T33" i="22"/>
  <c r="T32" i="22"/>
  <c r="T31" i="22"/>
  <c r="T30" i="22"/>
  <c r="T29" i="22"/>
  <c r="T28" i="22"/>
  <c r="T27" i="22"/>
  <c r="T26" i="22"/>
  <c r="T25" i="22"/>
  <c r="T24" i="22"/>
  <c r="T23" i="22"/>
  <c r="T22" i="22"/>
  <c r="T21" i="22"/>
  <c r="T20" i="22"/>
  <c r="T19" i="22"/>
  <c r="T18" i="22"/>
  <c r="T17" i="22"/>
  <c r="T16" i="22"/>
  <c r="T15" i="22"/>
  <c r="T14" i="22"/>
  <c r="T13" i="22"/>
  <c r="T12" i="22"/>
  <c r="T11" i="22"/>
  <c r="T10" i="22"/>
  <c r="T9" i="22"/>
  <c r="T8" i="22"/>
  <c r="T7" i="22"/>
  <c r="T6" i="22"/>
  <c r="V570" i="22"/>
  <c r="T570" i="22"/>
  <c r="V569" i="22"/>
  <c r="T569" i="22"/>
  <c r="V568" i="22"/>
  <c r="T568" i="22"/>
  <c r="V567" i="22"/>
  <c r="T567" i="22"/>
  <c r="V566" i="22"/>
  <c r="T566" i="22"/>
  <c r="V565" i="22"/>
  <c r="T565" i="22"/>
  <c r="V564" i="22"/>
  <c r="T564" i="22"/>
  <c r="V563" i="22"/>
  <c r="T563" i="22"/>
  <c r="V562" i="22"/>
  <c r="T562" i="22"/>
  <c r="V561" i="22"/>
  <c r="T561" i="22"/>
  <c r="V560" i="22"/>
  <c r="T560" i="22"/>
  <c r="V559" i="22"/>
  <c r="T559" i="22"/>
  <c r="V558" i="22"/>
  <c r="T558" i="22"/>
  <c r="V557" i="22"/>
  <c r="T557" i="22"/>
  <c r="V556" i="22"/>
  <c r="T556" i="22"/>
  <c r="V555" i="22"/>
  <c r="T555" i="22"/>
  <c r="V554" i="22"/>
  <c r="T554" i="22"/>
  <c r="V553" i="22"/>
  <c r="T553" i="22"/>
  <c r="V552" i="22"/>
  <c r="T552" i="22"/>
  <c r="V551" i="22"/>
  <c r="T551" i="22"/>
  <c r="V550" i="22"/>
  <c r="T550" i="22"/>
  <c r="V549" i="22"/>
  <c r="T549" i="22"/>
  <c r="V548" i="22"/>
  <c r="T548" i="22"/>
  <c r="V547" i="22"/>
  <c r="T547" i="22"/>
  <c r="V546" i="22"/>
  <c r="T546" i="22"/>
  <c r="V545" i="22"/>
  <c r="T545" i="22"/>
  <c r="V544" i="22"/>
  <c r="T544" i="22"/>
  <c r="V543" i="22"/>
  <c r="T543" i="22"/>
  <c r="V542" i="22"/>
  <c r="T542" i="22"/>
  <c r="V541" i="22"/>
  <c r="T541" i="22"/>
  <c r="V540" i="22"/>
  <c r="T540" i="22"/>
  <c r="V539" i="22"/>
  <c r="T539" i="22"/>
  <c r="V538" i="22"/>
  <c r="T538" i="22"/>
  <c r="V537" i="22"/>
  <c r="T537" i="22"/>
  <c r="V536" i="22"/>
  <c r="T536" i="22"/>
  <c r="V535" i="22"/>
  <c r="T535" i="22"/>
  <c r="V534" i="22"/>
  <c r="T534" i="22"/>
  <c r="V533" i="22"/>
  <c r="T533" i="22"/>
  <c r="V532" i="22"/>
  <c r="T532" i="22"/>
  <c r="V531" i="22"/>
  <c r="T531" i="22"/>
  <c r="V530" i="22"/>
  <c r="T530" i="22"/>
  <c r="V529" i="22"/>
  <c r="T529" i="22"/>
  <c r="V528" i="22"/>
  <c r="T528" i="22"/>
  <c r="V527" i="22"/>
  <c r="T527" i="22"/>
  <c r="V526" i="22"/>
  <c r="T526" i="22"/>
  <c r="V525" i="22"/>
  <c r="T525" i="22"/>
  <c r="V524" i="22"/>
  <c r="T524" i="22"/>
  <c r="V523" i="22"/>
  <c r="T523" i="22"/>
  <c r="V522" i="22"/>
  <c r="T522" i="22"/>
  <c r="V521" i="22"/>
  <c r="T521" i="22"/>
  <c r="V520" i="22"/>
  <c r="T520" i="22"/>
  <c r="V519" i="22"/>
  <c r="T519" i="22"/>
  <c r="V518" i="22"/>
  <c r="T518" i="22"/>
  <c r="V517" i="22"/>
  <c r="T517" i="22"/>
  <c r="V516" i="22"/>
  <c r="T516" i="22"/>
  <c r="V515" i="22"/>
  <c r="T515" i="22"/>
  <c r="V514" i="22"/>
  <c r="T514" i="22"/>
  <c r="V513" i="22"/>
  <c r="T513" i="22"/>
  <c r="V512" i="22"/>
  <c r="T512" i="22"/>
  <c r="V511" i="22"/>
  <c r="T511" i="22"/>
  <c r="V510" i="22"/>
  <c r="T510" i="22"/>
  <c r="V509" i="22"/>
  <c r="T509" i="22"/>
  <c r="V508" i="22"/>
  <c r="T508" i="22"/>
  <c r="V507" i="22"/>
  <c r="T507" i="22"/>
  <c r="V506" i="22"/>
  <c r="T506" i="22"/>
  <c r="V505" i="22"/>
  <c r="T505" i="22"/>
  <c r="V504" i="22"/>
  <c r="T504" i="22"/>
  <c r="V503" i="22"/>
  <c r="T503" i="22"/>
  <c r="V502" i="22"/>
  <c r="T502" i="22"/>
  <c r="V501" i="22"/>
  <c r="T501" i="22"/>
  <c r="V500" i="22"/>
  <c r="T500" i="22"/>
  <c r="V499" i="22"/>
  <c r="T499" i="22"/>
  <c r="V498" i="22"/>
  <c r="T498" i="22"/>
  <c r="V497" i="22"/>
  <c r="T497" i="22"/>
  <c r="V496" i="22"/>
  <c r="T496" i="22"/>
  <c r="V495" i="22"/>
  <c r="T495" i="22"/>
  <c r="V494" i="22"/>
  <c r="T494" i="22"/>
  <c r="V493" i="22"/>
  <c r="T493" i="22"/>
  <c r="V492" i="22"/>
  <c r="T492" i="22"/>
  <c r="V491" i="22"/>
  <c r="T491" i="22"/>
  <c r="V490" i="22"/>
  <c r="T490" i="22"/>
  <c r="V489" i="22"/>
  <c r="T489" i="22"/>
  <c r="V488" i="22"/>
  <c r="T488" i="22"/>
  <c r="V487" i="22"/>
  <c r="T487" i="22"/>
  <c r="V486" i="22"/>
  <c r="T486" i="22"/>
  <c r="V485" i="22"/>
  <c r="T485" i="22"/>
  <c r="V484" i="22"/>
  <c r="T484" i="22"/>
  <c r="V483" i="22"/>
  <c r="T483" i="22"/>
  <c r="V482" i="22"/>
  <c r="T482" i="22"/>
  <c r="V481" i="22"/>
  <c r="T481" i="22"/>
  <c r="V480" i="22"/>
  <c r="T480" i="22"/>
  <c r="V479" i="22"/>
  <c r="T479" i="22"/>
  <c r="V478" i="22"/>
  <c r="T478" i="22"/>
  <c r="V477" i="22"/>
  <c r="T477" i="22"/>
  <c r="V476" i="22"/>
  <c r="T476" i="22"/>
  <c r="V475" i="22"/>
  <c r="T475" i="22"/>
  <c r="V474" i="22"/>
  <c r="T474" i="22"/>
  <c r="V473" i="22"/>
  <c r="T473" i="22"/>
  <c r="V472" i="22"/>
  <c r="T472" i="22"/>
  <c r="V471" i="22"/>
  <c r="T471" i="22"/>
  <c r="V470" i="22"/>
  <c r="T470" i="22"/>
  <c r="V469" i="22"/>
  <c r="T469" i="22"/>
  <c r="V468" i="22"/>
  <c r="T468" i="22"/>
  <c r="V467" i="22"/>
  <c r="T467" i="22"/>
  <c r="V466" i="22"/>
  <c r="T466" i="22"/>
  <c r="V465" i="22"/>
  <c r="T465" i="22"/>
  <c r="V464" i="22"/>
  <c r="T464" i="22"/>
  <c r="V463" i="22"/>
  <c r="T463" i="22"/>
  <c r="V462" i="22"/>
  <c r="T462" i="22"/>
  <c r="V461" i="22"/>
  <c r="T461" i="22"/>
  <c r="V460" i="22"/>
  <c r="T460" i="22"/>
  <c r="V459" i="22"/>
  <c r="T459" i="22"/>
  <c r="V458" i="22"/>
  <c r="T458" i="22"/>
  <c r="V457" i="22"/>
  <c r="T457" i="22"/>
  <c r="V456" i="22"/>
  <c r="T456" i="22"/>
  <c r="V455" i="22"/>
  <c r="T455" i="22"/>
  <c r="V454" i="22"/>
  <c r="T454" i="22"/>
  <c r="V453" i="22"/>
  <c r="T453" i="22"/>
  <c r="V452" i="22"/>
  <c r="T452" i="22"/>
  <c r="V451" i="22"/>
  <c r="T451" i="22"/>
  <c r="V450" i="22"/>
  <c r="T450" i="22"/>
  <c r="V449" i="22"/>
  <c r="T449" i="22"/>
  <c r="V448" i="22"/>
  <c r="T448" i="22"/>
  <c r="V447" i="22"/>
  <c r="T447" i="22"/>
  <c r="V446" i="22"/>
  <c r="T446" i="22"/>
  <c r="V445" i="22"/>
  <c r="T445" i="22"/>
  <c r="V444" i="22"/>
  <c r="T444" i="22"/>
  <c r="V443" i="22"/>
  <c r="T443" i="22"/>
  <c r="V442" i="22"/>
  <c r="T442" i="22"/>
  <c r="V441" i="22"/>
  <c r="T441" i="22"/>
  <c r="V440" i="22"/>
  <c r="T440" i="22"/>
  <c r="V439" i="22"/>
  <c r="T439" i="22"/>
  <c r="V438" i="22"/>
  <c r="T438" i="22"/>
  <c r="V437" i="22"/>
  <c r="T437" i="22"/>
  <c r="V436" i="22"/>
  <c r="T436" i="22"/>
  <c r="V435" i="22"/>
  <c r="T435" i="22"/>
  <c r="V434" i="22"/>
  <c r="T434" i="22"/>
  <c r="V433" i="22"/>
  <c r="T433" i="22"/>
  <c r="V432" i="22"/>
  <c r="T432" i="22"/>
  <c r="V431" i="22"/>
  <c r="T431" i="22"/>
  <c r="V430" i="22"/>
  <c r="T430" i="22"/>
  <c r="V429" i="22"/>
  <c r="T429" i="22"/>
  <c r="V428" i="22"/>
  <c r="T428" i="22"/>
  <c r="V427" i="22"/>
  <c r="T427" i="22"/>
  <c r="V426" i="22"/>
  <c r="T426" i="22"/>
  <c r="V425" i="22"/>
  <c r="T425" i="22"/>
  <c r="V424" i="22"/>
  <c r="T424" i="22"/>
  <c r="V423" i="22"/>
  <c r="T423" i="22"/>
  <c r="V422" i="22"/>
  <c r="T422" i="22"/>
  <c r="V421" i="22"/>
  <c r="T421" i="22"/>
  <c r="V420" i="22"/>
  <c r="T420" i="22"/>
  <c r="V419" i="22"/>
  <c r="T419" i="22"/>
  <c r="V418" i="22"/>
  <c r="T418" i="22"/>
  <c r="V417" i="22"/>
  <c r="T417" i="22"/>
  <c r="V416" i="22"/>
  <c r="T416" i="22"/>
  <c r="V415" i="22"/>
  <c r="T415" i="22"/>
  <c r="V414" i="22"/>
  <c r="T414" i="22"/>
  <c r="V413" i="22"/>
  <c r="T413" i="22"/>
  <c r="V412" i="22"/>
  <c r="T412" i="22"/>
  <c r="V411" i="22"/>
  <c r="T411" i="22"/>
  <c r="V410" i="22"/>
  <c r="T410" i="22"/>
  <c r="V409" i="22"/>
  <c r="T409" i="22"/>
  <c r="V408" i="22"/>
  <c r="T408" i="22"/>
  <c r="V407" i="22"/>
  <c r="T407" i="22"/>
  <c r="V406" i="22"/>
  <c r="T406" i="22"/>
  <c r="V405" i="22"/>
  <c r="T405" i="22"/>
  <c r="V404" i="22"/>
  <c r="T404" i="22"/>
  <c r="V403" i="22"/>
  <c r="T403" i="22"/>
  <c r="V402" i="22"/>
  <c r="T402" i="22"/>
  <c r="V401" i="22"/>
  <c r="T401" i="22"/>
  <c r="V400" i="22"/>
  <c r="T400" i="22"/>
  <c r="V399" i="22"/>
  <c r="T399" i="22"/>
  <c r="V398" i="22"/>
  <c r="T398" i="22"/>
  <c r="V397" i="22"/>
  <c r="T397" i="22"/>
  <c r="V396" i="22"/>
  <c r="T396" i="22"/>
  <c r="V395" i="22"/>
  <c r="T395" i="22"/>
  <c r="V394" i="22"/>
  <c r="T394" i="22"/>
  <c r="V393" i="22"/>
  <c r="T393" i="22"/>
  <c r="V392" i="22"/>
  <c r="T392" i="22"/>
  <c r="V391" i="22"/>
  <c r="T391" i="22"/>
  <c r="V390" i="22"/>
  <c r="T390" i="22"/>
  <c r="V389" i="22"/>
  <c r="T389" i="22"/>
  <c r="V388" i="22"/>
  <c r="T388" i="22"/>
  <c r="V387" i="22"/>
  <c r="T387" i="22"/>
  <c r="V386" i="22"/>
  <c r="T386" i="22"/>
  <c r="V385" i="22"/>
  <c r="T385" i="22"/>
  <c r="V384" i="22"/>
  <c r="T384" i="22"/>
  <c r="V383" i="22"/>
  <c r="T383" i="22"/>
  <c r="V382" i="22"/>
  <c r="T382" i="22"/>
  <c r="V381" i="22"/>
  <c r="T381" i="22"/>
  <c r="V380" i="22"/>
  <c r="T380" i="22"/>
  <c r="V379" i="22"/>
  <c r="T379" i="22"/>
  <c r="V378" i="22"/>
  <c r="T378" i="22"/>
  <c r="V377" i="22"/>
  <c r="T377" i="22"/>
  <c r="V376" i="22"/>
  <c r="T376" i="22"/>
  <c r="V375" i="22"/>
  <c r="T375" i="22"/>
  <c r="V374" i="22"/>
  <c r="T374" i="22"/>
  <c r="V373" i="22"/>
  <c r="T373" i="22"/>
  <c r="V372" i="22"/>
  <c r="T372" i="22"/>
  <c r="V371" i="22"/>
  <c r="T371" i="22"/>
  <c r="V370" i="22"/>
  <c r="T370" i="22"/>
  <c r="V369" i="22"/>
  <c r="T369" i="22"/>
  <c r="V368" i="22"/>
  <c r="T368" i="22"/>
  <c r="V367" i="22"/>
  <c r="T367" i="22"/>
  <c r="V366" i="22"/>
  <c r="T366" i="22"/>
  <c r="V365" i="22"/>
  <c r="T365" i="22"/>
  <c r="V364" i="22"/>
  <c r="T364" i="22"/>
  <c r="V363" i="22"/>
  <c r="T363" i="22"/>
  <c r="V362" i="22"/>
  <c r="T362" i="22"/>
  <c r="V361" i="22"/>
  <c r="T361" i="22"/>
  <c r="V360" i="22"/>
  <c r="T360" i="22"/>
  <c r="V359" i="22"/>
  <c r="T359" i="22"/>
  <c r="V358" i="22"/>
  <c r="T358" i="22"/>
  <c r="V357" i="22"/>
  <c r="T357" i="22"/>
  <c r="V356" i="22"/>
  <c r="T356" i="22"/>
  <c r="V355" i="22"/>
  <c r="T355" i="22"/>
  <c r="V354" i="22"/>
  <c r="T354" i="22"/>
  <c r="V353" i="22"/>
  <c r="T353" i="22"/>
  <c r="V352" i="22"/>
  <c r="T352" i="22"/>
  <c r="V351" i="22"/>
  <c r="T351" i="22"/>
  <c r="V350" i="22"/>
  <c r="T350" i="22"/>
  <c r="V349" i="22"/>
  <c r="T349" i="22"/>
  <c r="V348" i="22"/>
  <c r="T348" i="22"/>
  <c r="V347" i="22"/>
  <c r="T347" i="22"/>
  <c r="V346" i="22"/>
  <c r="T346" i="22"/>
  <c r="V345" i="22"/>
  <c r="T345" i="22"/>
  <c r="V344" i="22"/>
  <c r="T344" i="22"/>
  <c r="V343" i="22"/>
  <c r="T343" i="22"/>
  <c r="V342" i="22"/>
  <c r="T342" i="22"/>
  <c r="V341" i="22"/>
  <c r="T341" i="22"/>
  <c r="V340" i="22"/>
  <c r="T340" i="22"/>
  <c r="V339" i="22"/>
  <c r="T339" i="22"/>
  <c r="V338" i="22"/>
  <c r="T338" i="22"/>
  <c r="V337" i="22"/>
  <c r="T337" i="22"/>
  <c r="V336" i="22"/>
  <c r="T336" i="22"/>
  <c r="V335" i="22"/>
  <c r="T335" i="22"/>
  <c r="V334" i="22"/>
  <c r="T334" i="22"/>
  <c r="V333" i="22"/>
  <c r="T333" i="22"/>
  <c r="V332" i="22"/>
  <c r="T332" i="22"/>
  <c r="V331" i="22"/>
  <c r="T331" i="22"/>
  <c r="V330" i="22"/>
  <c r="T330" i="22"/>
  <c r="V329" i="22"/>
  <c r="T329" i="22"/>
  <c r="V328" i="22"/>
  <c r="T328" i="22"/>
  <c r="V327" i="22"/>
  <c r="T327" i="22"/>
  <c r="V326" i="22"/>
  <c r="T326" i="22"/>
  <c r="V325" i="22"/>
  <c r="T325" i="22"/>
  <c r="V324" i="22"/>
  <c r="T324" i="22"/>
  <c r="V323" i="22"/>
  <c r="T323" i="22"/>
  <c r="V322" i="22"/>
  <c r="T322" i="22"/>
  <c r="V321" i="22"/>
  <c r="T321" i="22"/>
  <c r="V320" i="22"/>
  <c r="T320" i="22"/>
  <c r="V319" i="22"/>
  <c r="T319" i="22"/>
  <c r="V318" i="22"/>
  <c r="T318" i="22"/>
  <c r="V317" i="22"/>
  <c r="T317" i="22"/>
  <c r="V316" i="22"/>
  <c r="T316" i="22"/>
  <c r="V315" i="22"/>
  <c r="T315" i="22"/>
  <c r="V314" i="22"/>
  <c r="T314" i="22"/>
  <c r="V313" i="22"/>
  <c r="T313" i="22"/>
  <c r="V312" i="22"/>
  <c r="T312" i="22"/>
  <c r="V311" i="22"/>
  <c r="T311" i="22"/>
  <c r="V310" i="22"/>
  <c r="T310" i="22"/>
  <c r="V309" i="22"/>
  <c r="T309" i="22"/>
  <c r="V308" i="22"/>
  <c r="T308" i="22"/>
  <c r="V307" i="22"/>
  <c r="T307" i="22"/>
  <c r="V306" i="22"/>
  <c r="T306" i="22"/>
  <c r="V305" i="22"/>
  <c r="T305" i="22"/>
  <c r="V304" i="22"/>
  <c r="T304" i="22"/>
  <c r="V303" i="22"/>
  <c r="T303" i="22"/>
  <c r="V302" i="22"/>
  <c r="T302" i="22"/>
  <c r="V301" i="22"/>
  <c r="T301" i="22"/>
  <c r="V300" i="22"/>
  <c r="T300" i="22"/>
  <c r="V299" i="22"/>
  <c r="T299" i="22"/>
  <c r="V298" i="22"/>
  <c r="T298" i="22"/>
  <c r="V297" i="22"/>
  <c r="T297" i="22"/>
  <c r="V296" i="22"/>
  <c r="V295" i="22"/>
  <c r="V294" i="22"/>
  <c r="V293" i="22"/>
  <c r="V292" i="22"/>
  <c r="V291" i="22"/>
  <c r="V290" i="22"/>
  <c r="V289" i="22"/>
  <c r="V288" i="22"/>
  <c r="V287" i="22"/>
  <c r="V286" i="22"/>
  <c r="V285" i="22"/>
  <c r="V284" i="22"/>
  <c r="V283" i="22"/>
  <c r="V282" i="22"/>
  <c r="V281" i="22"/>
  <c r="V280" i="22"/>
  <c r="V279" i="22"/>
  <c r="V278" i="22"/>
  <c r="V277" i="22"/>
  <c r="V276" i="22"/>
  <c r="V275" i="22"/>
  <c r="V274" i="22"/>
  <c r="V273" i="22"/>
  <c r="V272" i="22"/>
  <c r="V271" i="22"/>
  <c r="V270" i="22"/>
  <c r="V269" i="22"/>
  <c r="V268" i="22"/>
  <c r="V267" i="22"/>
  <c r="V266" i="22"/>
  <c r="V265" i="22"/>
  <c r="V264" i="22"/>
  <c r="V263" i="22"/>
  <c r="V262" i="22"/>
  <c r="V261" i="22"/>
  <c r="V260" i="22"/>
  <c r="V259" i="22"/>
  <c r="V258" i="22"/>
  <c r="V257" i="22"/>
  <c r="V256" i="22"/>
  <c r="V255" i="22"/>
  <c r="V254" i="22"/>
  <c r="V253" i="22"/>
  <c r="V252" i="22"/>
  <c r="V251" i="22"/>
  <c r="V250" i="22"/>
  <c r="V249" i="22"/>
  <c r="V248" i="22"/>
  <c r="V247" i="22"/>
  <c r="V246" i="22"/>
  <c r="V245" i="22"/>
  <c r="V244" i="22"/>
  <c r="V243" i="22"/>
  <c r="V242" i="22"/>
  <c r="V241" i="22"/>
  <c r="V240" i="22"/>
  <c r="V239" i="22"/>
  <c r="V238" i="22"/>
  <c r="V237" i="22"/>
  <c r="V236" i="22"/>
  <c r="V235" i="22"/>
  <c r="V234" i="22"/>
  <c r="V233" i="22"/>
  <c r="V232" i="22"/>
  <c r="V231" i="22"/>
  <c r="V230" i="22"/>
  <c r="V229" i="22"/>
  <c r="V228" i="22"/>
  <c r="V227" i="22"/>
  <c r="V226" i="22"/>
  <c r="V225" i="22"/>
  <c r="V224" i="22"/>
  <c r="V223" i="22"/>
  <c r="V222" i="22"/>
  <c r="V221" i="22"/>
  <c r="V220" i="22"/>
  <c r="V219" i="22"/>
  <c r="V218" i="22"/>
  <c r="V217" i="22"/>
  <c r="V216" i="22"/>
  <c r="V215" i="22"/>
  <c r="V214" i="22"/>
  <c r="V213" i="22"/>
  <c r="V212" i="22"/>
  <c r="V211" i="22"/>
  <c r="V210" i="22"/>
  <c r="V209" i="22"/>
  <c r="V208" i="22"/>
  <c r="V207" i="22"/>
  <c r="V206" i="22"/>
  <c r="V205" i="22"/>
  <c r="V204" i="22"/>
  <c r="V203" i="22"/>
  <c r="V202" i="22"/>
  <c r="V201" i="22"/>
  <c r="V200" i="22"/>
  <c r="V199" i="22"/>
  <c r="V198" i="22"/>
  <c r="V197" i="22"/>
  <c r="V196" i="22"/>
  <c r="V195" i="22"/>
  <c r="V194" i="22"/>
  <c r="V193" i="22"/>
  <c r="V192" i="22"/>
  <c r="V191" i="22"/>
  <c r="V190" i="22"/>
  <c r="V189" i="22"/>
  <c r="V188" i="22"/>
  <c r="V187" i="22"/>
  <c r="V186" i="22"/>
  <c r="V185" i="22"/>
  <c r="V184" i="22"/>
  <c r="V183" i="22"/>
  <c r="V182" i="22"/>
  <c r="V181" i="22"/>
  <c r="V180" i="22"/>
  <c r="V179" i="22"/>
  <c r="V178" i="22"/>
  <c r="V177" i="22"/>
  <c r="V176" i="22"/>
  <c r="V175" i="22"/>
  <c r="V174" i="22"/>
  <c r="V173" i="22"/>
  <c r="V172" i="22"/>
  <c r="V171" i="22"/>
  <c r="V170" i="22"/>
  <c r="V169" i="22"/>
  <c r="V168" i="22"/>
  <c r="V167" i="22"/>
  <c r="V166" i="22"/>
  <c r="V165" i="22"/>
  <c r="V164" i="22"/>
  <c r="V163" i="22"/>
  <c r="V162" i="22"/>
  <c r="V161" i="22"/>
  <c r="V160" i="22"/>
  <c r="V159" i="22"/>
  <c r="V158" i="22"/>
  <c r="V157" i="22"/>
  <c r="V156" i="22"/>
  <c r="V155" i="22"/>
  <c r="V154" i="22"/>
  <c r="V153" i="22"/>
  <c r="V152" i="22"/>
  <c r="V151" i="22"/>
  <c r="V150" i="22"/>
  <c r="V149" i="22"/>
  <c r="V148" i="22"/>
  <c r="V147" i="22"/>
  <c r="V146" i="22"/>
  <c r="V145" i="22"/>
  <c r="V144" i="22"/>
  <c r="V143" i="22"/>
  <c r="V142" i="22"/>
  <c r="V141" i="22"/>
  <c r="V140" i="22"/>
  <c r="V139" i="22"/>
  <c r="V138" i="22"/>
  <c r="V137" i="22"/>
  <c r="V136" i="22"/>
  <c r="V135" i="22"/>
  <c r="V134" i="22"/>
  <c r="V133" i="22"/>
  <c r="V132" i="22"/>
  <c r="V131" i="22"/>
  <c r="V130" i="22"/>
  <c r="V129" i="22"/>
  <c r="V128" i="22"/>
  <c r="V127" i="22"/>
  <c r="V126" i="22"/>
  <c r="V125" i="22"/>
  <c r="V124" i="22"/>
  <c r="V123" i="22"/>
  <c r="V122" i="22"/>
  <c r="V121" i="22"/>
  <c r="V120" i="22"/>
  <c r="V119" i="22"/>
  <c r="V118" i="22"/>
  <c r="V117" i="22"/>
  <c r="V116" i="22"/>
  <c r="V115" i="22"/>
  <c r="V114" i="22"/>
  <c r="V113" i="22"/>
  <c r="V112" i="22"/>
  <c r="V111" i="22"/>
  <c r="V110" i="22"/>
  <c r="V109" i="22"/>
  <c r="V108" i="22"/>
  <c r="V107" i="22"/>
  <c r="V106" i="22"/>
  <c r="V105" i="22"/>
  <c r="V104" i="22"/>
  <c r="V103" i="22"/>
  <c r="V102" i="22"/>
  <c r="V101" i="22"/>
  <c r="V100" i="22"/>
  <c r="V99" i="22"/>
  <c r="V98" i="22"/>
  <c r="V97" i="22"/>
  <c r="V96" i="22"/>
  <c r="V95" i="22"/>
  <c r="V94" i="22"/>
  <c r="V93" i="22"/>
  <c r="V92" i="22"/>
  <c r="V91" i="22"/>
  <c r="V90" i="22"/>
  <c r="V89" i="22"/>
  <c r="V88" i="22"/>
  <c r="V87" i="22"/>
  <c r="V86" i="22"/>
  <c r="V85" i="22"/>
  <c r="V84" i="22"/>
  <c r="V83" i="22"/>
  <c r="V82" i="22"/>
  <c r="V81" i="22"/>
  <c r="V80" i="22"/>
  <c r="V79" i="22"/>
  <c r="V78" i="22"/>
  <c r="V77" i="22"/>
  <c r="V76" i="22"/>
  <c r="V75" i="22"/>
  <c r="V74" i="22"/>
  <c r="V73" i="22"/>
  <c r="V72" i="22"/>
  <c r="V71" i="22"/>
  <c r="V70" i="22"/>
  <c r="V69" i="22"/>
  <c r="V68" i="22"/>
  <c r="V67" i="22"/>
  <c r="V66" i="22"/>
  <c r="V65" i="22"/>
  <c r="V64" i="22"/>
  <c r="V63" i="22"/>
  <c r="V62" i="22"/>
  <c r="V61" i="22"/>
  <c r="V60" i="22"/>
  <c r="V59" i="22"/>
  <c r="V58" i="22"/>
  <c r="V57" i="22"/>
  <c r="V56" i="22"/>
  <c r="V55" i="22"/>
  <c r="V54" i="22"/>
  <c r="V53" i="22"/>
  <c r="V52" i="22"/>
  <c r="V51" i="22"/>
  <c r="V50" i="22"/>
  <c r="V49" i="22"/>
  <c r="V48" i="22"/>
  <c r="V47" i="22"/>
  <c r="V46" i="22"/>
  <c r="V45" i="22"/>
  <c r="V44" i="22"/>
  <c r="V43" i="22"/>
  <c r="V42" i="22"/>
  <c r="V41" i="22"/>
  <c r="V40" i="22"/>
  <c r="V39" i="22"/>
  <c r="V38" i="22"/>
  <c r="V37" i="22"/>
  <c r="V36" i="22"/>
  <c r="V35" i="22"/>
  <c r="V34" i="22"/>
  <c r="V33" i="22"/>
  <c r="V32" i="22"/>
  <c r="V31" i="22"/>
  <c r="V30" i="22"/>
  <c r="V29" i="22"/>
  <c r="V28" i="22"/>
  <c r="V27" i="22"/>
  <c r="V26" i="22"/>
  <c r="V25" i="22"/>
  <c r="V24" i="22"/>
  <c r="V23" i="22"/>
  <c r="V22" i="22"/>
  <c r="V21" i="22"/>
  <c r="V20" i="22"/>
  <c r="V19" i="22"/>
  <c r="V18" i="22"/>
  <c r="V17" i="22"/>
  <c r="V16" i="22"/>
  <c r="V15" i="22"/>
  <c r="V14" i="22"/>
  <c r="V13" i="22"/>
  <c r="V12" i="22"/>
  <c r="V11" i="22"/>
  <c r="V10" i="22"/>
  <c r="V9" i="22"/>
  <c r="V8" i="22"/>
  <c r="V7" i="22"/>
  <c r="V6" i="22"/>
  <c r="A4" i="22"/>
  <c r="A1" i="22"/>
  <c r="A4" i="8"/>
  <c r="A1" i="8" l="1"/>
</calcChain>
</file>

<file path=xl/sharedStrings.xml><?xml version="1.0" encoding="utf-8"?>
<sst xmlns="http://schemas.openxmlformats.org/spreadsheetml/2006/main" count="2756" uniqueCount="283">
  <si>
    <t>Sec. No.</t>
  </si>
  <si>
    <t>Ruling Span  (m)</t>
  </si>
  <si>
    <t>Initial RS</t>
  </si>
  <si>
    <t>cgfo120</t>
  </si>
  <si>
    <t>acs100</t>
  </si>
  <si>
    <t>Cable File Name</t>
  </si>
  <si>
    <t>From Str.</t>
  </si>
  <si>
    <t>To Str.</t>
  </si>
  <si>
    <t>Voltage   (kV)</t>
  </si>
  <si>
    <t>Sagging Data Condition</t>
  </si>
  <si>
    <t>Sagging Data Temp.  (deg C)</t>
  </si>
  <si>
    <t>Sagging Data Catenary Constant (m)</t>
  </si>
  <si>
    <t>Display Weather Case</t>
  </si>
  <si>
    <t>Display Condition</t>
  </si>
  <si>
    <t>Display Catenary Constant (m)</t>
  </si>
  <si>
    <t>N° de  Support</t>
  </si>
  <si>
    <t>Station     (m)</t>
  </si>
  <si>
    <t>Height  Adjust.   (m)</t>
  </si>
  <si>
    <t>Offset  Adjust.   (m)</t>
  </si>
  <si>
    <t>Orientation  Angle   (gr.)</t>
  </si>
  <si>
    <t>X  Easting   (m)</t>
  </si>
  <si>
    <t>Y  Northing   (m)</t>
  </si>
  <si>
    <t>Centerline Z  Elevation   (m)</t>
  </si>
  <si>
    <t>TIN Z  Elevation   (m)</t>
  </si>
  <si>
    <t>Ahead  Span   (m)</t>
  </si>
  <si>
    <t>Line  Angle   (gr.)</t>
  </si>
  <si>
    <t>Sets In  XY Structure  Line Angle  Calculation</t>
  </si>
  <si>
    <t>Transverse  Axis  Azimuth (gr.)</t>
  </si>
  <si>
    <t>Description  Support</t>
  </si>
  <si>
    <t>Struct.  Height   (m)</t>
  </si>
  <si>
    <t>Embedded  Length   (m)</t>
  </si>
  <si>
    <t>Structure  Specific  Material</t>
  </si>
  <si>
    <t>Counter  Weights   (N)</t>
  </si>
  <si>
    <t>Automatic  Structure  Group  Membership</t>
  </si>
  <si>
    <t>Manual  Structure  Group  Membership</t>
  </si>
  <si>
    <t>N°  Plaque  Support</t>
  </si>
  <si>
    <t>N° Attaches  Terne1/Terne2</t>
  </si>
  <si>
    <t>Si  Anticascade :  AC</t>
  </si>
  <si>
    <t>Type  de  Fondations</t>
  </si>
  <si>
    <t>Tarage  des Pinces  Cond./Cdg  (kN)</t>
  </si>
  <si>
    <t>Commentaire  Photo\Plan  1</t>
  </si>
  <si>
    <t>Commentaire  Photo\Plan  2</t>
  </si>
  <si>
    <t>Commentaire  Photo\Plan  3</t>
  </si>
  <si>
    <t>Commentaire  Photo\Plan  4</t>
  </si>
  <si>
    <t>Commentaire  Photo\Plan  5</t>
  </si>
  <si>
    <t>Commentaire  Photo\Plan  6</t>
  </si>
  <si>
    <t>Commentaire  Photo\Plan  7</t>
  </si>
  <si>
    <t>Commentaire  Photo\Plan  8</t>
  </si>
  <si>
    <t>Commentaire  Photo\Plan  9</t>
  </si>
  <si>
    <t>Commentaire  Photo\Plan  10</t>
  </si>
  <si>
    <t>Structure  Comment  17</t>
  </si>
  <si>
    <t>Structure  Comment  18</t>
  </si>
  <si>
    <t>Structure  Comment  19</t>
  </si>
  <si>
    <t>Structure  Comment  20</t>
  </si>
  <si>
    <t>Structure  Comment  21</t>
  </si>
  <si>
    <t>Structure  Comment  22</t>
  </si>
  <si>
    <t>Structure  Comment  23</t>
  </si>
  <si>
    <t>Structure  Comment  24</t>
  </si>
  <si>
    <t>Structure  Comment  25</t>
  </si>
  <si>
    <t>Structure  Comment  26</t>
  </si>
  <si>
    <t>Structure  Comment  27</t>
  </si>
  <si>
    <t>Structure  Comment  28</t>
  </si>
  <si>
    <t>Structure  Comment  29</t>
  </si>
  <si>
    <t>Structure  Comment  30</t>
  </si>
  <si>
    <t>Structure  Comment  31</t>
  </si>
  <si>
    <t>Structure  Comment  32</t>
  </si>
  <si>
    <t>Structure  Comment  33</t>
  </si>
  <si>
    <t>Structure  Comment  34</t>
  </si>
  <si>
    <t>Structure  Comment  35</t>
  </si>
  <si>
    <t>Structure  Comment  36</t>
  </si>
  <si>
    <t>Structure  Comment  37</t>
  </si>
  <si>
    <t>Structure  Comment  38</t>
  </si>
  <si>
    <t>Structure  Comment  39</t>
  </si>
  <si>
    <t>Structure  Comment  40</t>
  </si>
  <si>
    <t>Structure  Comment  41</t>
  </si>
  <si>
    <t>Structure  Comment  42</t>
  </si>
  <si>
    <t>Structure  Comment  43</t>
  </si>
  <si>
    <t>Structure  Comment  44</t>
  </si>
  <si>
    <t>Structure  Comment  45</t>
  </si>
  <si>
    <t>Structure  Comment  46</t>
  </si>
  <si>
    <t>Structure  Comment  47</t>
  </si>
  <si>
    <t>Structure  Comment  48</t>
  </si>
  <si>
    <t>Structure  Comment  49</t>
  </si>
  <si>
    <t>Structure  Comment  50</t>
  </si>
  <si>
    <t>'All', 'Has DE', 'All sets DE'</t>
  </si>
  <si>
    <t>Données d'entrée PLS-CADD (câble)</t>
  </si>
  <si>
    <t>2xaster570</t>
  </si>
  <si>
    <t>Row #</t>
  </si>
  <si>
    <t xml:space="preserve">Source Start Structure </t>
  </si>
  <si>
    <t xml:space="preserve">Source End Structure </t>
  </si>
  <si>
    <t xml:space="preserve">Source Set  </t>
  </si>
  <si>
    <t xml:space="preserve">Source Phase  </t>
  </si>
  <si>
    <t xml:space="preserve">Source Wind From </t>
  </si>
  <si>
    <t xml:space="preserve">Target Start Structure </t>
  </si>
  <si>
    <t xml:space="preserve">Target End Structure </t>
  </si>
  <si>
    <t xml:space="preserve">Target Set  </t>
  </si>
  <si>
    <t xml:space="preserve">Target Phase  </t>
  </si>
  <si>
    <t xml:space="preserve">Target Wind From </t>
  </si>
  <si>
    <t>Station At Min.  (m)</t>
  </si>
  <si>
    <t>Source Sag At Min. (m)</t>
  </si>
  <si>
    <t>Target Sag At Min. (m)</t>
  </si>
  <si>
    <t>Required Distance At Min. (m)</t>
  </si>
  <si>
    <t>Minimum Distance Total (m)</t>
  </si>
  <si>
    <t>Minimum Distance Horz. Comp. (m)</t>
  </si>
  <si>
    <t>Minimum Distance Vert. Comp. (m)</t>
  </si>
  <si>
    <t>Left</t>
  </si>
  <si>
    <t>Hypothèses</t>
  </si>
  <si>
    <t>Colonne1</t>
  </si>
  <si>
    <t>Tests</t>
  </si>
  <si>
    <t>Tableau de vérification des distances entre câbles conducteurs</t>
  </si>
  <si>
    <t>Right</t>
  </si>
  <si>
    <t>Conformité</t>
  </si>
  <si>
    <t>Temp Max</t>
  </si>
  <si>
    <t>Vent réduit</t>
  </si>
  <si>
    <t>Vent max</t>
  </si>
  <si>
    <t>Projet OMVG (Lot 5) Ligne 225 000 volts BOKE - SALTHINO</t>
  </si>
  <si>
    <t>Str. No.</t>
  </si>
  <si>
    <t>s:\affaires\nouvelles\788\78823\3- pls cadd\200kv bastia-lucciana\supports_scenario2bis\#1#s_w.tow</t>
  </si>
  <si>
    <t>'All', 'Has DE', 'Not all sets DE', 'TOWER', 'TOWER has DE'</t>
  </si>
  <si>
    <t>s:\affaires\nouvelles\788\78823\3- pls cadd\200kv bastia-lucciana\supports_scenario2bis\#2#l_y_mco-pot.tow</t>
  </si>
  <si>
    <t>Support L - double faisceau</t>
  </si>
  <si>
    <t>'All', 'Has DE', 'Not all sets DE', 'Angle', 'TOWER', 'TOWER has DE', 'TOWER angle'</t>
  </si>
  <si>
    <t>s:\affaires\nouvelles\788\78823\3- pls cadd\200kv bastia-lucciana\supports_scenario2bis\#3#c1s62c-an_w.tow</t>
  </si>
  <si>
    <t>C1SC68</t>
  </si>
  <si>
    <t>susp P3, 800</t>
  </si>
  <si>
    <t>s:\affaires\nouvelles\788\78823\3- pls cadd\200kv bastia-lucciana\supports_scenario2bis\#4#c1n61c_x.tow</t>
  </si>
  <si>
    <t>C1NC68</t>
  </si>
  <si>
    <t>s:\affaires\nouvelles\788\78823\3- pls cadd\200kv bastia-lucciana\supports_scenario2bis\#5#c1n61c_w.tow</t>
  </si>
  <si>
    <t>s:\affaires\nouvelles\788\78823\3- pls cadd\200kv bastia-lucciana\supports_scenario2bis\#6#c1n61c_x.tow</t>
  </si>
  <si>
    <t>susp P1, 1600; susp P3, 1600</t>
  </si>
  <si>
    <t>s:\affaires\nouvelles\788\78823\3- pls cadd\200kv bastia-lucciana\supports_scenario2bis\#7#c1n61c_y.tow</t>
  </si>
  <si>
    <t>s:\affaires\nouvelles\788\78823\3- pls cadd\200kv bastia-lucciana\supports_scenario2bis\#8#c1n61c_y.tow</t>
  </si>
  <si>
    <t>s:\affaires\nouvelles\788\78823\3- pls cadd\200kv bastia-lucciana\supports_scenario2bis\#9#c1n61c_x.tow</t>
  </si>
  <si>
    <t>s:\affaires\nouvelles\788\78823\3- pls cadd\200kv bastia-lucciana\supports_scenario2bis\#10#c1t67c_y.tow</t>
  </si>
  <si>
    <t>C1TC - ACC-NORMAL</t>
  </si>
  <si>
    <t>s:\affaires\nouvelles\788\78823\3- pls cadd\200kv bastia-lucciana\supports_scenario2bis\#11#c1n61c_r1.tow</t>
  </si>
  <si>
    <t>s:\affaires\nouvelles\788\78823\3- pls cadd\200kv bastia-lucciana\supports_scenario2bis\#12#c1t61c_x.tow</t>
  </si>
  <si>
    <t>C1TC68</t>
  </si>
  <si>
    <t>s:\affaires\nouvelles\788\78823\3- pls cadd\200kv bastia-lucciana\supports_scenario2bis\#13#c1t61c_x.tow</t>
  </si>
  <si>
    <t>s:\affaires\nouvelles\788\78823\3- pls cadd\200kv bastia-lucciana\supports_scenario2bis\#14#c1n68c_y.tow</t>
  </si>
  <si>
    <t>C1NC - ACC-NORMAL</t>
  </si>
  <si>
    <t>susp P1, 3200; susp P3, 3200</t>
  </si>
  <si>
    <t>s:\affaires\nouvelles\788\78823\3- pls cadd\200kv bastia-lucciana\supports_scenario2bis\#15#c1n61c_r1.tow</t>
  </si>
  <si>
    <t>s:\affaires\nouvelles\788\78823\3- pls cadd\200kv bastia-lucciana\supports_scenario2bis\#16#c1n61c_w.tow</t>
  </si>
  <si>
    <t>s:\affaires\nouvelles\788\78823\3- pls cadd\200kv bastia-lucciana\supports_scenario2bis\#17#c1n61c_x.tow</t>
  </si>
  <si>
    <t>s:\affaires\nouvelles\788\78823\3- pls cadd\200kv bastia-lucciana\supports_scenario2bis\#18#c1n61c_r1.tow</t>
  </si>
  <si>
    <t>susp P1, 800; susp P3, 800</t>
  </si>
  <si>
    <t>s:\affaires\nouvelles\788\78823\3- pls cadd\200kv bastia-lucciana\supports_scenario2bis\#19#c1t61c_w.tow</t>
  </si>
  <si>
    <t>s:\affaires\nouvelles\788\78823\3- pls cadd\200kv bastia-lucciana\supports_scenario2bis\#20#c1t61c_y.tow</t>
  </si>
  <si>
    <t>s:\affaires\nouvelles\788\78823\3- pls cadd\200kv bastia-lucciana\supports_scenario2bis\#21#c1s62c-an-m150_y.tow</t>
  </si>
  <si>
    <t>s:\affaires\nouvelles\788\78823\3- pls cadd\200kv bastia-lucciana\supports_scenario2bis\#22#c1t61c_w.tow</t>
  </si>
  <si>
    <t>s:\affaires\nouvelles\788\78823\3- pls cadd\200kv bastia-lucciana\supports_scenario2bis\#23#m1s1m1-ad_r1.tow</t>
  </si>
  <si>
    <t>UTI1 OK</t>
  </si>
  <si>
    <t>s:\affaires\nouvelles\788\78823\3- pls cadd\200kv bastia-lucciana\supports_scenario2bis\#24#c4t75c-an_x.tow</t>
  </si>
  <si>
    <t>C4TC - ACC-NORMAL - Palier de 1975</t>
  </si>
  <si>
    <t>s:\affaires\nouvelles\788\78823\3- pls cadd\200kv bastia-lucciana\supports_scenario2bis\#25#c4t75c-an_x.tow</t>
  </si>
  <si>
    <t>s:\affaires\nouvelles\788\78823\3- pls cadd\200kv bastia-lucciana\supports_scenario2bis\#26#c4t75c-an_y.tow</t>
  </si>
  <si>
    <t>s:\affaires\nouvelles\788\78823\3- pls cadd\200kv bastia-lucciana\supports_scenario2bis\#27#c4t75c-an_w.tow</t>
  </si>
  <si>
    <t>s:\affaires\nouvelles\788\78823\3- pls cadd\200kv bastia-lucciana\supports_scenario2bis\#28#m1s1m1-an_w.tow</t>
  </si>
  <si>
    <t>s:\affaires\nouvelles\788\78823\3- pls cadd\200kv bastia-lucciana\supports\portique_lucciana.fic</t>
  </si>
  <si>
    <t>Portique LUCCIANA</t>
  </si>
  <si>
    <t>AC-6U4X2M15_34F160PS</t>
  </si>
  <si>
    <t>*** UNDEFINED PART ***</t>
  </si>
  <si>
    <t>Each</t>
  </si>
  <si>
    <t>ACDG-561</t>
  </si>
  <si>
    <t>Strain property: ACDG-561</t>
  </si>
  <si>
    <t>BP-6U6I2M15R_34F160PS</t>
  </si>
  <si>
    <t>SCDG-02</t>
  </si>
  <si>
    <t>CP-6U1I1M15R_17F160PSA11</t>
  </si>
  <si>
    <t>SCDG-52</t>
  </si>
  <si>
    <t>CP-6U6I2M15R_34F160PSA12</t>
  </si>
  <si>
    <t>CP-6U6I2M15R_34F160PSA14</t>
  </si>
  <si>
    <t>BP-6U1I1M15R_17F160PS</t>
  </si>
  <si>
    <t>CP-6U1I1M15R_17F160PSA12</t>
  </si>
  <si>
    <t>Material Subtotal</t>
  </si>
  <si>
    <t>Labor Subtotal</t>
  </si>
  <si>
    <t>Total</t>
  </si>
  <si>
    <t>Stock Number</t>
  </si>
  <si>
    <t>Description</t>
  </si>
  <si>
    <t>Quantity</t>
  </si>
  <si>
    <t>Unit of Measure</t>
  </si>
  <si>
    <t>Material Unit Cost</t>
  </si>
  <si>
    <t>Total Material Cost</t>
  </si>
  <si>
    <t>Labor Unit Cost</t>
  </si>
  <si>
    <t>Total Labor Cost</t>
  </si>
  <si>
    <t>Total Cost</t>
  </si>
  <si>
    <t>Sagging Data Horiz. Tension (daN)</t>
  </si>
  <si>
    <t>azalee707</t>
  </si>
  <si>
    <t>15°C sans vent</t>
  </si>
  <si>
    <t>Initial FE</t>
  </si>
  <si>
    <t>thym94</t>
  </si>
  <si>
    <t>phlox94.1</t>
  </si>
  <si>
    <t>Num_pyl_deb_fin_Code_LIT</t>
  </si>
  <si>
    <t>Longueur_canton_COND</t>
  </si>
  <si>
    <t>Canton_COND</t>
  </si>
  <si>
    <t>Nature_COND</t>
  </si>
  <si>
    <t>Nombre_COND</t>
  </si>
  <si>
    <t>Temperature_reglage_COND</t>
  </si>
  <si>
    <t>Parametre_reglage_COND</t>
  </si>
  <si>
    <t>Temperature_repartition_COND</t>
  </si>
  <si>
    <t>Balise_COND</t>
  </si>
  <si>
    <t>Fibre_Optique_COND</t>
  </si>
  <si>
    <t>Longueur_canton_CDG</t>
  </si>
  <si>
    <t>Canton_CDG</t>
  </si>
  <si>
    <t>Nature_CDG</t>
  </si>
  <si>
    <t>Nombre_CDG</t>
  </si>
  <si>
    <t>Temperature_reglage_CDG</t>
  </si>
  <si>
    <t>Parametre_reglage_CDG</t>
  </si>
  <si>
    <t>Balise_CDG</t>
  </si>
  <si>
    <t>Fibre_Optique_CDG</t>
  </si>
  <si>
    <t>Commentaire</t>
  </si>
  <si>
    <t>Num_support_debfin_code_LIT</t>
  </si>
  <si>
    <t>Num_support_debut</t>
  </si>
  <si>
    <t>Num_support_fin</t>
  </si>
  <si>
    <t>X_debut_m</t>
  </si>
  <si>
    <t>Y_debut_m</t>
  </si>
  <si>
    <t>X_fin_m</t>
  </si>
  <si>
    <t>Y_fin_m</t>
  </si>
  <si>
    <t>Nom_ligne</t>
  </si>
  <si>
    <t>Type_ouvrage</t>
  </si>
  <si>
    <t>Proprietaire_ligne</t>
  </si>
  <si>
    <t>Departement</t>
  </si>
  <si>
    <t>Commune</t>
  </si>
  <si>
    <t>Terne</t>
  </si>
  <si>
    <t>Tension_kV</t>
  </si>
  <si>
    <t>Bastia-Lucciana</t>
  </si>
  <si>
    <t>Aerien</t>
  </si>
  <si>
    <t>RTE</t>
  </si>
  <si>
    <t>Haute-Corse</t>
  </si>
  <si>
    <t>Bastia</t>
  </si>
  <si>
    <t>Furiani</t>
  </si>
  <si>
    <t>Biguglia</t>
  </si>
  <si>
    <t>Borgo</t>
  </si>
  <si>
    <t>Lucciana</t>
  </si>
  <si>
    <t>Num_support</t>
  </si>
  <si>
    <t>Num_support_Code_LIT</t>
  </si>
  <si>
    <t>Num_support_debfin_Code_LIT</t>
  </si>
  <si>
    <t>X_m_RGF93</t>
  </si>
  <si>
    <t>Y_m_RGF93</t>
  </si>
  <si>
    <t>Z_m_IGN69</t>
  </si>
  <si>
    <t>Portee_droite_m</t>
  </si>
  <si>
    <t>Angle_ligne_gr</t>
  </si>
  <si>
    <t>Designation_support</t>
  </si>
  <si>
    <t>Description _support</t>
  </si>
  <si>
    <t>Hauteur_support_m</t>
  </si>
  <si>
    <t>Pieds_dissymetriques</t>
  </si>
  <si>
    <t>Renforcement_structure</t>
  </si>
  <si>
    <t>Date_construction</t>
  </si>
  <si>
    <t>Date_derniere_visite_vetuste</t>
  </si>
  <si>
    <t>Structure  Comment  51</t>
  </si>
  <si>
    <t>Mise a jour : 07/03/2018</t>
  </si>
  <si>
    <t>Donnees d'entree PLS-CADD (support)</t>
  </si>
  <si>
    <t>Designation  Support</t>
  </si>
  <si>
    <t>Pieds  Dissymetriques</t>
  </si>
  <si>
    <t>Pylones S</t>
  </si>
  <si>
    <t>Presence PD (a controler)</t>
  </si>
  <si>
    <t>Chaine de guidage phase droite</t>
  </si>
  <si>
    <t>Num_support_code_LIT</t>
  </si>
  <si>
    <t>Type_chaine_COND</t>
  </si>
  <si>
    <t>Type_isolateur</t>
  </si>
  <si>
    <t>Type_chaine_CDG</t>
  </si>
  <si>
    <t>Date_instalation</t>
  </si>
  <si>
    <t>Contre_poids</t>
  </si>
  <si>
    <t>Type_fondation</t>
  </si>
  <si>
    <t>Renforcement_fondation</t>
  </si>
  <si>
    <t>TEST</t>
  </si>
  <si>
    <t>Chemin_image</t>
  </si>
  <si>
    <t>Chemin_expertise</t>
  </si>
  <si>
    <t>Chemin_convention</t>
  </si>
  <si>
    <t>S:\AFFAIRES\nouvelles\788\78823\2- DIAGNOSTIC LA\01-Visite terrain\01-Photos mars 2017\1\P1250420.JPG</t>
  </si>
  <si>
    <t>S:\OUTILS\Developpement\PFE_EVA\03_SIG_TEST\ArcGIS PRO\TEST_CORSE_V2\Donnees Initiales\02 788 23 - 1_0_200 kV BASTIA - LUCCIANA_201774_145712.pdf</t>
  </si>
  <si>
    <t>S:\AFFAIRES\nouvelles\788\78823\2- DIAGNOSTIC LA\01-Visite terrain\01-Photos mars 2017\2\P1250431.JPG</t>
  </si>
  <si>
    <t>S:\AFFAIRES\nouvelles\788\78823\2- DIAGNOSTIC LA\02-Expertise Juin 2017\01-Photo des supports expertises\01-Bastia-Lucciana\3\P1160431.JPG</t>
  </si>
  <si>
    <t>Parametre_repartition_COND</t>
  </si>
  <si>
    <t>Commentaire1</t>
  </si>
  <si>
    <t>Commentaire2</t>
  </si>
  <si>
    <t>Commentaire3</t>
  </si>
  <si>
    <t>Nombre_chaine_COND</t>
  </si>
  <si>
    <t>Nombre_chaine_CDG</t>
  </si>
  <si>
    <t>Chemin d'enregistrement des CSV :</t>
  </si>
  <si>
    <t>Export CSV</t>
  </si>
  <si>
    <t>C:\Users\Eva.NOUGIER\Desktop\</t>
  </si>
  <si>
    <t>Génération des onglets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</si>
</sst>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8"/>
      <color theme="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5B9BD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</borders>
  <cellStyleXfs count="3">
    <xf numFmtId="0" fontId="0" fillId="0" borderId="0"/>
    <xf numFmtId="0" fontId="4" fillId="0" borderId="1" applyNumberFormat="0" applyFill="0" applyAlignment="0" applyProtection="0"/>
    <xf numFmtId="0" fontId="5" fillId="0" borderId="2" applyNumberFormat="0" applyFill="0" applyAlignment="0" applyProtection="0"/>
  </cellStyleXfs>
  <cellXfs count="40">
    <xf numFmtId="0" fontId="0" fillId="0" borderId="0" xfId="0"/>
    <xf numFmtId="0" fontId="1" fillId="0" borderId="0" xfId="0" applyFont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2" fontId="0" fillId="0" borderId="0" xfId="0" applyNumberFormat="1" applyAlignment="1">
      <alignment horizontal="center" vertical="center"/>
    </xf>
    <xf numFmtId="17" fontId="0" fillId="0" borderId="0" xfId="0" applyNumberFormat="1"/>
    <xf numFmtId="0" fontId="0" fillId="0" borderId="0" xfId="0" applyAlignment="1">
      <alignment vertical="center" wrapText="1"/>
    </xf>
    <xf numFmtId="0" fontId="0" fillId="3" borderId="0" xfId="0" applyFill="1" applyAlignment="1">
      <alignment horizontal="center" vertical="center" wrapText="1"/>
    </xf>
    <xf numFmtId="0" fontId="1" fillId="3" borderId="0" xfId="0" applyFont="1" applyFill="1" applyAlignment="1">
      <alignment vertical="center" wrapText="1"/>
    </xf>
    <xf numFmtId="0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 wrapText="1"/>
    </xf>
    <xf numFmtId="2" fontId="0" fillId="0" borderId="0" xfId="0" applyNumberFormat="1"/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 wrapText="1"/>
    </xf>
    <xf numFmtId="164" fontId="0" fillId="0" borderId="0" xfId="0" applyNumberFormat="1"/>
    <xf numFmtId="1" fontId="0" fillId="0" borderId="0" xfId="0" applyNumberFormat="1" applyAlignment="1">
      <alignment horizontal="center" vertical="center" wrapText="1"/>
    </xf>
    <xf numFmtId="1" fontId="0" fillId="0" borderId="0" xfId="0" applyNumberFormat="1"/>
    <xf numFmtId="164" fontId="1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0" xfId="0" applyAlignment="1">
      <alignment horizontal="right" vertical="center" wrapText="1"/>
    </xf>
    <xf numFmtId="0" fontId="1" fillId="3" borderId="0" xfId="0" applyFont="1" applyFill="1" applyAlignment="1">
      <alignment horizontal="center" vertical="center" wrapText="1"/>
    </xf>
    <xf numFmtId="164" fontId="1" fillId="3" borderId="0" xfId="0" applyNumberFormat="1" applyFont="1" applyFill="1" applyAlignment="1">
      <alignment horizontal="center" vertical="center" wrapText="1"/>
    </xf>
    <xf numFmtId="16" fontId="0" fillId="0" borderId="0" xfId="0" applyNumberFormat="1"/>
    <xf numFmtId="0" fontId="0" fillId="0" borderId="0" xfId="0" applyFill="1"/>
    <xf numFmtId="16" fontId="0" fillId="0" borderId="0" xfId="0" applyNumberFormat="1" applyFill="1"/>
    <xf numFmtId="0" fontId="0" fillId="4" borderId="0" xfId="0" applyFill="1"/>
    <xf numFmtId="0" fontId="0" fillId="6" borderId="0" xfId="0" applyFill="1"/>
    <xf numFmtId="164" fontId="0" fillId="0" borderId="0" xfId="0" applyNumberFormat="1" applyFill="1"/>
    <xf numFmtId="0" fontId="0" fillId="5" borderId="0" xfId="0" applyFill="1" applyAlignment="1">
      <alignment horizontal="center" vertical="center" wrapText="1"/>
    </xf>
    <xf numFmtId="0" fontId="1" fillId="5" borderId="0" xfId="0" applyFont="1" applyFill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4" fillId="0" borderId="1" xfId="1"/>
    <xf numFmtId="0" fontId="5" fillId="0" borderId="2" xfId="2"/>
    <xf numFmtId="0" fontId="6" fillId="0" borderId="1" xfId="1" applyFont="1"/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3">
    <cellStyle name="Normal" xfId="0" builtinId="0"/>
    <cellStyle name="Titre 1" xfId="1" builtinId="16"/>
    <cellStyle name="Titre 2" xfId="2" builtinId="17"/>
  </cellStyles>
  <dxfs count="38">
    <dxf>
      <numFmt numFmtId="0" formatCode="General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4" formatCode="0.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1" indent="0" justifyLastLine="0" shrinkToFit="0" readingOrder="0"/>
    </dxf>
    <dxf>
      <numFmt numFmtId="164" formatCode="0.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1" indent="0" justifyLastLine="0" shrinkToFit="0" readingOrder="0"/>
    </dxf>
    <dxf>
      <numFmt numFmtId="0" formatCode="General"/>
    </dxf>
    <dxf>
      <alignment horizontal="right" textRotation="0" indent="0" justifyLastLine="0" shrinkToFit="0" readingOrder="0"/>
    </dxf>
    <dxf>
      <numFmt numFmtId="22" formatCode="mmm\-yy"/>
    </dxf>
    <dxf>
      <numFmt numFmtId="2" formatCode="0.00"/>
    </dxf>
    <dxf>
      <numFmt numFmtId="164" formatCode="0.0"/>
    </dxf>
    <dxf>
      <numFmt numFmtId="2" formatCode="0.00"/>
    </dxf>
    <dxf>
      <numFmt numFmtId="1" formatCode="0"/>
    </dxf>
    <dxf>
      <numFmt numFmtId="1" formatCode="0"/>
    </dxf>
    <dxf>
      <numFmt numFmtId="164" formatCode="0.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5B9B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</xdr:colOff>
      <xdr:row>6</xdr:row>
      <xdr:rowOff>104775</xdr:rowOff>
    </xdr:from>
    <xdr:ext cx="1404000" cy="292704"/>
    <xdr:sp macro="[0]!Create_One_CSV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FB32392-3F96-46FB-80C6-BB452A3AC68E}"/>
            </a:ext>
          </a:extLst>
        </xdr:cNvPr>
        <xdr:cNvSpPr>
          <a:spLocks/>
        </xdr:cNvSpPr>
      </xdr:nvSpPr>
      <xdr:spPr>
        <a:xfrm>
          <a:off x="771525" y="1419225"/>
          <a:ext cx="1404000" cy="29270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>
          <a:spAutoFit/>
        </a:bodyPr>
        <a:lstStyle/>
        <a:p>
          <a:pPr algn="l"/>
          <a:r>
            <a:rPr lang="en-US" sz="1100"/>
            <a:t>LA</a:t>
          </a:r>
        </a:p>
      </xdr:txBody>
    </xdr:sp>
    <xdr:clientData/>
  </xdr:oneCellAnchor>
  <xdr:oneCellAnchor>
    <xdr:from>
      <xdr:col>1</xdr:col>
      <xdr:colOff>9524</xdr:colOff>
      <xdr:row>8</xdr:row>
      <xdr:rowOff>180975</xdr:rowOff>
    </xdr:from>
    <xdr:ext cx="1404000" cy="292704"/>
    <xdr:sp macro="[0]!Create_One_CSV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DBFBF884-54CB-4758-8902-CACFD97087EC}"/>
            </a:ext>
          </a:extLst>
        </xdr:cNvPr>
        <xdr:cNvSpPr>
          <a:spLocks/>
        </xdr:cNvSpPr>
      </xdr:nvSpPr>
      <xdr:spPr>
        <a:xfrm>
          <a:off x="771524" y="1876425"/>
          <a:ext cx="1404000" cy="29270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>
          <a:spAutoFit/>
        </a:bodyPr>
        <a:lstStyle/>
        <a:p>
          <a:pPr algn="l"/>
          <a:r>
            <a:rPr lang="en-US" sz="1100" baseline="0"/>
            <a:t>PORTEE</a:t>
          </a:r>
          <a:endParaRPr lang="en-US" sz="1100"/>
        </a:p>
      </xdr:txBody>
    </xdr:sp>
    <xdr:clientData/>
  </xdr:oneCellAnchor>
  <xdr:oneCellAnchor>
    <xdr:from>
      <xdr:col>0</xdr:col>
      <xdr:colOff>761999</xdr:colOff>
      <xdr:row>11</xdr:row>
      <xdr:rowOff>76200</xdr:rowOff>
    </xdr:from>
    <xdr:ext cx="1404000" cy="292704"/>
    <xdr:sp macro="[0]!Create_One_CSV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45B7800A-4DCD-4A22-9B7E-AAA466B4F6DF}"/>
            </a:ext>
          </a:extLst>
        </xdr:cNvPr>
        <xdr:cNvSpPr>
          <a:spLocks/>
        </xdr:cNvSpPr>
      </xdr:nvSpPr>
      <xdr:spPr>
        <a:xfrm>
          <a:off x="761999" y="2343150"/>
          <a:ext cx="1404000" cy="29270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>
          <a:spAutoFit/>
        </a:bodyPr>
        <a:lstStyle/>
        <a:p>
          <a:pPr algn="l"/>
          <a:r>
            <a:rPr lang="en-US" sz="1100" baseline="0"/>
            <a:t>SUPPORT</a:t>
          </a:r>
          <a:endParaRPr lang="en-US" sz="1100"/>
        </a:p>
      </xdr:txBody>
    </xdr:sp>
    <xdr:clientData/>
  </xdr:oneCellAnchor>
  <xdr:oneCellAnchor>
    <xdr:from>
      <xdr:col>1</xdr:col>
      <xdr:colOff>9524</xdr:colOff>
      <xdr:row>13</xdr:row>
      <xdr:rowOff>142875</xdr:rowOff>
    </xdr:from>
    <xdr:ext cx="1404000" cy="292704"/>
    <xdr:sp macro="[0]!Create_One_CSV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E2D0E82D-33ED-4B93-84CB-5F894A607F47}"/>
            </a:ext>
          </a:extLst>
        </xdr:cNvPr>
        <xdr:cNvSpPr>
          <a:spLocks/>
        </xdr:cNvSpPr>
      </xdr:nvSpPr>
      <xdr:spPr>
        <a:xfrm>
          <a:off x="771524" y="2790825"/>
          <a:ext cx="1404000" cy="29270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>
          <a:spAutoFit/>
        </a:bodyPr>
        <a:lstStyle/>
        <a:p>
          <a:pPr algn="l"/>
          <a:r>
            <a:rPr lang="en-US" sz="1100" baseline="0"/>
            <a:t>CHAINE</a:t>
          </a:r>
          <a:endParaRPr lang="en-US" sz="1100"/>
        </a:p>
      </xdr:txBody>
    </xdr:sp>
    <xdr:clientData/>
  </xdr:oneCellAnchor>
  <xdr:oneCellAnchor>
    <xdr:from>
      <xdr:col>0</xdr:col>
      <xdr:colOff>761999</xdr:colOff>
      <xdr:row>16</xdr:row>
      <xdr:rowOff>66675</xdr:rowOff>
    </xdr:from>
    <xdr:ext cx="1404000" cy="292704"/>
    <xdr:sp macro="[0]!Create_One_CSV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7FF2DD3A-084D-4CFF-9976-24BDD3745EA3}"/>
            </a:ext>
          </a:extLst>
        </xdr:cNvPr>
        <xdr:cNvSpPr>
          <a:spLocks/>
        </xdr:cNvSpPr>
      </xdr:nvSpPr>
      <xdr:spPr>
        <a:xfrm>
          <a:off x="761999" y="3286125"/>
          <a:ext cx="1404000" cy="29270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>
          <a:spAutoFit/>
        </a:bodyPr>
        <a:lstStyle/>
        <a:p>
          <a:pPr algn="l"/>
          <a:r>
            <a:rPr lang="en-US" sz="1100" baseline="0"/>
            <a:t>FONDATION</a:t>
          </a:r>
          <a:endParaRPr lang="en-US" sz="1100"/>
        </a:p>
      </xdr:txBody>
    </xdr:sp>
    <xdr:clientData/>
  </xdr:oneCellAnchor>
  <xdr:oneCellAnchor>
    <xdr:from>
      <xdr:col>0</xdr:col>
      <xdr:colOff>761999</xdr:colOff>
      <xdr:row>18</xdr:row>
      <xdr:rowOff>104775</xdr:rowOff>
    </xdr:from>
    <xdr:ext cx="1404000" cy="292704"/>
    <xdr:sp macro="[0]!Create_One_CSV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836B269A-C6B7-468C-9C13-E7D5196B7C29}"/>
            </a:ext>
          </a:extLst>
        </xdr:cNvPr>
        <xdr:cNvSpPr>
          <a:spLocks/>
        </xdr:cNvSpPr>
      </xdr:nvSpPr>
      <xdr:spPr>
        <a:xfrm>
          <a:off x="761999" y="3705225"/>
          <a:ext cx="1404000" cy="29270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>
          <a:spAutoFit/>
        </a:bodyPr>
        <a:lstStyle/>
        <a:p>
          <a:pPr algn="l"/>
          <a:r>
            <a:rPr lang="en-US" sz="1100" baseline="0"/>
            <a:t>PJ</a:t>
          </a:r>
          <a:endParaRPr lang="en-US" sz="1100"/>
        </a:p>
      </xdr:txBody>
    </xdr:sp>
    <xdr:clientData/>
  </xdr:oneCellAnchor>
  <xdr:oneCellAnchor>
    <xdr:from>
      <xdr:col>0</xdr:col>
      <xdr:colOff>752473</xdr:colOff>
      <xdr:row>20</xdr:row>
      <xdr:rowOff>171450</xdr:rowOff>
    </xdr:from>
    <xdr:ext cx="1404000" cy="292704"/>
    <xdr:sp macro="[0]!Create_More_CSV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66761EB2-20D5-4ECD-B288-65B41F7A8B22}"/>
            </a:ext>
          </a:extLst>
        </xdr:cNvPr>
        <xdr:cNvSpPr>
          <a:spLocks/>
        </xdr:cNvSpPr>
      </xdr:nvSpPr>
      <xdr:spPr>
        <a:xfrm>
          <a:off x="752473" y="4152900"/>
          <a:ext cx="1404000" cy="29270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>
          <a:spAutoFit/>
        </a:bodyPr>
        <a:lstStyle/>
        <a:p>
          <a:pPr algn="l"/>
          <a:r>
            <a:rPr lang="en-US" sz="1100"/>
            <a:t>TOUS LES ONGLETS</a:t>
          </a:r>
        </a:p>
      </xdr:txBody>
    </xdr:sp>
    <xdr:clientData/>
  </xdr:oneCellAnchor>
  <xdr:oneCellAnchor>
    <xdr:from>
      <xdr:col>5</xdr:col>
      <xdr:colOff>28575</xdr:colOff>
      <xdr:row>6</xdr:row>
      <xdr:rowOff>28575</xdr:rowOff>
    </xdr:from>
    <xdr:ext cx="1404000" cy="292704"/>
    <xdr:sp macro="[0]!Create_One_CSV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6C494488-27CD-4BA9-9CAD-769FE9371D6C}"/>
            </a:ext>
          </a:extLst>
        </xdr:cNvPr>
        <xdr:cNvSpPr>
          <a:spLocks/>
        </xdr:cNvSpPr>
      </xdr:nvSpPr>
      <xdr:spPr>
        <a:xfrm>
          <a:off x="3838575" y="1343025"/>
          <a:ext cx="1404000" cy="29270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>
          <a:spAutoFit/>
        </a:bodyPr>
        <a:lstStyle/>
        <a:p>
          <a:pPr algn="l"/>
          <a:r>
            <a:rPr lang="en-US" sz="1100"/>
            <a:t>LA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7" name="TabImplantSup" displayName="TabImplantSup" ref="A5:BT1229" totalsRowShown="0" headerRowDxfId="37">
  <autoFilter ref="A5:BT1229"/>
  <tableColumns count="72">
    <tableColumn id="1" name="N° de  Support"/>
    <tableColumn id="2" name="Station     (m)" dataDxfId="36"/>
    <tableColumn id="3" name="Height  Adjust.   (m)"/>
    <tableColumn id="4" name="Offset  Adjust.   (m)"/>
    <tableColumn id="5" name="Orientation  Angle   (gr.)"/>
    <tableColumn id="6" name="X  Easting   (m)" dataDxfId="35"/>
    <tableColumn id="7" name="Y  Northing   (m)" dataDxfId="34"/>
    <tableColumn id="8" name="Centerline Z  Elevation   (m)" dataDxfId="33"/>
    <tableColumn id="9" name="TIN Z  Elevation   (m)"/>
    <tableColumn id="10" name="Ahead  Span   (m)" dataDxfId="32"/>
    <tableColumn id="11" name="Line  Angle   (gr.)" dataDxfId="31"/>
    <tableColumn id="12" name="Sets In  XY Structure  Line Angle  Calculation" dataDxfId="30"/>
    <tableColumn id="13" name="Transverse  Axis  Azimuth (gr.)"/>
    <tableColumn id="14" name="Designation  Support" dataDxfId="29"/>
    <tableColumn id="15" name="Description  Support"/>
    <tableColumn id="16" name="Struct.  Height   (m)"/>
    <tableColumn id="17" name="Embedded  Length   (m)"/>
    <tableColumn id="18" name="Structure  Specific  Material"/>
    <tableColumn id="19" name="Counter  Weights   (N)"/>
    <tableColumn id="20" name="Automatic  Structure  Group  Membership"/>
    <tableColumn id="21" name="Manual  Structure  Group  Membership"/>
    <tableColumn id="22" name="N°  Plaque  Support"/>
    <tableColumn id="23" name="N° Attaches  Terne1/Terne2"/>
    <tableColumn id="24" name="Si  Anticascade :  AC"/>
    <tableColumn id="25" name="Type  de  Fondations"/>
    <tableColumn id="26" name="Tarage  des Pinces  Cond./Cdg  (kN)"/>
    <tableColumn id="27" name="Pieds  Dissymetriques"/>
    <tableColumn id="28" name="Commentaire  Photo\Plan  1"/>
    <tableColumn id="29" name="Commentaire  Photo\Plan  2"/>
    <tableColumn id="30" name="Commentaire  Photo\Plan  3"/>
    <tableColumn id="31" name="Commentaire  Photo\Plan  4"/>
    <tableColumn id="32" name="Commentaire  Photo\Plan  5"/>
    <tableColumn id="33" name="Commentaire  Photo\Plan  6"/>
    <tableColumn id="34" name="Commentaire  Photo\Plan  7"/>
    <tableColumn id="35" name="Commentaire  Photo\Plan  8"/>
    <tableColumn id="36" name="Commentaire  Photo\Plan  9"/>
    <tableColumn id="37" name="Commentaire  Photo\Plan  10"/>
    <tableColumn id="38" name="Structure  Comment  17"/>
    <tableColumn id="39" name="Structure  Comment  18"/>
    <tableColumn id="40" name="Structure  Comment  19"/>
    <tableColumn id="41" name="Structure  Comment  20"/>
    <tableColumn id="42" name="Structure  Comment  21"/>
    <tableColumn id="43" name="Structure  Comment  22"/>
    <tableColumn id="44" name="Structure  Comment  23"/>
    <tableColumn id="45" name="Structure  Comment  24"/>
    <tableColumn id="46" name="Structure  Comment  25"/>
    <tableColumn id="47" name="Structure  Comment  26"/>
    <tableColumn id="48" name="Structure  Comment  27"/>
    <tableColumn id="49" name="Structure  Comment  28"/>
    <tableColumn id="50" name="Structure  Comment  29"/>
    <tableColumn id="51" name="Structure  Comment  30"/>
    <tableColumn id="52" name="Structure  Comment  31"/>
    <tableColumn id="53" name="Structure  Comment  32"/>
    <tableColumn id="54" name="Structure  Comment  33"/>
    <tableColumn id="55" name="Structure  Comment  34"/>
    <tableColumn id="56" name="Structure  Comment  35"/>
    <tableColumn id="57" name="Structure  Comment  36"/>
    <tableColumn id="58" name="Structure  Comment  37"/>
    <tableColumn id="59" name="Structure  Comment  38"/>
    <tableColumn id="60" name="Structure  Comment  39"/>
    <tableColumn id="61" name="Structure  Comment  40"/>
    <tableColumn id="62" name="Structure  Comment  41"/>
    <tableColumn id="63" name="Structure  Comment  42"/>
    <tableColumn id="64" name="Structure  Comment  43"/>
    <tableColumn id="65" name="Structure  Comment  44"/>
    <tableColumn id="66" name="Structure  Comment  45"/>
    <tableColumn id="67" name="Structure  Comment  46"/>
    <tableColumn id="68" name="Structure  Comment  47"/>
    <tableColumn id="69" name="Structure  Comment  48"/>
    <tableColumn id="70" name="Structure  Comment  49"/>
    <tableColumn id="71" name="Structure  Comment  50"/>
    <tableColumn id="72" name="Structure  Comment  51" dataDxfId="28">
      <calculatedColumnFormula>MID(N6,89,FIND("#",N6,1))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8" name="SectionSaggingData" displayName="SectionSaggingData" ref="A5:J261" totalsRowShown="0" headerRowDxfId="27">
  <autoFilter ref="A5:J261"/>
  <tableColumns count="10">
    <tableColumn id="1" name="Str. No."/>
    <tableColumn id="2" name="Stock Number"/>
    <tableColumn id="3" name="Description"/>
    <tableColumn id="4" name="Quantity"/>
    <tableColumn id="5" name="Unit of Measure"/>
    <tableColumn id="6" name="Material Unit Cost" dataDxfId="26"/>
    <tableColumn id="7" name="Total Material Cost"/>
    <tableColumn id="8" name="Labor Unit Cost"/>
    <tableColumn id="9" name="Total Labor Cost"/>
    <tableColumn id="10" name="Total Co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SectionSaggingData2" displayName="SectionSaggingData2" ref="A5:M261" totalsRowShown="0" headerRowDxfId="25">
  <autoFilter ref="A5:M261"/>
  <tableColumns count="13">
    <tableColumn id="1" name="Sec. No."/>
    <tableColumn id="2" name="Cable File Name"/>
    <tableColumn id="3" name="From Str."/>
    <tableColumn id="4" name="To Str."/>
    <tableColumn id="5" name="Voltage   (kV)"/>
    <tableColumn id="6" name="Ruling Span  (m)" dataDxfId="24"/>
    <tableColumn id="7" name="Sagging Data Condition"/>
    <tableColumn id="8" name="Sagging Data Temp.  (deg C)"/>
    <tableColumn id="9" name="Sagging Data Catenary Constant (m)"/>
    <tableColumn id="10" name="Sagging Data Horiz. Tension (daN)"/>
    <tableColumn id="11" name="Display Weather Case"/>
    <tableColumn id="12" name="Display Condition"/>
    <tableColumn id="13" name="Display Catenary Constant (m)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3" name="Obstacles1114" displayName="Obstacles1114" ref="A5:V570" totalsRowShown="0" headerRowDxfId="23" dataDxfId="22">
  <autoFilter ref="A5:V570"/>
  <tableColumns count="22">
    <tableColumn id="1" name="Row #" dataDxfId="21"/>
    <tableColumn id="2" name="Source Start Structure " dataDxfId="20"/>
    <tableColumn id="3" name="Source End Structure " dataDxfId="19"/>
    <tableColumn id="4" name="Source Set  " dataDxfId="18"/>
    <tableColumn id="5" name="Source Phase  " dataDxfId="17"/>
    <tableColumn id="6" name="Source Wind From " dataDxfId="16"/>
    <tableColumn id="7" name="Target Start Structure " dataDxfId="15"/>
    <tableColumn id="8" name="Target End Structure " dataDxfId="14"/>
    <tableColumn id="9" name="Target Set  " dataDxfId="13"/>
    <tableColumn id="10" name="Target Phase  " dataDxfId="12"/>
    <tableColumn id="11" name="Target Wind From " dataDxfId="11"/>
    <tableColumn id="12" name="Station At Min.  (m)" dataDxfId="10"/>
    <tableColumn id="13" name="Source Sag At Min. (m)" dataDxfId="9"/>
    <tableColumn id="14" name="Target Sag At Min. (m)" dataDxfId="8"/>
    <tableColumn id="15" name="Required Distance At Min. (m)" dataDxfId="7"/>
    <tableColumn id="16" name="Minimum Distance Total (m)" dataDxfId="6"/>
    <tableColumn id="17" name="Minimum Distance Horz. Comp. (m)" dataDxfId="5"/>
    <tableColumn id="18" name="Minimum Distance Vert. Comp. (m)" dataDxfId="4"/>
    <tableColumn id="22" name="Colonne1" dataDxfId="3"/>
    <tableColumn id="19" name="Conformité" dataDxfId="2">
      <calculatedColumnFormula>IF(Obstacles1114[[#This Row],[Minimum Distance Vert. Comp. (m)]]&gt;Obstacles1114[[#This Row],[Required Distance At Min. (m)]],"OK","NG")</calculatedColumnFormula>
    </tableColumn>
    <tableColumn id="20" name="Hypothèses" dataDxfId="1"/>
    <tableColumn id="21" name="Tests" dataDxfId="0">
      <calculatedColumnFormula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F5"/>
  <sheetViews>
    <sheetView showGridLines="0" tabSelected="1" workbookViewId="0">
      <selection activeCell="M6" sqref="M6"/>
    </sheetView>
  </sheetViews>
  <sheetFormatPr baseColWidth="10" defaultRowHeight="15" x14ac:dyDescent="0.25"/>
  <sheetData>
    <row r="2" spans="2:6" ht="24" thickBot="1" x14ac:dyDescent="0.4">
      <c r="B2" s="37" t="s">
        <v>280</v>
      </c>
      <c r="C2" s="35"/>
      <c r="F2" s="37" t="s">
        <v>282</v>
      </c>
    </row>
    <row r="3" spans="2:6" ht="15.75" thickTop="1" x14ac:dyDescent="0.25"/>
    <row r="4" spans="2:6" ht="18" thickBot="1" x14ac:dyDescent="0.35">
      <c r="B4" s="36" t="s">
        <v>279</v>
      </c>
      <c r="C4" s="36"/>
      <c r="D4" s="36"/>
    </row>
    <row r="5" spans="2:6" ht="15.75" thickTop="1" x14ac:dyDescent="0.25">
      <c r="B5" t="s">
        <v>281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BT1229"/>
  <sheetViews>
    <sheetView topLeftCell="A2" zoomScale="70" zoomScaleNormal="70" workbookViewId="0">
      <selection activeCell="S7" sqref="S7"/>
    </sheetView>
  </sheetViews>
  <sheetFormatPr baseColWidth="10" defaultRowHeight="15" x14ac:dyDescent="0.25"/>
  <cols>
    <col min="1" max="1" width="11.28515625" customWidth="1"/>
    <col min="2" max="2" width="11.28515625" style="17" customWidth="1"/>
    <col min="3" max="5" width="11.28515625" customWidth="1"/>
    <col min="6" max="6" width="19.5703125" style="19" bestFit="1" customWidth="1"/>
    <col min="7" max="7" width="20.7109375" style="19" bestFit="1" customWidth="1"/>
    <col min="8" max="8" width="11.28515625" style="14" customWidth="1"/>
    <col min="9" max="9" width="11.28515625" customWidth="1"/>
    <col min="10" max="10" width="15.28515625" style="17" customWidth="1"/>
    <col min="11" max="11" width="11.28515625" style="14" customWidth="1"/>
    <col min="12" max="12" width="11.28515625" customWidth="1"/>
    <col min="13" max="13" width="29.7109375" customWidth="1"/>
    <col min="14" max="14" width="116.7109375" style="21" bestFit="1" customWidth="1"/>
    <col min="15" max="15" width="38.140625" bestFit="1" customWidth="1"/>
    <col min="16" max="16" width="10.85546875" customWidth="1"/>
    <col min="17" max="17" width="24" customWidth="1"/>
    <col min="18" max="18" width="27.42578125" customWidth="1"/>
    <col min="19" max="19" width="25.28515625" bestFit="1" customWidth="1"/>
    <col min="20" max="20" width="40" customWidth="1"/>
    <col min="21" max="21" width="37.5703125" customWidth="1"/>
    <col min="22" max="22" width="20.140625" customWidth="1"/>
    <col min="23" max="23" width="27.42578125" customWidth="1"/>
    <col min="24" max="24" width="20.42578125" customWidth="1"/>
    <col min="25" max="25" width="21.28515625" customWidth="1"/>
    <col min="26" max="26" width="34" customWidth="1"/>
    <col min="27" max="27" width="22.5703125" customWidth="1"/>
    <col min="28" max="36" width="28" customWidth="1"/>
    <col min="37" max="37" width="29" customWidth="1"/>
    <col min="38" max="71" width="23.7109375" customWidth="1"/>
    <col min="72" max="72" width="29.140625" bestFit="1" customWidth="1"/>
  </cols>
  <sheetData>
    <row r="1" spans="1:72" ht="15.75" x14ac:dyDescent="0.25">
      <c r="A1" s="38" t="s">
        <v>115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</row>
    <row r="2" spans="1:72" x14ac:dyDescent="0.25">
      <c r="A2" s="4"/>
      <c r="B2" s="15"/>
      <c r="C2" s="4"/>
      <c r="D2" s="4"/>
      <c r="E2" s="4"/>
      <c r="F2" s="2"/>
      <c r="G2" s="2"/>
      <c r="H2" s="7"/>
      <c r="I2" s="4"/>
      <c r="J2" s="15"/>
      <c r="K2" s="7"/>
      <c r="L2" s="4"/>
      <c r="M2" s="4"/>
    </row>
    <row r="3" spans="1:72" ht="15.75" x14ac:dyDescent="0.25">
      <c r="A3" s="38" t="s">
        <v>251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</row>
    <row r="4" spans="1:72" x14ac:dyDescent="0.25">
      <c r="A4" s="39" t="s">
        <v>250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</row>
    <row r="5" spans="1:72" s="5" customFormat="1" ht="60" customHeight="1" x14ac:dyDescent="0.25">
      <c r="A5" s="5" t="s">
        <v>15</v>
      </c>
      <c r="B5" s="16" t="s">
        <v>16</v>
      </c>
      <c r="C5" s="5" t="s">
        <v>17</v>
      </c>
      <c r="D5" s="10" t="s">
        <v>18</v>
      </c>
      <c r="E5" s="10" t="s">
        <v>19</v>
      </c>
      <c r="F5" s="18" t="s">
        <v>20</v>
      </c>
      <c r="G5" s="18" t="s">
        <v>21</v>
      </c>
      <c r="H5" s="13" t="s">
        <v>22</v>
      </c>
      <c r="I5" s="10" t="s">
        <v>23</v>
      </c>
      <c r="J5" s="16" t="s">
        <v>24</v>
      </c>
      <c r="K5" s="13" t="s">
        <v>25</v>
      </c>
      <c r="L5" s="10" t="s">
        <v>26</v>
      </c>
      <c r="M5" s="10" t="s">
        <v>27</v>
      </c>
      <c r="N5" s="22" t="s">
        <v>252</v>
      </c>
      <c r="O5" s="5" t="s">
        <v>28</v>
      </c>
      <c r="P5" s="5" t="s">
        <v>29</v>
      </c>
      <c r="Q5" s="10" t="s">
        <v>30</v>
      </c>
      <c r="R5" s="10" t="s">
        <v>31</v>
      </c>
      <c r="S5" s="5" t="s">
        <v>32</v>
      </c>
      <c r="T5" s="10" t="s">
        <v>33</v>
      </c>
      <c r="U5" s="10" t="s">
        <v>34</v>
      </c>
      <c r="V5" s="10" t="s">
        <v>35</v>
      </c>
      <c r="W5" s="10" t="s">
        <v>36</v>
      </c>
      <c r="X5" s="10" t="s">
        <v>37</v>
      </c>
      <c r="Y5" s="31" t="s">
        <v>38</v>
      </c>
      <c r="Z5" s="10" t="s">
        <v>39</v>
      </c>
      <c r="AA5" s="31" t="s">
        <v>253</v>
      </c>
      <c r="AB5" s="10" t="s">
        <v>40</v>
      </c>
      <c r="AC5" s="10" t="s">
        <v>41</v>
      </c>
      <c r="AD5" s="10" t="s">
        <v>42</v>
      </c>
      <c r="AE5" s="10" t="s">
        <v>43</v>
      </c>
      <c r="AF5" s="10" t="s">
        <v>44</v>
      </c>
      <c r="AG5" s="10" t="s">
        <v>45</v>
      </c>
      <c r="AH5" s="10" t="s">
        <v>46</v>
      </c>
      <c r="AI5" s="10" t="s">
        <v>47</v>
      </c>
      <c r="AJ5" s="10" t="s">
        <v>48</v>
      </c>
      <c r="AK5" s="10" t="s">
        <v>49</v>
      </c>
      <c r="AL5" s="10" t="s">
        <v>50</v>
      </c>
      <c r="AM5" s="10" t="s">
        <v>51</v>
      </c>
      <c r="AN5" s="10" t="s">
        <v>52</v>
      </c>
      <c r="AO5" s="10" t="s">
        <v>53</v>
      </c>
      <c r="AP5" s="10" t="s">
        <v>54</v>
      </c>
      <c r="AQ5" s="10" t="s">
        <v>55</v>
      </c>
      <c r="AR5" s="10" t="s">
        <v>56</v>
      </c>
      <c r="AS5" s="10" t="s">
        <v>57</v>
      </c>
      <c r="AT5" s="10" t="s">
        <v>58</v>
      </c>
      <c r="AU5" s="10" t="s">
        <v>59</v>
      </c>
      <c r="AV5" s="10" t="s">
        <v>60</v>
      </c>
      <c r="AW5" s="10" t="s">
        <v>61</v>
      </c>
      <c r="AX5" s="10" t="s">
        <v>62</v>
      </c>
      <c r="AY5" s="10" t="s">
        <v>63</v>
      </c>
      <c r="AZ5" s="10" t="s">
        <v>64</v>
      </c>
      <c r="BA5" s="10" t="s">
        <v>65</v>
      </c>
      <c r="BB5" s="10" t="s">
        <v>66</v>
      </c>
      <c r="BC5" s="10" t="s">
        <v>67</v>
      </c>
      <c r="BD5" s="10" t="s">
        <v>68</v>
      </c>
      <c r="BE5" s="10" t="s">
        <v>69</v>
      </c>
      <c r="BF5" s="10" t="s">
        <v>70</v>
      </c>
      <c r="BG5" s="10" t="s">
        <v>71</v>
      </c>
      <c r="BH5" s="10" t="s">
        <v>72</v>
      </c>
      <c r="BI5" s="10" t="s">
        <v>73</v>
      </c>
      <c r="BJ5" s="10" t="s">
        <v>74</v>
      </c>
      <c r="BK5" s="10" t="s">
        <v>75</v>
      </c>
      <c r="BL5" s="10" t="s">
        <v>76</v>
      </c>
      <c r="BM5" s="10" t="s">
        <v>77</v>
      </c>
      <c r="BN5" s="10" t="s">
        <v>78</v>
      </c>
      <c r="BO5" s="10" t="s">
        <v>79</v>
      </c>
      <c r="BP5" s="10" t="s">
        <v>80</v>
      </c>
      <c r="BQ5" s="10" t="s">
        <v>81</v>
      </c>
      <c r="BR5" s="10" t="s">
        <v>82</v>
      </c>
      <c r="BS5" s="10" t="s">
        <v>83</v>
      </c>
      <c r="BT5" s="10" t="s">
        <v>249</v>
      </c>
    </row>
    <row r="6" spans="1:72" x14ac:dyDescent="0.25">
      <c r="A6">
        <v>1</v>
      </c>
      <c r="B6" s="17">
        <v>0</v>
      </c>
      <c r="C6">
        <v>0.13</v>
      </c>
      <c r="F6">
        <v>1227488.6089999999</v>
      </c>
      <c r="G6">
        <v>6195542.6210000003</v>
      </c>
      <c r="H6" s="14">
        <v>23.84</v>
      </c>
      <c r="I6">
        <v>0</v>
      </c>
      <c r="J6" s="30">
        <v>429.93400000000003</v>
      </c>
      <c r="K6" s="14">
        <v>0</v>
      </c>
      <c r="L6" s="8">
        <v>21916</v>
      </c>
      <c r="M6">
        <v>350.86680000000001</v>
      </c>
      <c r="N6" s="21" t="s">
        <v>117</v>
      </c>
      <c r="O6" t="s">
        <v>254</v>
      </c>
      <c r="P6">
        <v>28.18</v>
      </c>
      <c r="Q6">
        <v>0</v>
      </c>
      <c r="R6">
        <v>0</v>
      </c>
      <c r="T6" t="s">
        <v>118</v>
      </c>
      <c r="V6">
        <v>1</v>
      </c>
    </row>
    <row r="7" spans="1:72" x14ac:dyDescent="0.25">
      <c r="A7">
        <v>2</v>
      </c>
      <c r="B7" s="17">
        <v>429.93400000000003</v>
      </c>
      <c r="C7">
        <v>0.255</v>
      </c>
      <c r="F7">
        <v>1227179.5989999999</v>
      </c>
      <c r="G7">
        <v>6195242.9129999997</v>
      </c>
      <c r="H7" s="14">
        <v>36.14</v>
      </c>
      <c r="I7">
        <v>0</v>
      </c>
      <c r="J7" s="30">
        <v>342.05900000000003</v>
      </c>
      <c r="K7" s="14">
        <v>-1.67E-2</v>
      </c>
      <c r="L7" s="8">
        <v>21916</v>
      </c>
      <c r="M7">
        <v>350.85840000000002</v>
      </c>
      <c r="N7" s="21" t="s">
        <v>119</v>
      </c>
      <c r="O7" t="s">
        <v>120</v>
      </c>
      <c r="P7">
        <v>41.17</v>
      </c>
      <c r="Q7">
        <v>0</v>
      </c>
      <c r="R7">
        <v>0</v>
      </c>
      <c r="T7" t="s">
        <v>121</v>
      </c>
      <c r="V7">
        <v>2</v>
      </c>
    </row>
    <row r="8" spans="1:72" x14ac:dyDescent="0.25">
      <c r="A8">
        <v>3</v>
      </c>
      <c r="B8" s="17">
        <v>771.99300000000005</v>
      </c>
      <c r="C8">
        <v>0.78</v>
      </c>
      <c r="F8">
        <v>1226933.8089999999</v>
      </c>
      <c r="G8">
        <v>6195004.3990000002</v>
      </c>
      <c r="H8" s="14">
        <v>46.09</v>
      </c>
      <c r="I8">
        <v>0</v>
      </c>
      <c r="J8" s="30">
        <v>401.125</v>
      </c>
      <c r="K8" s="14">
        <v>-54.332299999999996</v>
      </c>
      <c r="L8" s="8">
        <v>21916</v>
      </c>
      <c r="M8">
        <v>323.68389999999999</v>
      </c>
      <c r="N8" s="21" t="s">
        <v>122</v>
      </c>
      <c r="O8" t="s">
        <v>123</v>
      </c>
      <c r="P8">
        <v>27.7</v>
      </c>
      <c r="Q8">
        <v>0</v>
      </c>
      <c r="R8">
        <v>0</v>
      </c>
      <c r="S8" t="s">
        <v>124</v>
      </c>
      <c r="T8" t="s">
        <v>121</v>
      </c>
      <c r="V8">
        <v>3</v>
      </c>
      <c r="AB8" t="s">
        <v>256</v>
      </c>
    </row>
    <row r="9" spans="1:72" x14ac:dyDescent="0.25">
      <c r="A9">
        <v>4</v>
      </c>
      <c r="B9" s="17">
        <v>1173.1179999999999</v>
      </c>
      <c r="C9">
        <v>0.06</v>
      </c>
      <c r="F9">
        <v>1226955.0970000001</v>
      </c>
      <c r="G9">
        <v>6194603.3269999996</v>
      </c>
      <c r="H9" s="14">
        <v>61.52</v>
      </c>
      <c r="I9">
        <v>0</v>
      </c>
      <c r="J9" s="30">
        <v>550.55399999999997</v>
      </c>
      <c r="K9" s="14">
        <v>2.8899999999999999E-2</v>
      </c>
      <c r="L9" s="8">
        <v>21916</v>
      </c>
      <c r="M9">
        <v>296.53219999999999</v>
      </c>
      <c r="N9" s="21" t="s">
        <v>125</v>
      </c>
      <c r="O9" t="s">
        <v>126</v>
      </c>
      <c r="P9">
        <v>31.896999999999998</v>
      </c>
      <c r="Q9">
        <v>0</v>
      </c>
      <c r="R9">
        <v>0</v>
      </c>
      <c r="T9" t="s">
        <v>121</v>
      </c>
      <c r="V9">
        <v>4</v>
      </c>
    </row>
    <row r="10" spans="1:72" x14ac:dyDescent="0.25">
      <c r="A10">
        <v>5</v>
      </c>
      <c r="B10" s="17">
        <v>1723.671</v>
      </c>
      <c r="C10">
        <v>-7.0000000000000007E-2</v>
      </c>
      <c r="F10">
        <v>1226984.0649999999</v>
      </c>
      <c r="G10">
        <v>6194052.8300000001</v>
      </c>
      <c r="H10" s="14">
        <v>82.27</v>
      </c>
      <c r="I10">
        <v>0</v>
      </c>
      <c r="J10" s="30">
        <v>608.923</v>
      </c>
      <c r="K10" s="14">
        <v>1.5E-3</v>
      </c>
      <c r="L10" s="8">
        <v>21916</v>
      </c>
      <c r="M10">
        <v>296.54739999999998</v>
      </c>
      <c r="N10" s="21" t="s">
        <v>127</v>
      </c>
      <c r="O10" t="s">
        <v>126</v>
      </c>
      <c r="P10">
        <v>25.896999999999998</v>
      </c>
      <c r="Q10">
        <v>0</v>
      </c>
      <c r="R10">
        <v>0</v>
      </c>
      <c r="T10" t="s">
        <v>121</v>
      </c>
      <c r="V10">
        <v>5</v>
      </c>
    </row>
    <row r="11" spans="1:72" x14ac:dyDescent="0.25">
      <c r="A11">
        <v>6</v>
      </c>
      <c r="B11" s="17">
        <v>2332.5940000000001</v>
      </c>
      <c r="C11">
        <v>1.55</v>
      </c>
      <c r="F11">
        <v>1227016.091</v>
      </c>
      <c r="G11">
        <v>6193443.9649999999</v>
      </c>
      <c r="H11" s="14">
        <v>55.87</v>
      </c>
      <c r="I11">
        <v>0</v>
      </c>
      <c r="J11" s="30">
        <v>646.87900000000002</v>
      </c>
      <c r="K11" s="14">
        <v>-9.4000000000000004E-3</v>
      </c>
      <c r="L11" s="8">
        <v>21916</v>
      </c>
      <c r="M11">
        <v>296.54349999999999</v>
      </c>
      <c r="N11" s="21" t="s">
        <v>128</v>
      </c>
      <c r="O11" t="s">
        <v>126</v>
      </c>
      <c r="P11">
        <v>31.896999999999998</v>
      </c>
      <c r="Q11">
        <v>0</v>
      </c>
      <c r="R11">
        <v>0</v>
      </c>
      <c r="S11" t="s">
        <v>129</v>
      </c>
      <c r="T11" t="s">
        <v>121</v>
      </c>
      <c r="V11">
        <v>6</v>
      </c>
      <c r="AA11" t="s">
        <v>255</v>
      </c>
    </row>
    <row r="12" spans="1:72" x14ac:dyDescent="0.25">
      <c r="A12">
        <v>7</v>
      </c>
      <c r="B12" s="17">
        <v>2979.473</v>
      </c>
      <c r="C12">
        <v>0.57999999999999996</v>
      </c>
      <c r="F12">
        <v>1227050.2069999999</v>
      </c>
      <c r="G12">
        <v>6192797.148</v>
      </c>
      <c r="H12" s="14">
        <v>97.05</v>
      </c>
      <c r="I12">
        <v>0</v>
      </c>
      <c r="J12" s="30">
        <v>646.57399999999996</v>
      </c>
      <c r="K12" s="14">
        <v>1.7399999999999999E-2</v>
      </c>
      <c r="L12" s="8">
        <v>21916</v>
      </c>
      <c r="M12">
        <v>296.54750000000001</v>
      </c>
      <c r="N12" s="21" t="s">
        <v>130</v>
      </c>
      <c r="O12" t="s">
        <v>126</v>
      </c>
      <c r="P12">
        <v>38.896999999999998</v>
      </c>
      <c r="Q12">
        <v>0</v>
      </c>
      <c r="R12">
        <v>0</v>
      </c>
      <c r="T12" t="s">
        <v>121</v>
      </c>
      <c r="V12">
        <v>7</v>
      </c>
    </row>
    <row r="13" spans="1:72" x14ac:dyDescent="0.25">
      <c r="A13">
        <v>8</v>
      </c>
      <c r="B13" s="17">
        <v>3626.047</v>
      </c>
      <c r="C13">
        <v>1.24</v>
      </c>
      <c r="F13">
        <v>1227084.1310000001</v>
      </c>
      <c r="G13">
        <v>6192150.6220000004</v>
      </c>
      <c r="H13" s="14">
        <v>68.88</v>
      </c>
      <c r="I13">
        <v>0</v>
      </c>
      <c r="J13" s="30">
        <v>666.41399999999999</v>
      </c>
      <c r="K13" s="14">
        <v>-2.1700000000000001E-2</v>
      </c>
      <c r="L13" s="8">
        <v>21916</v>
      </c>
      <c r="M13">
        <v>296.54539999999997</v>
      </c>
      <c r="N13" s="21" t="s">
        <v>131</v>
      </c>
      <c r="O13" t="s">
        <v>126</v>
      </c>
      <c r="P13">
        <v>38.896999999999998</v>
      </c>
      <c r="Q13">
        <v>0</v>
      </c>
      <c r="R13">
        <v>0</v>
      </c>
      <c r="S13" s="6"/>
      <c r="T13" t="s">
        <v>121</v>
      </c>
      <c r="V13">
        <v>8</v>
      </c>
      <c r="AA13" t="s">
        <v>255</v>
      </c>
    </row>
    <row r="14" spans="1:72" x14ac:dyDescent="0.25">
      <c r="A14">
        <v>9</v>
      </c>
      <c r="B14" s="17">
        <v>4292.4610000000002</v>
      </c>
      <c r="C14">
        <v>0.05</v>
      </c>
      <c r="F14">
        <v>1227119.324</v>
      </c>
      <c r="G14">
        <v>6191484.2640000004</v>
      </c>
      <c r="H14" s="14">
        <v>69.739999999999995</v>
      </c>
      <c r="I14">
        <v>0</v>
      </c>
      <c r="J14" s="30">
        <v>460.089</v>
      </c>
      <c r="K14" s="14">
        <v>2.7199999999999998E-2</v>
      </c>
      <c r="L14" s="8">
        <v>21916</v>
      </c>
      <c r="M14">
        <v>296.54809999999998</v>
      </c>
      <c r="N14" s="21" t="s">
        <v>132</v>
      </c>
      <c r="O14" t="s">
        <v>126</v>
      </c>
      <c r="P14">
        <v>31.896999999999998</v>
      </c>
      <c r="Q14">
        <v>0</v>
      </c>
      <c r="R14">
        <v>0</v>
      </c>
      <c r="T14" t="s">
        <v>121</v>
      </c>
      <c r="V14">
        <v>9</v>
      </c>
    </row>
    <row r="15" spans="1:72" x14ac:dyDescent="0.25">
      <c r="A15">
        <v>10</v>
      </c>
      <c r="B15" s="17">
        <v>4752.55</v>
      </c>
      <c r="C15">
        <v>0.05</v>
      </c>
      <c r="F15">
        <v>1227143.425</v>
      </c>
      <c r="G15">
        <v>6191024.2000000002</v>
      </c>
      <c r="H15" s="14">
        <v>65.739999999999995</v>
      </c>
      <c r="I15">
        <v>0</v>
      </c>
      <c r="J15" s="30">
        <v>553.18299999999999</v>
      </c>
      <c r="K15" s="14">
        <v>-2.8400000000000002E-2</v>
      </c>
      <c r="L15" s="8">
        <v>21916</v>
      </c>
      <c r="M15">
        <v>296.54750000000001</v>
      </c>
      <c r="N15" s="21" t="s">
        <v>133</v>
      </c>
      <c r="O15" t="s">
        <v>134</v>
      </c>
      <c r="P15">
        <v>40.965000000000003</v>
      </c>
      <c r="Q15">
        <v>0</v>
      </c>
      <c r="R15">
        <v>0</v>
      </c>
      <c r="T15" t="s">
        <v>121</v>
      </c>
      <c r="V15">
        <v>10</v>
      </c>
    </row>
    <row r="16" spans="1:72" x14ac:dyDescent="0.25">
      <c r="A16">
        <v>11</v>
      </c>
      <c r="B16" s="17">
        <v>5305.7330000000002</v>
      </c>
      <c r="C16">
        <v>0.56999999999999995</v>
      </c>
      <c r="F16">
        <v>1227172.649</v>
      </c>
      <c r="G16">
        <v>6190471.057</v>
      </c>
      <c r="H16" s="14">
        <v>92.29</v>
      </c>
      <c r="I16">
        <v>0</v>
      </c>
      <c r="J16" s="30">
        <v>589</v>
      </c>
      <c r="K16" s="14">
        <v>8.5000000000000006E-3</v>
      </c>
      <c r="L16" s="8">
        <v>21916</v>
      </c>
      <c r="M16">
        <v>296.53750000000002</v>
      </c>
      <c r="N16" s="21" t="s">
        <v>135</v>
      </c>
      <c r="O16" t="s">
        <v>126</v>
      </c>
      <c r="P16">
        <v>19.896999999999998</v>
      </c>
      <c r="Q16">
        <v>0</v>
      </c>
      <c r="R16">
        <v>0</v>
      </c>
      <c r="T16" t="s">
        <v>121</v>
      </c>
      <c r="V16">
        <v>11</v>
      </c>
    </row>
    <row r="17" spans="1:28" x14ac:dyDescent="0.25">
      <c r="A17">
        <v>12</v>
      </c>
      <c r="B17" s="17">
        <v>5894.7330000000002</v>
      </c>
      <c r="C17">
        <v>0.9</v>
      </c>
      <c r="F17">
        <v>1227203.6869999999</v>
      </c>
      <c r="G17">
        <v>6189882.0920000002</v>
      </c>
      <c r="H17" s="14">
        <v>77.680000000000007</v>
      </c>
      <c r="I17">
        <v>0</v>
      </c>
      <c r="J17" s="30">
        <v>1228.0360000000001</v>
      </c>
      <c r="K17" s="14">
        <v>4.8999999999999998E-3</v>
      </c>
      <c r="L17" s="8">
        <v>21916</v>
      </c>
      <c r="M17">
        <v>296.54419999999999</v>
      </c>
      <c r="N17" s="21" t="s">
        <v>136</v>
      </c>
      <c r="O17" t="s">
        <v>137</v>
      </c>
      <c r="P17">
        <v>33.664999999999999</v>
      </c>
      <c r="Q17">
        <v>0</v>
      </c>
      <c r="R17">
        <v>0</v>
      </c>
      <c r="T17" t="s">
        <v>121</v>
      </c>
      <c r="V17">
        <v>12</v>
      </c>
      <c r="AA17" t="s">
        <v>255</v>
      </c>
    </row>
    <row r="18" spans="1:28" x14ac:dyDescent="0.25">
      <c r="A18">
        <v>13</v>
      </c>
      <c r="B18" s="17">
        <v>7122.7690000000002</v>
      </c>
      <c r="C18">
        <v>0.31</v>
      </c>
      <c r="F18">
        <v>1227268.3060000001</v>
      </c>
      <c r="G18">
        <v>6188654.1100000003</v>
      </c>
      <c r="H18" s="14">
        <v>177.22</v>
      </c>
      <c r="I18">
        <v>0</v>
      </c>
      <c r="J18" s="30">
        <v>796.61099999999999</v>
      </c>
      <c r="K18" s="14">
        <v>2.0044</v>
      </c>
      <c r="L18" s="8">
        <v>21916</v>
      </c>
      <c r="M18">
        <v>297.54880000000003</v>
      </c>
      <c r="N18" s="21" t="s">
        <v>138</v>
      </c>
      <c r="O18" t="s">
        <v>137</v>
      </c>
      <c r="P18">
        <v>33.664999999999999</v>
      </c>
      <c r="Q18">
        <v>0</v>
      </c>
      <c r="R18">
        <v>0</v>
      </c>
      <c r="T18" t="s">
        <v>121</v>
      </c>
      <c r="V18">
        <v>13</v>
      </c>
    </row>
    <row r="19" spans="1:28" x14ac:dyDescent="0.25">
      <c r="A19">
        <v>14</v>
      </c>
      <c r="B19" s="17">
        <v>7919.38</v>
      </c>
      <c r="C19">
        <v>0.45</v>
      </c>
      <c r="F19">
        <v>1227285.1259999999</v>
      </c>
      <c r="G19">
        <v>6187856.5999999996</v>
      </c>
      <c r="H19" s="14">
        <v>119.07</v>
      </c>
      <c r="I19">
        <v>0</v>
      </c>
      <c r="J19" s="30">
        <v>416.54300000000001</v>
      </c>
      <c r="K19" s="14">
        <v>-9.2999999999999992E-3</v>
      </c>
      <c r="L19" s="8">
        <v>21916</v>
      </c>
      <c r="M19">
        <v>298.54629999999997</v>
      </c>
      <c r="N19" s="21" t="s">
        <v>139</v>
      </c>
      <c r="O19" t="s">
        <v>140</v>
      </c>
      <c r="P19">
        <v>39.200000000000003</v>
      </c>
      <c r="Q19">
        <v>0</v>
      </c>
      <c r="R19">
        <v>0</v>
      </c>
      <c r="S19" t="s">
        <v>141</v>
      </c>
      <c r="T19" t="s">
        <v>121</v>
      </c>
      <c r="V19">
        <v>14</v>
      </c>
    </row>
    <row r="20" spans="1:28" x14ac:dyDescent="0.25">
      <c r="A20">
        <v>15</v>
      </c>
      <c r="B20" s="17">
        <v>8335.9240000000009</v>
      </c>
      <c r="C20">
        <v>-0.2</v>
      </c>
      <c r="F20">
        <v>1227293.983</v>
      </c>
      <c r="G20">
        <v>6187439.5860000001</v>
      </c>
      <c r="H20" s="14">
        <v>171.51</v>
      </c>
      <c r="I20">
        <v>0</v>
      </c>
      <c r="J20" s="30">
        <v>718.31399999999996</v>
      </c>
      <c r="K20" s="14">
        <v>2.7199999999999998E-2</v>
      </c>
      <c r="L20" s="8">
        <v>21916</v>
      </c>
      <c r="M20">
        <v>298.55529999999999</v>
      </c>
      <c r="N20" s="21" t="s">
        <v>142</v>
      </c>
      <c r="O20" t="s">
        <v>126</v>
      </c>
      <c r="P20">
        <v>19.896999999999998</v>
      </c>
      <c r="Q20">
        <v>0</v>
      </c>
      <c r="R20">
        <v>0</v>
      </c>
      <c r="T20" t="s">
        <v>121</v>
      </c>
      <c r="V20">
        <v>15</v>
      </c>
    </row>
    <row r="21" spans="1:28" x14ac:dyDescent="0.25">
      <c r="A21">
        <v>16</v>
      </c>
      <c r="B21" s="17">
        <v>9054.2379999999994</v>
      </c>
      <c r="C21">
        <v>0.9</v>
      </c>
      <c r="F21">
        <v>1227308.9469999999</v>
      </c>
      <c r="G21">
        <v>6186720.4469999997</v>
      </c>
      <c r="H21" s="14">
        <v>155.83000000000001</v>
      </c>
      <c r="I21">
        <v>0</v>
      </c>
      <c r="J21" s="30">
        <v>527.178</v>
      </c>
      <c r="K21" s="14">
        <v>-1.44E-2</v>
      </c>
      <c r="L21" s="8">
        <v>21916</v>
      </c>
      <c r="M21">
        <v>298.56169999999997</v>
      </c>
      <c r="N21" s="21" t="s">
        <v>143</v>
      </c>
      <c r="O21" t="s">
        <v>126</v>
      </c>
      <c r="P21">
        <v>25.896999999999998</v>
      </c>
      <c r="Q21">
        <v>0</v>
      </c>
      <c r="R21">
        <v>0</v>
      </c>
      <c r="T21" t="s">
        <v>121</v>
      </c>
      <c r="V21">
        <v>16</v>
      </c>
      <c r="AA21" t="s">
        <v>255</v>
      </c>
    </row>
    <row r="22" spans="1:28" x14ac:dyDescent="0.25">
      <c r="A22">
        <v>17</v>
      </c>
      <c r="B22" s="17">
        <v>9581.4159999999993</v>
      </c>
      <c r="C22">
        <v>1.07</v>
      </c>
      <c r="F22">
        <v>1227320.0490000001</v>
      </c>
      <c r="G22">
        <v>6186192.6629999997</v>
      </c>
      <c r="H22" s="14">
        <v>141.94999999999999</v>
      </c>
      <c r="I22">
        <v>0</v>
      </c>
      <c r="J22" s="30">
        <v>520.92399999999998</v>
      </c>
      <c r="K22" s="14">
        <v>-2.0199999999999999E-2</v>
      </c>
      <c r="L22" s="8">
        <v>21916</v>
      </c>
      <c r="M22">
        <v>298.5444</v>
      </c>
      <c r="N22" s="21" t="s">
        <v>144</v>
      </c>
      <c r="O22" t="s">
        <v>126</v>
      </c>
      <c r="P22">
        <v>31.896999999999998</v>
      </c>
      <c r="Q22">
        <v>0</v>
      </c>
      <c r="R22">
        <v>0</v>
      </c>
      <c r="T22" t="s">
        <v>121</v>
      </c>
      <c r="V22">
        <v>17</v>
      </c>
      <c r="AA22" t="s">
        <v>255</v>
      </c>
    </row>
    <row r="23" spans="1:28" x14ac:dyDescent="0.25">
      <c r="A23">
        <v>18</v>
      </c>
      <c r="B23" s="17">
        <v>10102.34</v>
      </c>
      <c r="C23">
        <v>0.38</v>
      </c>
      <c r="F23">
        <v>1227331.1839999999</v>
      </c>
      <c r="G23">
        <v>6185671.1399999997</v>
      </c>
      <c r="H23" s="14">
        <v>179.81</v>
      </c>
      <c r="I23">
        <v>0</v>
      </c>
      <c r="J23" s="30">
        <v>682.01199999999994</v>
      </c>
      <c r="K23" s="14">
        <v>2.24E-2</v>
      </c>
      <c r="L23" s="8">
        <v>21916</v>
      </c>
      <c r="M23">
        <v>298.54559999999998</v>
      </c>
      <c r="N23" s="21" t="s">
        <v>145</v>
      </c>
      <c r="O23" t="s">
        <v>126</v>
      </c>
      <c r="P23">
        <v>19.896999999999998</v>
      </c>
      <c r="Q23">
        <v>0</v>
      </c>
      <c r="R23">
        <v>0</v>
      </c>
      <c r="S23" t="s">
        <v>146</v>
      </c>
      <c r="T23" t="s">
        <v>121</v>
      </c>
      <c r="V23">
        <v>18</v>
      </c>
    </row>
    <row r="24" spans="1:28" x14ac:dyDescent="0.25">
      <c r="A24">
        <v>19</v>
      </c>
      <c r="B24" s="17">
        <v>10784.352000000001</v>
      </c>
      <c r="C24">
        <v>0.19</v>
      </c>
      <c r="F24">
        <v>1227345.523</v>
      </c>
      <c r="G24">
        <v>6184988.3339999998</v>
      </c>
      <c r="H24" s="14">
        <v>270.37</v>
      </c>
      <c r="I24">
        <v>0</v>
      </c>
      <c r="J24" s="30">
        <v>1012</v>
      </c>
      <c r="K24" s="14">
        <v>-8.8999999999999999E-3</v>
      </c>
      <c r="L24" s="8">
        <v>21916</v>
      </c>
      <c r="M24">
        <v>298.5523</v>
      </c>
      <c r="N24" s="21" t="s">
        <v>147</v>
      </c>
      <c r="O24" t="s">
        <v>137</v>
      </c>
      <c r="P24">
        <v>27.664999999999999</v>
      </c>
      <c r="Q24">
        <v>0</v>
      </c>
      <c r="R24">
        <v>0</v>
      </c>
      <c r="T24" t="s">
        <v>121</v>
      </c>
      <c r="V24">
        <v>19</v>
      </c>
    </row>
    <row r="25" spans="1:28" x14ac:dyDescent="0.25">
      <c r="A25">
        <v>20</v>
      </c>
      <c r="B25" s="17">
        <v>11796.352999999999</v>
      </c>
      <c r="C25">
        <v>0.6</v>
      </c>
      <c r="F25">
        <v>1227366.939</v>
      </c>
      <c r="G25">
        <v>6183975.1490000002</v>
      </c>
      <c r="H25" s="14">
        <v>321.42</v>
      </c>
      <c r="I25">
        <v>0</v>
      </c>
      <c r="J25" s="30">
        <v>821.70500000000004</v>
      </c>
      <c r="K25" s="14">
        <v>1.9400000000000001E-2</v>
      </c>
      <c r="L25" s="8">
        <v>21916</v>
      </c>
      <c r="M25">
        <v>298.55759999999998</v>
      </c>
      <c r="N25" s="21" t="s">
        <v>148</v>
      </c>
      <c r="O25" t="s">
        <v>137</v>
      </c>
      <c r="P25">
        <v>40.664999999999999</v>
      </c>
      <c r="Q25">
        <v>0</v>
      </c>
      <c r="R25">
        <v>0</v>
      </c>
      <c r="T25" t="s">
        <v>121</v>
      </c>
      <c r="V25">
        <v>20</v>
      </c>
    </row>
    <row r="26" spans="1:28" x14ac:dyDescent="0.25">
      <c r="A26">
        <v>21</v>
      </c>
      <c r="B26" s="17">
        <v>12618.058000000001</v>
      </c>
      <c r="C26">
        <v>0.54</v>
      </c>
      <c r="F26">
        <v>1227384.077</v>
      </c>
      <c r="G26">
        <v>6183152.4680000003</v>
      </c>
      <c r="H26" s="14">
        <v>346.39</v>
      </c>
      <c r="I26">
        <v>0</v>
      </c>
      <c r="J26" s="30">
        <v>1551.6859999999999</v>
      </c>
      <c r="K26" s="14">
        <v>-12.7119</v>
      </c>
      <c r="L26" s="8">
        <v>21916</v>
      </c>
      <c r="M26">
        <v>292.21129999999999</v>
      </c>
      <c r="N26" s="21" t="s">
        <v>149</v>
      </c>
      <c r="O26" t="s">
        <v>123</v>
      </c>
      <c r="P26">
        <v>40.700000000000003</v>
      </c>
      <c r="Q26">
        <v>0</v>
      </c>
      <c r="R26">
        <v>0</v>
      </c>
      <c r="T26" t="s">
        <v>121</v>
      </c>
      <c r="V26">
        <v>21</v>
      </c>
    </row>
    <row r="27" spans="1:28" x14ac:dyDescent="0.25">
      <c r="A27">
        <v>22</v>
      </c>
      <c r="B27" s="17">
        <v>14169.744000000001</v>
      </c>
      <c r="C27">
        <v>0.96</v>
      </c>
      <c r="F27">
        <v>1227723.952</v>
      </c>
      <c r="G27">
        <v>6181636.2060000002</v>
      </c>
      <c r="H27" s="14">
        <v>355.03</v>
      </c>
      <c r="I27">
        <v>0</v>
      </c>
      <c r="J27" s="30">
        <v>561.04300000000001</v>
      </c>
      <c r="K27" s="14">
        <v>5.4000000000000003E-3</v>
      </c>
      <c r="L27" s="8">
        <v>21916</v>
      </c>
      <c r="M27">
        <v>285.85809999999998</v>
      </c>
      <c r="N27" s="21" t="s">
        <v>150</v>
      </c>
      <c r="O27" t="s">
        <v>137</v>
      </c>
      <c r="P27">
        <v>27.664999999999999</v>
      </c>
      <c r="Q27">
        <v>0</v>
      </c>
      <c r="R27">
        <v>0</v>
      </c>
      <c r="T27" t="s">
        <v>121</v>
      </c>
      <c r="V27">
        <v>22</v>
      </c>
      <c r="AA27" t="s">
        <v>255</v>
      </c>
    </row>
    <row r="28" spans="1:28" x14ac:dyDescent="0.25">
      <c r="A28">
        <v>23</v>
      </c>
      <c r="B28" s="17">
        <v>14730.787</v>
      </c>
      <c r="C28">
        <v>0.75</v>
      </c>
      <c r="E28">
        <v>200</v>
      </c>
      <c r="F28">
        <v>1227846.7960000001</v>
      </c>
      <c r="G28">
        <v>6181087.9539999999</v>
      </c>
      <c r="H28" s="14">
        <v>365.52</v>
      </c>
      <c r="I28">
        <v>0</v>
      </c>
      <c r="J28" s="30">
        <v>466.8</v>
      </c>
      <c r="K28" s="14">
        <v>-69.594099999999997</v>
      </c>
      <c r="L28" s="8">
        <v>21916</v>
      </c>
      <c r="M28">
        <v>51.063699999999997</v>
      </c>
      <c r="N28" s="21" t="s">
        <v>151</v>
      </c>
      <c r="O28" t="s">
        <v>152</v>
      </c>
      <c r="P28">
        <v>22.454999999999998</v>
      </c>
      <c r="Q28">
        <v>0</v>
      </c>
      <c r="R28">
        <v>0</v>
      </c>
      <c r="T28" t="s">
        <v>121</v>
      </c>
      <c r="V28">
        <v>23</v>
      </c>
      <c r="AB28" t="s">
        <v>256</v>
      </c>
    </row>
    <row r="29" spans="1:28" x14ac:dyDescent="0.25">
      <c r="A29">
        <v>24</v>
      </c>
      <c r="B29" s="17">
        <v>15197.585999999999</v>
      </c>
      <c r="C29">
        <v>1.1000000000000001</v>
      </c>
      <c r="F29">
        <v>1228298.8899999999</v>
      </c>
      <c r="G29">
        <v>6180969.0489999996</v>
      </c>
      <c r="H29" s="14">
        <v>225.58</v>
      </c>
      <c r="I29">
        <v>0</v>
      </c>
      <c r="J29" s="30">
        <v>378.78300000000002</v>
      </c>
      <c r="K29" s="14">
        <v>8.8000000000000005E-3</v>
      </c>
      <c r="L29" s="8">
        <v>21916</v>
      </c>
      <c r="M29">
        <v>216.27099999999999</v>
      </c>
      <c r="N29" s="21" t="s">
        <v>153</v>
      </c>
      <c r="O29" t="s">
        <v>154</v>
      </c>
      <c r="P29">
        <v>33.1</v>
      </c>
      <c r="Q29">
        <v>0</v>
      </c>
      <c r="R29">
        <v>0</v>
      </c>
      <c r="S29" t="s">
        <v>146</v>
      </c>
      <c r="T29" t="s">
        <v>121</v>
      </c>
      <c r="V29">
        <v>24</v>
      </c>
      <c r="AA29" t="s">
        <v>255</v>
      </c>
    </row>
    <row r="30" spans="1:28" x14ac:dyDescent="0.25">
      <c r="A30">
        <v>25</v>
      </c>
      <c r="B30" s="17">
        <v>15576.37</v>
      </c>
      <c r="C30">
        <v>1.1299999999999999</v>
      </c>
      <c r="F30">
        <v>1228665.727</v>
      </c>
      <c r="G30">
        <v>6180872.5140000004</v>
      </c>
      <c r="H30" s="14">
        <v>147.41999999999999</v>
      </c>
      <c r="I30">
        <v>0</v>
      </c>
      <c r="J30" s="30">
        <v>489.47399999999999</v>
      </c>
      <c r="K30" s="14">
        <v>-2.18E-2</v>
      </c>
      <c r="L30" s="8">
        <v>21916</v>
      </c>
      <c r="M30">
        <v>216.2645</v>
      </c>
      <c r="N30" s="21" t="s">
        <v>155</v>
      </c>
      <c r="O30" t="s">
        <v>154</v>
      </c>
      <c r="P30">
        <v>33.1</v>
      </c>
      <c r="Q30">
        <v>0</v>
      </c>
      <c r="R30">
        <v>0</v>
      </c>
      <c r="S30" t="s">
        <v>129</v>
      </c>
      <c r="T30" t="s">
        <v>121</v>
      </c>
      <c r="V30">
        <v>25</v>
      </c>
      <c r="AA30" t="s">
        <v>255</v>
      </c>
    </row>
    <row r="31" spans="1:28" x14ac:dyDescent="0.25">
      <c r="A31">
        <v>26</v>
      </c>
      <c r="B31" s="17">
        <v>16065.843999999999</v>
      </c>
      <c r="C31">
        <v>1.65</v>
      </c>
      <c r="F31">
        <v>1229139.81</v>
      </c>
      <c r="G31">
        <v>6180747.9340000004</v>
      </c>
      <c r="H31" s="14">
        <v>88.21</v>
      </c>
      <c r="I31">
        <v>0</v>
      </c>
      <c r="J31" s="30">
        <v>604.899</v>
      </c>
      <c r="K31" s="14">
        <v>1.0500000000000001E-2</v>
      </c>
      <c r="L31" s="8">
        <v>21916</v>
      </c>
      <c r="M31">
        <v>216.25890000000001</v>
      </c>
      <c r="N31" s="21" t="s">
        <v>156</v>
      </c>
      <c r="O31" t="s">
        <v>154</v>
      </c>
      <c r="P31">
        <v>40.1</v>
      </c>
      <c r="Q31">
        <v>0</v>
      </c>
      <c r="R31">
        <v>0</v>
      </c>
      <c r="T31" t="s">
        <v>121</v>
      </c>
      <c r="V31">
        <v>26</v>
      </c>
      <c r="AA31" t="s">
        <v>255</v>
      </c>
    </row>
    <row r="32" spans="1:28" x14ac:dyDescent="0.25">
      <c r="A32">
        <v>27</v>
      </c>
      <c r="B32" s="17">
        <v>16670.742999999999</v>
      </c>
      <c r="C32">
        <v>0.3</v>
      </c>
      <c r="F32">
        <v>1229725.6640000001</v>
      </c>
      <c r="G32">
        <v>6180593.8820000002</v>
      </c>
      <c r="H32" s="14">
        <v>30.2</v>
      </c>
      <c r="I32">
        <v>0</v>
      </c>
      <c r="J32" s="30">
        <v>395.28699999999998</v>
      </c>
      <c r="K32" s="14">
        <v>6.7000000000000002E-3</v>
      </c>
      <c r="L32" s="8">
        <v>21916</v>
      </c>
      <c r="M32">
        <v>216.26750000000001</v>
      </c>
      <c r="N32" s="21" t="s">
        <v>157</v>
      </c>
      <c r="O32" t="s">
        <v>154</v>
      </c>
      <c r="P32">
        <v>27.1</v>
      </c>
      <c r="Q32">
        <v>0</v>
      </c>
      <c r="R32">
        <v>0</v>
      </c>
      <c r="S32" t="s">
        <v>129</v>
      </c>
      <c r="T32" t="s">
        <v>121</v>
      </c>
      <c r="V32">
        <v>27</v>
      </c>
    </row>
    <row r="33" spans="1:22" x14ac:dyDescent="0.25">
      <c r="A33">
        <v>28</v>
      </c>
      <c r="B33" s="17">
        <v>17066.030999999999</v>
      </c>
      <c r="C33">
        <v>0.3</v>
      </c>
      <c r="E33">
        <v>7</v>
      </c>
      <c r="F33">
        <v>1230108.497</v>
      </c>
      <c r="G33">
        <v>6180493.1739999996</v>
      </c>
      <c r="H33" s="14">
        <v>22.61</v>
      </c>
      <c r="I33">
        <v>0</v>
      </c>
      <c r="J33" s="30">
        <v>32.494999999999997</v>
      </c>
      <c r="K33" s="14">
        <v>13.6577</v>
      </c>
      <c r="L33" s="8">
        <v>21916</v>
      </c>
      <c r="M33">
        <v>230.09970000000001</v>
      </c>
      <c r="N33" s="21" t="s">
        <v>158</v>
      </c>
      <c r="O33" t="s">
        <v>152</v>
      </c>
      <c r="P33">
        <v>28.454999999999998</v>
      </c>
      <c r="Q33">
        <v>0</v>
      </c>
      <c r="R33">
        <v>0</v>
      </c>
      <c r="T33" t="s">
        <v>121</v>
      </c>
      <c r="V33">
        <v>28</v>
      </c>
    </row>
    <row r="34" spans="1:22" x14ac:dyDescent="0.25">
      <c r="A34">
        <v>29</v>
      </c>
      <c r="B34" s="17">
        <v>17098.526000000002</v>
      </c>
      <c r="F34">
        <v>1230137.4850000001</v>
      </c>
      <c r="G34">
        <v>6180478.3849999998</v>
      </c>
      <c r="H34" s="14">
        <v>21.6</v>
      </c>
      <c r="I34">
        <v>0</v>
      </c>
      <c r="J34" s="30">
        <v>0</v>
      </c>
      <c r="K34" s="14">
        <v>0</v>
      </c>
      <c r="L34" s="8">
        <v>21916</v>
      </c>
      <c r="M34">
        <v>229.92850000000001</v>
      </c>
      <c r="N34" s="21" t="s">
        <v>159</v>
      </c>
      <c r="P34">
        <v>27.5</v>
      </c>
      <c r="Q34">
        <v>0</v>
      </c>
      <c r="R34">
        <v>0</v>
      </c>
      <c r="T34" t="s">
        <v>84</v>
      </c>
      <c r="V34" t="s">
        <v>160</v>
      </c>
    </row>
    <row r="35" spans="1:22" x14ac:dyDescent="0.25">
      <c r="L35" s="8"/>
    </row>
    <row r="36" spans="1:22" x14ac:dyDescent="0.25">
      <c r="L36" s="8"/>
    </row>
    <row r="37" spans="1:22" x14ac:dyDescent="0.25">
      <c r="L37" s="8"/>
    </row>
    <row r="38" spans="1:22" x14ac:dyDescent="0.25">
      <c r="L38" s="8"/>
    </row>
    <row r="39" spans="1:22" x14ac:dyDescent="0.25">
      <c r="L39" s="8"/>
    </row>
    <row r="40" spans="1:22" x14ac:dyDescent="0.25">
      <c r="L40" s="8"/>
    </row>
    <row r="41" spans="1:22" x14ac:dyDescent="0.25">
      <c r="L41" s="8"/>
    </row>
    <row r="42" spans="1:22" x14ac:dyDescent="0.25">
      <c r="L42" s="8"/>
    </row>
    <row r="43" spans="1:22" x14ac:dyDescent="0.25">
      <c r="L43" s="8"/>
    </row>
    <row r="44" spans="1:22" x14ac:dyDescent="0.25">
      <c r="L44" s="8"/>
    </row>
    <row r="45" spans="1:22" x14ac:dyDescent="0.25">
      <c r="L45" s="8"/>
    </row>
    <row r="46" spans="1:22" x14ac:dyDescent="0.25">
      <c r="L46" s="8"/>
    </row>
    <row r="47" spans="1:22" x14ac:dyDescent="0.25">
      <c r="L47" s="8"/>
    </row>
    <row r="48" spans="1:22" x14ac:dyDescent="0.25">
      <c r="L48" s="8"/>
    </row>
    <row r="49" spans="12:12" x14ac:dyDescent="0.25">
      <c r="L49" s="8"/>
    </row>
    <row r="50" spans="12:12" x14ac:dyDescent="0.25">
      <c r="L50" s="8"/>
    </row>
    <row r="51" spans="12:12" x14ac:dyDescent="0.25">
      <c r="L51" s="8"/>
    </row>
    <row r="52" spans="12:12" x14ac:dyDescent="0.25">
      <c r="L52" s="8"/>
    </row>
    <row r="53" spans="12:12" x14ac:dyDescent="0.25">
      <c r="L53" s="8"/>
    </row>
    <row r="54" spans="12:12" x14ac:dyDescent="0.25">
      <c r="L54" s="8"/>
    </row>
    <row r="55" spans="12:12" x14ac:dyDescent="0.25">
      <c r="L55" s="8"/>
    </row>
    <row r="56" spans="12:12" x14ac:dyDescent="0.25">
      <c r="L56" s="8"/>
    </row>
    <row r="57" spans="12:12" x14ac:dyDescent="0.25">
      <c r="L57" s="8"/>
    </row>
    <row r="58" spans="12:12" x14ac:dyDescent="0.25">
      <c r="L58" s="8"/>
    </row>
    <row r="59" spans="12:12" x14ac:dyDescent="0.25">
      <c r="L59" s="8"/>
    </row>
    <row r="60" spans="12:12" x14ac:dyDescent="0.25">
      <c r="L60" s="8"/>
    </row>
    <row r="61" spans="12:12" x14ac:dyDescent="0.25">
      <c r="L61" s="8"/>
    </row>
    <row r="62" spans="12:12" x14ac:dyDescent="0.25">
      <c r="L62" s="8"/>
    </row>
    <row r="63" spans="12:12" x14ac:dyDescent="0.25">
      <c r="L63" s="8"/>
    </row>
    <row r="64" spans="12:12" x14ac:dyDescent="0.25">
      <c r="L64" s="8"/>
    </row>
    <row r="65" spans="12:12" x14ac:dyDescent="0.25">
      <c r="L65" s="8"/>
    </row>
    <row r="66" spans="12:12" x14ac:dyDescent="0.25">
      <c r="L66" s="8"/>
    </row>
    <row r="67" spans="12:12" x14ac:dyDescent="0.25">
      <c r="L67" s="8"/>
    </row>
    <row r="68" spans="12:12" x14ac:dyDescent="0.25">
      <c r="L68" s="8"/>
    </row>
    <row r="69" spans="12:12" x14ac:dyDescent="0.25">
      <c r="L69" s="8"/>
    </row>
    <row r="70" spans="12:12" x14ac:dyDescent="0.25">
      <c r="L70" s="8"/>
    </row>
    <row r="71" spans="12:12" x14ac:dyDescent="0.25">
      <c r="L71" s="8"/>
    </row>
    <row r="72" spans="12:12" x14ac:dyDescent="0.25">
      <c r="L72" s="8"/>
    </row>
    <row r="73" spans="12:12" x14ac:dyDescent="0.25">
      <c r="L73" s="8"/>
    </row>
    <row r="74" spans="12:12" x14ac:dyDescent="0.25">
      <c r="L74" s="8"/>
    </row>
    <row r="75" spans="12:12" x14ac:dyDescent="0.25">
      <c r="L75" s="8"/>
    </row>
    <row r="76" spans="12:12" x14ac:dyDescent="0.25">
      <c r="L76" s="8"/>
    </row>
    <row r="77" spans="12:12" x14ac:dyDescent="0.25">
      <c r="L77" s="8"/>
    </row>
    <row r="78" spans="12:12" x14ac:dyDescent="0.25">
      <c r="L78" s="8"/>
    </row>
    <row r="79" spans="12:12" x14ac:dyDescent="0.25">
      <c r="L79" s="8"/>
    </row>
    <row r="80" spans="12:12" x14ac:dyDescent="0.25">
      <c r="L80" s="8"/>
    </row>
    <row r="81" spans="12:12" x14ac:dyDescent="0.25">
      <c r="L81" s="8"/>
    </row>
    <row r="82" spans="12:12" x14ac:dyDescent="0.25">
      <c r="L82" s="8"/>
    </row>
    <row r="83" spans="12:12" x14ac:dyDescent="0.25">
      <c r="L83" s="8"/>
    </row>
    <row r="84" spans="12:12" x14ac:dyDescent="0.25">
      <c r="L84" s="8"/>
    </row>
    <row r="85" spans="12:12" x14ac:dyDescent="0.25">
      <c r="L85" s="8"/>
    </row>
    <row r="86" spans="12:12" x14ac:dyDescent="0.25">
      <c r="L86" s="8"/>
    </row>
    <row r="87" spans="12:12" x14ac:dyDescent="0.25">
      <c r="L87" s="8"/>
    </row>
    <row r="88" spans="12:12" x14ac:dyDescent="0.25">
      <c r="L88" s="8"/>
    </row>
    <row r="89" spans="12:12" x14ac:dyDescent="0.25">
      <c r="L89" s="8"/>
    </row>
    <row r="90" spans="12:12" x14ac:dyDescent="0.25">
      <c r="L90" s="8"/>
    </row>
    <row r="91" spans="12:12" x14ac:dyDescent="0.25">
      <c r="L91" s="8"/>
    </row>
    <row r="92" spans="12:12" x14ac:dyDescent="0.25">
      <c r="L92" s="8"/>
    </row>
    <row r="93" spans="12:12" x14ac:dyDescent="0.25">
      <c r="L93" s="8"/>
    </row>
    <row r="94" spans="12:12" x14ac:dyDescent="0.25">
      <c r="L94" s="8"/>
    </row>
    <row r="95" spans="12:12" x14ac:dyDescent="0.25">
      <c r="L95" s="8"/>
    </row>
    <row r="96" spans="12:12" x14ac:dyDescent="0.25">
      <c r="L96" s="8"/>
    </row>
    <row r="97" spans="12:12" x14ac:dyDescent="0.25">
      <c r="L97" s="8"/>
    </row>
    <row r="98" spans="12:12" x14ac:dyDescent="0.25">
      <c r="L98" s="8"/>
    </row>
    <row r="99" spans="12:12" x14ac:dyDescent="0.25">
      <c r="L99" s="8"/>
    </row>
    <row r="100" spans="12:12" x14ac:dyDescent="0.25">
      <c r="L100" s="8"/>
    </row>
    <row r="101" spans="12:12" x14ac:dyDescent="0.25">
      <c r="L101" s="8"/>
    </row>
    <row r="102" spans="12:12" x14ac:dyDescent="0.25">
      <c r="L102" s="8"/>
    </row>
    <row r="103" spans="12:12" x14ac:dyDescent="0.25">
      <c r="L103" s="8"/>
    </row>
    <row r="104" spans="12:12" x14ac:dyDescent="0.25">
      <c r="L104" s="8"/>
    </row>
    <row r="105" spans="12:12" x14ac:dyDescent="0.25">
      <c r="L105" s="8"/>
    </row>
    <row r="106" spans="12:12" x14ac:dyDescent="0.25">
      <c r="L106" s="8"/>
    </row>
    <row r="107" spans="12:12" x14ac:dyDescent="0.25">
      <c r="L107" s="8"/>
    </row>
    <row r="108" spans="12:12" x14ac:dyDescent="0.25">
      <c r="L108" s="8"/>
    </row>
    <row r="109" spans="12:12" x14ac:dyDescent="0.25">
      <c r="L109" s="8"/>
    </row>
    <row r="110" spans="12:12" x14ac:dyDescent="0.25">
      <c r="L110" s="8"/>
    </row>
    <row r="111" spans="12:12" x14ac:dyDescent="0.25">
      <c r="L111" s="8"/>
    </row>
    <row r="112" spans="12:12" x14ac:dyDescent="0.25">
      <c r="L112" s="8"/>
    </row>
    <row r="113" spans="12:12" x14ac:dyDescent="0.25">
      <c r="L113" s="8"/>
    </row>
    <row r="114" spans="12:12" x14ac:dyDescent="0.25">
      <c r="L114" s="8"/>
    </row>
    <row r="115" spans="12:12" x14ac:dyDescent="0.25">
      <c r="L115" s="8"/>
    </row>
    <row r="116" spans="12:12" x14ac:dyDescent="0.25">
      <c r="L116" s="8"/>
    </row>
    <row r="117" spans="12:12" x14ac:dyDescent="0.25">
      <c r="L117" s="8"/>
    </row>
    <row r="118" spans="12:12" x14ac:dyDescent="0.25">
      <c r="L118" s="8"/>
    </row>
    <row r="119" spans="12:12" x14ac:dyDescent="0.25">
      <c r="L119" s="8"/>
    </row>
    <row r="120" spans="12:12" x14ac:dyDescent="0.25">
      <c r="L120" s="8"/>
    </row>
    <row r="121" spans="12:12" x14ac:dyDescent="0.25">
      <c r="L121" s="8"/>
    </row>
    <row r="122" spans="12:12" x14ac:dyDescent="0.25">
      <c r="L122" s="8"/>
    </row>
    <row r="123" spans="12:12" x14ac:dyDescent="0.25">
      <c r="L123" s="8"/>
    </row>
    <row r="124" spans="12:12" x14ac:dyDescent="0.25">
      <c r="L124" s="8"/>
    </row>
    <row r="125" spans="12:12" x14ac:dyDescent="0.25">
      <c r="L125" s="8"/>
    </row>
    <row r="126" spans="12:12" x14ac:dyDescent="0.25">
      <c r="L126" s="8"/>
    </row>
    <row r="127" spans="12:12" x14ac:dyDescent="0.25">
      <c r="L127" s="8"/>
    </row>
    <row r="128" spans="12:12" x14ac:dyDescent="0.25">
      <c r="L128" s="8"/>
    </row>
    <row r="129" spans="12:12" x14ac:dyDescent="0.25">
      <c r="L129" s="8"/>
    </row>
    <row r="130" spans="12:12" x14ac:dyDescent="0.25">
      <c r="L130" s="8"/>
    </row>
    <row r="131" spans="12:12" x14ac:dyDescent="0.25">
      <c r="L131" s="8"/>
    </row>
    <row r="132" spans="12:12" x14ac:dyDescent="0.25">
      <c r="L132" s="8"/>
    </row>
    <row r="133" spans="12:12" x14ac:dyDescent="0.25">
      <c r="L133" s="8"/>
    </row>
    <row r="134" spans="12:12" x14ac:dyDescent="0.25">
      <c r="L134" s="8"/>
    </row>
    <row r="135" spans="12:12" x14ac:dyDescent="0.25">
      <c r="L135" s="8"/>
    </row>
    <row r="136" spans="12:12" x14ac:dyDescent="0.25">
      <c r="L136" s="8"/>
    </row>
    <row r="137" spans="12:12" x14ac:dyDescent="0.25">
      <c r="L137" s="8"/>
    </row>
    <row r="138" spans="12:12" x14ac:dyDescent="0.25">
      <c r="L138" s="8"/>
    </row>
    <row r="139" spans="12:12" x14ac:dyDescent="0.25">
      <c r="L139" s="8"/>
    </row>
    <row r="140" spans="12:12" x14ac:dyDescent="0.25">
      <c r="L140" s="8"/>
    </row>
    <row r="141" spans="12:12" x14ac:dyDescent="0.25">
      <c r="L141" s="8"/>
    </row>
    <row r="142" spans="12:12" x14ac:dyDescent="0.25">
      <c r="L142" s="8"/>
    </row>
    <row r="143" spans="12:12" x14ac:dyDescent="0.25">
      <c r="L143" s="8"/>
    </row>
    <row r="144" spans="12:12" x14ac:dyDescent="0.25">
      <c r="L144" s="8"/>
    </row>
    <row r="145" spans="12:12" x14ac:dyDescent="0.25">
      <c r="L145" s="8"/>
    </row>
    <row r="146" spans="12:12" x14ac:dyDescent="0.25">
      <c r="L146" s="8"/>
    </row>
    <row r="147" spans="12:12" x14ac:dyDescent="0.25">
      <c r="L147" s="8"/>
    </row>
    <row r="148" spans="12:12" x14ac:dyDescent="0.25">
      <c r="L148" s="8"/>
    </row>
    <row r="149" spans="12:12" x14ac:dyDescent="0.25">
      <c r="L149" s="8"/>
    </row>
    <row r="150" spans="12:12" x14ac:dyDescent="0.25">
      <c r="L150" s="8"/>
    </row>
    <row r="151" spans="12:12" x14ac:dyDescent="0.25">
      <c r="L151" s="8"/>
    </row>
    <row r="152" spans="12:12" x14ac:dyDescent="0.25">
      <c r="L152" s="8"/>
    </row>
    <row r="153" spans="12:12" x14ac:dyDescent="0.25">
      <c r="L153" s="8"/>
    </row>
    <row r="154" spans="12:12" x14ac:dyDescent="0.25">
      <c r="L154" s="8"/>
    </row>
    <row r="155" spans="12:12" x14ac:dyDescent="0.25">
      <c r="L155" s="8"/>
    </row>
    <row r="156" spans="12:12" x14ac:dyDescent="0.25">
      <c r="L156" s="8"/>
    </row>
    <row r="157" spans="12:12" x14ac:dyDescent="0.25">
      <c r="L157" s="8"/>
    </row>
    <row r="158" spans="12:12" x14ac:dyDescent="0.25">
      <c r="L158" s="8"/>
    </row>
    <row r="159" spans="12:12" x14ac:dyDescent="0.25">
      <c r="L159" s="8"/>
    </row>
    <row r="160" spans="12:12" x14ac:dyDescent="0.25">
      <c r="L160" s="8"/>
    </row>
    <row r="161" spans="12:12" x14ac:dyDescent="0.25">
      <c r="L161" s="8"/>
    </row>
    <row r="162" spans="12:12" x14ac:dyDescent="0.25">
      <c r="L162" s="8"/>
    </row>
    <row r="163" spans="12:12" x14ac:dyDescent="0.25">
      <c r="L163" s="8"/>
    </row>
    <row r="164" spans="12:12" x14ac:dyDescent="0.25">
      <c r="L164" s="8"/>
    </row>
    <row r="165" spans="12:12" x14ac:dyDescent="0.25">
      <c r="L165" s="8"/>
    </row>
    <row r="166" spans="12:12" x14ac:dyDescent="0.25">
      <c r="L166" s="8"/>
    </row>
    <row r="167" spans="12:12" x14ac:dyDescent="0.25">
      <c r="L167" s="8"/>
    </row>
    <row r="168" spans="12:12" x14ac:dyDescent="0.25">
      <c r="L168" s="8"/>
    </row>
    <row r="169" spans="12:12" x14ac:dyDescent="0.25">
      <c r="L169" s="8"/>
    </row>
    <row r="170" spans="12:12" x14ac:dyDescent="0.25">
      <c r="L170" s="8"/>
    </row>
    <row r="171" spans="12:12" x14ac:dyDescent="0.25">
      <c r="L171" s="8"/>
    </row>
    <row r="172" spans="12:12" x14ac:dyDescent="0.25">
      <c r="L172" s="8"/>
    </row>
    <row r="173" spans="12:12" x14ac:dyDescent="0.25">
      <c r="L173" s="8"/>
    </row>
    <row r="174" spans="12:12" x14ac:dyDescent="0.25">
      <c r="L174" s="8"/>
    </row>
    <row r="175" spans="12:12" x14ac:dyDescent="0.25">
      <c r="L175" s="8"/>
    </row>
    <row r="176" spans="12:12" x14ac:dyDescent="0.25">
      <c r="L176" s="8"/>
    </row>
    <row r="177" spans="12:12" x14ac:dyDescent="0.25">
      <c r="L177" s="8"/>
    </row>
    <row r="178" spans="12:12" x14ac:dyDescent="0.25">
      <c r="L178" s="8"/>
    </row>
    <row r="179" spans="12:12" x14ac:dyDescent="0.25">
      <c r="L179" s="8"/>
    </row>
    <row r="180" spans="12:12" x14ac:dyDescent="0.25">
      <c r="L180" s="8"/>
    </row>
    <row r="181" spans="12:12" x14ac:dyDescent="0.25">
      <c r="L181" s="8"/>
    </row>
    <row r="182" spans="12:12" x14ac:dyDescent="0.25">
      <c r="L182" s="8"/>
    </row>
    <row r="183" spans="12:12" x14ac:dyDescent="0.25">
      <c r="L183" s="8"/>
    </row>
    <row r="184" spans="12:12" x14ac:dyDescent="0.25">
      <c r="L184" s="8"/>
    </row>
    <row r="185" spans="12:12" x14ac:dyDescent="0.25">
      <c r="L185" s="8"/>
    </row>
    <row r="186" spans="12:12" x14ac:dyDescent="0.25">
      <c r="L186" s="8"/>
    </row>
    <row r="187" spans="12:12" x14ac:dyDescent="0.25">
      <c r="L187" s="8"/>
    </row>
    <row r="188" spans="12:12" x14ac:dyDescent="0.25">
      <c r="L188" s="8"/>
    </row>
    <row r="189" spans="12:12" x14ac:dyDescent="0.25">
      <c r="L189" s="8"/>
    </row>
    <row r="190" spans="12:12" x14ac:dyDescent="0.25">
      <c r="L190" s="8"/>
    </row>
    <row r="191" spans="12:12" x14ac:dyDescent="0.25">
      <c r="L191" s="8"/>
    </row>
    <row r="192" spans="12:12" x14ac:dyDescent="0.25">
      <c r="L192" s="8"/>
    </row>
    <row r="193" spans="12:12" x14ac:dyDescent="0.25">
      <c r="L193" s="8"/>
    </row>
    <row r="194" spans="12:12" x14ac:dyDescent="0.25">
      <c r="L194" s="8"/>
    </row>
    <row r="195" spans="12:12" x14ac:dyDescent="0.25">
      <c r="L195" s="8"/>
    </row>
    <row r="196" spans="12:12" x14ac:dyDescent="0.25">
      <c r="L196" s="8"/>
    </row>
    <row r="197" spans="12:12" x14ac:dyDescent="0.25">
      <c r="L197" s="8"/>
    </row>
    <row r="198" spans="12:12" x14ac:dyDescent="0.25">
      <c r="L198" s="8"/>
    </row>
    <row r="199" spans="12:12" x14ac:dyDescent="0.25">
      <c r="L199" s="8"/>
    </row>
    <row r="200" spans="12:12" x14ac:dyDescent="0.25">
      <c r="L200" s="8"/>
    </row>
    <row r="201" spans="12:12" x14ac:dyDescent="0.25">
      <c r="L201" s="8"/>
    </row>
    <row r="202" spans="12:12" x14ac:dyDescent="0.25">
      <c r="L202" s="8"/>
    </row>
    <row r="203" spans="12:12" x14ac:dyDescent="0.25">
      <c r="L203" s="8"/>
    </row>
    <row r="204" spans="12:12" x14ac:dyDescent="0.25">
      <c r="L204" s="8"/>
    </row>
    <row r="205" spans="12:12" x14ac:dyDescent="0.25">
      <c r="L205" s="8"/>
    </row>
    <row r="206" spans="12:12" x14ac:dyDescent="0.25">
      <c r="L206" s="8"/>
    </row>
    <row r="207" spans="12:12" x14ac:dyDescent="0.25">
      <c r="L207" s="8"/>
    </row>
    <row r="208" spans="12:12" x14ac:dyDescent="0.25">
      <c r="L208" s="8"/>
    </row>
    <row r="209" spans="12:12" x14ac:dyDescent="0.25">
      <c r="L209" s="8"/>
    </row>
    <row r="210" spans="12:12" x14ac:dyDescent="0.25">
      <c r="L210" s="8"/>
    </row>
    <row r="211" spans="12:12" x14ac:dyDescent="0.25">
      <c r="L211" s="8"/>
    </row>
    <row r="212" spans="12:12" x14ac:dyDescent="0.25">
      <c r="L212" s="8"/>
    </row>
    <row r="213" spans="12:12" x14ac:dyDescent="0.25">
      <c r="L213" s="8"/>
    </row>
    <row r="214" spans="12:12" x14ac:dyDescent="0.25">
      <c r="L214" s="8"/>
    </row>
    <row r="215" spans="12:12" x14ac:dyDescent="0.25">
      <c r="L215" s="8"/>
    </row>
    <row r="216" spans="12:12" x14ac:dyDescent="0.25">
      <c r="L216" s="8"/>
    </row>
    <row r="217" spans="12:12" x14ac:dyDescent="0.25">
      <c r="L217" s="8"/>
    </row>
    <row r="218" spans="12:12" x14ac:dyDescent="0.25">
      <c r="L218" s="8"/>
    </row>
    <row r="219" spans="12:12" x14ac:dyDescent="0.25">
      <c r="L219" s="8"/>
    </row>
    <row r="220" spans="12:12" x14ac:dyDescent="0.25">
      <c r="L220" s="8"/>
    </row>
    <row r="221" spans="12:12" x14ac:dyDescent="0.25">
      <c r="L221" s="8"/>
    </row>
    <row r="222" spans="12:12" x14ac:dyDescent="0.25">
      <c r="L222" s="8"/>
    </row>
    <row r="223" spans="12:12" x14ac:dyDescent="0.25">
      <c r="L223" s="8"/>
    </row>
    <row r="224" spans="12:12" x14ac:dyDescent="0.25">
      <c r="L224" s="8"/>
    </row>
    <row r="225" spans="12:12" x14ac:dyDescent="0.25">
      <c r="L225" s="8"/>
    </row>
    <row r="226" spans="12:12" x14ac:dyDescent="0.25">
      <c r="L226" s="8"/>
    </row>
    <row r="227" spans="12:12" x14ac:dyDescent="0.25">
      <c r="L227" s="8"/>
    </row>
    <row r="228" spans="12:12" x14ac:dyDescent="0.25">
      <c r="L228" s="8"/>
    </row>
    <row r="229" spans="12:12" x14ac:dyDescent="0.25">
      <c r="L229" s="8"/>
    </row>
    <row r="230" spans="12:12" x14ac:dyDescent="0.25">
      <c r="L230" s="8"/>
    </row>
    <row r="231" spans="12:12" x14ac:dyDescent="0.25">
      <c r="L231" s="8"/>
    </row>
    <row r="232" spans="12:12" x14ac:dyDescent="0.25">
      <c r="L232" s="8"/>
    </row>
    <row r="233" spans="12:12" x14ac:dyDescent="0.25">
      <c r="L233" s="8"/>
    </row>
    <row r="234" spans="12:12" x14ac:dyDescent="0.25">
      <c r="L234" s="8"/>
    </row>
    <row r="235" spans="12:12" x14ac:dyDescent="0.25">
      <c r="L235" s="8"/>
    </row>
    <row r="236" spans="12:12" x14ac:dyDescent="0.25">
      <c r="L236" s="8"/>
    </row>
    <row r="237" spans="12:12" x14ac:dyDescent="0.25">
      <c r="L237" s="8"/>
    </row>
    <row r="238" spans="12:12" x14ac:dyDescent="0.25">
      <c r="L238" s="8"/>
    </row>
    <row r="239" spans="12:12" x14ac:dyDescent="0.25">
      <c r="L239" s="8"/>
    </row>
    <row r="240" spans="12:12" x14ac:dyDescent="0.25">
      <c r="L240" s="8"/>
    </row>
    <row r="241" spans="12:12" x14ac:dyDescent="0.25">
      <c r="L241" s="8"/>
    </row>
    <row r="242" spans="12:12" x14ac:dyDescent="0.25">
      <c r="L242" s="8"/>
    </row>
    <row r="243" spans="12:12" x14ac:dyDescent="0.25">
      <c r="L243" s="8"/>
    </row>
    <row r="244" spans="12:12" x14ac:dyDescent="0.25">
      <c r="L244" s="8"/>
    </row>
    <row r="245" spans="12:12" x14ac:dyDescent="0.25">
      <c r="L245" s="8"/>
    </row>
    <row r="246" spans="12:12" x14ac:dyDescent="0.25">
      <c r="L246" s="8"/>
    </row>
    <row r="247" spans="12:12" x14ac:dyDescent="0.25">
      <c r="L247" s="8"/>
    </row>
    <row r="248" spans="12:12" x14ac:dyDescent="0.25">
      <c r="L248" s="8"/>
    </row>
    <row r="249" spans="12:12" x14ac:dyDescent="0.25">
      <c r="L249" s="8"/>
    </row>
    <row r="250" spans="12:12" x14ac:dyDescent="0.25">
      <c r="L250" s="8"/>
    </row>
    <row r="251" spans="12:12" x14ac:dyDescent="0.25">
      <c r="L251" s="8"/>
    </row>
    <row r="252" spans="12:12" x14ac:dyDescent="0.25">
      <c r="L252" s="8"/>
    </row>
    <row r="253" spans="12:12" x14ac:dyDescent="0.25">
      <c r="L253" s="8"/>
    </row>
    <row r="254" spans="12:12" x14ac:dyDescent="0.25">
      <c r="L254" s="8"/>
    </row>
    <row r="255" spans="12:12" x14ac:dyDescent="0.25">
      <c r="L255" s="8"/>
    </row>
    <row r="256" spans="12:12" x14ac:dyDescent="0.25">
      <c r="L256" s="8"/>
    </row>
    <row r="257" spans="12:12" x14ac:dyDescent="0.25">
      <c r="L257" s="8"/>
    </row>
    <row r="258" spans="12:12" x14ac:dyDescent="0.25">
      <c r="L258" s="8"/>
    </row>
    <row r="259" spans="12:12" x14ac:dyDescent="0.25">
      <c r="L259" s="8"/>
    </row>
    <row r="260" spans="12:12" x14ac:dyDescent="0.25">
      <c r="L260" s="8"/>
    </row>
    <row r="261" spans="12:12" x14ac:dyDescent="0.25">
      <c r="L261" s="8"/>
    </row>
    <row r="262" spans="12:12" x14ac:dyDescent="0.25">
      <c r="L262" s="8"/>
    </row>
    <row r="263" spans="12:12" x14ac:dyDescent="0.25">
      <c r="L263" s="8"/>
    </row>
    <row r="264" spans="12:12" x14ac:dyDescent="0.25">
      <c r="L264" s="8"/>
    </row>
    <row r="265" spans="12:12" x14ac:dyDescent="0.25">
      <c r="L265" s="8"/>
    </row>
    <row r="266" spans="12:12" x14ac:dyDescent="0.25">
      <c r="L266" s="8"/>
    </row>
    <row r="267" spans="12:12" x14ac:dyDescent="0.25">
      <c r="L267" s="8"/>
    </row>
    <row r="268" spans="12:12" x14ac:dyDescent="0.25">
      <c r="L268" s="8"/>
    </row>
    <row r="269" spans="12:12" x14ac:dyDescent="0.25">
      <c r="L269" s="8"/>
    </row>
    <row r="270" spans="12:12" x14ac:dyDescent="0.25">
      <c r="L270" s="8"/>
    </row>
    <row r="271" spans="12:12" x14ac:dyDescent="0.25">
      <c r="L271" s="8"/>
    </row>
    <row r="272" spans="12:12" x14ac:dyDescent="0.25">
      <c r="L272" s="8"/>
    </row>
    <row r="273" spans="12:12" x14ac:dyDescent="0.25">
      <c r="L273" s="8"/>
    </row>
    <row r="274" spans="12:12" x14ac:dyDescent="0.25">
      <c r="L274" s="8"/>
    </row>
    <row r="275" spans="12:12" x14ac:dyDescent="0.25">
      <c r="L275" s="8"/>
    </row>
    <row r="276" spans="12:12" x14ac:dyDescent="0.25">
      <c r="L276" s="8"/>
    </row>
    <row r="277" spans="12:12" x14ac:dyDescent="0.25">
      <c r="L277" s="8"/>
    </row>
    <row r="278" spans="12:12" x14ac:dyDescent="0.25">
      <c r="L278" s="8"/>
    </row>
    <row r="279" spans="12:12" x14ac:dyDescent="0.25">
      <c r="L279" s="8"/>
    </row>
    <row r="280" spans="12:12" x14ac:dyDescent="0.25">
      <c r="L280" s="8"/>
    </row>
    <row r="281" spans="12:12" x14ac:dyDescent="0.25">
      <c r="L281" s="8"/>
    </row>
    <row r="282" spans="12:12" x14ac:dyDescent="0.25">
      <c r="L282" s="8"/>
    </row>
    <row r="283" spans="12:12" x14ac:dyDescent="0.25">
      <c r="L283" s="8"/>
    </row>
    <row r="284" spans="12:12" x14ac:dyDescent="0.25">
      <c r="L284" s="8"/>
    </row>
    <row r="285" spans="12:12" x14ac:dyDescent="0.25">
      <c r="L285" s="8"/>
    </row>
    <row r="286" spans="12:12" x14ac:dyDescent="0.25">
      <c r="L286" s="8"/>
    </row>
    <row r="287" spans="12:12" x14ac:dyDescent="0.25">
      <c r="L287" s="8"/>
    </row>
    <row r="288" spans="12:12" x14ac:dyDescent="0.25">
      <c r="L288" s="8"/>
    </row>
    <row r="289" spans="12:12" x14ac:dyDescent="0.25">
      <c r="L289" s="8"/>
    </row>
    <row r="290" spans="12:12" x14ac:dyDescent="0.25">
      <c r="L290" s="8"/>
    </row>
    <row r="291" spans="12:12" x14ac:dyDescent="0.25">
      <c r="L291" s="8"/>
    </row>
    <row r="292" spans="12:12" x14ac:dyDescent="0.25">
      <c r="L292" s="8"/>
    </row>
    <row r="293" spans="12:12" x14ac:dyDescent="0.25">
      <c r="L293" s="8"/>
    </row>
    <row r="294" spans="12:12" x14ac:dyDescent="0.25">
      <c r="L294" s="8"/>
    </row>
    <row r="295" spans="12:12" x14ac:dyDescent="0.25">
      <c r="L295" s="8"/>
    </row>
    <row r="296" spans="12:12" x14ac:dyDescent="0.25">
      <c r="L296" s="8"/>
    </row>
    <row r="297" spans="12:12" x14ac:dyDescent="0.25">
      <c r="L297" s="8"/>
    </row>
    <row r="298" spans="12:12" x14ac:dyDescent="0.25">
      <c r="L298" s="8"/>
    </row>
    <row r="299" spans="12:12" x14ac:dyDescent="0.25">
      <c r="L299" s="8"/>
    </row>
    <row r="300" spans="12:12" x14ac:dyDescent="0.25">
      <c r="L300" s="8"/>
    </row>
    <row r="301" spans="12:12" x14ac:dyDescent="0.25">
      <c r="L301" s="8"/>
    </row>
    <row r="302" spans="12:12" x14ac:dyDescent="0.25">
      <c r="L302" s="8"/>
    </row>
    <row r="303" spans="12:12" x14ac:dyDescent="0.25">
      <c r="L303" s="8"/>
    </row>
    <row r="304" spans="12:12" x14ac:dyDescent="0.25">
      <c r="L304" s="8"/>
    </row>
    <row r="305" spans="12:12" x14ac:dyDescent="0.25">
      <c r="L305" s="8"/>
    </row>
    <row r="306" spans="12:12" x14ac:dyDescent="0.25">
      <c r="L306" s="8"/>
    </row>
    <row r="307" spans="12:12" x14ac:dyDescent="0.25">
      <c r="L307" s="8"/>
    </row>
    <row r="308" spans="12:12" x14ac:dyDescent="0.25">
      <c r="L308" s="8"/>
    </row>
    <row r="309" spans="12:12" x14ac:dyDescent="0.25">
      <c r="L309" s="8"/>
    </row>
    <row r="310" spans="12:12" x14ac:dyDescent="0.25">
      <c r="L310" s="8"/>
    </row>
    <row r="311" spans="12:12" x14ac:dyDescent="0.25">
      <c r="L311" s="8"/>
    </row>
    <row r="312" spans="12:12" x14ac:dyDescent="0.25">
      <c r="L312" s="8"/>
    </row>
    <row r="313" spans="12:12" x14ac:dyDescent="0.25">
      <c r="L313" s="8"/>
    </row>
    <row r="314" spans="12:12" x14ac:dyDescent="0.25">
      <c r="L314" s="8"/>
    </row>
    <row r="315" spans="12:12" x14ac:dyDescent="0.25">
      <c r="L315" s="8"/>
    </row>
    <row r="316" spans="12:12" x14ac:dyDescent="0.25">
      <c r="L316" s="8"/>
    </row>
    <row r="317" spans="12:12" x14ac:dyDescent="0.25">
      <c r="L317" s="8"/>
    </row>
    <row r="318" spans="12:12" x14ac:dyDescent="0.25">
      <c r="L318" s="8"/>
    </row>
    <row r="319" spans="12:12" x14ac:dyDescent="0.25">
      <c r="L319" s="8"/>
    </row>
    <row r="320" spans="12:12" x14ac:dyDescent="0.25">
      <c r="L320" s="8"/>
    </row>
    <row r="321" spans="12:12" x14ac:dyDescent="0.25">
      <c r="L321" s="8"/>
    </row>
    <row r="322" spans="12:12" x14ac:dyDescent="0.25">
      <c r="L322" s="8"/>
    </row>
    <row r="323" spans="12:12" x14ac:dyDescent="0.25">
      <c r="L323" s="8"/>
    </row>
    <row r="324" spans="12:12" x14ac:dyDescent="0.25">
      <c r="L324" s="8"/>
    </row>
    <row r="325" spans="12:12" x14ac:dyDescent="0.25">
      <c r="L325" s="8"/>
    </row>
    <row r="326" spans="12:12" x14ac:dyDescent="0.25">
      <c r="L326" s="8"/>
    </row>
    <row r="327" spans="12:12" x14ac:dyDescent="0.25">
      <c r="L327" s="8"/>
    </row>
    <row r="328" spans="12:12" x14ac:dyDescent="0.25">
      <c r="L328" s="8"/>
    </row>
    <row r="329" spans="12:12" x14ac:dyDescent="0.25">
      <c r="L329" s="8"/>
    </row>
    <row r="330" spans="12:12" x14ac:dyDescent="0.25">
      <c r="L330" s="8"/>
    </row>
    <row r="331" spans="12:12" x14ac:dyDescent="0.25">
      <c r="L331" s="8"/>
    </row>
    <row r="332" spans="12:12" x14ac:dyDescent="0.25">
      <c r="L332" s="8"/>
    </row>
    <row r="333" spans="12:12" x14ac:dyDescent="0.25">
      <c r="L333" s="8"/>
    </row>
    <row r="334" spans="12:12" x14ac:dyDescent="0.25">
      <c r="L334" s="8"/>
    </row>
    <row r="335" spans="12:12" x14ac:dyDescent="0.25">
      <c r="L335" s="8"/>
    </row>
    <row r="336" spans="12:12" x14ac:dyDescent="0.25">
      <c r="L336" s="8"/>
    </row>
    <row r="337" spans="12:12" x14ac:dyDescent="0.25">
      <c r="L337" s="8"/>
    </row>
    <row r="338" spans="12:12" x14ac:dyDescent="0.25">
      <c r="L338" s="8"/>
    </row>
    <row r="339" spans="12:12" x14ac:dyDescent="0.25">
      <c r="L339" s="8"/>
    </row>
    <row r="340" spans="12:12" x14ac:dyDescent="0.25">
      <c r="L340" s="8"/>
    </row>
    <row r="341" spans="12:12" x14ac:dyDescent="0.25">
      <c r="L341" s="8"/>
    </row>
    <row r="342" spans="12:12" x14ac:dyDescent="0.25">
      <c r="L342" s="8"/>
    </row>
    <row r="343" spans="12:12" x14ac:dyDescent="0.25">
      <c r="L343" s="8"/>
    </row>
    <row r="344" spans="12:12" x14ac:dyDescent="0.25">
      <c r="L344" s="8"/>
    </row>
    <row r="345" spans="12:12" x14ac:dyDescent="0.25">
      <c r="L345" s="8"/>
    </row>
    <row r="346" spans="12:12" x14ac:dyDescent="0.25">
      <c r="L346" s="8"/>
    </row>
    <row r="347" spans="12:12" x14ac:dyDescent="0.25">
      <c r="L347" s="8"/>
    </row>
    <row r="348" spans="12:12" x14ac:dyDescent="0.25">
      <c r="L348" s="8"/>
    </row>
    <row r="349" spans="12:12" x14ac:dyDescent="0.25">
      <c r="L349" s="8"/>
    </row>
    <row r="350" spans="12:12" x14ac:dyDescent="0.25">
      <c r="L350" s="8"/>
    </row>
    <row r="351" spans="12:12" x14ac:dyDescent="0.25">
      <c r="L351" s="8"/>
    </row>
    <row r="352" spans="12:12" x14ac:dyDescent="0.25">
      <c r="L352" s="8"/>
    </row>
    <row r="353" spans="12:12" x14ac:dyDescent="0.25">
      <c r="L353" s="8"/>
    </row>
    <row r="354" spans="12:12" x14ac:dyDescent="0.25">
      <c r="L354" s="8"/>
    </row>
    <row r="355" spans="12:12" x14ac:dyDescent="0.25">
      <c r="L355" s="8"/>
    </row>
    <row r="356" spans="12:12" x14ac:dyDescent="0.25">
      <c r="L356" s="8"/>
    </row>
    <row r="357" spans="12:12" x14ac:dyDescent="0.25">
      <c r="L357" s="8"/>
    </row>
    <row r="358" spans="12:12" x14ac:dyDescent="0.25">
      <c r="L358" s="8"/>
    </row>
    <row r="359" spans="12:12" x14ac:dyDescent="0.25">
      <c r="L359" s="8"/>
    </row>
    <row r="360" spans="12:12" x14ac:dyDescent="0.25">
      <c r="L360" s="8"/>
    </row>
    <row r="361" spans="12:12" x14ac:dyDescent="0.25">
      <c r="L361" s="8"/>
    </row>
    <row r="362" spans="12:12" x14ac:dyDescent="0.25">
      <c r="L362" s="8"/>
    </row>
    <row r="363" spans="12:12" x14ac:dyDescent="0.25">
      <c r="L363" s="8"/>
    </row>
    <row r="364" spans="12:12" x14ac:dyDescent="0.25">
      <c r="L364" s="8"/>
    </row>
    <row r="365" spans="12:12" x14ac:dyDescent="0.25">
      <c r="L365" s="8"/>
    </row>
    <row r="366" spans="12:12" x14ac:dyDescent="0.25">
      <c r="L366" s="8"/>
    </row>
    <row r="367" spans="12:12" x14ac:dyDescent="0.25">
      <c r="L367" s="8"/>
    </row>
    <row r="368" spans="12:12" x14ac:dyDescent="0.25">
      <c r="L368" s="8"/>
    </row>
    <row r="369" spans="12:12" x14ac:dyDescent="0.25">
      <c r="L369" s="8"/>
    </row>
    <row r="370" spans="12:12" x14ac:dyDescent="0.25">
      <c r="L370" s="8"/>
    </row>
    <row r="371" spans="12:12" x14ac:dyDescent="0.25">
      <c r="L371" s="8"/>
    </row>
    <row r="372" spans="12:12" x14ac:dyDescent="0.25">
      <c r="L372" s="8"/>
    </row>
    <row r="373" spans="12:12" x14ac:dyDescent="0.25">
      <c r="L373" s="8"/>
    </row>
    <row r="374" spans="12:12" x14ac:dyDescent="0.25">
      <c r="L374" s="8"/>
    </row>
    <row r="375" spans="12:12" x14ac:dyDescent="0.25">
      <c r="L375" s="8"/>
    </row>
    <row r="376" spans="12:12" x14ac:dyDescent="0.25">
      <c r="L376" s="8"/>
    </row>
    <row r="377" spans="12:12" x14ac:dyDescent="0.25">
      <c r="L377" s="8"/>
    </row>
    <row r="378" spans="12:12" x14ac:dyDescent="0.25">
      <c r="L378" s="8"/>
    </row>
    <row r="379" spans="12:12" x14ac:dyDescent="0.25">
      <c r="L379" s="8"/>
    </row>
    <row r="380" spans="12:12" x14ac:dyDescent="0.25">
      <c r="L380" s="8"/>
    </row>
    <row r="381" spans="12:12" x14ac:dyDescent="0.25">
      <c r="L381" s="8"/>
    </row>
    <row r="382" spans="12:12" x14ac:dyDescent="0.25">
      <c r="L382" s="8"/>
    </row>
    <row r="383" spans="12:12" x14ac:dyDescent="0.25">
      <c r="L383" s="8"/>
    </row>
    <row r="384" spans="12:12" x14ac:dyDescent="0.25">
      <c r="L384" s="8"/>
    </row>
    <row r="385" spans="12:12" x14ac:dyDescent="0.25">
      <c r="L385" s="8"/>
    </row>
    <row r="386" spans="12:12" x14ac:dyDescent="0.25">
      <c r="L386" s="8"/>
    </row>
    <row r="387" spans="12:12" x14ac:dyDescent="0.25">
      <c r="L387" s="8"/>
    </row>
    <row r="388" spans="12:12" x14ac:dyDescent="0.25">
      <c r="L388" s="8"/>
    </row>
    <row r="389" spans="12:12" x14ac:dyDescent="0.25">
      <c r="L389" s="8"/>
    </row>
    <row r="390" spans="12:12" x14ac:dyDescent="0.25">
      <c r="L390" s="8"/>
    </row>
    <row r="391" spans="12:12" x14ac:dyDescent="0.25">
      <c r="L391" s="8"/>
    </row>
    <row r="392" spans="12:12" x14ac:dyDescent="0.25">
      <c r="L392" s="8"/>
    </row>
    <row r="393" spans="12:12" x14ac:dyDescent="0.25">
      <c r="L393" s="8"/>
    </row>
    <row r="394" spans="12:12" x14ac:dyDescent="0.25">
      <c r="L394" s="8"/>
    </row>
    <row r="395" spans="12:12" x14ac:dyDescent="0.25">
      <c r="L395" s="8"/>
    </row>
    <row r="396" spans="12:12" x14ac:dyDescent="0.25">
      <c r="L396" s="8"/>
    </row>
    <row r="397" spans="12:12" x14ac:dyDescent="0.25">
      <c r="L397" s="8"/>
    </row>
    <row r="398" spans="12:12" x14ac:dyDescent="0.25">
      <c r="L398" s="8"/>
    </row>
    <row r="399" spans="12:12" x14ac:dyDescent="0.25">
      <c r="L399" s="8"/>
    </row>
    <row r="400" spans="12:12" x14ac:dyDescent="0.25">
      <c r="L400" s="8"/>
    </row>
    <row r="401" spans="12:12" x14ac:dyDescent="0.25">
      <c r="L401" s="8"/>
    </row>
    <row r="402" spans="12:12" x14ac:dyDescent="0.25">
      <c r="L402" s="8"/>
    </row>
    <row r="403" spans="12:12" x14ac:dyDescent="0.25">
      <c r="L403" s="8"/>
    </row>
    <row r="404" spans="12:12" x14ac:dyDescent="0.25">
      <c r="L404" s="8"/>
    </row>
    <row r="405" spans="12:12" x14ac:dyDescent="0.25">
      <c r="L405" s="8"/>
    </row>
    <row r="406" spans="12:12" x14ac:dyDescent="0.25">
      <c r="L406" s="8"/>
    </row>
    <row r="407" spans="12:12" x14ac:dyDescent="0.25">
      <c r="L407" s="8"/>
    </row>
    <row r="408" spans="12:12" x14ac:dyDescent="0.25">
      <c r="L408" s="8"/>
    </row>
    <row r="409" spans="12:12" x14ac:dyDescent="0.25">
      <c r="L409" s="8"/>
    </row>
    <row r="410" spans="12:12" x14ac:dyDescent="0.25">
      <c r="L410" s="8"/>
    </row>
    <row r="411" spans="12:12" x14ac:dyDescent="0.25">
      <c r="L411" s="8"/>
    </row>
    <row r="412" spans="12:12" x14ac:dyDescent="0.25">
      <c r="L412" s="8"/>
    </row>
    <row r="413" spans="12:12" x14ac:dyDescent="0.25">
      <c r="L413" s="8"/>
    </row>
    <row r="414" spans="12:12" x14ac:dyDescent="0.25">
      <c r="L414" s="8"/>
    </row>
    <row r="415" spans="12:12" x14ac:dyDescent="0.25">
      <c r="L415" s="8"/>
    </row>
    <row r="416" spans="12:12" x14ac:dyDescent="0.25">
      <c r="L416" s="8"/>
    </row>
    <row r="417" spans="12:12" x14ac:dyDescent="0.25">
      <c r="L417" s="8"/>
    </row>
    <row r="418" spans="12:12" x14ac:dyDescent="0.25">
      <c r="L418" s="8"/>
    </row>
    <row r="419" spans="12:12" x14ac:dyDescent="0.25">
      <c r="L419" s="8"/>
    </row>
    <row r="420" spans="12:12" x14ac:dyDescent="0.25">
      <c r="L420" s="8"/>
    </row>
    <row r="421" spans="12:12" x14ac:dyDescent="0.25">
      <c r="L421" s="8"/>
    </row>
    <row r="422" spans="12:12" x14ac:dyDescent="0.25">
      <c r="L422" s="8"/>
    </row>
    <row r="423" spans="12:12" x14ac:dyDescent="0.25">
      <c r="L423" s="8"/>
    </row>
    <row r="424" spans="12:12" x14ac:dyDescent="0.25">
      <c r="L424" s="8"/>
    </row>
    <row r="425" spans="12:12" x14ac:dyDescent="0.25">
      <c r="L425" s="8"/>
    </row>
    <row r="426" spans="12:12" x14ac:dyDescent="0.25">
      <c r="L426" s="8"/>
    </row>
    <row r="427" spans="12:12" x14ac:dyDescent="0.25">
      <c r="L427" s="8"/>
    </row>
    <row r="428" spans="12:12" x14ac:dyDescent="0.25">
      <c r="L428" s="8"/>
    </row>
    <row r="429" spans="12:12" x14ac:dyDescent="0.25">
      <c r="L429" s="8"/>
    </row>
    <row r="430" spans="12:12" x14ac:dyDescent="0.25">
      <c r="L430" s="8"/>
    </row>
    <row r="431" spans="12:12" x14ac:dyDescent="0.25">
      <c r="L431" s="8"/>
    </row>
    <row r="432" spans="12:12" x14ac:dyDescent="0.25">
      <c r="L432" s="8"/>
    </row>
    <row r="433" spans="12:12" x14ac:dyDescent="0.25">
      <c r="L433" s="8"/>
    </row>
    <row r="434" spans="12:12" x14ac:dyDescent="0.25">
      <c r="L434" s="8"/>
    </row>
    <row r="435" spans="12:12" x14ac:dyDescent="0.25">
      <c r="L435" s="8"/>
    </row>
    <row r="436" spans="12:12" x14ac:dyDescent="0.25">
      <c r="L436" s="8"/>
    </row>
    <row r="437" spans="12:12" x14ac:dyDescent="0.25">
      <c r="L437" s="8"/>
    </row>
    <row r="438" spans="12:12" x14ac:dyDescent="0.25">
      <c r="L438" s="8"/>
    </row>
    <row r="439" spans="12:12" x14ac:dyDescent="0.25">
      <c r="L439" s="8"/>
    </row>
    <row r="440" spans="12:12" x14ac:dyDescent="0.25">
      <c r="L440" s="8"/>
    </row>
    <row r="441" spans="12:12" x14ac:dyDescent="0.25">
      <c r="L441" s="8"/>
    </row>
    <row r="442" spans="12:12" x14ac:dyDescent="0.25">
      <c r="L442" s="8"/>
    </row>
    <row r="443" spans="12:12" x14ac:dyDescent="0.25">
      <c r="L443" s="8"/>
    </row>
    <row r="444" spans="12:12" x14ac:dyDescent="0.25">
      <c r="L444" s="8"/>
    </row>
    <row r="445" spans="12:12" x14ac:dyDescent="0.25">
      <c r="L445" s="8"/>
    </row>
    <row r="446" spans="12:12" x14ac:dyDescent="0.25">
      <c r="L446" s="8"/>
    </row>
    <row r="447" spans="12:12" x14ac:dyDescent="0.25">
      <c r="L447" s="8"/>
    </row>
    <row r="448" spans="12:12" x14ac:dyDescent="0.25">
      <c r="L448" s="8"/>
    </row>
    <row r="449" spans="12:12" x14ac:dyDescent="0.25">
      <c r="L449" s="8"/>
    </row>
    <row r="450" spans="12:12" x14ac:dyDescent="0.25">
      <c r="L450" s="8"/>
    </row>
    <row r="451" spans="12:12" x14ac:dyDescent="0.25">
      <c r="L451" s="8"/>
    </row>
    <row r="452" spans="12:12" x14ac:dyDescent="0.25">
      <c r="L452" s="8"/>
    </row>
    <row r="453" spans="12:12" x14ac:dyDescent="0.25">
      <c r="L453" s="8"/>
    </row>
    <row r="454" spans="12:12" x14ac:dyDescent="0.25">
      <c r="L454" s="8"/>
    </row>
    <row r="455" spans="12:12" x14ac:dyDescent="0.25">
      <c r="L455" s="8"/>
    </row>
    <row r="456" spans="12:12" x14ac:dyDescent="0.25">
      <c r="L456" s="8"/>
    </row>
    <row r="457" spans="12:12" x14ac:dyDescent="0.25">
      <c r="L457" s="8"/>
    </row>
    <row r="458" spans="12:12" x14ac:dyDescent="0.25">
      <c r="L458" s="8"/>
    </row>
    <row r="459" spans="12:12" x14ac:dyDescent="0.25">
      <c r="L459" s="8"/>
    </row>
    <row r="460" spans="12:12" x14ac:dyDescent="0.25">
      <c r="L460" s="8"/>
    </row>
    <row r="461" spans="12:12" x14ac:dyDescent="0.25">
      <c r="L461" s="8"/>
    </row>
    <row r="462" spans="12:12" x14ac:dyDescent="0.25">
      <c r="L462" s="8"/>
    </row>
    <row r="463" spans="12:12" x14ac:dyDescent="0.25">
      <c r="L463" s="8"/>
    </row>
    <row r="464" spans="12:12" x14ac:dyDescent="0.25">
      <c r="L464" s="8"/>
    </row>
    <row r="465" spans="12:12" x14ac:dyDescent="0.25">
      <c r="L465" s="8"/>
    </row>
    <row r="466" spans="12:12" x14ac:dyDescent="0.25">
      <c r="L466" s="8"/>
    </row>
    <row r="467" spans="12:12" x14ac:dyDescent="0.25">
      <c r="L467" s="8"/>
    </row>
    <row r="468" spans="12:12" x14ac:dyDescent="0.25">
      <c r="L468" s="8"/>
    </row>
    <row r="469" spans="12:12" x14ac:dyDescent="0.25">
      <c r="L469" s="8"/>
    </row>
    <row r="470" spans="12:12" x14ac:dyDescent="0.25">
      <c r="L470" s="8"/>
    </row>
    <row r="471" spans="12:12" x14ac:dyDescent="0.25">
      <c r="L471" s="8"/>
    </row>
    <row r="472" spans="12:12" x14ac:dyDescent="0.25">
      <c r="L472" s="8"/>
    </row>
    <row r="473" spans="12:12" x14ac:dyDescent="0.25">
      <c r="L473" s="8"/>
    </row>
    <row r="474" spans="12:12" x14ac:dyDescent="0.25">
      <c r="L474" s="8"/>
    </row>
    <row r="475" spans="12:12" x14ac:dyDescent="0.25">
      <c r="L475" s="8"/>
    </row>
    <row r="476" spans="12:12" x14ac:dyDescent="0.25">
      <c r="L476" s="8"/>
    </row>
    <row r="477" spans="12:12" x14ac:dyDescent="0.25">
      <c r="L477" s="8"/>
    </row>
    <row r="478" spans="12:12" x14ac:dyDescent="0.25">
      <c r="L478" s="8"/>
    </row>
    <row r="479" spans="12:12" x14ac:dyDescent="0.25">
      <c r="L479" s="8"/>
    </row>
    <row r="480" spans="12:12" x14ac:dyDescent="0.25">
      <c r="L480" s="8"/>
    </row>
    <row r="481" spans="12:12" x14ac:dyDescent="0.25">
      <c r="L481" s="8"/>
    </row>
    <row r="482" spans="12:12" x14ac:dyDescent="0.25">
      <c r="L482" s="8"/>
    </row>
    <row r="483" spans="12:12" x14ac:dyDescent="0.25">
      <c r="L483" s="8"/>
    </row>
    <row r="484" spans="12:12" x14ac:dyDescent="0.25">
      <c r="L484" s="8"/>
    </row>
    <row r="485" spans="12:12" x14ac:dyDescent="0.25">
      <c r="L485" s="8"/>
    </row>
    <row r="486" spans="12:12" x14ac:dyDescent="0.25">
      <c r="L486" s="8"/>
    </row>
    <row r="487" spans="12:12" x14ac:dyDescent="0.25">
      <c r="L487" s="8"/>
    </row>
    <row r="488" spans="12:12" x14ac:dyDescent="0.25">
      <c r="L488" s="8"/>
    </row>
    <row r="489" spans="12:12" x14ac:dyDescent="0.25">
      <c r="L489" s="8"/>
    </row>
    <row r="490" spans="12:12" x14ac:dyDescent="0.25">
      <c r="L490" s="8"/>
    </row>
    <row r="491" spans="12:12" x14ac:dyDescent="0.25">
      <c r="L491" s="8"/>
    </row>
    <row r="492" spans="12:12" x14ac:dyDescent="0.25">
      <c r="L492" s="8"/>
    </row>
    <row r="493" spans="12:12" x14ac:dyDescent="0.25">
      <c r="L493" s="8"/>
    </row>
    <row r="494" spans="12:12" x14ac:dyDescent="0.25">
      <c r="L494" s="8"/>
    </row>
    <row r="495" spans="12:12" x14ac:dyDescent="0.25">
      <c r="L495" s="8"/>
    </row>
    <row r="496" spans="12:12" x14ac:dyDescent="0.25">
      <c r="L496" s="8"/>
    </row>
    <row r="497" spans="12:12" x14ac:dyDescent="0.25">
      <c r="L497" s="8"/>
    </row>
    <row r="498" spans="12:12" x14ac:dyDescent="0.25">
      <c r="L498" s="8"/>
    </row>
    <row r="499" spans="12:12" x14ac:dyDescent="0.25">
      <c r="L499" s="8"/>
    </row>
    <row r="500" spans="12:12" x14ac:dyDescent="0.25">
      <c r="L500" s="8"/>
    </row>
    <row r="501" spans="12:12" x14ac:dyDescent="0.25">
      <c r="L501" s="8"/>
    </row>
    <row r="502" spans="12:12" x14ac:dyDescent="0.25">
      <c r="L502" s="8"/>
    </row>
    <row r="503" spans="12:12" x14ac:dyDescent="0.25">
      <c r="L503" s="8"/>
    </row>
    <row r="504" spans="12:12" x14ac:dyDescent="0.25">
      <c r="L504" s="8"/>
    </row>
    <row r="505" spans="12:12" x14ac:dyDescent="0.25">
      <c r="L505" s="8"/>
    </row>
    <row r="506" spans="12:12" x14ac:dyDescent="0.25">
      <c r="L506" s="8"/>
    </row>
    <row r="507" spans="12:12" x14ac:dyDescent="0.25">
      <c r="L507" s="8"/>
    </row>
    <row r="508" spans="12:12" x14ac:dyDescent="0.25">
      <c r="L508" s="8"/>
    </row>
    <row r="509" spans="12:12" x14ac:dyDescent="0.25">
      <c r="L509" s="8"/>
    </row>
    <row r="510" spans="12:12" x14ac:dyDescent="0.25">
      <c r="L510" s="8"/>
    </row>
    <row r="511" spans="12:12" x14ac:dyDescent="0.25">
      <c r="L511" s="8"/>
    </row>
    <row r="512" spans="12:12" x14ac:dyDescent="0.25">
      <c r="L512" s="8"/>
    </row>
    <row r="513" spans="12:12" x14ac:dyDescent="0.25">
      <c r="L513" s="8"/>
    </row>
    <row r="514" spans="12:12" x14ac:dyDescent="0.25">
      <c r="L514" s="8"/>
    </row>
    <row r="515" spans="12:12" x14ac:dyDescent="0.25">
      <c r="L515" s="8"/>
    </row>
    <row r="516" spans="12:12" x14ac:dyDescent="0.25">
      <c r="L516" s="8"/>
    </row>
    <row r="517" spans="12:12" x14ac:dyDescent="0.25">
      <c r="L517" s="8"/>
    </row>
    <row r="518" spans="12:12" x14ac:dyDescent="0.25">
      <c r="L518" s="8"/>
    </row>
    <row r="519" spans="12:12" x14ac:dyDescent="0.25">
      <c r="L519" s="8"/>
    </row>
    <row r="520" spans="12:12" x14ac:dyDescent="0.25">
      <c r="L520" s="8"/>
    </row>
    <row r="521" spans="12:12" x14ac:dyDescent="0.25">
      <c r="L521" s="8"/>
    </row>
    <row r="522" spans="12:12" x14ac:dyDescent="0.25">
      <c r="L522" s="8"/>
    </row>
    <row r="523" spans="12:12" x14ac:dyDescent="0.25">
      <c r="L523" s="8"/>
    </row>
    <row r="524" spans="12:12" x14ac:dyDescent="0.25">
      <c r="L524" s="8"/>
    </row>
    <row r="525" spans="12:12" x14ac:dyDescent="0.25">
      <c r="L525" s="8"/>
    </row>
    <row r="526" spans="12:12" x14ac:dyDescent="0.25">
      <c r="L526" s="8"/>
    </row>
    <row r="527" spans="12:12" x14ac:dyDescent="0.25">
      <c r="L527" s="8"/>
    </row>
    <row r="528" spans="12:12" x14ac:dyDescent="0.25">
      <c r="L528" s="8"/>
    </row>
    <row r="529" spans="12:12" x14ac:dyDescent="0.25">
      <c r="L529" s="8"/>
    </row>
    <row r="530" spans="12:12" x14ac:dyDescent="0.25">
      <c r="L530" s="8"/>
    </row>
    <row r="531" spans="12:12" x14ac:dyDescent="0.25">
      <c r="L531" s="8"/>
    </row>
    <row r="532" spans="12:12" x14ac:dyDescent="0.25">
      <c r="L532" s="8"/>
    </row>
    <row r="533" spans="12:12" x14ac:dyDescent="0.25">
      <c r="L533" s="8"/>
    </row>
    <row r="534" spans="12:12" x14ac:dyDescent="0.25">
      <c r="L534" s="8"/>
    </row>
    <row r="535" spans="12:12" x14ac:dyDescent="0.25">
      <c r="L535" s="8"/>
    </row>
    <row r="536" spans="12:12" x14ac:dyDescent="0.25">
      <c r="L536" s="8"/>
    </row>
    <row r="537" spans="12:12" x14ac:dyDescent="0.25">
      <c r="L537" s="8"/>
    </row>
    <row r="538" spans="12:12" x14ac:dyDescent="0.25">
      <c r="L538" s="8"/>
    </row>
    <row r="539" spans="12:12" x14ac:dyDescent="0.25">
      <c r="L539" s="8"/>
    </row>
    <row r="540" spans="12:12" x14ac:dyDescent="0.25">
      <c r="L540" s="8"/>
    </row>
    <row r="541" spans="12:12" x14ac:dyDescent="0.25">
      <c r="L541" s="8"/>
    </row>
    <row r="542" spans="12:12" x14ac:dyDescent="0.25">
      <c r="L542" s="8"/>
    </row>
    <row r="543" spans="12:12" x14ac:dyDescent="0.25">
      <c r="L543" s="8"/>
    </row>
    <row r="544" spans="12:12" x14ac:dyDescent="0.25">
      <c r="L544" s="8"/>
    </row>
    <row r="545" spans="12:12" x14ac:dyDescent="0.25">
      <c r="L545" s="8"/>
    </row>
    <row r="546" spans="12:12" x14ac:dyDescent="0.25">
      <c r="L546" s="8"/>
    </row>
    <row r="547" spans="12:12" x14ac:dyDescent="0.25">
      <c r="L547" s="8"/>
    </row>
    <row r="548" spans="12:12" x14ac:dyDescent="0.25">
      <c r="L548" s="8"/>
    </row>
    <row r="549" spans="12:12" x14ac:dyDescent="0.25">
      <c r="L549" s="8"/>
    </row>
    <row r="550" spans="12:12" x14ac:dyDescent="0.25">
      <c r="L550" s="8"/>
    </row>
    <row r="551" spans="12:12" x14ac:dyDescent="0.25">
      <c r="L551" s="8"/>
    </row>
    <row r="552" spans="12:12" x14ac:dyDescent="0.25">
      <c r="L552" s="8"/>
    </row>
    <row r="553" spans="12:12" x14ac:dyDescent="0.25">
      <c r="L553" s="8"/>
    </row>
    <row r="554" spans="12:12" x14ac:dyDescent="0.25">
      <c r="L554" s="8"/>
    </row>
    <row r="555" spans="12:12" x14ac:dyDescent="0.25">
      <c r="L555" s="8"/>
    </row>
    <row r="556" spans="12:12" x14ac:dyDescent="0.25">
      <c r="L556" s="8"/>
    </row>
    <row r="557" spans="12:12" x14ac:dyDescent="0.25">
      <c r="L557" s="8"/>
    </row>
    <row r="558" spans="12:12" x14ac:dyDescent="0.25">
      <c r="L558" s="8"/>
    </row>
    <row r="559" spans="12:12" x14ac:dyDescent="0.25">
      <c r="L559" s="8"/>
    </row>
    <row r="560" spans="12:12" x14ac:dyDescent="0.25">
      <c r="L560" s="8"/>
    </row>
    <row r="561" spans="12:12" x14ac:dyDescent="0.25">
      <c r="L561" s="8"/>
    </row>
    <row r="562" spans="12:12" x14ac:dyDescent="0.25">
      <c r="L562" s="8"/>
    </row>
    <row r="563" spans="12:12" x14ac:dyDescent="0.25">
      <c r="L563" s="8"/>
    </row>
    <row r="564" spans="12:12" x14ac:dyDescent="0.25">
      <c r="L564" s="8"/>
    </row>
    <row r="565" spans="12:12" x14ac:dyDescent="0.25">
      <c r="L565" s="8"/>
    </row>
    <row r="566" spans="12:12" x14ac:dyDescent="0.25">
      <c r="L566" s="8"/>
    </row>
    <row r="567" spans="12:12" x14ac:dyDescent="0.25">
      <c r="L567" s="8"/>
    </row>
    <row r="568" spans="12:12" x14ac:dyDescent="0.25">
      <c r="L568" s="8"/>
    </row>
    <row r="569" spans="12:12" x14ac:dyDescent="0.25">
      <c r="L569" s="8"/>
    </row>
    <row r="570" spans="12:12" x14ac:dyDescent="0.25">
      <c r="L570" s="8"/>
    </row>
    <row r="571" spans="12:12" x14ac:dyDescent="0.25">
      <c r="L571" s="8"/>
    </row>
    <row r="572" spans="12:12" x14ac:dyDescent="0.25">
      <c r="L572" s="8"/>
    </row>
    <row r="573" spans="12:12" x14ac:dyDescent="0.25">
      <c r="L573" s="8"/>
    </row>
    <row r="574" spans="12:12" x14ac:dyDescent="0.25">
      <c r="L574" s="8"/>
    </row>
    <row r="575" spans="12:12" x14ac:dyDescent="0.25">
      <c r="L575" s="8"/>
    </row>
    <row r="576" spans="12:12" x14ac:dyDescent="0.25">
      <c r="L576" s="8"/>
    </row>
    <row r="577" spans="12:12" x14ac:dyDescent="0.25">
      <c r="L577" s="8"/>
    </row>
    <row r="578" spans="12:12" x14ac:dyDescent="0.25">
      <c r="L578" s="8"/>
    </row>
    <row r="579" spans="12:12" x14ac:dyDescent="0.25">
      <c r="L579" s="8"/>
    </row>
    <row r="580" spans="12:12" x14ac:dyDescent="0.25">
      <c r="L580" s="8"/>
    </row>
    <row r="581" spans="12:12" x14ac:dyDescent="0.25">
      <c r="L581" s="8"/>
    </row>
    <row r="582" spans="12:12" x14ac:dyDescent="0.25">
      <c r="L582" s="8"/>
    </row>
    <row r="583" spans="12:12" x14ac:dyDescent="0.25">
      <c r="L583" s="8"/>
    </row>
    <row r="584" spans="12:12" x14ac:dyDescent="0.25">
      <c r="L584" s="8"/>
    </row>
    <row r="585" spans="12:12" x14ac:dyDescent="0.25">
      <c r="L585" s="8"/>
    </row>
    <row r="586" spans="12:12" x14ac:dyDescent="0.25">
      <c r="L586" s="8"/>
    </row>
    <row r="587" spans="12:12" x14ac:dyDescent="0.25">
      <c r="L587" s="8"/>
    </row>
    <row r="588" spans="12:12" x14ac:dyDescent="0.25">
      <c r="L588" s="8"/>
    </row>
    <row r="589" spans="12:12" x14ac:dyDescent="0.25">
      <c r="L589" s="8"/>
    </row>
    <row r="590" spans="12:12" x14ac:dyDescent="0.25">
      <c r="L590" s="8"/>
    </row>
    <row r="591" spans="12:12" x14ac:dyDescent="0.25">
      <c r="L591" s="8"/>
    </row>
    <row r="592" spans="12:12" x14ac:dyDescent="0.25">
      <c r="L592" s="8"/>
    </row>
    <row r="593" spans="12:12" x14ac:dyDescent="0.25">
      <c r="L593" s="8"/>
    </row>
    <row r="594" spans="12:12" x14ac:dyDescent="0.25">
      <c r="L594" s="8"/>
    </row>
    <row r="595" spans="12:12" x14ac:dyDescent="0.25">
      <c r="L595" s="8"/>
    </row>
    <row r="596" spans="12:12" x14ac:dyDescent="0.25">
      <c r="L596" s="8"/>
    </row>
    <row r="597" spans="12:12" x14ac:dyDescent="0.25">
      <c r="L597" s="8"/>
    </row>
    <row r="598" spans="12:12" x14ac:dyDescent="0.25">
      <c r="L598" s="8"/>
    </row>
    <row r="599" spans="12:12" x14ac:dyDescent="0.25">
      <c r="L599" s="8"/>
    </row>
    <row r="600" spans="12:12" x14ac:dyDescent="0.25">
      <c r="L600" s="8"/>
    </row>
    <row r="601" spans="12:12" x14ac:dyDescent="0.25">
      <c r="L601" s="8"/>
    </row>
    <row r="602" spans="12:12" x14ac:dyDescent="0.25">
      <c r="L602" s="8"/>
    </row>
    <row r="603" spans="12:12" x14ac:dyDescent="0.25">
      <c r="L603" s="8"/>
    </row>
    <row r="604" spans="12:12" x14ac:dyDescent="0.25">
      <c r="L604" s="8"/>
    </row>
    <row r="605" spans="12:12" x14ac:dyDescent="0.25">
      <c r="L605" s="8"/>
    </row>
    <row r="606" spans="12:12" x14ac:dyDescent="0.25">
      <c r="L606" s="8"/>
    </row>
    <row r="607" spans="12:12" x14ac:dyDescent="0.25">
      <c r="L607" s="8"/>
    </row>
    <row r="608" spans="12:12" x14ac:dyDescent="0.25">
      <c r="L608" s="8"/>
    </row>
    <row r="609" spans="12:12" x14ac:dyDescent="0.25">
      <c r="L609" s="8"/>
    </row>
    <row r="610" spans="12:12" x14ac:dyDescent="0.25">
      <c r="L610" s="8"/>
    </row>
    <row r="611" spans="12:12" x14ac:dyDescent="0.25">
      <c r="L611" s="8"/>
    </row>
    <row r="612" spans="12:12" x14ac:dyDescent="0.25">
      <c r="L612" s="8"/>
    </row>
    <row r="613" spans="12:12" x14ac:dyDescent="0.25">
      <c r="L613" s="8"/>
    </row>
    <row r="614" spans="12:12" x14ac:dyDescent="0.25">
      <c r="L614" s="8"/>
    </row>
    <row r="615" spans="12:12" x14ac:dyDescent="0.25">
      <c r="L615" s="8"/>
    </row>
    <row r="616" spans="12:12" x14ac:dyDescent="0.25">
      <c r="L616" s="8"/>
    </row>
    <row r="617" spans="12:12" x14ac:dyDescent="0.25">
      <c r="L617" s="8"/>
    </row>
    <row r="618" spans="12:12" x14ac:dyDescent="0.25">
      <c r="L618" s="8"/>
    </row>
    <row r="619" spans="12:12" x14ac:dyDescent="0.25">
      <c r="L619" s="8"/>
    </row>
    <row r="620" spans="12:12" x14ac:dyDescent="0.25">
      <c r="L620" s="8"/>
    </row>
    <row r="621" spans="12:12" x14ac:dyDescent="0.25">
      <c r="L621" s="8"/>
    </row>
    <row r="622" spans="12:12" x14ac:dyDescent="0.25">
      <c r="L622" s="8"/>
    </row>
    <row r="623" spans="12:12" x14ac:dyDescent="0.25">
      <c r="L623" s="8"/>
    </row>
    <row r="624" spans="12:12" x14ac:dyDescent="0.25">
      <c r="L624" s="8"/>
    </row>
    <row r="625" spans="12:12" x14ac:dyDescent="0.25">
      <c r="L625" s="8"/>
    </row>
    <row r="626" spans="12:12" x14ac:dyDescent="0.25">
      <c r="L626" s="8"/>
    </row>
    <row r="627" spans="12:12" x14ac:dyDescent="0.25">
      <c r="L627" s="8"/>
    </row>
    <row r="628" spans="12:12" x14ac:dyDescent="0.25">
      <c r="L628" s="8"/>
    </row>
    <row r="629" spans="12:12" x14ac:dyDescent="0.25">
      <c r="L629" s="8"/>
    </row>
    <row r="630" spans="12:12" x14ac:dyDescent="0.25">
      <c r="L630" s="8"/>
    </row>
    <row r="631" spans="12:12" x14ac:dyDescent="0.25">
      <c r="L631" s="8"/>
    </row>
    <row r="632" spans="12:12" x14ac:dyDescent="0.25">
      <c r="L632" s="8"/>
    </row>
    <row r="633" spans="12:12" x14ac:dyDescent="0.25">
      <c r="L633" s="8"/>
    </row>
    <row r="634" spans="12:12" x14ac:dyDescent="0.25">
      <c r="L634" s="8"/>
    </row>
    <row r="635" spans="12:12" x14ac:dyDescent="0.25">
      <c r="L635" s="8"/>
    </row>
    <row r="636" spans="12:12" x14ac:dyDescent="0.25">
      <c r="L636" s="8"/>
    </row>
    <row r="637" spans="12:12" x14ac:dyDescent="0.25">
      <c r="L637" s="8"/>
    </row>
    <row r="638" spans="12:12" x14ac:dyDescent="0.25">
      <c r="L638" s="8"/>
    </row>
    <row r="639" spans="12:12" x14ac:dyDescent="0.25">
      <c r="L639" s="8"/>
    </row>
    <row r="640" spans="12:12" x14ac:dyDescent="0.25">
      <c r="L640" s="8"/>
    </row>
    <row r="641" spans="12:12" x14ac:dyDescent="0.25">
      <c r="L641" s="8"/>
    </row>
    <row r="642" spans="12:12" x14ac:dyDescent="0.25">
      <c r="L642" s="8"/>
    </row>
    <row r="643" spans="12:12" x14ac:dyDescent="0.25">
      <c r="L643" s="8"/>
    </row>
    <row r="644" spans="12:12" x14ac:dyDescent="0.25">
      <c r="L644" s="8"/>
    </row>
    <row r="645" spans="12:12" x14ac:dyDescent="0.25">
      <c r="L645" s="8"/>
    </row>
    <row r="646" spans="12:12" x14ac:dyDescent="0.25">
      <c r="L646" s="8"/>
    </row>
    <row r="647" spans="12:12" x14ac:dyDescent="0.25">
      <c r="L647" s="8"/>
    </row>
    <row r="648" spans="12:12" x14ac:dyDescent="0.25">
      <c r="L648" s="8"/>
    </row>
    <row r="649" spans="12:12" x14ac:dyDescent="0.25">
      <c r="L649" s="8"/>
    </row>
    <row r="650" spans="12:12" x14ac:dyDescent="0.25">
      <c r="L650" s="8"/>
    </row>
    <row r="651" spans="12:12" x14ac:dyDescent="0.25">
      <c r="L651" s="8"/>
    </row>
    <row r="652" spans="12:12" x14ac:dyDescent="0.25">
      <c r="L652" s="8"/>
    </row>
    <row r="653" spans="12:12" x14ac:dyDescent="0.25">
      <c r="L653" s="8"/>
    </row>
    <row r="654" spans="12:12" x14ac:dyDescent="0.25">
      <c r="L654" s="8"/>
    </row>
    <row r="655" spans="12:12" x14ac:dyDescent="0.25">
      <c r="L655" s="8"/>
    </row>
    <row r="656" spans="12:12" x14ac:dyDescent="0.25">
      <c r="L656" s="8"/>
    </row>
    <row r="657" spans="12:12" x14ac:dyDescent="0.25">
      <c r="L657" s="8"/>
    </row>
    <row r="658" spans="12:12" x14ac:dyDescent="0.25">
      <c r="L658" s="8"/>
    </row>
    <row r="659" spans="12:12" x14ac:dyDescent="0.25">
      <c r="L659" s="8"/>
    </row>
    <row r="660" spans="12:12" x14ac:dyDescent="0.25">
      <c r="L660" s="8"/>
    </row>
    <row r="661" spans="12:12" x14ac:dyDescent="0.25">
      <c r="L661" s="8"/>
    </row>
    <row r="662" spans="12:12" x14ac:dyDescent="0.25">
      <c r="L662" s="8"/>
    </row>
    <row r="663" spans="12:12" x14ac:dyDescent="0.25">
      <c r="L663" s="8"/>
    </row>
    <row r="664" spans="12:12" x14ac:dyDescent="0.25">
      <c r="L664" s="8"/>
    </row>
    <row r="665" spans="12:12" x14ac:dyDescent="0.25">
      <c r="L665" s="8"/>
    </row>
    <row r="666" spans="12:12" x14ac:dyDescent="0.25">
      <c r="L666" s="8"/>
    </row>
    <row r="667" spans="12:12" x14ac:dyDescent="0.25">
      <c r="L667" s="8"/>
    </row>
    <row r="668" spans="12:12" x14ac:dyDescent="0.25">
      <c r="L668" s="8"/>
    </row>
    <row r="669" spans="12:12" x14ac:dyDescent="0.25">
      <c r="L669" s="8"/>
    </row>
    <row r="670" spans="12:12" x14ac:dyDescent="0.25">
      <c r="L670" s="8"/>
    </row>
    <row r="671" spans="12:12" x14ac:dyDescent="0.25">
      <c r="L671" s="8"/>
    </row>
    <row r="672" spans="12:12" x14ac:dyDescent="0.25">
      <c r="L672" s="8"/>
    </row>
    <row r="673" spans="12:12" x14ac:dyDescent="0.25">
      <c r="L673" s="8"/>
    </row>
    <row r="674" spans="12:12" x14ac:dyDescent="0.25">
      <c r="L674" s="8"/>
    </row>
    <row r="675" spans="12:12" x14ac:dyDescent="0.25">
      <c r="L675" s="8"/>
    </row>
    <row r="676" spans="12:12" x14ac:dyDescent="0.25">
      <c r="L676" s="8"/>
    </row>
    <row r="677" spans="12:12" x14ac:dyDescent="0.25">
      <c r="L677" s="8"/>
    </row>
    <row r="678" spans="12:12" x14ac:dyDescent="0.25">
      <c r="L678" s="8"/>
    </row>
    <row r="679" spans="12:12" x14ac:dyDescent="0.25">
      <c r="L679" s="8"/>
    </row>
    <row r="680" spans="12:12" x14ac:dyDescent="0.25">
      <c r="L680" s="8"/>
    </row>
    <row r="681" spans="12:12" x14ac:dyDescent="0.25">
      <c r="L681" s="8"/>
    </row>
    <row r="682" spans="12:12" x14ac:dyDescent="0.25">
      <c r="L682" s="8"/>
    </row>
    <row r="683" spans="12:12" x14ac:dyDescent="0.25">
      <c r="L683" s="8"/>
    </row>
    <row r="684" spans="12:12" x14ac:dyDescent="0.25">
      <c r="L684" s="8"/>
    </row>
    <row r="685" spans="12:12" x14ac:dyDescent="0.25">
      <c r="L685" s="8"/>
    </row>
    <row r="686" spans="12:12" x14ac:dyDescent="0.25">
      <c r="L686" s="8"/>
    </row>
    <row r="687" spans="12:12" x14ac:dyDescent="0.25">
      <c r="L687" s="8"/>
    </row>
    <row r="688" spans="12:12" x14ac:dyDescent="0.25">
      <c r="L688" s="8"/>
    </row>
    <row r="689" spans="12:12" x14ac:dyDescent="0.25">
      <c r="L689" s="8"/>
    </row>
    <row r="690" spans="12:12" x14ac:dyDescent="0.25">
      <c r="L690" s="8"/>
    </row>
    <row r="691" spans="12:12" x14ac:dyDescent="0.25">
      <c r="L691" s="8"/>
    </row>
    <row r="692" spans="12:12" x14ac:dyDescent="0.25">
      <c r="L692" s="8"/>
    </row>
    <row r="693" spans="12:12" x14ac:dyDescent="0.25">
      <c r="L693" s="8"/>
    </row>
    <row r="694" spans="12:12" x14ac:dyDescent="0.25">
      <c r="L694" s="8"/>
    </row>
    <row r="695" spans="12:12" x14ac:dyDescent="0.25">
      <c r="L695" s="8"/>
    </row>
    <row r="696" spans="12:12" x14ac:dyDescent="0.25">
      <c r="L696" s="8"/>
    </row>
    <row r="697" spans="12:12" x14ac:dyDescent="0.25">
      <c r="L697" s="8"/>
    </row>
    <row r="698" spans="12:12" x14ac:dyDescent="0.25">
      <c r="L698" s="8"/>
    </row>
    <row r="699" spans="12:12" x14ac:dyDescent="0.25">
      <c r="L699" s="8"/>
    </row>
    <row r="700" spans="12:12" x14ac:dyDescent="0.25">
      <c r="L700" s="8"/>
    </row>
    <row r="701" spans="12:12" x14ac:dyDescent="0.25">
      <c r="L701" s="8"/>
    </row>
    <row r="702" spans="12:12" x14ac:dyDescent="0.25">
      <c r="L702" s="8"/>
    </row>
    <row r="703" spans="12:12" x14ac:dyDescent="0.25">
      <c r="L703" s="8"/>
    </row>
    <row r="704" spans="12:12" x14ac:dyDescent="0.25">
      <c r="L704" s="8"/>
    </row>
    <row r="705" spans="12:12" x14ac:dyDescent="0.25">
      <c r="L705" s="8"/>
    </row>
    <row r="706" spans="12:12" x14ac:dyDescent="0.25">
      <c r="L706" s="8"/>
    </row>
    <row r="707" spans="12:12" x14ac:dyDescent="0.25">
      <c r="L707" s="8"/>
    </row>
    <row r="708" spans="12:12" x14ac:dyDescent="0.25">
      <c r="L708" s="8"/>
    </row>
    <row r="709" spans="12:12" x14ac:dyDescent="0.25">
      <c r="L709" s="8"/>
    </row>
    <row r="710" spans="12:12" x14ac:dyDescent="0.25">
      <c r="L710" s="8"/>
    </row>
    <row r="711" spans="12:12" x14ac:dyDescent="0.25">
      <c r="L711" s="8"/>
    </row>
    <row r="712" spans="12:12" x14ac:dyDescent="0.25">
      <c r="L712" s="8"/>
    </row>
    <row r="713" spans="12:12" x14ac:dyDescent="0.25">
      <c r="L713" s="8"/>
    </row>
    <row r="714" spans="12:12" x14ac:dyDescent="0.25">
      <c r="L714" s="8"/>
    </row>
    <row r="715" spans="12:12" x14ac:dyDescent="0.25">
      <c r="L715" s="8"/>
    </row>
    <row r="716" spans="12:12" x14ac:dyDescent="0.25">
      <c r="L716" s="8"/>
    </row>
    <row r="717" spans="12:12" x14ac:dyDescent="0.25">
      <c r="L717" s="8"/>
    </row>
    <row r="718" spans="12:12" x14ac:dyDescent="0.25">
      <c r="L718" s="8"/>
    </row>
    <row r="719" spans="12:12" x14ac:dyDescent="0.25">
      <c r="L719" s="8"/>
    </row>
    <row r="720" spans="12:12" x14ac:dyDescent="0.25">
      <c r="L720" s="8"/>
    </row>
    <row r="721" spans="12:12" x14ac:dyDescent="0.25">
      <c r="L721" s="8"/>
    </row>
    <row r="722" spans="12:12" x14ac:dyDescent="0.25">
      <c r="L722" s="8"/>
    </row>
    <row r="723" spans="12:12" x14ac:dyDescent="0.25">
      <c r="L723" s="8"/>
    </row>
    <row r="724" spans="12:12" x14ac:dyDescent="0.25">
      <c r="L724" s="8"/>
    </row>
    <row r="725" spans="12:12" x14ac:dyDescent="0.25">
      <c r="L725" s="8"/>
    </row>
    <row r="726" spans="12:12" x14ac:dyDescent="0.25">
      <c r="L726" s="8"/>
    </row>
    <row r="727" spans="12:12" x14ac:dyDescent="0.25">
      <c r="L727" s="8"/>
    </row>
    <row r="728" spans="12:12" x14ac:dyDescent="0.25">
      <c r="L728" s="8"/>
    </row>
    <row r="729" spans="12:12" x14ac:dyDescent="0.25">
      <c r="L729" s="8"/>
    </row>
    <row r="730" spans="12:12" x14ac:dyDescent="0.25">
      <c r="L730" s="8"/>
    </row>
    <row r="731" spans="12:12" x14ac:dyDescent="0.25">
      <c r="L731" s="8"/>
    </row>
    <row r="732" spans="12:12" x14ac:dyDescent="0.25">
      <c r="L732" s="8"/>
    </row>
    <row r="733" spans="12:12" x14ac:dyDescent="0.25">
      <c r="L733" s="8"/>
    </row>
    <row r="734" spans="12:12" x14ac:dyDescent="0.25">
      <c r="L734" s="8"/>
    </row>
    <row r="735" spans="12:12" x14ac:dyDescent="0.25">
      <c r="L735" s="8"/>
    </row>
    <row r="736" spans="12:12" x14ac:dyDescent="0.25">
      <c r="L736" s="8"/>
    </row>
    <row r="737" spans="12:12" x14ac:dyDescent="0.25">
      <c r="L737" s="8"/>
    </row>
    <row r="738" spans="12:12" x14ac:dyDescent="0.25">
      <c r="L738" s="8"/>
    </row>
    <row r="739" spans="12:12" x14ac:dyDescent="0.25">
      <c r="L739" s="8"/>
    </row>
    <row r="740" spans="12:12" x14ac:dyDescent="0.25">
      <c r="L740" s="8"/>
    </row>
    <row r="741" spans="12:12" x14ac:dyDescent="0.25">
      <c r="L741" s="8"/>
    </row>
    <row r="742" spans="12:12" x14ac:dyDescent="0.25">
      <c r="L742" s="8"/>
    </row>
    <row r="743" spans="12:12" x14ac:dyDescent="0.25">
      <c r="L743" s="8"/>
    </row>
    <row r="744" spans="12:12" x14ac:dyDescent="0.25">
      <c r="L744" s="8"/>
    </row>
    <row r="745" spans="12:12" x14ac:dyDescent="0.25">
      <c r="L745" s="8"/>
    </row>
    <row r="746" spans="12:12" x14ac:dyDescent="0.25">
      <c r="L746" s="8"/>
    </row>
    <row r="747" spans="12:12" x14ac:dyDescent="0.25">
      <c r="L747" s="8"/>
    </row>
    <row r="748" spans="12:12" x14ac:dyDescent="0.25">
      <c r="L748" s="8"/>
    </row>
    <row r="749" spans="12:12" x14ac:dyDescent="0.25">
      <c r="L749" s="8"/>
    </row>
    <row r="750" spans="12:12" x14ac:dyDescent="0.25">
      <c r="L750" s="8"/>
    </row>
    <row r="751" spans="12:12" x14ac:dyDescent="0.25">
      <c r="L751" s="8"/>
    </row>
    <row r="752" spans="12:12" x14ac:dyDescent="0.25">
      <c r="L752" s="8"/>
    </row>
    <row r="753" spans="12:12" x14ac:dyDescent="0.25">
      <c r="L753" s="8"/>
    </row>
    <row r="754" spans="12:12" x14ac:dyDescent="0.25">
      <c r="L754" s="8"/>
    </row>
    <row r="755" spans="12:12" x14ac:dyDescent="0.25">
      <c r="L755" s="8"/>
    </row>
    <row r="756" spans="12:12" x14ac:dyDescent="0.25">
      <c r="L756" s="8"/>
    </row>
    <row r="757" spans="12:12" x14ac:dyDescent="0.25">
      <c r="L757" s="8"/>
    </row>
    <row r="758" spans="12:12" x14ac:dyDescent="0.25">
      <c r="L758" s="8"/>
    </row>
    <row r="759" spans="12:12" x14ac:dyDescent="0.25">
      <c r="L759" s="8"/>
    </row>
    <row r="760" spans="12:12" x14ac:dyDescent="0.25">
      <c r="L760" s="8"/>
    </row>
    <row r="761" spans="12:12" x14ac:dyDescent="0.25">
      <c r="L761" s="8"/>
    </row>
    <row r="762" spans="12:12" x14ac:dyDescent="0.25">
      <c r="L762" s="8"/>
    </row>
    <row r="763" spans="12:12" x14ac:dyDescent="0.25">
      <c r="L763" s="8"/>
    </row>
    <row r="764" spans="12:12" x14ac:dyDescent="0.25">
      <c r="L764" s="8"/>
    </row>
    <row r="765" spans="12:12" x14ac:dyDescent="0.25">
      <c r="L765" s="8"/>
    </row>
    <row r="766" spans="12:12" x14ac:dyDescent="0.25">
      <c r="L766" s="8"/>
    </row>
    <row r="767" spans="12:12" x14ac:dyDescent="0.25">
      <c r="L767" s="8"/>
    </row>
    <row r="768" spans="12:12" x14ac:dyDescent="0.25">
      <c r="L768" s="8"/>
    </row>
    <row r="769" spans="12:12" x14ac:dyDescent="0.25">
      <c r="L769" s="8"/>
    </row>
    <row r="770" spans="12:12" x14ac:dyDescent="0.25">
      <c r="L770" s="8"/>
    </row>
    <row r="771" spans="12:12" x14ac:dyDescent="0.25">
      <c r="L771" s="8"/>
    </row>
    <row r="772" spans="12:12" x14ac:dyDescent="0.25">
      <c r="L772" s="8"/>
    </row>
    <row r="773" spans="12:12" x14ac:dyDescent="0.25">
      <c r="L773" s="8"/>
    </row>
    <row r="774" spans="12:12" x14ac:dyDescent="0.25">
      <c r="L774" s="8"/>
    </row>
    <row r="775" spans="12:12" x14ac:dyDescent="0.25">
      <c r="L775" s="8"/>
    </row>
    <row r="776" spans="12:12" x14ac:dyDescent="0.25">
      <c r="L776" s="8"/>
    </row>
    <row r="777" spans="12:12" x14ac:dyDescent="0.25">
      <c r="L777" s="8"/>
    </row>
    <row r="778" spans="12:12" x14ac:dyDescent="0.25">
      <c r="L778" s="8"/>
    </row>
    <row r="779" spans="12:12" x14ac:dyDescent="0.25">
      <c r="L779" s="8"/>
    </row>
    <row r="780" spans="12:12" x14ac:dyDescent="0.25">
      <c r="L780" s="8"/>
    </row>
    <row r="781" spans="12:12" x14ac:dyDescent="0.25">
      <c r="L781" s="8"/>
    </row>
    <row r="782" spans="12:12" x14ac:dyDescent="0.25">
      <c r="L782" s="8"/>
    </row>
    <row r="783" spans="12:12" x14ac:dyDescent="0.25">
      <c r="L783" s="8"/>
    </row>
    <row r="784" spans="12:12" x14ac:dyDescent="0.25">
      <c r="L784" s="8"/>
    </row>
    <row r="785" spans="12:12" x14ac:dyDescent="0.25">
      <c r="L785" s="8"/>
    </row>
    <row r="786" spans="12:12" x14ac:dyDescent="0.25">
      <c r="L786" s="8"/>
    </row>
    <row r="787" spans="12:12" x14ac:dyDescent="0.25">
      <c r="L787" s="8"/>
    </row>
    <row r="788" spans="12:12" x14ac:dyDescent="0.25">
      <c r="L788" s="8"/>
    </row>
    <row r="789" spans="12:12" x14ac:dyDescent="0.25">
      <c r="L789" s="8"/>
    </row>
    <row r="790" spans="12:12" x14ac:dyDescent="0.25">
      <c r="L790" s="8"/>
    </row>
    <row r="791" spans="12:12" x14ac:dyDescent="0.25">
      <c r="L791" s="8"/>
    </row>
    <row r="792" spans="12:12" x14ac:dyDescent="0.25">
      <c r="L792" s="8"/>
    </row>
    <row r="793" spans="12:12" x14ac:dyDescent="0.25">
      <c r="L793" s="8"/>
    </row>
    <row r="794" spans="12:12" x14ac:dyDescent="0.25">
      <c r="L794" s="8"/>
    </row>
    <row r="795" spans="12:12" x14ac:dyDescent="0.25">
      <c r="L795" s="8"/>
    </row>
    <row r="796" spans="12:12" x14ac:dyDescent="0.25">
      <c r="L796" s="8"/>
    </row>
    <row r="797" spans="12:12" x14ac:dyDescent="0.25">
      <c r="L797" s="8"/>
    </row>
    <row r="798" spans="12:12" x14ac:dyDescent="0.25">
      <c r="L798" s="8"/>
    </row>
    <row r="799" spans="12:12" x14ac:dyDescent="0.25">
      <c r="L799" s="8"/>
    </row>
    <row r="800" spans="12:12" x14ac:dyDescent="0.25">
      <c r="L800" s="8"/>
    </row>
    <row r="801" spans="12:12" x14ac:dyDescent="0.25">
      <c r="L801" s="8"/>
    </row>
    <row r="802" spans="12:12" x14ac:dyDescent="0.25">
      <c r="L802" s="8"/>
    </row>
    <row r="803" spans="12:12" x14ac:dyDescent="0.25">
      <c r="L803" s="8"/>
    </row>
    <row r="804" spans="12:12" x14ac:dyDescent="0.25">
      <c r="L804" s="8"/>
    </row>
    <row r="805" spans="12:12" x14ac:dyDescent="0.25">
      <c r="L805" s="8"/>
    </row>
    <row r="806" spans="12:12" x14ac:dyDescent="0.25">
      <c r="L806" s="8"/>
    </row>
    <row r="807" spans="12:12" x14ac:dyDescent="0.25">
      <c r="L807" s="8"/>
    </row>
    <row r="808" spans="12:12" x14ac:dyDescent="0.25">
      <c r="L808" s="8"/>
    </row>
    <row r="809" spans="12:12" x14ac:dyDescent="0.25">
      <c r="L809" s="8"/>
    </row>
    <row r="810" spans="12:12" x14ac:dyDescent="0.25">
      <c r="L810" s="8"/>
    </row>
    <row r="811" spans="12:12" x14ac:dyDescent="0.25">
      <c r="L811" s="8"/>
    </row>
    <row r="812" spans="12:12" x14ac:dyDescent="0.25">
      <c r="L812" s="8"/>
    </row>
    <row r="813" spans="12:12" x14ac:dyDescent="0.25">
      <c r="L813" s="8"/>
    </row>
    <row r="814" spans="12:12" x14ac:dyDescent="0.25">
      <c r="L814" s="8"/>
    </row>
    <row r="815" spans="12:12" x14ac:dyDescent="0.25">
      <c r="L815" s="8"/>
    </row>
    <row r="816" spans="12:12" x14ac:dyDescent="0.25">
      <c r="L816" s="8"/>
    </row>
    <row r="817" spans="12:12" x14ac:dyDescent="0.25">
      <c r="L817" s="8"/>
    </row>
    <row r="818" spans="12:12" x14ac:dyDescent="0.25">
      <c r="L818" s="8"/>
    </row>
    <row r="819" spans="12:12" x14ac:dyDescent="0.25">
      <c r="L819" s="8"/>
    </row>
    <row r="820" spans="12:12" x14ac:dyDescent="0.25">
      <c r="L820" s="8"/>
    </row>
    <row r="821" spans="12:12" x14ac:dyDescent="0.25">
      <c r="L821" s="8"/>
    </row>
    <row r="822" spans="12:12" x14ac:dyDescent="0.25">
      <c r="L822" s="8"/>
    </row>
    <row r="823" spans="12:12" x14ac:dyDescent="0.25">
      <c r="L823" s="8"/>
    </row>
    <row r="824" spans="12:12" x14ac:dyDescent="0.25">
      <c r="L824" s="8"/>
    </row>
    <row r="825" spans="12:12" x14ac:dyDescent="0.25">
      <c r="L825" s="8"/>
    </row>
    <row r="826" spans="12:12" x14ac:dyDescent="0.25">
      <c r="L826" s="8"/>
    </row>
    <row r="827" spans="12:12" x14ac:dyDescent="0.25">
      <c r="L827" s="8"/>
    </row>
    <row r="828" spans="12:12" x14ac:dyDescent="0.25">
      <c r="L828" s="8"/>
    </row>
    <row r="829" spans="12:12" x14ac:dyDescent="0.25">
      <c r="L829" s="8"/>
    </row>
    <row r="830" spans="12:12" x14ac:dyDescent="0.25">
      <c r="L830" s="8"/>
    </row>
    <row r="831" spans="12:12" x14ac:dyDescent="0.25">
      <c r="L831" s="8"/>
    </row>
    <row r="832" spans="12:12" x14ac:dyDescent="0.25">
      <c r="L832" s="8"/>
    </row>
    <row r="833" spans="12:12" x14ac:dyDescent="0.25">
      <c r="L833" s="8"/>
    </row>
    <row r="834" spans="12:12" x14ac:dyDescent="0.25">
      <c r="L834" s="8"/>
    </row>
    <row r="835" spans="12:12" x14ac:dyDescent="0.25">
      <c r="L835" s="8"/>
    </row>
    <row r="836" spans="12:12" x14ac:dyDescent="0.25">
      <c r="L836" s="8"/>
    </row>
    <row r="837" spans="12:12" x14ac:dyDescent="0.25">
      <c r="L837" s="8"/>
    </row>
    <row r="838" spans="12:12" x14ac:dyDescent="0.25">
      <c r="L838" s="8"/>
    </row>
    <row r="839" spans="12:12" x14ac:dyDescent="0.25">
      <c r="L839" s="8"/>
    </row>
    <row r="840" spans="12:12" x14ac:dyDescent="0.25">
      <c r="L840" s="8"/>
    </row>
    <row r="841" spans="12:12" x14ac:dyDescent="0.25">
      <c r="L841" s="8"/>
    </row>
    <row r="842" spans="12:12" x14ac:dyDescent="0.25">
      <c r="L842" s="8"/>
    </row>
    <row r="843" spans="12:12" x14ac:dyDescent="0.25">
      <c r="L843" s="8"/>
    </row>
    <row r="844" spans="12:12" x14ac:dyDescent="0.25">
      <c r="L844" s="8"/>
    </row>
    <row r="845" spans="12:12" x14ac:dyDescent="0.25">
      <c r="L845" s="8"/>
    </row>
    <row r="846" spans="12:12" x14ac:dyDescent="0.25">
      <c r="L846" s="8"/>
    </row>
    <row r="847" spans="12:12" x14ac:dyDescent="0.25">
      <c r="L847" s="8"/>
    </row>
    <row r="848" spans="12:12" x14ac:dyDescent="0.25">
      <c r="L848" s="8"/>
    </row>
    <row r="849" spans="12:12" x14ac:dyDescent="0.25">
      <c r="L849" s="8"/>
    </row>
    <row r="850" spans="12:12" x14ac:dyDescent="0.25">
      <c r="L850" s="8"/>
    </row>
    <row r="851" spans="12:12" x14ac:dyDescent="0.25">
      <c r="L851" s="8"/>
    </row>
    <row r="852" spans="12:12" x14ac:dyDescent="0.25">
      <c r="L852" s="8"/>
    </row>
    <row r="853" spans="12:12" x14ac:dyDescent="0.25">
      <c r="L853" s="8"/>
    </row>
    <row r="854" spans="12:12" x14ac:dyDescent="0.25">
      <c r="L854" s="8"/>
    </row>
    <row r="855" spans="12:12" x14ac:dyDescent="0.25">
      <c r="L855" s="8"/>
    </row>
    <row r="856" spans="12:12" x14ac:dyDescent="0.25">
      <c r="L856" s="8"/>
    </row>
    <row r="857" spans="12:12" x14ac:dyDescent="0.25">
      <c r="L857" s="8"/>
    </row>
    <row r="858" spans="12:12" x14ac:dyDescent="0.25">
      <c r="L858" s="8"/>
    </row>
    <row r="859" spans="12:12" x14ac:dyDescent="0.25">
      <c r="L859" s="8"/>
    </row>
    <row r="860" spans="12:12" x14ac:dyDescent="0.25">
      <c r="L860" s="8"/>
    </row>
    <row r="861" spans="12:12" x14ac:dyDescent="0.25">
      <c r="L861" s="8"/>
    </row>
    <row r="862" spans="12:12" x14ac:dyDescent="0.25">
      <c r="L862" s="8"/>
    </row>
    <row r="863" spans="12:12" x14ac:dyDescent="0.25">
      <c r="L863" s="8"/>
    </row>
    <row r="864" spans="12:12" x14ac:dyDescent="0.25">
      <c r="L864" s="8"/>
    </row>
    <row r="865" spans="12:12" x14ac:dyDescent="0.25">
      <c r="L865" s="8"/>
    </row>
    <row r="866" spans="12:12" x14ac:dyDescent="0.25">
      <c r="L866" s="8"/>
    </row>
    <row r="867" spans="12:12" x14ac:dyDescent="0.25">
      <c r="L867" s="8"/>
    </row>
    <row r="868" spans="12:12" x14ac:dyDescent="0.25">
      <c r="L868" s="8"/>
    </row>
    <row r="869" spans="12:12" x14ac:dyDescent="0.25">
      <c r="L869" s="8"/>
    </row>
    <row r="870" spans="12:12" x14ac:dyDescent="0.25">
      <c r="L870" s="8"/>
    </row>
    <row r="871" spans="12:12" x14ac:dyDescent="0.25">
      <c r="L871" s="8"/>
    </row>
    <row r="872" spans="12:12" x14ac:dyDescent="0.25">
      <c r="L872" s="8"/>
    </row>
    <row r="873" spans="12:12" x14ac:dyDescent="0.25">
      <c r="L873" s="8"/>
    </row>
    <row r="874" spans="12:12" x14ac:dyDescent="0.25">
      <c r="L874" s="8"/>
    </row>
    <row r="875" spans="12:12" x14ac:dyDescent="0.25">
      <c r="L875" s="8"/>
    </row>
    <row r="876" spans="12:12" x14ac:dyDescent="0.25">
      <c r="L876" s="8"/>
    </row>
    <row r="877" spans="12:12" x14ac:dyDescent="0.25">
      <c r="L877" s="8"/>
    </row>
    <row r="878" spans="12:12" x14ac:dyDescent="0.25">
      <c r="L878" s="8"/>
    </row>
    <row r="879" spans="12:12" x14ac:dyDescent="0.25">
      <c r="L879" s="8"/>
    </row>
    <row r="880" spans="12:12" x14ac:dyDescent="0.25">
      <c r="L880" s="8"/>
    </row>
    <row r="881" spans="12:12" x14ac:dyDescent="0.25">
      <c r="L881" s="8"/>
    </row>
    <row r="882" spans="12:12" x14ac:dyDescent="0.25">
      <c r="L882" s="8"/>
    </row>
    <row r="883" spans="12:12" x14ac:dyDescent="0.25">
      <c r="L883" s="8"/>
    </row>
    <row r="884" spans="12:12" x14ac:dyDescent="0.25">
      <c r="L884" s="8"/>
    </row>
    <row r="885" spans="12:12" x14ac:dyDescent="0.25">
      <c r="L885" s="8"/>
    </row>
    <row r="886" spans="12:12" x14ac:dyDescent="0.25">
      <c r="L886" s="8"/>
    </row>
    <row r="887" spans="12:12" x14ac:dyDescent="0.25">
      <c r="L887" s="8"/>
    </row>
    <row r="888" spans="12:12" x14ac:dyDescent="0.25">
      <c r="L888" s="8"/>
    </row>
    <row r="889" spans="12:12" x14ac:dyDescent="0.25">
      <c r="L889" s="8"/>
    </row>
    <row r="890" spans="12:12" x14ac:dyDescent="0.25">
      <c r="L890" s="8"/>
    </row>
    <row r="891" spans="12:12" x14ac:dyDescent="0.25">
      <c r="L891" s="8"/>
    </row>
    <row r="892" spans="12:12" x14ac:dyDescent="0.25">
      <c r="L892" s="8"/>
    </row>
    <row r="893" spans="12:12" x14ac:dyDescent="0.25">
      <c r="L893" s="8"/>
    </row>
    <row r="894" spans="12:12" x14ac:dyDescent="0.25">
      <c r="L894" s="8"/>
    </row>
    <row r="895" spans="12:12" x14ac:dyDescent="0.25">
      <c r="L895" s="8"/>
    </row>
    <row r="896" spans="12:12" x14ac:dyDescent="0.25">
      <c r="L896" s="8"/>
    </row>
    <row r="897" spans="12:12" x14ac:dyDescent="0.25">
      <c r="L897" s="8"/>
    </row>
    <row r="898" spans="12:12" x14ac:dyDescent="0.25">
      <c r="L898" s="8"/>
    </row>
    <row r="899" spans="12:12" x14ac:dyDescent="0.25">
      <c r="L899" s="8"/>
    </row>
    <row r="900" spans="12:12" x14ac:dyDescent="0.25">
      <c r="L900" s="8"/>
    </row>
    <row r="901" spans="12:12" x14ac:dyDescent="0.25">
      <c r="L901" s="8"/>
    </row>
    <row r="902" spans="12:12" x14ac:dyDescent="0.25">
      <c r="L902" s="8"/>
    </row>
    <row r="903" spans="12:12" x14ac:dyDescent="0.25">
      <c r="L903" s="8"/>
    </row>
    <row r="904" spans="12:12" x14ac:dyDescent="0.25">
      <c r="L904" s="8"/>
    </row>
    <row r="905" spans="12:12" x14ac:dyDescent="0.25">
      <c r="L905" s="8"/>
    </row>
    <row r="906" spans="12:12" x14ac:dyDescent="0.25">
      <c r="L906" s="8"/>
    </row>
    <row r="907" spans="12:12" x14ac:dyDescent="0.25">
      <c r="L907" s="8"/>
    </row>
    <row r="908" spans="12:12" x14ac:dyDescent="0.25">
      <c r="L908" s="8"/>
    </row>
    <row r="909" spans="12:12" x14ac:dyDescent="0.25">
      <c r="L909" s="8"/>
    </row>
    <row r="910" spans="12:12" x14ac:dyDescent="0.25">
      <c r="L910" s="8"/>
    </row>
    <row r="911" spans="12:12" x14ac:dyDescent="0.25">
      <c r="L911" s="8"/>
    </row>
    <row r="912" spans="12:12" x14ac:dyDescent="0.25">
      <c r="L912" s="8"/>
    </row>
    <row r="913" spans="12:12" x14ac:dyDescent="0.25">
      <c r="L913" s="8"/>
    </row>
    <row r="914" spans="12:12" x14ac:dyDescent="0.25">
      <c r="L914" s="8"/>
    </row>
    <row r="915" spans="12:12" x14ac:dyDescent="0.25">
      <c r="L915" s="8"/>
    </row>
    <row r="916" spans="12:12" x14ac:dyDescent="0.25">
      <c r="L916" s="8"/>
    </row>
    <row r="917" spans="12:12" x14ac:dyDescent="0.25">
      <c r="L917" s="8"/>
    </row>
    <row r="918" spans="12:12" x14ac:dyDescent="0.25">
      <c r="L918" s="8"/>
    </row>
    <row r="919" spans="12:12" x14ac:dyDescent="0.25">
      <c r="L919" s="8"/>
    </row>
    <row r="920" spans="12:12" x14ac:dyDescent="0.25">
      <c r="L920" s="8"/>
    </row>
    <row r="921" spans="12:12" x14ac:dyDescent="0.25">
      <c r="L921" s="8"/>
    </row>
    <row r="922" spans="12:12" x14ac:dyDescent="0.25">
      <c r="L922" s="8"/>
    </row>
    <row r="923" spans="12:12" x14ac:dyDescent="0.25">
      <c r="L923" s="8"/>
    </row>
    <row r="924" spans="12:12" x14ac:dyDescent="0.25">
      <c r="L924" s="8"/>
    </row>
    <row r="925" spans="12:12" x14ac:dyDescent="0.25">
      <c r="L925" s="8"/>
    </row>
    <row r="926" spans="12:12" x14ac:dyDescent="0.25">
      <c r="L926" s="8"/>
    </row>
    <row r="927" spans="12:12" x14ac:dyDescent="0.25">
      <c r="L927" s="8"/>
    </row>
    <row r="928" spans="12:12" x14ac:dyDescent="0.25">
      <c r="L928" s="8"/>
    </row>
    <row r="929" spans="12:12" x14ac:dyDescent="0.25">
      <c r="L929" s="8"/>
    </row>
    <row r="930" spans="12:12" x14ac:dyDescent="0.25">
      <c r="L930" s="8"/>
    </row>
    <row r="931" spans="12:12" x14ac:dyDescent="0.25">
      <c r="L931" s="8"/>
    </row>
    <row r="932" spans="12:12" x14ac:dyDescent="0.25">
      <c r="L932" s="8"/>
    </row>
    <row r="933" spans="12:12" x14ac:dyDescent="0.25">
      <c r="L933" s="8"/>
    </row>
    <row r="934" spans="12:12" x14ac:dyDescent="0.25">
      <c r="L934" s="8"/>
    </row>
    <row r="935" spans="12:12" x14ac:dyDescent="0.25">
      <c r="L935" s="8"/>
    </row>
    <row r="936" spans="12:12" x14ac:dyDescent="0.25">
      <c r="L936" s="8"/>
    </row>
    <row r="937" spans="12:12" x14ac:dyDescent="0.25">
      <c r="L937" s="8"/>
    </row>
    <row r="938" spans="12:12" x14ac:dyDescent="0.25">
      <c r="L938" s="8"/>
    </row>
    <row r="939" spans="12:12" x14ac:dyDescent="0.25">
      <c r="L939" s="8"/>
    </row>
    <row r="940" spans="12:12" x14ac:dyDescent="0.25">
      <c r="L940" s="8"/>
    </row>
    <row r="941" spans="12:12" x14ac:dyDescent="0.25">
      <c r="L941" s="8"/>
    </row>
    <row r="942" spans="12:12" x14ac:dyDescent="0.25">
      <c r="L942" s="8"/>
    </row>
    <row r="943" spans="12:12" x14ac:dyDescent="0.25">
      <c r="L943" s="8"/>
    </row>
    <row r="944" spans="12:12" x14ac:dyDescent="0.25">
      <c r="L944" s="8"/>
    </row>
    <row r="945" spans="12:12" x14ac:dyDescent="0.25">
      <c r="L945" s="8"/>
    </row>
    <row r="946" spans="12:12" x14ac:dyDescent="0.25">
      <c r="L946" s="8"/>
    </row>
    <row r="947" spans="12:12" x14ac:dyDescent="0.25">
      <c r="L947" s="8"/>
    </row>
    <row r="948" spans="12:12" x14ac:dyDescent="0.25">
      <c r="L948" s="8"/>
    </row>
    <row r="949" spans="12:12" x14ac:dyDescent="0.25">
      <c r="L949" s="8"/>
    </row>
    <row r="950" spans="12:12" x14ac:dyDescent="0.25">
      <c r="L950" s="8"/>
    </row>
    <row r="951" spans="12:12" x14ac:dyDescent="0.25">
      <c r="L951" s="8"/>
    </row>
    <row r="952" spans="12:12" x14ac:dyDescent="0.25">
      <c r="L952" s="8"/>
    </row>
    <row r="953" spans="12:12" x14ac:dyDescent="0.25">
      <c r="L953" s="8"/>
    </row>
    <row r="954" spans="12:12" x14ac:dyDescent="0.25">
      <c r="L954" s="8"/>
    </row>
    <row r="955" spans="12:12" x14ac:dyDescent="0.25">
      <c r="L955" s="8"/>
    </row>
    <row r="956" spans="12:12" x14ac:dyDescent="0.25">
      <c r="L956" s="8"/>
    </row>
    <row r="957" spans="12:12" x14ac:dyDescent="0.25">
      <c r="L957" s="8"/>
    </row>
    <row r="958" spans="12:12" x14ac:dyDescent="0.25">
      <c r="L958" s="8"/>
    </row>
    <row r="959" spans="12:12" x14ac:dyDescent="0.25">
      <c r="L959" s="8"/>
    </row>
    <row r="960" spans="12:12" x14ac:dyDescent="0.25">
      <c r="L960" s="8"/>
    </row>
    <row r="961" spans="12:12" x14ac:dyDescent="0.25">
      <c r="L961" s="8"/>
    </row>
    <row r="962" spans="12:12" x14ac:dyDescent="0.25">
      <c r="L962" s="8"/>
    </row>
    <row r="963" spans="12:12" x14ac:dyDescent="0.25">
      <c r="L963" s="8"/>
    </row>
    <row r="964" spans="12:12" x14ac:dyDescent="0.25">
      <c r="L964" s="8"/>
    </row>
    <row r="965" spans="12:12" x14ac:dyDescent="0.25">
      <c r="L965" s="8"/>
    </row>
    <row r="966" spans="12:12" x14ac:dyDescent="0.25">
      <c r="L966" s="8"/>
    </row>
    <row r="967" spans="12:12" x14ac:dyDescent="0.25">
      <c r="L967" s="8"/>
    </row>
    <row r="968" spans="12:12" x14ac:dyDescent="0.25">
      <c r="L968" s="8"/>
    </row>
    <row r="969" spans="12:12" x14ac:dyDescent="0.25">
      <c r="L969" s="8"/>
    </row>
    <row r="970" spans="12:12" x14ac:dyDescent="0.25">
      <c r="L970" s="8"/>
    </row>
    <row r="971" spans="12:12" x14ac:dyDescent="0.25">
      <c r="L971" s="8"/>
    </row>
    <row r="972" spans="12:12" x14ac:dyDescent="0.25">
      <c r="L972" s="8"/>
    </row>
    <row r="973" spans="12:12" x14ac:dyDescent="0.25">
      <c r="L973" s="8"/>
    </row>
    <row r="974" spans="12:12" x14ac:dyDescent="0.25">
      <c r="L974" s="8"/>
    </row>
    <row r="975" spans="12:12" x14ac:dyDescent="0.25">
      <c r="L975" s="8"/>
    </row>
    <row r="976" spans="12:12" x14ac:dyDescent="0.25">
      <c r="L976" s="8"/>
    </row>
    <row r="977" spans="12:12" x14ac:dyDescent="0.25">
      <c r="L977" s="8"/>
    </row>
    <row r="978" spans="12:12" x14ac:dyDescent="0.25">
      <c r="L978" s="8"/>
    </row>
    <row r="979" spans="12:12" x14ac:dyDescent="0.25">
      <c r="L979" s="8"/>
    </row>
    <row r="980" spans="12:12" x14ac:dyDescent="0.25">
      <c r="L980" s="8"/>
    </row>
    <row r="981" spans="12:12" x14ac:dyDescent="0.25">
      <c r="L981" s="8"/>
    </row>
    <row r="982" spans="12:12" x14ac:dyDescent="0.25">
      <c r="L982" s="8"/>
    </row>
    <row r="983" spans="12:12" x14ac:dyDescent="0.25">
      <c r="L983" s="8"/>
    </row>
    <row r="984" spans="12:12" x14ac:dyDescent="0.25">
      <c r="L984" s="8"/>
    </row>
    <row r="985" spans="12:12" x14ac:dyDescent="0.25">
      <c r="L985" s="8"/>
    </row>
    <row r="986" spans="12:12" x14ac:dyDescent="0.25">
      <c r="L986" s="8"/>
    </row>
    <row r="987" spans="12:12" x14ac:dyDescent="0.25">
      <c r="L987" s="8"/>
    </row>
    <row r="988" spans="12:12" x14ac:dyDescent="0.25">
      <c r="L988" s="8"/>
    </row>
    <row r="989" spans="12:12" x14ac:dyDescent="0.25">
      <c r="L989" s="8"/>
    </row>
    <row r="990" spans="12:12" x14ac:dyDescent="0.25">
      <c r="L990" s="8"/>
    </row>
    <row r="991" spans="12:12" x14ac:dyDescent="0.25">
      <c r="L991" s="8"/>
    </row>
    <row r="992" spans="12:12" x14ac:dyDescent="0.25">
      <c r="L992" s="8"/>
    </row>
    <row r="993" spans="12:12" x14ac:dyDescent="0.25">
      <c r="L993" s="8"/>
    </row>
    <row r="994" spans="12:12" x14ac:dyDescent="0.25">
      <c r="L994" s="8"/>
    </row>
    <row r="995" spans="12:12" x14ac:dyDescent="0.25">
      <c r="L995" s="8"/>
    </row>
    <row r="996" spans="12:12" x14ac:dyDescent="0.25">
      <c r="L996" s="8"/>
    </row>
    <row r="997" spans="12:12" x14ac:dyDescent="0.25">
      <c r="L997" s="8"/>
    </row>
    <row r="998" spans="12:12" x14ac:dyDescent="0.25">
      <c r="L998" s="8"/>
    </row>
    <row r="999" spans="12:12" x14ac:dyDescent="0.25">
      <c r="L999" s="8"/>
    </row>
    <row r="1000" spans="12:12" x14ac:dyDescent="0.25">
      <c r="L1000" s="8"/>
    </row>
    <row r="1001" spans="12:12" x14ac:dyDescent="0.25">
      <c r="L1001" s="8"/>
    </row>
    <row r="1002" spans="12:12" x14ac:dyDescent="0.25">
      <c r="L1002" s="8"/>
    </row>
    <row r="1003" spans="12:12" x14ac:dyDescent="0.25">
      <c r="L1003" s="8"/>
    </row>
    <row r="1004" spans="12:12" x14ac:dyDescent="0.25">
      <c r="L1004" s="8"/>
    </row>
    <row r="1005" spans="12:12" x14ac:dyDescent="0.25">
      <c r="L1005" s="8"/>
    </row>
    <row r="1006" spans="12:12" x14ac:dyDescent="0.25">
      <c r="L1006" s="8"/>
    </row>
    <row r="1007" spans="12:12" x14ac:dyDescent="0.25">
      <c r="L1007" s="8"/>
    </row>
    <row r="1008" spans="12:12" x14ac:dyDescent="0.25">
      <c r="L1008" s="8"/>
    </row>
    <row r="1009" spans="12:12" x14ac:dyDescent="0.25">
      <c r="L1009" s="8"/>
    </row>
    <row r="1010" spans="12:12" x14ac:dyDescent="0.25">
      <c r="L1010" s="8"/>
    </row>
    <row r="1011" spans="12:12" x14ac:dyDescent="0.25">
      <c r="L1011" s="8"/>
    </row>
    <row r="1012" spans="12:12" x14ac:dyDescent="0.25">
      <c r="L1012" s="8"/>
    </row>
    <row r="1013" spans="12:12" x14ac:dyDescent="0.25">
      <c r="L1013" s="8"/>
    </row>
    <row r="1014" spans="12:12" x14ac:dyDescent="0.25">
      <c r="L1014" s="8"/>
    </row>
    <row r="1015" spans="12:12" x14ac:dyDescent="0.25">
      <c r="L1015" s="8"/>
    </row>
    <row r="1016" spans="12:12" x14ac:dyDescent="0.25">
      <c r="L1016" s="8"/>
    </row>
    <row r="1017" spans="12:12" x14ac:dyDescent="0.25">
      <c r="L1017" s="8"/>
    </row>
    <row r="1018" spans="12:12" x14ac:dyDescent="0.25">
      <c r="L1018" s="8"/>
    </row>
    <row r="1019" spans="12:12" x14ac:dyDescent="0.25">
      <c r="L1019" s="8"/>
    </row>
    <row r="1020" spans="12:12" x14ac:dyDescent="0.25">
      <c r="L1020" s="8"/>
    </row>
    <row r="1021" spans="12:12" x14ac:dyDescent="0.25">
      <c r="L1021" s="8"/>
    </row>
    <row r="1022" spans="12:12" x14ac:dyDescent="0.25">
      <c r="L1022" s="8"/>
    </row>
    <row r="1023" spans="12:12" x14ac:dyDescent="0.25">
      <c r="L1023" s="8"/>
    </row>
    <row r="1024" spans="12:12" x14ac:dyDescent="0.25">
      <c r="L1024" s="8"/>
    </row>
    <row r="1025" spans="12:12" x14ac:dyDescent="0.25">
      <c r="L1025" s="8"/>
    </row>
    <row r="1026" spans="12:12" x14ac:dyDescent="0.25">
      <c r="L1026" s="8"/>
    </row>
    <row r="1027" spans="12:12" x14ac:dyDescent="0.25">
      <c r="L1027" s="8"/>
    </row>
    <row r="1028" spans="12:12" x14ac:dyDescent="0.25">
      <c r="L1028" s="8"/>
    </row>
    <row r="1029" spans="12:12" x14ac:dyDescent="0.25">
      <c r="L1029" s="8"/>
    </row>
    <row r="1030" spans="12:12" x14ac:dyDescent="0.25">
      <c r="L1030" s="8"/>
    </row>
    <row r="1031" spans="12:12" x14ac:dyDescent="0.25">
      <c r="L1031" s="8"/>
    </row>
    <row r="1032" spans="12:12" x14ac:dyDescent="0.25">
      <c r="L1032" s="8"/>
    </row>
    <row r="1033" spans="12:12" x14ac:dyDescent="0.25">
      <c r="L1033" s="8"/>
    </row>
    <row r="1034" spans="12:12" x14ac:dyDescent="0.25">
      <c r="L1034" s="8"/>
    </row>
    <row r="1035" spans="12:12" x14ac:dyDescent="0.25">
      <c r="L1035" s="8"/>
    </row>
    <row r="1036" spans="12:12" x14ac:dyDescent="0.25">
      <c r="L1036" s="8"/>
    </row>
    <row r="1037" spans="12:12" x14ac:dyDescent="0.25">
      <c r="L1037" s="8"/>
    </row>
    <row r="1038" spans="12:12" x14ac:dyDescent="0.25">
      <c r="L1038" s="8"/>
    </row>
    <row r="1039" spans="12:12" x14ac:dyDescent="0.25">
      <c r="L1039" s="8"/>
    </row>
    <row r="1040" spans="12:12" x14ac:dyDescent="0.25">
      <c r="L1040" s="8"/>
    </row>
    <row r="1041" spans="12:12" x14ac:dyDescent="0.25">
      <c r="L1041" s="8"/>
    </row>
    <row r="1042" spans="12:12" x14ac:dyDescent="0.25">
      <c r="L1042" s="8"/>
    </row>
    <row r="1043" spans="12:12" x14ac:dyDescent="0.25">
      <c r="L1043" s="8"/>
    </row>
    <row r="1044" spans="12:12" x14ac:dyDescent="0.25">
      <c r="L1044" s="8"/>
    </row>
    <row r="1045" spans="12:12" x14ac:dyDescent="0.25">
      <c r="L1045" s="8"/>
    </row>
    <row r="1046" spans="12:12" x14ac:dyDescent="0.25">
      <c r="L1046" s="8"/>
    </row>
    <row r="1047" spans="12:12" x14ac:dyDescent="0.25">
      <c r="L1047" s="8"/>
    </row>
    <row r="1048" spans="12:12" x14ac:dyDescent="0.25">
      <c r="L1048" s="8"/>
    </row>
    <row r="1049" spans="12:12" x14ac:dyDescent="0.25">
      <c r="L1049" s="8"/>
    </row>
    <row r="1050" spans="12:12" x14ac:dyDescent="0.25">
      <c r="L1050" s="8"/>
    </row>
    <row r="1051" spans="12:12" x14ac:dyDescent="0.25">
      <c r="L1051" s="8"/>
    </row>
    <row r="1052" spans="12:12" x14ac:dyDescent="0.25">
      <c r="L1052" s="8"/>
    </row>
    <row r="1053" spans="12:12" x14ac:dyDescent="0.25">
      <c r="L1053" s="8"/>
    </row>
    <row r="1054" spans="12:12" x14ac:dyDescent="0.25">
      <c r="L1054" s="8"/>
    </row>
    <row r="1055" spans="12:12" x14ac:dyDescent="0.25">
      <c r="L1055" s="8"/>
    </row>
    <row r="1056" spans="12:12" x14ac:dyDescent="0.25">
      <c r="L1056" s="8"/>
    </row>
    <row r="1057" spans="12:12" x14ac:dyDescent="0.25">
      <c r="L1057" s="8"/>
    </row>
    <row r="1058" spans="12:12" x14ac:dyDescent="0.25">
      <c r="L1058" s="8"/>
    </row>
    <row r="1059" spans="12:12" x14ac:dyDescent="0.25">
      <c r="L1059" s="8"/>
    </row>
    <row r="1060" spans="12:12" x14ac:dyDescent="0.25">
      <c r="L1060" s="8"/>
    </row>
    <row r="1061" spans="12:12" x14ac:dyDescent="0.25">
      <c r="L1061" s="8"/>
    </row>
    <row r="1062" spans="12:12" x14ac:dyDescent="0.25">
      <c r="L1062" s="8"/>
    </row>
    <row r="1063" spans="12:12" x14ac:dyDescent="0.25">
      <c r="L1063" s="8"/>
    </row>
    <row r="1064" spans="12:12" x14ac:dyDescent="0.25">
      <c r="L1064" s="8"/>
    </row>
    <row r="1065" spans="12:12" x14ac:dyDescent="0.25">
      <c r="L1065" s="8"/>
    </row>
    <row r="1066" spans="12:12" x14ac:dyDescent="0.25">
      <c r="L1066" s="8"/>
    </row>
    <row r="1067" spans="12:12" x14ac:dyDescent="0.25">
      <c r="L1067" s="8"/>
    </row>
    <row r="1068" spans="12:12" x14ac:dyDescent="0.25">
      <c r="L1068" s="8"/>
    </row>
    <row r="1069" spans="12:12" x14ac:dyDescent="0.25">
      <c r="L1069" s="8"/>
    </row>
    <row r="1070" spans="12:12" x14ac:dyDescent="0.25">
      <c r="L1070" s="8"/>
    </row>
    <row r="1071" spans="12:12" x14ac:dyDescent="0.25">
      <c r="L1071" s="8"/>
    </row>
    <row r="1072" spans="12:12" x14ac:dyDescent="0.25">
      <c r="L1072" s="8"/>
    </row>
    <row r="1073" spans="12:12" x14ac:dyDescent="0.25">
      <c r="L1073" s="8"/>
    </row>
    <row r="1074" spans="12:12" x14ac:dyDescent="0.25">
      <c r="L1074" s="8"/>
    </row>
    <row r="1075" spans="12:12" x14ac:dyDescent="0.25">
      <c r="L1075" s="8"/>
    </row>
    <row r="1076" spans="12:12" x14ac:dyDescent="0.25">
      <c r="L1076" s="8"/>
    </row>
    <row r="1077" spans="12:12" x14ac:dyDescent="0.25">
      <c r="L1077" s="8"/>
    </row>
    <row r="1078" spans="12:12" x14ac:dyDescent="0.25">
      <c r="L1078" s="8"/>
    </row>
    <row r="1079" spans="12:12" x14ac:dyDescent="0.25">
      <c r="L1079" s="8"/>
    </row>
    <row r="1080" spans="12:12" x14ac:dyDescent="0.25">
      <c r="L1080" s="8"/>
    </row>
    <row r="1081" spans="12:12" x14ac:dyDescent="0.25">
      <c r="L1081" s="8"/>
    </row>
    <row r="1082" spans="12:12" x14ac:dyDescent="0.25">
      <c r="L1082" s="8"/>
    </row>
    <row r="1083" spans="12:12" x14ac:dyDescent="0.25">
      <c r="L1083" s="8"/>
    </row>
    <row r="1084" spans="12:12" x14ac:dyDescent="0.25">
      <c r="L1084" s="8"/>
    </row>
    <row r="1085" spans="12:12" x14ac:dyDescent="0.25">
      <c r="L1085" s="8"/>
    </row>
    <row r="1086" spans="12:12" x14ac:dyDescent="0.25">
      <c r="L1086" s="8"/>
    </row>
    <row r="1087" spans="12:12" x14ac:dyDescent="0.25">
      <c r="L1087" s="8"/>
    </row>
    <row r="1088" spans="12:12" x14ac:dyDescent="0.25">
      <c r="L1088" s="8"/>
    </row>
    <row r="1089" spans="12:12" x14ac:dyDescent="0.25">
      <c r="L1089" s="8"/>
    </row>
    <row r="1090" spans="12:12" x14ac:dyDescent="0.25">
      <c r="L1090" s="8"/>
    </row>
    <row r="1091" spans="12:12" x14ac:dyDescent="0.25">
      <c r="L1091" s="8"/>
    </row>
    <row r="1092" spans="12:12" x14ac:dyDescent="0.25">
      <c r="L1092" s="8"/>
    </row>
    <row r="1093" spans="12:12" x14ac:dyDescent="0.25">
      <c r="L1093" s="8"/>
    </row>
    <row r="1094" spans="12:12" x14ac:dyDescent="0.25">
      <c r="L1094" s="8"/>
    </row>
    <row r="1095" spans="12:12" x14ac:dyDescent="0.25">
      <c r="L1095" s="8"/>
    </row>
    <row r="1096" spans="12:12" x14ac:dyDescent="0.25">
      <c r="L1096" s="8"/>
    </row>
    <row r="1097" spans="12:12" x14ac:dyDescent="0.25">
      <c r="L1097" s="8"/>
    </row>
    <row r="1098" spans="12:12" x14ac:dyDescent="0.25">
      <c r="L1098" s="8"/>
    </row>
    <row r="1099" spans="12:12" x14ac:dyDescent="0.25">
      <c r="L1099" s="8"/>
    </row>
    <row r="1100" spans="12:12" x14ac:dyDescent="0.25">
      <c r="L1100" s="8"/>
    </row>
    <row r="1101" spans="12:12" x14ac:dyDescent="0.25">
      <c r="L1101" s="8"/>
    </row>
    <row r="1102" spans="12:12" x14ac:dyDescent="0.25">
      <c r="L1102" s="8"/>
    </row>
    <row r="1103" spans="12:12" x14ac:dyDescent="0.25">
      <c r="L1103" s="8"/>
    </row>
    <row r="1104" spans="12:12" x14ac:dyDescent="0.25">
      <c r="L1104" s="8"/>
    </row>
    <row r="1105" spans="12:12" x14ac:dyDescent="0.25">
      <c r="L1105" s="8"/>
    </row>
    <row r="1106" spans="12:12" x14ac:dyDescent="0.25">
      <c r="L1106" s="8"/>
    </row>
    <row r="1107" spans="12:12" x14ac:dyDescent="0.25">
      <c r="L1107" s="8"/>
    </row>
    <row r="1108" spans="12:12" x14ac:dyDescent="0.25">
      <c r="L1108" s="8"/>
    </row>
    <row r="1109" spans="12:12" x14ac:dyDescent="0.25">
      <c r="L1109" s="8"/>
    </row>
    <row r="1110" spans="12:12" x14ac:dyDescent="0.25">
      <c r="L1110" s="8"/>
    </row>
    <row r="1111" spans="12:12" x14ac:dyDescent="0.25">
      <c r="L1111" s="8"/>
    </row>
    <row r="1112" spans="12:12" x14ac:dyDescent="0.25">
      <c r="L1112" s="8"/>
    </row>
    <row r="1113" spans="12:12" x14ac:dyDescent="0.25">
      <c r="L1113" s="8"/>
    </row>
    <row r="1114" spans="12:12" x14ac:dyDescent="0.25">
      <c r="L1114" s="8"/>
    </row>
    <row r="1115" spans="12:12" x14ac:dyDescent="0.25">
      <c r="L1115" s="8"/>
    </row>
    <row r="1116" spans="12:12" x14ac:dyDescent="0.25">
      <c r="L1116" s="8"/>
    </row>
    <row r="1117" spans="12:12" x14ac:dyDescent="0.25">
      <c r="L1117" s="8"/>
    </row>
    <row r="1118" spans="12:12" x14ac:dyDescent="0.25">
      <c r="L1118" s="8"/>
    </row>
    <row r="1119" spans="12:12" x14ac:dyDescent="0.25">
      <c r="L1119" s="8"/>
    </row>
    <row r="1120" spans="12:12" x14ac:dyDescent="0.25">
      <c r="L1120" s="8"/>
    </row>
    <row r="1121" spans="12:12" x14ac:dyDescent="0.25">
      <c r="L1121" s="8"/>
    </row>
    <row r="1122" spans="12:12" x14ac:dyDescent="0.25">
      <c r="L1122" s="8"/>
    </row>
    <row r="1123" spans="12:12" x14ac:dyDescent="0.25">
      <c r="L1123" s="8"/>
    </row>
    <row r="1124" spans="12:12" x14ac:dyDescent="0.25">
      <c r="L1124" s="8"/>
    </row>
    <row r="1125" spans="12:12" x14ac:dyDescent="0.25">
      <c r="L1125" s="8"/>
    </row>
    <row r="1126" spans="12:12" x14ac:dyDescent="0.25">
      <c r="L1126" s="8"/>
    </row>
    <row r="1127" spans="12:12" x14ac:dyDescent="0.25">
      <c r="L1127" s="8"/>
    </row>
    <row r="1128" spans="12:12" x14ac:dyDescent="0.25">
      <c r="L1128" s="8"/>
    </row>
    <row r="1129" spans="12:12" x14ac:dyDescent="0.25">
      <c r="L1129" s="8"/>
    </row>
    <row r="1130" spans="12:12" x14ac:dyDescent="0.25">
      <c r="L1130" s="8"/>
    </row>
    <row r="1131" spans="12:12" x14ac:dyDescent="0.25">
      <c r="L1131" s="8"/>
    </row>
    <row r="1132" spans="12:12" x14ac:dyDescent="0.25">
      <c r="L1132" s="8"/>
    </row>
    <row r="1133" spans="12:12" x14ac:dyDescent="0.25">
      <c r="L1133" s="8"/>
    </row>
    <row r="1134" spans="12:12" x14ac:dyDescent="0.25">
      <c r="L1134" s="8"/>
    </row>
    <row r="1135" spans="12:12" x14ac:dyDescent="0.25">
      <c r="L1135" s="8"/>
    </row>
    <row r="1136" spans="12:12" x14ac:dyDescent="0.25">
      <c r="L1136" s="8"/>
    </row>
    <row r="1137" spans="12:12" x14ac:dyDescent="0.25">
      <c r="L1137" s="8"/>
    </row>
    <row r="1138" spans="12:12" x14ac:dyDescent="0.25">
      <c r="L1138" s="8"/>
    </row>
    <row r="1139" spans="12:12" x14ac:dyDescent="0.25">
      <c r="L1139" s="8"/>
    </row>
    <row r="1140" spans="12:12" x14ac:dyDescent="0.25">
      <c r="L1140" s="8"/>
    </row>
    <row r="1141" spans="12:12" x14ac:dyDescent="0.25">
      <c r="L1141" s="8"/>
    </row>
    <row r="1142" spans="12:12" x14ac:dyDescent="0.25">
      <c r="L1142" s="8"/>
    </row>
    <row r="1143" spans="12:12" x14ac:dyDescent="0.25">
      <c r="L1143" s="8"/>
    </row>
    <row r="1144" spans="12:12" x14ac:dyDescent="0.25">
      <c r="L1144" s="8"/>
    </row>
    <row r="1145" spans="12:12" x14ac:dyDescent="0.25">
      <c r="L1145" s="8"/>
    </row>
    <row r="1146" spans="12:12" x14ac:dyDescent="0.25">
      <c r="L1146" s="8"/>
    </row>
    <row r="1147" spans="12:12" x14ac:dyDescent="0.25">
      <c r="L1147" s="8"/>
    </row>
    <row r="1148" spans="12:12" x14ac:dyDescent="0.25">
      <c r="L1148" s="8"/>
    </row>
    <row r="1149" spans="12:12" x14ac:dyDescent="0.25">
      <c r="L1149" s="8"/>
    </row>
    <row r="1150" spans="12:12" x14ac:dyDescent="0.25">
      <c r="L1150" s="8"/>
    </row>
    <row r="1151" spans="12:12" x14ac:dyDescent="0.25">
      <c r="L1151" s="8"/>
    </row>
    <row r="1152" spans="12:12" x14ac:dyDescent="0.25">
      <c r="L1152" s="8"/>
    </row>
    <row r="1153" spans="12:12" x14ac:dyDescent="0.25">
      <c r="L1153" s="8"/>
    </row>
    <row r="1154" spans="12:12" x14ac:dyDescent="0.25">
      <c r="L1154" s="8"/>
    </row>
    <row r="1155" spans="12:12" x14ac:dyDescent="0.25">
      <c r="L1155" s="8"/>
    </row>
    <row r="1156" spans="12:12" x14ac:dyDescent="0.25">
      <c r="L1156" s="8"/>
    </row>
    <row r="1157" spans="12:12" x14ac:dyDescent="0.25">
      <c r="L1157" s="8"/>
    </row>
    <row r="1158" spans="12:12" x14ac:dyDescent="0.25">
      <c r="L1158" s="8"/>
    </row>
    <row r="1159" spans="12:12" x14ac:dyDescent="0.25">
      <c r="L1159" s="8"/>
    </row>
    <row r="1160" spans="12:12" x14ac:dyDescent="0.25">
      <c r="L1160" s="8"/>
    </row>
    <row r="1161" spans="12:12" x14ac:dyDescent="0.25">
      <c r="L1161" s="8"/>
    </row>
    <row r="1162" spans="12:12" x14ac:dyDescent="0.25">
      <c r="L1162" s="8"/>
    </row>
    <row r="1163" spans="12:12" x14ac:dyDescent="0.25">
      <c r="L1163" s="8"/>
    </row>
    <row r="1164" spans="12:12" x14ac:dyDescent="0.25">
      <c r="L1164" s="8"/>
    </row>
    <row r="1165" spans="12:12" x14ac:dyDescent="0.25">
      <c r="L1165" s="8"/>
    </row>
    <row r="1166" spans="12:12" x14ac:dyDescent="0.25">
      <c r="L1166" s="8"/>
    </row>
    <row r="1167" spans="12:12" x14ac:dyDescent="0.25">
      <c r="L1167" s="8"/>
    </row>
    <row r="1168" spans="12:12" x14ac:dyDescent="0.25">
      <c r="L1168" s="8"/>
    </row>
    <row r="1169" spans="12:12" x14ac:dyDescent="0.25">
      <c r="L1169" s="8"/>
    </row>
    <row r="1170" spans="12:12" x14ac:dyDescent="0.25">
      <c r="L1170" s="8"/>
    </row>
    <row r="1171" spans="12:12" x14ac:dyDescent="0.25">
      <c r="L1171" s="8"/>
    </row>
    <row r="1172" spans="12:12" x14ac:dyDescent="0.25">
      <c r="L1172" s="8"/>
    </row>
    <row r="1173" spans="12:12" x14ac:dyDescent="0.25">
      <c r="L1173" s="8"/>
    </row>
    <row r="1174" spans="12:12" x14ac:dyDescent="0.25">
      <c r="L1174" s="8"/>
    </row>
    <row r="1175" spans="12:12" x14ac:dyDescent="0.25">
      <c r="L1175" s="8"/>
    </row>
    <row r="1176" spans="12:12" x14ac:dyDescent="0.25">
      <c r="L1176" s="8"/>
    </row>
    <row r="1177" spans="12:12" x14ac:dyDescent="0.25">
      <c r="L1177" s="8"/>
    </row>
    <row r="1178" spans="12:12" x14ac:dyDescent="0.25">
      <c r="L1178" s="8"/>
    </row>
    <row r="1179" spans="12:12" x14ac:dyDescent="0.25">
      <c r="L1179" s="8"/>
    </row>
    <row r="1180" spans="12:12" x14ac:dyDescent="0.25">
      <c r="L1180" s="8"/>
    </row>
    <row r="1181" spans="12:12" x14ac:dyDescent="0.25">
      <c r="L1181" s="8"/>
    </row>
    <row r="1182" spans="12:12" x14ac:dyDescent="0.25">
      <c r="L1182" s="8"/>
    </row>
    <row r="1183" spans="12:12" x14ac:dyDescent="0.25">
      <c r="L1183" s="8"/>
    </row>
    <row r="1184" spans="12:12" x14ac:dyDescent="0.25">
      <c r="L1184" s="8"/>
    </row>
    <row r="1185" spans="12:12" x14ac:dyDescent="0.25">
      <c r="L1185" s="8"/>
    </row>
    <row r="1186" spans="12:12" x14ac:dyDescent="0.25">
      <c r="L1186" s="8"/>
    </row>
    <row r="1187" spans="12:12" x14ac:dyDescent="0.25">
      <c r="L1187" s="8"/>
    </row>
    <row r="1188" spans="12:12" x14ac:dyDescent="0.25">
      <c r="L1188" s="8"/>
    </row>
    <row r="1189" spans="12:12" x14ac:dyDescent="0.25">
      <c r="L1189" s="8"/>
    </row>
    <row r="1190" spans="12:12" x14ac:dyDescent="0.25">
      <c r="L1190" s="8"/>
    </row>
    <row r="1191" spans="12:12" x14ac:dyDescent="0.25">
      <c r="L1191" s="8"/>
    </row>
    <row r="1192" spans="12:12" x14ac:dyDescent="0.25">
      <c r="L1192" s="8"/>
    </row>
    <row r="1193" spans="12:12" x14ac:dyDescent="0.25">
      <c r="L1193" s="8"/>
    </row>
    <row r="1194" spans="12:12" x14ac:dyDescent="0.25">
      <c r="L1194" s="8"/>
    </row>
    <row r="1195" spans="12:12" x14ac:dyDescent="0.25">
      <c r="L1195" s="8"/>
    </row>
    <row r="1196" spans="12:12" x14ac:dyDescent="0.25">
      <c r="L1196" s="8"/>
    </row>
    <row r="1197" spans="12:12" x14ac:dyDescent="0.25">
      <c r="L1197" s="8"/>
    </row>
    <row r="1198" spans="12:12" x14ac:dyDescent="0.25">
      <c r="L1198" s="8"/>
    </row>
    <row r="1199" spans="12:12" x14ac:dyDescent="0.25">
      <c r="L1199" s="8"/>
    </row>
    <row r="1200" spans="12:12" x14ac:dyDescent="0.25">
      <c r="L1200" s="8"/>
    </row>
    <row r="1201" spans="12:12" x14ac:dyDescent="0.25">
      <c r="L1201" s="8"/>
    </row>
    <row r="1202" spans="12:12" x14ac:dyDescent="0.25">
      <c r="L1202" s="8"/>
    </row>
    <row r="1203" spans="12:12" x14ac:dyDescent="0.25">
      <c r="L1203" s="8"/>
    </row>
    <row r="1204" spans="12:12" x14ac:dyDescent="0.25">
      <c r="L1204" s="8"/>
    </row>
    <row r="1205" spans="12:12" x14ac:dyDescent="0.25">
      <c r="L1205" s="8"/>
    </row>
    <row r="1206" spans="12:12" x14ac:dyDescent="0.25">
      <c r="L1206" s="8"/>
    </row>
    <row r="1207" spans="12:12" x14ac:dyDescent="0.25">
      <c r="L1207" s="8"/>
    </row>
    <row r="1208" spans="12:12" x14ac:dyDescent="0.25">
      <c r="L1208" s="8"/>
    </row>
    <row r="1209" spans="12:12" x14ac:dyDescent="0.25">
      <c r="L1209" s="8"/>
    </row>
    <row r="1210" spans="12:12" x14ac:dyDescent="0.25">
      <c r="L1210" s="8"/>
    </row>
    <row r="1211" spans="12:12" x14ac:dyDescent="0.25">
      <c r="L1211" s="8"/>
    </row>
    <row r="1212" spans="12:12" x14ac:dyDescent="0.25">
      <c r="L1212" s="8"/>
    </row>
    <row r="1213" spans="12:12" x14ac:dyDescent="0.25">
      <c r="L1213" s="8"/>
    </row>
    <row r="1214" spans="12:12" x14ac:dyDescent="0.25">
      <c r="L1214" s="8"/>
    </row>
    <row r="1215" spans="12:12" x14ac:dyDescent="0.25">
      <c r="L1215" s="8"/>
    </row>
    <row r="1216" spans="12:12" x14ac:dyDescent="0.25">
      <c r="L1216" s="8"/>
    </row>
    <row r="1217" spans="12:12" x14ac:dyDescent="0.25">
      <c r="L1217" s="8"/>
    </row>
    <row r="1218" spans="12:12" x14ac:dyDescent="0.25">
      <c r="L1218" s="8"/>
    </row>
    <row r="1219" spans="12:12" x14ac:dyDescent="0.25">
      <c r="L1219" s="8"/>
    </row>
    <row r="1220" spans="12:12" x14ac:dyDescent="0.25">
      <c r="L1220" s="8"/>
    </row>
    <row r="1221" spans="12:12" x14ac:dyDescent="0.25">
      <c r="L1221" s="8"/>
    </row>
    <row r="1222" spans="12:12" x14ac:dyDescent="0.25">
      <c r="L1222" s="8"/>
    </row>
    <row r="1223" spans="12:12" x14ac:dyDescent="0.25">
      <c r="L1223" s="8"/>
    </row>
    <row r="1224" spans="12:12" x14ac:dyDescent="0.25">
      <c r="L1224" s="8"/>
    </row>
    <row r="1225" spans="12:12" x14ac:dyDescent="0.25">
      <c r="L1225" s="8"/>
    </row>
    <row r="1226" spans="12:12" x14ac:dyDescent="0.25">
      <c r="L1226" s="8"/>
    </row>
    <row r="1227" spans="12:12" x14ac:dyDescent="0.25">
      <c r="L1227" s="8"/>
    </row>
    <row r="1228" spans="12:12" x14ac:dyDescent="0.25">
      <c r="L1228" s="8"/>
    </row>
    <row r="1229" spans="12:12" x14ac:dyDescent="0.25">
      <c r="L1229" s="8"/>
    </row>
  </sheetData>
  <mergeCells count="3">
    <mergeCell ref="A1:U1"/>
    <mergeCell ref="A3:U3"/>
    <mergeCell ref="A4:S4"/>
  </mergeCells>
  <printOptions horizontalCentered="1"/>
  <pageMargins left="0.39370078740157483" right="0.39370078740157483" top="0.39370078740157483" bottom="0.59055118110236227" header="0.31496062992125984" footer="0.31496062992125984"/>
  <pageSetup paperSize="9" scale="79" fitToHeight="0" orientation="landscape" r:id="rId1"/>
  <headerFooter>
    <oddFooter>&amp;R&amp;"-,Italique"&amp;8&amp;K00-049&amp;P/&amp;N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N145"/>
  <sheetViews>
    <sheetView zoomScaleNormal="100"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D7" sqref="D7"/>
    </sheetView>
  </sheetViews>
  <sheetFormatPr baseColWidth="10" defaultRowHeight="15" x14ac:dyDescent="0.25"/>
  <cols>
    <col min="1" max="1" width="10.7109375" customWidth="1"/>
    <col min="2" max="2" width="26.5703125" bestFit="1" customWidth="1"/>
    <col min="3" max="3" width="24.28515625" bestFit="1" customWidth="1"/>
    <col min="4" max="5" width="10.7109375" customWidth="1"/>
    <col min="6" max="6" width="10.7109375" style="17" customWidth="1"/>
    <col min="7" max="8" width="10.7109375" customWidth="1"/>
    <col min="9" max="9" width="13.7109375" customWidth="1"/>
    <col min="10" max="11" width="10.7109375" customWidth="1"/>
  </cols>
  <sheetData>
    <row r="1" spans="1:14" ht="15.75" x14ac:dyDescent="0.25">
      <c r="A1" s="38" t="str">
        <f>'Données d''entrée Support'!A1</f>
        <v>Projet OMVG (Lot 5) Ligne 225 000 volts BOKE - SALTHINO</v>
      </c>
      <c r="B1" s="38"/>
      <c r="C1" s="38"/>
      <c r="D1" s="38"/>
      <c r="E1" s="38"/>
      <c r="F1" s="38"/>
      <c r="G1" s="38"/>
      <c r="H1" s="38"/>
      <c r="I1" s="38"/>
      <c r="J1" s="38"/>
    </row>
    <row r="2" spans="1:14" x14ac:dyDescent="0.25">
      <c r="A2" s="4"/>
      <c r="B2" s="4"/>
      <c r="C2" s="4"/>
      <c r="D2" s="4"/>
      <c r="E2" s="4"/>
      <c r="F2" s="15"/>
      <c r="G2" s="4"/>
      <c r="H2" s="4"/>
      <c r="I2" s="4"/>
      <c r="J2" s="4"/>
    </row>
    <row r="3" spans="1:14" ht="15.75" x14ac:dyDescent="0.25">
      <c r="A3" s="38" t="s">
        <v>85</v>
      </c>
      <c r="B3" s="38"/>
      <c r="C3" s="38"/>
      <c r="D3" s="38"/>
      <c r="E3" s="38"/>
      <c r="F3" s="38"/>
      <c r="G3" s="38"/>
      <c r="H3" s="38"/>
      <c r="I3" s="38"/>
      <c r="J3" s="38"/>
    </row>
    <row r="4" spans="1:14" x14ac:dyDescent="0.25">
      <c r="A4" s="39" t="str">
        <f>'Données d''entrée Support'!A4:S4</f>
        <v>Mise a jour : 07/03/2018</v>
      </c>
      <c r="B4" s="39"/>
      <c r="C4" s="39"/>
      <c r="D4" s="39"/>
      <c r="E4" s="39"/>
      <c r="F4" s="39"/>
      <c r="G4" s="39"/>
      <c r="H4" s="39"/>
      <c r="I4" s="39"/>
      <c r="J4" s="3"/>
    </row>
    <row r="5" spans="1:14" ht="50.25" customHeight="1" x14ac:dyDescent="0.25">
      <c r="A5" s="1" t="s">
        <v>116</v>
      </c>
      <c r="B5" s="1" t="s">
        <v>177</v>
      </c>
      <c r="C5" s="23" t="s">
        <v>178</v>
      </c>
      <c r="D5" s="32" t="s">
        <v>179</v>
      </c>
      <c r="E5" s="24" t="s">
        <v>180</v>
      </c>
      <c r="F5" s="23" t="s">
        <v>181</v>
      </c>
      <c r="G5" s="23" t="s">
        <v>182</v>
      </c>
      <c r="H5" s="23" t="s">
        <v>183</v>
      </c>
      <c r="I5" s="11" t="s">
        <v>184</v>
      </c>
      <c r="J5" s="11" t="s">
        <v>185</v>
      </c>
      <c r="K5" s="9"/>
    </row>
    <row r="6" spans="1:14" x14ac:dyDescent="0.25">
      <c r="A6">
        <v>1</v>
      </c>
      <c r="B6" t="s">
        <v>161</v>
      </c>
      <c r="C6" t="s">
        <v>162</v>
      </c>
      <c r="D6">
        <v>2</v>
      </c>
      <c r="E6" t="s">
        <v>163</v>
      </c>
      <c r="F6" s="17">
        <v>0</v>
      </c>
      <c r="G6">
        <v>0</v>
      </c>
      <c r="H6">
        <v>0</v>
      </c>
      <c r="I6">
        <v>0</v>
      </c>
      <c r="J6">
        <v>0</v>
      </c>
      <c r="N6" t="e">
        <f ca="1">_xludf.If(SectionSaggingData[[#This Row],[Str. No.]]=A7,SectionSaggingData[[#This Row],[Stock Number]]," ")</f>
        <v>#NAME?</v>
      </c>
    </row>
    <row r="7" spans="1:14" x14ac:dyDescent="0.25">
      <c r="A7">
        <v>1</v>
      </c>
      <c r="B7" t="s">
        <v>164</v>
      </c>
      <c r="C7" t="s">
        <v>165</v>
      </c>
      <c r="D7">
        <v>2</v>
      </c>
      <c r="E7" t="s">
        <v>163</v>
      </c>
      <c r="F7" s="17">
        <v>0</v>
      </c>
      <c r="G7">
        <v>0</v>
      </c>
      <c r="H7">
        <v>0</v>
      </c>
      <c r="I7">
        <v>0</v>
      </c>
      <c r="J7">
        <v>0</v>
      </c>
    </row>
    <row r="8" spans="1:14" x14ac:dyDescent="0.25">
      <c r="A8">
        <v>2</v>
      </c>
      <c r="B8" t="s">
        <v>166</v>
      </c>
      <c r="C8" t="s">
        <v>162</v>
      </c>
      <c r="D8">
        <v>2</v>
      </c>
      <c r="E8" t="s">
        <v>163</v>
      </c>
      <c r="F8" s="17">
        <v>0</v>
      </c>
      <c r="G8">
        <v>0</v>
      </c>
      <c r="H8">
        <v>0</v>
      </c>
      <c r="I8">
        <v>0</v>
      </c>
      <c r="J8">
        <v>0</v>
      </c>
    </row>
    <row r="9" spans="1:14" x14ac:dyDescent="0.25">
      <c r="A9">
        <v>2</v>
      </c>
      <c r="B9" t="s">
        <v>167</v>
      </c>
      <c r="C9" t="s">
        <v>162</v>
      </c>
      <c r="D9">
        <v>1</v>
      </c>
      <c r="E9" t="s">
        <v>163</v>
      </c>
      <c r="F9" s="17">
        <v>0</v>
      </c>
      <c r="G9">
        <v>0</v>
      </c>
      <c r="H9">
        <v>0</v>
      </c>
      <c r="I9">
        <v>0</v>
      </c>
      <c r="J9">
        <v>0</v>
      </c>
    </row>
    <row r="10" spans="1:14" x14ac:dyDescent="0.25">
      <c r="A10">
        <v>3</v>
      </c>
      <c r="B10" t="s">
        <v>161</v>
      </c>
      <c r="C10" t="s">
        <v>162</v>
      </c>
      <c r="D10">
        <v>4</v>
      </c>
      <c r="E10" t="s">
        <v>163</v>
      </c>
      <c r="F10" s="17">
        <v>0</v>
      </c>
      <c r="G10">
        <v>0</v>
      </c>
      <c r="H10">
        <v>0</v>
      </c>
      <c r="I10">
        <v>0</v>
      </c>
      <c r="J10">
        <v>0</v>
      </c>
    </row>
    <row r="11" spans="1:14" x14ac:dyDescent="0.25">
      <c r="A11">
        <v>3</v>
      </c>
      <c r="B11" t="s">
        <v>164</v>
      </c>
      <c r="C11" t="s">
        <v>165</v>
      </c>
      <c r="D11">
        <v>4</v>
      </c>
      <c r="E11" t="s">
        <v>163</v>
      </c>
      <c r="F11" s="17">
        <v>0</v>
      </c>
      <c r="G11">
        <v>0</v>
      </c>
      <c r="H11">
        <v>0</v>
      </c>
      <c r="I11">
        <v>0</v>
      </c>
      <c r="J11">
        <v>0</v>
      </c>
    </row>
    <row r="12" spans="1:14" x14ac:dyDescent="0.25">
      <c r="A12">
        <v>3</v>
      </c>
      <c r="B12" t="s">
        <v>168</v>
      </c>
      <c r="C12" t="s">
        <v>162</v>
      </c>
      <c r="D12">
        <v>1</v>
      </c>
      <c r="E12" t="s">
        <v>163</v>
      </c>
      <c r="F12" s="17">
        <v>0</v>
      </c>
      <c r="G12">
        <v>0</v>
      </c>
      <c r="H12">
        <v>0</v>
      </c>
      <c r="I12">
        <v>0</v>
      </c>
      <c r="J12">
        <v>0</v>
      </c>
    </row>
    <row r="13" spans="1:14" x14ac:dyDescent="0.25">
      <c r="A13">
        <v>4</v>
      </c>
      <c r="B13" t="s">
        <v>166</v>
      </c>
      <c r="C13" t="s">
        <v>162</v>
      </c>
      <c r="D13">
        <v>2</v>
      </c>
      <c r="E13" t="s">
        <v>163</v>
      </c>
      <c r="F13" s="17">
        <v>0</v>
      </c>
      <c r="G13">
        <v>0</v>
      </c>
      <c r="H13">
        <v>0</v>
      </c>
      <c r="I13">
        <v>0</v>
      </c>
      <c r="J13">
        <v>0</v>
      </c>
    </row>
    <row r="14" spans="1:14" x14ac:dyDescent="0.25">
      <c r="A14" s="26">
        <v>4</v>
      </c>
      <c r="B14" s="26" t="s">
        <v>167</v>
      </c>
      <c r="C14" s="26" t="s">
        <v>162</v>
      </c>
      <c r="D14" s="26">
        <v>1</v>
      </c>
      <c r="E14" s="26" t="s">
        <v>163</v>
      </c>
      <c r="F14" s="30">
        <v>0</v>
      </c>
      <c r="G14" s="26">
        <v>0</v>
      </c>
      <c r="H14" s="26">
        <v>0</v>
      </c>
      <c r="I14" s="26">
        <v>0</v>
      </c>
      <c r="J14" s="26">
        <v>0</v>
      </c>
    </row>
    <row r="15" spans="1:14" x14ac:dyDescent="0.25">
      <c r="A15" s="26">
        <v>4</v>
      </c>
      <c r="B15" s="26" t="s">
        <v>169</v>
      </c>
      <c r="C15" s="26" t="s">
        <v>162</v>
      </c>
      <c r="D15" s="26">
        <v>1</v>
      </c>
      <c r="E15" s="26" t="s">
        <v>163</v>
      </c>
      <c r="F15" s="30">
        <v>0</v>
      </c>
      <c r="G15" s="26">
        <v>0</v>
      </c>
      <c r="H15" s="26">
        <v>0</v>
      </c>
      <c r="I15" s="26">
        <v>0</v>
      </c>
      <c r="J15" s="26">
        <v>0</v>
      </c>
    </row>
    <row r="16" spans="1:14" x14ac:dyDescent="0.25">
      <c r="A16">
        <v>5</v>
      </c>
      <c r="B16" t="s">
        <v>166</v>
      </c>
      <c r="C16" t="s">
        <v>162</v>
      </c>
      <c r="D16">
        <v>2</v>
      </c>
      <c r="E16" t="s">
        <v>163</v>
      </c>
      <c r="F16" s="17">
        <v>0</v>
      </c>
      <c r="G16">
        <v>0</v>
      </c>
      <c r="H16">
        <v>0</v>
      </c>
      <c r="I16">
        <v>0</v>
      </c>
      <c r="J16">
        <v>0</v>
      </c>
    </row>
    <row r="17" spans="1:10" x14ac:dyDescent="0.25">
      <c r="A17">
        <v>5</v>
      </c>
      <c r="B17" t="s">
        <v>167</v>
      </c>
      <c r="C17" t="s">
        <v>162</v>
      </c>
      <c r="D17">
        <v>1</v>
      </c>
      <c r="E17" t="s">
        <v>163</v>
      </c>
      <c r="F17" s="17">
        <v>0</v>
      </c>
      <c r="G17">
        <v>0</v>
      </c>
      <c r="H17">
        <v>0</v>
      </c>
      <c r="I17">
        <v>0</v>
      </c>
      <c r="J17">
        <v>0</v>
      </c>
    </row>
    <row r="18" spans="1:10" x14ac:dyDescent="0.25">
      <c r="A18">
        <v>5</v>
      </c>
      <c r="B18" t="s">
        <v>169</v>
      </c>
      <c r="C18" t="s">
        <v>162</v>
      </c>
      <c r="D18">
        <v>1</v>
      </c>
      <c r="E18" t="s">
        <v>163</v>
      </c>
      <c r="F18" s="17">
        <v>0</v>
      </c>
      <c r="G18">
        <v>0</v>
      </c>
      <c r="H18">
        <v>0</v>
      </c>
      <c r="I18">
        <v>0</v>
      </c>
      <c r="J18">
        <v>0</v>
      </c>
    </row>
    <row r="19" spans="1:10" x14ac:dyDescent="0.25">
      <c r="A19">
        <v>6</v>
      </c>
      <c r="B19" t="s">
        <v>170</v>
      </c>
      <c r="C19" t="s">
        <v>162</v>
      </c>
      <c r="D19">
        <v>2</v>
      </c>
      <c r="E19" t="s">
        <v>163</v>
      </c>
      <c r="F19" s="17">
        <v>0</v>
      </c>
      <c r="G19">
        <v>0</v>
      </c>
      <c r="H19">
        <v>0</v>
      </c>
      <c r="I19">
        <v>0</v>
      </c>
      <c r="J19">
        <v>0</v>
      </c>
    </row>
    <row r="20" spans="1:10" x14ac:dyDescent="0.25">
      <c r="A20">
        <v>6</v>
      </c>
      <c r="B20" t="s">
        <v>167</v>
      </c>
      <c r="C20" t="s">
        <v>162</v>
      </c>
      <c r="D20">
        <v>1</v>
      </c>
      <c r="E20" t="s">
        <v>163</v>
      </c>
      <c r="F20" s="17">
        <v>0</v>
      </c>
      <c r="G20">
        <v>0</v>
      </c>
      <c r="H20">
        <v>0</v>
      </c>
      <c r="I20">
        <v>0</v>
      </c>
      <c r="J20">
        <v>0</v>
      </c>
    </row>
    <row r="21" spans="1:10" x14ac:dyDescent="0.25">
      <c r="A21">
        <v>6</v>
      </c>
      <c r="B21" t="s">
        <v>169</v>
      </c>
      <c r="C21" t="s">
        <v>162</v>
      </c>
      <c r="D21">
        <v>1</v>
      </c>
      <c r="E21" t="s">
        <v>163</v>
      </c>
      <c r="F21" s="17">
        <v>0</v>
      </c>
      <c r="G21">
        <v>0</v>
      </c>
      <c r="H21">
        <v>0</v>
      </c>
      <c r="I21">
        <v>0</v>
      </c>
      <c r="J21">
        <v>0</v>
      </c>
    </row>
    <row r="22" spans="1:10" x14ac:dyDescent="0.25">
      <c r="A22">
        <v>7</v>
      </c>
      <c r="B22" t="s">
        <v>166</v>
      </c>
      <c r="C22" t="s">
        <v>162</v>
      </c>
      <c r="D22">
        <v>2</v>
      </c>
      <c r="E22" t="s">
        <v>163</v>
      </c>
      <c r="F22" s="17">
        <v>0</v>
      </c>
      <c r="G22">
        <v>0</v>
      </c>
      <c r="H22">
        <v>0</v>
      </c>
      <c r="I22">
        <v>0</v>
      </c>
      <c r="J22">
        <v>0</v>
      </c>
    </row>
    <row r="23" spans="1:10" x14ac:dyDescent="0.25">
      <c r="A23">
        <v>7</v>
      </c>
      <c r="B23" t="s">
        <v>167</v>
      </c>
      <c r="C23" t="s">
        <v>162</v>
      </c>
      <c r="D23">
        <v>1</v>
      </c>
      <c r="E23" t="s">
        <v>163</v>
      </c>
      <c r="F23" s="17">
        <v>0</v>
      </c>
      <c r="G23">
        <v>0</v>
      </c>
      <c r="H23">
        <v>0</v>
      </c>
      <c r="I23">
        <v>0</v>
      </c>
      <c r="J23">
        <v>0</v>
      </c>
    </row>
    <row r="24" spans="1:10" x14ac:dyDescent="0.25">
      <c r="A24">
        <v>7</v>
      </c>
      <c r="B24" t="s">
        <v>169</v>
      </c>
      <c r="C24" t="s">
        <v>162</v>
      </c>
      <c r="D24">
        <v>1</v>
      </c>
      <c r="E24" t="s">
        <v>163</v>
      </c>
      <c r="F24" s="17">
        <v>0</v>
      </c>
      <c r="G24">
        <v>0</v>
      </c>
      <c r="H24">
        <v>0</v>
      </c>
      <c r="I24">
        <v>0</v>
      </c>
      <c r="J24">
        <v>0</v>
      </c>
    </row>
    <row r="25" spans="1:10" x14ac:dyDescent="0.25">
      <c r="A25">
        <v>8</v>
      </c>
      <c r="B25" t="s">
        <v>166</v>
      </c>
      <c r="C25" t="s">
        <v>162</v>
      </c>
      <c r="D25">
        <v>2</v>
      </c>
      <c r="E25" t="s">
        <v>163</v>
      </c>
      <c r="F25" s="17">
        <v>0</v>
      </c>
      <c r="G25">
        <v>0</v>
      </c>
      <c r="H25">
        <v>0</v>
      </c>
      <c r="I25">
        <v>0</v>
      </c>
      <c r="J25">
        <v>0</v>
      </c>
    </row>
    <row r="26" spans="1:10" x14ac:dyDescent="0.25">
      <c r="A26">
        <v>8</v>
      </c>
      <c r="B26" t="s">
        <v>167</v>
      </c>
      <c r="C26" t="s">
        <v>162</v>
      </c>
      <c r="D26">
        <v>1</v>
      </c>
      <c r="E26" t="s">
        <v>163</v>
      </c>
      <c r="F26" s="17">
        <v>0</v>
      </c>
      <c r="G26">
        <v>0</v>
      </c>
      <c r="H26">
        <v>0</v>
      </c>
      <c r="I26">
        <v>0</v>
      </c>
      <c r="J26">
        <v>0</v>
      </c>
    </row>
    <row r="27" spans="1:10" x14ac:dyDescent="0.25">
      <c r="A27">
        <v>8</v>
      </c>
      <c r="B27" t="s">
        <v>169</v>
      </c>
      <c r="C27" t="s">
        <v>162</v>
      </c>
      <c r="D27">
        <v>1</v>
      </c>
      <c r="E27" t="s">
        <v>163</v>
      </c>
      <c r="F27" s="17">
        <v>0</v>
      </c>
      <c r="G27">
        <v>0</v>
      </c>
      <c r="H27">
        <v>0</v>
      </c>
      <c r="I27">
        <v>0</v>
      </c>
      <c r="J27">
        <v>0</v>
      </c>
    </row>
    <row r="28" spans="1:10" x14ac:dyDescent="0.25">
      <c r="A28">
        <v>9</v>
      </c>
      <c r="B28" t="s">
        <v>166</v>
      </c>
      <c r="C28" t="s">
        <v>162</v>
      </c>
      <c r="D28">
        <v>2</v>
      </c>
      <c r="E28" t="s">
        <v>163</v>
      </c>
      <c r="F28" s="17">
        <v>0</v>
      </c>
      <c r="G28">
        <v>0</v>
      </c>
      <c r="H28">
        <v>0</v>
      </c>
      <c r="I28">
        <v>0</v>
      </c>
      <c r="J28">
        <v>0</v>
      </c>
    </row>
    <row r="29" spans="1:10" x14ac:dyDescent="0.25">
      <c r="A29">
        <v>9</v>
      </c>
      <c r="B29" t="s">
        <v>167</v>
      </c>
      <c r="C29" t="s">
        <v>162</v>
      </c>
      <c r="D29">
        <v>1</v>
      </c>
      <c r="E29" t="s">
        <v>163</v>
      </c>
      <c r="F29" s="17">
        <v>0</v>
      </c>
      <c r="G29">
        <v>0</v>
      </c>
      <c r="H29">
        <v>0</v>
      </c>
      <c r="I29">
        <v>0</v>
      </c>
      <c r="J29">
        <v>0</v>
      </c>
    </row>
    <row r="30" spans="1:10" x14ac:dyDescent="0.25">
      <c r="A30">
        <v>9</v>
      </c>
      <c r="B30" t="s">
        <v>169</v>
      </c>
      <c r="C30" t="s">
        <v>162</v>
      </c>
      <c r="D30">
        <v>1</v>
      </c>
      <c r="E30" t="s">
        <v>163</v>
      </c>
      <c r="F30" s="17">
        <v>0</v>
      </c>
      <c r="G30">
        <v>0</v>
      </c>
      <c r="H30">
        <v>0</v>
      </c>
      <c r="I30">
        <v>0</v>
      </c>
      <c r="J30">
        <v>0</v>
      </c>
    </row>
    <row r="31" spans="1:10" x14ac:dyDescent="0.25">
      <c r="A31">
        <v>10</v>
      </c>
      <c r="B31" t="s">
        <v>164</v>
      </c>
      <c r="C31" t="s">
        <v>165</v>
      </c>
      <c r="D31">
        <v>4</v>
      </c>
      <c r="E31" t="s">
        <v>163</v>
      </c>
      <c r="F31" s="17">
        <v>0</v>
      </c>
      <c r="G31">
        <v>0</v>
      </c>
      <c r="H31">
        <v>0</v>
      </c>
      <c r="I31">
        <v>0</v>
      </c>
      <c r="J31">
        <v>0</v>
      </c>
    </row>
    <row r="32" spans="1:10" x14ac:dyDescent="0.25">
      <c r="A32">
        <v>10</v>
      </c>
      <c r="B32" t="s">
        <v>166</v>
      </c>
      <c r="C32" t="s">
        <v>162</v>
      </c>
      <c r="D32">
        <v>2</v>
      </c>
      <c r="E32" t="s">
        <v>163</v>
      </c>
      <c r="F32" s="17">
        <v>0</v>
      </c>
      <c r="G32">
        <v>0</v>
      </c>
      <c r="H32">
        <v>0</v>
      </c>
      <c r="I32">
        <v>0</v>
      </c>
      <c r="J32">
        <v>0</v>
      </c>
    </row>
    <row r="33" spans="1:10" x14ac:dyDescent="0.25">
      <c r="A33">
        <v>11</v>
      </c>
      <c r="B33" t="s">
        <v>166</v>
      </c>
      <c r="C33" t="s">
        <v>162</v>
      </c>
      <c r="D33">
        <v>2</v>
      </c>
      <c r="E33" t="s">
        <v>163</v>
      </c>
      <c r="F33" s="17">
        <v>0</v>
      </c>
      <c r="G33">
        <v>0</v>
      </c>
      <c r="H33">
        <v>0</v>
      </c>
      <c r="I33">
        <v>0</v>
      </c>
      <c r="J33">
        <v>0</v>
      </c>
    </row>
    <row r="34" spans="1:10" x14ac:dyDescent="0.25">
      <c r="A34">
        <v>11</v>
      </c>
      <c r="B34" t="s">
        <v>167</v>
      </c>
      <c r="C34" t="s">
        <v>162</v>
      </c>
      <c r="D34">
        <v>1</v>
      </c>
      <c r="E34" t="s">
        <v>163</v>
      </c>
      <c r="F34" s="17">
        <v>0</v>
      </c>
      <c r="G34">
        <v>0</v>
      </c>
      <c r="H34">
        <v>0</v>
      </c>
      <c r="I34">
        <v>0</v>
      </c>
      <c r="J34">
        <v>0</v>
      </c>
    </row>
    <row r="35" spans="1:10" x14ac:dyDescent="0.25">
      <c r="A35">
        <v>11</v>
      </c>
      <c r="B35" t="s">
        <v>169</v>
      </c>
      <c r="C35" t="s">
        <v>162</v>
      </c>
      <c r="D35">
        <v>1</v>
      </c>
      <c r="E35" t="s">
        <v>163</v>
      </c>
      <c r="F35" s="17">
        <v>0</v>
      </c>
      <c r="G35">
        <v>0</v>
      </c>
      <c r="H35">
        <v>0</v>
      </c>
      <c r="I35">
        <v>0</v>
      </c>
      <c r="J35">
        <v>0</v>
      </c>
    </row>
    <row r="36" spans="1:10" x14ac:dyDescent="0.25">
      <c r="A36">
        <v>12</v>
      </c>
      <c r="B36" t="s">
        <v>166</v>
      </c>
      <c r="C36" t="s">
        <v>162</v>
      </c>
      <c r="D36">
        <v>2</v>
      </c>
      <c r="E36" t="s">
        <v>163</v>
      </c>
      <c r="F36" s="17">
        <v>0</v>
      </c>
      <c r="G36">
        <v>0</v>
      </c>
      <c r="H36">
        <v>0</v>
      </c>
      <c r="I36">
        <v>0</v>
      </c>
      <c r="J36">
        <v>0</v>
      </c>
    </row>
    <row r="37" spans="1:10" x14ac:dyDescent="0.25">
      <c r="A37">
        <v>12</v>
      </c>
      <c r="B37" t="s">
        <v>167</v>
      </c>
      <c r="C37" t="s">
        <v>162</v>
      </c>
      <c r="D37">
        <v>1</v>
      </c>
      <c r="E37" t="s">
        <v>163</v>
      </c>
      <c r="F37" s="17">
        <v>0</v>
      </c>
      <c r="G37">
        <v>0</v>
      </c>
      <c r="H37">
        <v>0</v>
      </c>
      <c r="I37">
        <v>0</v>
      </c>
      <c r="J37">
        <v>0</v>
      </c>
    </row>
    <row r="38" spans="1:10" x14ac:dyDescent="0.25">
      <c r="A38">
        <v>12</v>
      </c>
      <c r="B38" t="s">
        <v>169</v>
      </c>
      <c r="C38" t="s">
        <v>162</v>
      </c>
      <c r="D38">
        <v>1</v>
      </c>
      <c r="E38" t="s">
        <v>163</v>
      </c>
      <c r="F38" s="17">
        <v>0</v>
      </c>
      <c r="G38">
        <v>0</v>
      </c>
      <c r="H38">
        <v>0</v>
      </c>
      <c r="I38">
        <v>0</v>
      </c>
      <c r="J38">
        <v>0</v>
      </c>
    </row>
    <row r="39" spans="1:10" x14ac:dyDescent="0.25">
      <c r="A39">
        <v>13</v>
      </c>
      <c r="B39" t="s">
        <v>166</v>
      </c>
      <c r="C39" t="s">
        <v>162</v>
      </c>
      <c r="D39">
        <v>2</v>
      </c>
      <c r="E39" t="s">
        <v>163</v>
      </c>
      <c r="F39" s="17">
        <v>0</v>
      </c>
      <c r="G39">
        <v>0</v>
      </c>
      <c r="H39">
        <v>0</v>
      </c>
      <c r="I39">
        <v>0</v>
      </c>
      <c r="J39">
        <v>0</v>
      </c>
    </row>
    <row r="40" spans="1:10" x14ac:dyDescent="0.25">
      <c r="A40">
        <v>13</v>
      </c>
      <c r="B40" t="s">
        <v>167</v>
      </c>
      <c r="C40" t="s">
        <v>162</v>
      </c>
      <c r="D40">
        <v>1</v>
      </c>
      <c r="E40" t="s">
        <v>163</v>
      </c>
      <c r="F40" s="17">
        <v>0</v>
      </c>
      <c r="G40">
        <v>0</v>
      </c>
      <c r="H40">
        <v>0</v>
      </c>
      <c r="I40">
        <v>0</v>
      </c>
      <c r="J40">
        <v>0</v>
      </c>
    </row>
    <row r="41" spans="1:10" x14ac:dyDescent="0.25">
      <c r="A41">
        <v>13</v>
      </c>
      <c r="B41" t="s">
        <v>169</v>
      </c>
      <c r="C41" t="s">
        <v>162</v>
      </c>
      <c r="D41">
        <v>1</v>
      </c>
      <c r="E41" t="s">
        <v>163</v>
      </c>
      <c r="F41" s="17">
        <v>0</v>
      </c>
      <c r="G41">
        <v>0</v>
      </c>
      <c r="H41">
        <v>0</v>
      </c>
      <c r="I41">
        <v>0</v>
      </c>
      <c r="J41">
        <v>0</v>
      </c>
    </row>
    <row r="42" spans="1:10" x14ac:dyDescent="0.25">
      <c r="A42">
        <v>14</v>
      </c>
      <c r="B42" t="s">
        <v>164</v>
      </c>
      <c r="C42" t="s">
        <v>165</v>
      </c>
      <c r="D42">
        <v>4</v>
      </c>
      <c r="E42" t="s">
        <v>163</v>
      </c>
      <c r="F42" s="17">
        <v>0</v>
      </c>
      <c r="G42">
        <v>0</v>
      </c>
      <c r="H42">
        <v>0</v>
      </c>
      <c r="I42">
        <v>0</v>
      </c>
      <c r="J42">
        <v>0</v>
      </c>
    </row>
    <row r="43" spans="1:10" x14ac:dyDescent="0.25">
      <c r="A43">
        <v>14</v>
      </c>
      <c r="B43" t="s">
        <v>171</v>
      </c>
      <c r="C43" t="s">
        <v>162</v>
      </c>
      <c r="D43">
        <v>2</v>
      </c>
      <c r="E43" t="s">
        <v>163</v>
      </c>
      <c r="F43" s="17">
        <v>0</v>
      </c>
      <c r="G43">
        <v>0</v>
      </c>
      <c r="H43">
        <v>0</v>
      </c>
      <c r="I43">
        <v>0</v>
      </c>
      <c r="J43">
        <v>0</v>
      </c>
    </row>
    <row r="44" spans="1:10" x14ac:dyDescent="0.25">
      <c r="A44">
        <v>15</v>
      </c>
      <c r="B44" t="s">
        <v>164</v>
      </c>
      <c r="C44" t="s">
        <v>165</v>
      </c>
      <c r="D44">
        <v>4</v>
      </c>
      <c r="E44" t="s">
        <v>163</v>
      </c>
      <c r="F44" s="17">
        <v>0</v>
      </c>
      <c r="G44">
        <v>0</v>
      </c>
      <c r="H44">
        <v>0</v>
      </c>
      <c r="I44">
        <v>0</v>
      </c>
      <c r="J44">
        <v>0</v>
      </c>
    </row>
    <row r="45" spans="1:10" x14ac:dyDescent="0.25">
      <c r="A45">
        <v>15</v>
      </c>
      <c r="B45" t="s">
        <v>166</v>
      </c>
      <c r="C45" t="s">
        <v>162</v>
      </c>
      <c r="D45">
        <v>2</v>
      </c>
      <c r="E45" t="s">
        <v>163</v>
      </c>
      <c r="F45" s="17">
        <v>0</v>
      </c>
      <c r="G45">
        <v>0</v>
      </c>
      <c r="H45">
        <v>0</v>
      </c>
      <c r="I45">
        <v>0</v>
      </c>
      <c r="J45">
        <v>0</v>
      </c>
    </row>
    <row r="46" spans="1:10" x14ac:dyDescent="0.25">
      <c r="A46">
        <v>16</v>
      </c>
      <c r="B46" t="s">
        <v>172</v>
      </c>
      <c r="C46" t="s">
        <v>162</v>
      </c>
      <c r="D46">
        <v>2</v>
      </c>
      <c r="E46" t="s">
        <v>163</v>
      </c>
      <c r="F46" s="17">
        <v>0</v>
      </c>
      <c r="G46">
        <v>0</v>
      </c>
      <c r="H46">
        <v>0</v>
      </c>
      <c r="I46">
        <v>0</v>
      </c>
      <c r="J46">
        <v>0</v>
      </c>
    </row>
    <row r="47" spans="1:10" x14ac:dyDescent="0.25">
      <c r="A47">
        <v>16</v>
      </c>
      <c r="B47" t="s">
        <v>167</v>
      </c>
      <c r="C47" t="s">
        <v>162</v>
      </c>
      <c r="D47">
        <v>1</v>
      </c>
      <c r="E47" t="s">
        <v>163</v>
      </c>
      <c r="F47" s="17">
        <v>0</v>
      </c>
      <c r="G47">
        <v>0</v>
      </c>
      <c r="H47">
        <v>0</v>
      </c>
      <c r="I47">
        <v>0</v>
      </c>
      <c r="J47">
        <v>0</v>
      </c>
    </row>
    <row r="48" spans="1:10" x14ac:dyDescent="0.25">
      <c r="A48">
        <v>16</v>
      </c>
      <c r="B48" t="s">
        <v>169</v>
      </c>
      <c r="C48" t="s">
        <v>162</v>
      </c>
      <c r="D48">
        <v>1</v>
      </c>
      <c r="E48" t="s">
        <v>163</v>
      </c>
      <c r="F48" s="17">
        <v>0</v>
      </c>
      <c r="G48">
        <v>0</v>
      </c>
      <c r="H48">
        <v>0</v>
      </c>
      <c r="I48">
        <v>0</v>
      </c>
      <c r="J48">
        <v>0</v>
      </c>
    </row>
    <row r="49" spans="1:10" x14ac:dyDescent="0.25">
      <c r="A49">
        <v>17</v>
      </c>
      <c r="B49" t="s">
        <v>172</v>
      </c>
      <c r="C49" t="s">
        <v>162</v>
      </c>
      <c r="D49">
        <v>2</v>
      </c>
      <c r="E49" t="s">
        <v>163</v>
      </c>
      <c r="F49" s="17">
        <v>0</v>
      </c>
      <c r="G49">
        <v>0</v>
      </c>
      <c r="H49">
        <v>0</v>
      </c>
      <c r="I49">
        <v>0</v>
      </c>
      <c r="J49">
        <v>0</v>
      </c>
    </row>
    <row r="50" spans="1:10" x14ac:dyDescent="0.25">
      <c r="A50">
        <v>17</v>
      </c>
      <c r="B50" t="s">
        <v>167</v>
      </c>
      <c r="C50" t="s">
        <v>162</v>
      </c>
      <c r="D50">
        <v>1</v>
      </c>
      <c r="E50" t="s">
        <v>163</v>
      </c>
      <c r="F50" s="17">
        <v>0</v>
      </c>
      <c r="G50">
        <v>0</v>
      </c>
      <c r="H50">
        <v>0</v>
      </c>
      <c r="I50">
        <v>0</v>
      </c>
      <c r="J50">
        <v>0</v>
      </c>
    </row>
    <row r="51" spans="1:10" x14ac:dyDescent="0.25">
      <c r="A51">
        <v>17</v>
      </c>
      <c r="B51" t="s">
        <v>169</v>
      </c>
      <c r="C51" t="s">
        <v>162</v>
      </c>
      <c r="D51">
        <v>1</v>
      </c>
      <c r="E51" t="s">
        <v>163</v>
      </c>
      <c r="F51" s="17">
        <v>0</v>
      </c>
      <c r="G51">
        <v>0</v>
      </c>
      <c r="H51">
        <v>0</v>
      </c>
      <c r="I51">
        <v>0</v>
      </c>
      <c r="J51">
        <v>0</v>
      </c>
    </row>
    <row r="52" spans="1:10" x14ac:dyDescent="0.25">
      <c r="A52">
        <v>18</v>
      </c>
      <c r="B52" t="s">
        <v>168</v>
      </c>
      <c r="C52" t="s">
        <v>162</v>
      </c>
      <c r="D52">
        <v>2</v>
      </c>
      <c r="E52" t="s">
        <v>163</v>
      </c>
      <c r="F52" s="17">
        <v>0</v>
      </c>
      <c r="G52">
        <v>0</v>
      </c>
      <c r="H52">
        <v>0</v>
      </c>
      <c r="I52">
        <v>0</v>
      </c>
      <c r="J52">
        <v>0</v>
      </c>
    </row>
    <row r="53" spans="1:10" x14ac:dyDescent="0.25">
      <c r="A53">
        <v>18</v>
      </c>
      <c r="B53" t="s">
        <v>167</v>
      </c>
      <c r="C53" t="s">
        <v>162</v>
      </c>
      <c r="D53">
        <v>1</v>
      </c>
      <c r="E53" t="s">
        <v>163</v>
      </c>
      <c r="F53" s="17">
        <v>0</v>
      </c>
      <c r="G53">
        <v>0</v>
      </c>
      <c r="H53">
        <v>0</v>
      </c>
      <c r="I53">
        <v>0</v>
      </c>
      <c r="J53">
        <v>0</v>
      </c>
    </row>
    <row r="54" spans="1:10" x14ac:dyDescent="0.25">
      <c r="A54">
        <v>18</v>
      </c>
      <c r="B54" t="s">
        <v>169</v>
      </c>
      <c r="C54" t="s">
        <v>162</v>
      </c>
      <c r="D54">
        <v>1</v>
      </c>
      <c r="E54" t="s">
        <v>163</v>
      </c>
      <c r="F54" s="17">
        <v>0</v>
      </c>
      <c r="G54">
        <v>0</v>
      </c>
      <c r="H54">
        <v>0</v>
      </c>
      <c r="I54">
        <v>0</v>
      </c>
      <c r="J54">
        <v>0</v>
      </c>
    </row>
    <row r="55" spans="1:10" x14ac:dyDescent="0.25">
      <c r="A55">
        <v>19</v>
      </c>
      <c r="B55" t="s">
        <v>172</v>
      </c>
      <c r="C55" t="s">
        <v>162</v>
      </c>
      <c r="D55">
        <v>2</v>
      </c>
      <c r="E55" t="s">
        <v>163</v>
      </c>
      <c r="F55" s="17">
        <v>0</v>
      </c>
      <c r="G55">
        <v>0</v>
      </c>
      <c r="H55">
        <v>0</v>
      </c>
      <c r="I55">
        <v>0</v>
      </c>
      <c r="J55">
        <v>0</v>
      </c>
    </row>
    <row r="56" spans="1:10" x14ac:dyDescent="0.25">
      <c r="A56">
        <v>19</v>
      </c>
      <c r="B56" t="s">
        <v>167</v>
      </c>
      <c r="C56" t="s">
        <v>162</v>
      </c>
      <c r="D56">
        <v>1</v>
      </c>
      <c r="E56" t="s">
        <v>163</v>
      </c>
      <c r="F56" s="17">
        <v>0</v>
      </c>
      <c r="G56">
        <v>0</v>
      </c>
      <c r="H56">
        <v>0</v>
      </c>
      <c r="I56">
        <v>0</v>
      </c>
      <c r="J56">
        <v>0</v>
      </c>
    </row>
    <row r="57" spans="1:10" x14ac:dyDescent="0.25">
      <c r="A57">
        <v>19</v>
      </c>
      <c r="B57" t="s">
        <v>169</v>
      </c>
      <c r="C57" t="s">
        <v>162</v>
      </c>
      <c r="D57">
        <v>1</v>
      </c>
      <c r="E57" t="s">
        <v>163</v>
      </c>
      <c r="F57" s="17">
        <v>0</v>
      </c>
      <c r="G57">
        <v>0</v>
      </c>
      <c r="H57">
        <v>0</v>
      </c>
      <c r="I57">
        <v>0</v>
      </c>
      <c r="J57">
        <v>0</v>
      </c>
    </row>
    <row r="58" spans="1:10" x14ac:dyDescent="0.25">
      <c r="A58">
        <v>20</v>
      </c>
      <c r="B58" t="s">
        <v>172</v>
      </c>
      <c r="C58" t="s">
        <v>162</v>
      </c>
      <c r="D58">
        <v>2</v>
      </c>
      <c r="E58" t="s">
        <v>163</v>
      </c>
      <c r="F58" s="17">
        <v>0</v>
      </c>
      <c r="G58">
        <v>0</v>
      </c>
      <c r="H58">
        <v>0</v>
      </c>
      <c r="I58">
        <v>0</v>
      </c>
      <c r="J58">
        <v>0</v>
      </c>
    </row>
    <row r="59" spans="1:10" x14ac:dyDescent="0.25">
      <c r="A59">
        <v>20</v>
      </c>
      <c r="B59" t="s">
        <v>167</v>
      </c>
      <c r="C59" t="s">
        <v>162</v>
      </c>
      <c r="D59">
        <v>1</v>
      </c>
      <c r="E59" t="s">
        <v>163</v>
      </c>
      <c r="F59" s="17">
        <v>0</v>
      </c>
      <c r="G59">
        <v>0</v>
      </c>
      <c r="H59">
        <v>0</v>
      </c>
      <c r="I59">
        <v>0</v>
      </c>
      <c r="J59">
        <v>0</v>
      </c>
    </row>
    <row r="60" spans="1:10" x14ac:dyDescent="0.25">
      <c r="A60">
        <v>20</v>
      </c>
      <c r="B60" t="s">
        <v>169</v>
      </c>
      <c r="C60" t="s">
        <v>162</v>
      </c>
      <c r="D60">
        <v>1</v>
      </c>
      <c r="E60" t="s">
        <v>163</v>
      </c>
      <c r="F60" s="17">
        <v>0</v>
      </c>
      <c r="G60">
        <v>0</v>
      </c>
      <c r="H60">
        <v>0</v>
      </c>
      <c r="I60">
        <v>0</v>
      </c>
      <c r="J60">
        <v>0</v>
      </c>
    </row>
    <row r="61" spans="1:10" x14ac:dyDescent="0.25">
      <c r="A61">
        <v>21</v>
      </c>
      <c r="B61" t="s">
        <v>161</v>
      </c>
      <c r="C61" t="s">
        <v>162</v>
      </c>
      <c r="D61">
        <v>4</v>
      </c>
      <c r="E61" t="s">
        <v>163</v>
      </c>
      <c r="F61" s="17">
        <v>0</v>
      </c>
      <c r="G61">
        <v>0</v>
      </c>
      <c r="H61">
        <v>0</v>
      </c>
      <c r="I61">
        <v>0</v>
      </c>
      <c r="J61">
        <v>0</v>
      </c>
    </row>
    <row r="62" spans="1:10" x14ac:dyDescent="0.25">
      <c r="A62">
        <v>21</v>
      </c>
      <c r="B62" t="s">
        <v>164</v>
      </c>
      <c r="C62" t="s">
        <v>165</v>
      </c>
      <c r="D62">
        <v>4</v>
      </c>
      <c r="E62" t="s">
        <v>163</v>
      </c>
      <c r="F62" s="17">
        <v>0</v>
      </c>
      <c r="G62">
        <v>0</v>
      </c>
      <c r="H62">
        <v>0</v>
      </c>
      <c r="I62">
        <v>0</v>
      </c>
      <c r="J62">
        <v>0</v>
      </c>
    </row>
    <row r="63" spans="1:10" x14ac:dyDescent="0.25">
      <c r="A63">
        <v>22</v>
      </c>
      <c r="B63" t="s">
        <v>172</v>
      </c>
      <c r="C63" t="s">
        <v>162</v>
      </c>
      <c r="D63">
        <v>2</v>
      </c>
      <c r="E63" t="s">
        <v>163</v>
      </c>
      <c r="F63" s="17">
        <v>0</v>
      </c>
      <c r="G63">
        <v>0</v>
      </c>
      <c r="H63">
        <v>0</v>
      </c>
      <c r="I63">
        <v>0</v>
      </c>
      <c r="J63">
        <v>0</v>
      </c>
    </row>
    <row r="64" spans="1:10" x14ac:dyDescent="0.25">
      <c r="A64">
        <v>22</v>
      </c>
      <c r="B64" t="s">
        <v>167</v>
      </c>
      <c r="C64" t="s">
        <v>162</v>
      </c>
      <c r="D64">
        <v>1</v>
      </c>
      <c r="E64" t="s">
        <v>163</v>
      </c>
      <c r="F64" s="17">
        <v>0</v>
      </c>
      <c r="G64">
        <v>0</v>
      </c>
      <c r="H64">
        <v>0</v>
      </c>
      <c r="I64">
        <v>0</v>
      </c>
      <c r="J64">
        <v>0</v>
      </c>
    </row>
    <row r="65" spans="1:10" x14ac:dyDescent="0.25">
      <c r="A65">
        <v>22</v>
      </c>
      <c r="B65" t="s">
        <v>169</v>
      </c>
      <c r="C65" t="s">
        <v>162</v>
      </c>
      <c r="D65">
        <v>1</v>
      </c>
      <c r="E65" t="s">
        <v>163</v>
      </c>
      <c r="F65" s="17">
        <v>0</v>
      </c>
      <c r="G65">
        <v>0</v>
      </c>
      <c r="H65">
        <v>0</v>
      </c>
      <c r="I65">
        <v>0</v>
      </c>
      <c r="J65">
        <v>0</v>
      </c>
    </row>
    <row r="66" spans="1:10" x14ac:dyDescent="0.25">
      <c r="A66">
        <v>23</v>
      </c>
      <c r="B66" t="s">
        <v>161</v>
      </c>
      <c r="C66" t="s">
        <v>162</v>
      </c>
      <c r="D66">
        <v>4</v>
      </c>
      <c r="E66" t="s">
        <v>163</v>
      </c>
      <c r="F66" s="17">
        <v>0</v>
      </c>
      <c r="G66">
        <v>0</v>
      </c>
      <c r="H66">
        <v>0</v>
      </c>
      <c r="I66">
        <v>0</v>
      </c>
      <c r="J66">
        <v>0</v>
      </c>
    </row>
    <row r="67" spans="1:10" x14ac:dyDescent="0.25">
      <c r="A67">
        <v>23</v>
      </c>
      <c r="B67" t="s">
        <v>164</v>
      </c>
      <c r="C67" t="s">
        <v>165</v>
      </c>
      <c r="D67">
        <v>4</v>
      </c>
      <c r="E67" t="s">
        <v>163</v>
      </c>
      <c r="F67" s="17">
        <v>0</v>
      </c>
      <c r="G67">
        <v>0</v>
      </c>
      <c r="H67">
        <v>0</v>
      </c>
      <c r="I67">
        <v>0</v>
      </c>
      <c r="J67">
        <v>0</v>
      </c>
    </row>
    <row r="68" spans="1:10" x14ac:dyDescent="0.25">
      <c r="A68">
        <v>24</v>
      </c>
      <c r="B68" t="s">
        <v>164</v>
      </c>
      <c r="C68" t="s">
        <v>165</v>
      </c>
      <c r="D68">
        <v>4</v>
      </c>
      <c r="E68" t="s">
        <v>163</v>
      </c>
      <c r="F68" s="17">
        <v>0</v>
      </c>
      <c r="G68">
        <v>0</v>
      </c>
      <c r="H68">
        <v>0</v>
      </c>
      <c r="I68">
        <v>0</v>
      </c>
      <c r="J68">
        <v>0</v>
      </c>
    </row>
    <row r="69" spans="1:10" x14ac:dyDescent="0.25">
      <c r="A69">
        <v>24</v>
      </c>
      <c r="B69" t="s">
        <v>168</v>
      </c>
      <c r="C69" t="s">
        <v>162</v>
      </c>
      <c r="D69">
        <v>2</v>
      </c>
      <c r="E69" t="s">
        <v>163</v>
      </c>
      <c r="F69" s="17">
        <v>0</v>
      </c>
      <c r="G69">
        <v>0</v>
      </c>
      <c r="H69">
        <v>0</v>
      </c>
      <c r="I69">
        <v>0</v>
      </c>
      <c r="J69">
        <v>0</v>
      </c>
    </row>
    <row r="70" spans="1:10" x14ac:dyDescent="0.25">
      <c r="A70">
        <v>25</v>
      </c>
      <c r="B70" t="s">
        <v>164</v>
      </c>
      <c r="C70" t="s">
        <v>165</v>
      </c>
      <c r="D70">
        <v>4</v>
      </c>
      <c r="E70" t="s">
        <v>163</v>
      </c>
      <c r="F70" s="17">
        <v>0</v>
      </c>
      <c r="G70">
        <v>0</v>
      </c>
      <c r="H70">
        <v>0</v>
      </c>
      <c r="I70">
        <v>0</v>
      </c>
      <c r="J70">
        <v>0</v>
      </c>
    </row>
    <row r="71" spans="1:10" x14ac:dyDescent="0.25">
      <c r="A71">
        <v>25</v>
      </c>
      <c r="B71" t="s">
        <v>173</v>
      </c>
      <c r="C71" t="s">
        <v>162</v>
      </c>
      <c r="D71">
        <v>2</v>
      </c>
      <c r="E71" t="s">
        <v>163</v>
      </c>
      <c r="F71" s="17">
        <v>0</v>
      </c>
      <c r="G71">
        <v>0</v>
      </c>
      <c r="H71">
        <v>0</v>
      </c>
      <c r="I71">
        <v>0</v>
      </c>
      <c r="J71">
        <v>0</v>
      </c>
    </row>
    <row r="72" spans="1:10" x14ac:dyDescent="0.25">
      <c r="A72">
        <v>26</v>
      </c>
      <c r="B72" t="s">
        <v>166</v>
      </c>
      <c r="C72" t="s">
        <v>162</v>
      </c>
      <c r="D72">
        <v>2</v>
      </c>
      <c r="E72" t="s">
        <v>163</v>
      </c>
      <c r="F72" s="17">
        <v>0</v>
      </c>
      <c r="G72">
        <v>0</v>
      </c>
      <c r="H72">
        <v>0</v>
      </c>
      <c r="I72">
        <v>0</v>
      </c>
      <c r="J72">
        <v>0</v>
      </c>
    </row>
    <row r="73" spans="1:10" x14ac:dyDescent="0.25">
      <c r="A73">
        <v>26</v>
      </c>
      <c r="B73" t="s">
        <v>167</v>
      </c>
      <c r="C73" t="s">
        <v>162</v>
      </c>
      <c r="D73">
        <v>1</v>
      </c>
      <c r="E73" t="s">
        <v>163</v>
      </c>
      <c r="F73" s="17">
        <v>0</v>
      </c>
      <c r="G73">
        <v>0</v>
      </c>
      <c r="H73">
        <v>0</v>
      </c>
      <c r="I73">
        <v>0</v>
      </c>
      <c r="J73">
        <v>0</v>
      </c>
    </row>
    <row r="74" spans="1:10" x14ac:dyDescent="0.25">
      <c r="A74">
        <v>26</v>
      </c>
      <c r="B74" t="s">
        <v>169</v>
      </c>
      <c r="C74" t="s">
        <v>162</v>
      </c>
      <c r="D74">
        <v>1</v>
      </c>
      <c r="E74" t="s">
        <v>163</v>
      </c>
      <c r="F74" s="17">
        <v>0</v>
      </c>
      <c r="G74">
        <v>0</v>
      </c>
      <c r="H74">
        <v>0</v>
      </c>
      <c r="I74">
        <v>0</v>
      </c>
      <c r="J74">
        <v>0</v>
      </c>
    </row>
    <row r="75" spans="1:10" x14ac:dyDescent="0.25">
      <c r="A75">
        <v>27</v>
      </c>
      <c r="B75" t="s">
        <v>164</v>
      </c>
      <c r="C75" t="s">
        <v>165</v>
      </c>
      <c r="D75">
        <v>4</v>
      </c>
      <c r="E75" t="s">
        <v>163</v>
      </c>
      <c r="F75" s="17">
        <v>0</v>
      </c>
      <c r="G75">
        <v>0</v>
      </c>
      <c r="H75">
        <v>0</v>
      </c>
      <c r="I75">
        <v>0</v>
      </c>
      <c r="J75">
        <v>0</v>
      </c>
    </row>
    <row r="76" spans="1:10" x14ac:dyDescent="0.25">
      <c r="A76">
        <v>27</v>
      </c>
      <c r="B76" t="s">
        <v>170</v>
      </c>
      <c r="C76" t="s">
        <v>162</v>
      </c>
      <c r="D76">
        <v>2</v>
      </c>
      <c r="E76" t="s">
        <v>163</v>
      </c>
      <c r="F76" s="17">
        <v>0</v>
      </c>
      <c r="G76">
        <v>0</v>
      </c>
      <c r="H76">
        <v>0</v>
      </c>
      <c r="I76">
        <v>0</v>
      </c>
      <c r="J76">
        <v>0</v>
      </c>
    </row>
    <row r="77" spans="1:10" x14ac:dyDescent="0.25">
      <c r="A77">
        <v>28</v>
      </c>
      <c r="B77" t="s">
        <v>161</v>
      </c>
      <c r="C77" t="s">
        <v>162</v>
      </c>
      <c r="D77">
        <v>4</v>
      </c>
      <c r="E77" t="s">
        <v>163</v>
      </c>
      <c r="F77" s="17">
        <v>0</v>
      </c>
      <c r="G77">
        <v>0</v>
      </c>
      <c r="H77">
        <v>0</v>
      </c>
      <c r="I77">
        <v>0</v>
      </c>
      <c r="J77">
        <v>0</v>
      </c>
    </row>
    <row r="78" spans="1:10" x14ac:dyDescent="0.25">
      <c r="A78">
        <v>28</v>
      </c>
      <c r="B78" t="s">
        <v>164</v>
      </c>
      <c r="C78" t="s">
        <v>165</v>
      </c>
      <c r="D78">
        <v>4</v>
      </c>
      <c r="E78" t="s">
        <v>163</v>
      </c>
      <c r="F78" s="17">
        <v>0</v>
      </c>
      <c r="G78">
        <v>0</v>
      </c>
      <c r="H78">
        <v>0</v>
      </c>
      <c r="I78">
        <v>0</v>
      </c>
      <c r="J78">
        <v>0</v>
      </c>
    </row>
    <row r="79" spans="1:10" x14ac:dyDescent="0.25">
      <c r="C79" t="s">
        <v>174</v>
      </c>
      <c r="D79">
        <v>0</v>
      </c>
      <c r="F79" s="17">
        <v>0</v>
      </c>
      <c r="G79">
        <v>0</v>
      </c>
      <c r="H79">
        <v>0</v>
      </c>
      <c r="I79">
        <v>0</v>
      </c>
      <c r="J79">
        <v>0</v>
      </c>
    </row>
    <row r="80" spans="1:10" x14ac:dyDescent="0.25">
      <c r="C80" t="s">
        <v>175</v>
      </c>
      <c r="D80">
        <v>0</v>
      </c>
      <c r="F80" s="17">
        <v>0</v>
      </c>
      <c r="G80">
        <v>0</v>
      </c>
      <c r="H80">
        <v>0</v>
      </c>
      <c r="I80">
        <v>0</v>
      </c>
      <c r="J80">
        <v>0</v>
      </c>
    </row>
    <row r="81" spans="1:10" x14ac:dyDescent="0.25">
      <c r="C81" t="s">
        <v>176</v>
      </c>
      <c r="D81">
        <v>0</v>
      </c>
      <c r="F81" s="17">
        <v>0</v>
      </c>
      <c r="G81">
        <v>0</v>
      </c>
      <c r="H81">
        <v>0</v>
      </c>
      <c r="I81">
        <v>0</v>
      </c>
      <c r="J81">
        <v>0</v>
      </c>
    </row>
    <row r="82" spans="1:10" x14ac:dyDescent="0.25">
      <c r="A82">
        <v>77</v>
      </c>
      <c r="B82" t="s">
        <v>86</v>
      </c>
      <c r="C82">
        <v>150</v>
      </c>
      <c r="D82">
        <v>160</v>
      </c>
      <c r="E82">
        <v>225</v>
      </c>
      <c r="F82" s="17">
        <v>473.2</v>
      </c>
      <c r="G82" t="s">
        <v>2</v>
      </c>
      <c r="H82">
        <v>27</v>
      </c>
      <c r="I82">
        <v>1730</v>
      </c>
      <c r="J82">
        <v>2700.5</v>
      </c>
    </row>
    <row r="83" spans="1:10" x14ac:dyDescent="0.25">
      <c r="A83">
        <v>78</v>
      </c>
      <c r="B83" t="s">
        <v>86</v>
      </c>
      <c r="C83">
        <v>160</v>
      </c>
      <c r="D83">
        <v>166</v>
      </c>
      <c r="E83">
        <v>225</v>
      </c>
      <c r="F83" s="17">
        <v>406.2</v>
      </c>
      <c r="G83" t="s">
        <v>2</v>
      </c>
      <c r="H83">
        <v>27</v>
      </c>
      <c r="I83">
        <v>1730</v>
      </c>
      <c r="J83">
        <v>2700.5</v>
      </c>
    </row>
    <row r="84" spans="1:10" x14ac:dyDescent="0.25">
      <c r="A84">
        <v>79</v>
      </c>
      <c r="B84" t="s">
        <v>86</v>
      </c>
      <c r="C84">
        <v>166</v>
      </c>
      <c r="D84">
        <v>172</v>
      </c>
      <c r="E84">
        <v>225</v>
      </c>
      <c r="F84" s="17">
        <v>487</v>
      </c>
      <c r="G84" t="s">
        <v>2</v>
      </c>
      <c r="H84">
        <v>27</v>
      </c>
      <c r="I84">
        <v>1730</v>
      </c>
      <c r="J84">
        <v>2700.5</v>
      </c>
    </row>
    <row r="85" spans="1:10" x14ac:dyDescent="0.25">
      <c r="A85">
        <v>80</v>
      </c>
      <c r="B85" t="s">
        <v>86</v>
      </c>
      <c r="C85">
        <v>172</v>
      </c>
      <c r="D85">
        <v>187</v>
      </c>
      <c r="E85">
        <v>225</v>
      </c>
      <c r="F85" s="17">
        <v>444.3</v>
      </c>
      <c r="G85" t="s">
        <v>2</v>
      </c>
      <c r="H85">
        <v>27</v>
      </c>
      <c r="I85">
        <v>1730</v>
      </c>
      <c r="J85">
        <v>2700.5</v>
      </c>
    </row>
    <row r="86" spans="1:10" x14ac:dyDescent="0.25">
      <c r="A86">
        <v>81</v>
      </c>
      <c r="B86" t="s">
        <v>86</v>
      </c>
      <c r="C86">
        <v>187</v>
      </c>
      <c r="D86">
        <v>201</v>
      </c>
      <c r="E86">
        <v>225</v>
      </c>
      <c r="F86" s="17">
        <v>433.2</v>
      </c>
      <c r="G86" t="s">
        <v>2</v>
      </c>
      <c r="H86">
        <v>27</v>
      </c>
      <c r="I86">
        <v>1730</v>
      </c>
      <c r="J86">
        <v>2700.5</v>
      </c>
    </row>
    <row r="87" spans="1:10" x14ac:dyDescent="0.25">
      <c r="A87">
        <v>82</v>
      </c>
      <c r="B87" t="s">
        <v>86</v>
      </c>
      <c r="C87">
        <v>201</v>
      </c>
      <c r="D87">
        <v>208</v>
      </c>
      <c r="E87">
        <v>225</v>
      </c>
      <c r="F87" s="17">
        <v>421.9</v>
      </c>
      <c r="G87" t="s">
        <v>2</v>
      </c>
      <c r="H87">
        <v>27</v>
      </c>
      <c r="I87">
        <v>1730</v>
      </c>
      <c r="J87">
        <v>2700.5</v>
      </c>
    </row>
    <row r="88" spans="1:10" x14ac:dyDescent="0.25">
      <c r="A88">
        <v>83</v>
      </c>
      <c r="B88" t="s">
        <v>86</v>
      </c>
      <c r="C88">
        <v>208</v>
      </c>
      <c r="D88">
        <v>214</v>
      </c>
      <c r="E88">
        <v>225</v>
      </c>
      <c r="F88" s="17">
        <v>434.4</v>
      </c>
      <c r="G88" t="s">
        <v>2</v>
      </c>
      <c r="H88">
        <v>27</v>
      </c>
      <c r="I88">
        <v>1730</v>
      </c>
      <c r="J88">
        <v>2700.5</v>
      </c>
    </row>
    <row r="89" spans="1:10" x14ac:dyDescent="0.25">
      <c r="A89">
        <v>84</v>
      </c>
      <c r="B89" t="s">
        <v>86</v>
      </c>
      <c r="C89">
        <v>214</v>
      </c>
      <c r="D89">
        <v>224</v>
      </c>
      <c r="E89">
        <v>225</v>
      </c>
      <c r="F89" s="17">
        <v>461.5</v>
      </c>
      <c r="G89" t="s">
        <v>2</v>
      </c>
      <c r="H89">
        <v>27</v>
      </c>
      <c r="I89">
        <v>1730</v>
      </c>
      <c r="J89">
        <v>2700.5</v>
      </c>
    </row>
    <row r="90" spans="1:10" x14ac:dyDescent="0.25">
      <c r="A90">
        <v>85</v>
      </c>
      <c r="B90" t="s">
        <v>4</v>
      </c>
      <c r="C90">
        <v>1</v>
      </c>
      <c r="D90">
        <v>5</v>
      </c>
      <c r="E90">
        <v>0</v>
      </c>
      <c r="F90" s="17">
        <v>443</v>
      </c>
      <c r="G90" t="s">
        <v>2</v>
      </c>
      <c r="H90">
        <v>27</v>
      </c>
      <c r="I90">
        <v>1890</v>
      </c>
      <c r="J90">
        <v>1238.5</v>
      </c>
    </row>
    <row r="91" spans="1:10" x14ac:dyDescent="0.25">
      <c r="A91">
        <v>86</v>
      </c>
      <c r="B91" t="s">
        <v>4</v>
      </c>
      <c r="C91">
        <v>5</v>
      </c>
      <c r="D91">
        <v>6</v>
      </c>
      <c r="E91">
        <v>0</v>
      </c>
      <c r="F91" s="17">
        <v>429.2</v>
      </c>
      <c r="G91" t="s">
        <v>2</v>
      </c>
      <c r="H91">
        <v>27</v>
      </c>
      <c r="I91">
        <v>1910</v>
      </c>
      <c r="J91">
        <v>1251.5999999999999</v>
      </c>
    </row>
    <row r="92" spans="1:10" x14ac:dyDescent="0.25">
      <c r="A92">
        <v>87</v>
      </c>
      <c r="B92" t="s">
        <v>4</v>
      </c>
      <c r="C92">
        <v>6</v>
      </c>
      <c r="D92">
        <v>9</v>
      </c>
      <c r="E92">
        <v>0</v>
      </c>
      <c r="F92" s="17">
        <v>479.2</v>
      </c>
      <c r="G92" t="s">
        <v>2</v>
      </c>
      <c r="H92">
        <v>27</v>
      </c>
      <c r="I92">
        <v>1910</v>
      </c>
      <c r="J92">
        <v>1251.5999999999999</v>
      </c>
    </row>
    <row r="93" spans="1:10" x14ac:dyDescent="0.25">
      <c r="A93">
        <v>88</v>
      </c>
      <c r="B93" t="s">
        <v>4</v>
      </c>
      <c r="C93">
        <v>9</v>
      </c>
      <c r="D93">
        <v>15</v>
      </c>
      <c r="E93">
        <v>0</v>
      </c>
      <c r="F93" s="17">
        <v>483.1</v>
      </c>
      <c r="G93" t="s">
        <v>2</v>
      </c>
      <c r="H93">
        <v>27</v>
      </c>
      <c r="I93">
        <v>1910</v>
      </c>
      <c r="J93">
        <v>1251.5999999999999</v>
      </c>
    </row>
    <row r="94" spans="1:10" x14ac:dyDescent="0.25">
      <c r="A94">
        <v>89</v>
      </c>
      <c r="B94" t="s">
        <v>4</v>
      </c>
      <c r="C94">
        <v>15</v>
      </c>
      <c r="D94">
        <v>22</v>
      </c>
      <c r="E94">
        <v>0</v>
      </c>
      <c r="F94" s="17">
        <v>462.2</v>
      </c>
      <c r="G94" t="s">
        <v>2</v>
      </c>
      <c r="H94">
        <v>27</v>
      </c>
      <c r="I94">
        <v>1910</v>
      </c>
      <c r="J94">
        <v>1251.5999999999999</v>
      </c>
    </row>
    <row r="95" spans="1:10" x14ac:dyDescent="0.25">
      <c r="A95">
        <v>90</v>
      </c>
      <c r="B95" t="s">
        <v>4</v>
      </c>
      <c r="C95">
        <v>22</v>
      </c>
      <c r="D95">
        <v>35</v>
      </c>
      <c r="E95">
        <v>0</v>
      </c>
      <c r="F95" s="17">
        <v>449.9</v>
      </c>
      <c r="G95" t="s">
        <v>2</v>
      </c>
      <c r="H95">
        <v>27</v>
      </c>
      <c r="I95">
        <v>1910</v>
      </c>
      <c r="J95">
        <v>1251.5999999999999</v>
      </c>
    </row>
    <row r="96" spans="1:10" x14ac:dyDescent="0.25">
      <c r="A96">
        <v>91</v>
      </c>
      <c r="B96" t="s">
        <v>4</v>
      </c>
      <c r="C96">
        <v>35</v>
      </c>
      <c r="D96">
        <v>44</v>
      </c>
      <c r="E96">
        <v>0</v>
      </c>
      <c r="F96" s="17">
        <v>477.4</v>
      </c>
      <c r="G96" t="s">
        <v>2</v>
      </c>
      <c r="H96">
        <v>27</v>
      </c>
      <c r="I96">
        <v>1910</v>
      </c>
      <c r="J96">
        <v>1251.5999999999999</v>
      </c>
    </row>
    <row r="97" spans="1:10" x14ac:dyDescent="0.25">
      <c r="A97">
        <v>92</v>
      </c>
      <c r="B97" t="s">
        <v>4</v>
      </c>
      <c r="C97">
        <v>44</v>
      </c>
      <c r="D97">
        <v>54</v>
      </c>
      <c r="E97">
        <v>0</v>
      </c>
      <c r="F97" s="17">
        <v>440</v>
      </c>
      <c r="G97" t="s">
        <v>2</v>
      </c>
      <c r="H97">
        <v>27</v>
      </c>
      <c r="I97">
        <v>1910</v>
      </c>
      <c r="J97">
        <v>1251.5999999999999</v>
      </c>
    </row>
    <row r="98" spans="1:10" x14ac:dyDescent="0.25">
      <c r="A98">
        <v>93</v>
      </c>
      <c r="B98" t="s">
        <v>4</v>
      </c>
      <c r="C98">
        <v>54</v>
      </c>
      <c r="D98">
        <v>64</v>
      </c>
      <c r="E98">
        <v>0</v>
      </c>
      <c r="F98" s="17">
        <v>442.4</v>
      </c>
      <c r="G98" t="s">
        <v>2</v>
      </c>
      <c r="H98">
        <v>27</v>
      </c>
      <c r="I98">
        <v>1910</v>
      </c>
      <c r="J98">
        <v>1251.5999999999999</v>
      </c>
    </row>
    <row r="99" spans="1:10" x14ac:dyDescent="0.25">
      <c r="A99">
        <v>94</v>
      </c>
      <c r="B99" t="s">
        <v>4</v>
      </c>
      <c r="C99">
        <v>64</v>
      </c>
      <c r="D99">
        <v>74</v>
      </c>
      <c r="E99">
        <v>0</v>
      </c>
      <c r="F99" s="17">
        <v>423.7</v>
      </c>
      <c r="G99" t="s">
        <v>2</v>
      </c>
      <c r="H99">
        <v>27</v>
      </c>
      <c r="I99">
        <v>1910</v>
      </c>
      <c r="J99">
        <v>1251.5999999999999</v>
      </c>
    </row>
    <row r="100" spans="1:10" x14ac:dyDescent="0.25">
      <c r="A100">
        <v>95</v>
      </c>
      <c r="B100" t="s">
        <v>4</v>
      </c>
      <c r="C100">
        <v>74</v>
      </c>
      <c r="D100">
        <v>76</v>
      </c>
      <c r="E100">
        <v>0</v>
      </c>
      <c r="F100" s="17">
        <v>394.9</v>
      </c>
      <c r="G100" t="s">
        <v>2</v>
      </c>
      <c r="H100">
        <v>27</v>
      </c>
      <c r="I100">
        <v>1890</v>
      </c>
      <c r="J100">
        <v>1238.5</v>
      </c>
    </row>
    <row r="101" spans="1:10" x14ac:dyDescent="0.25">
      <c r="A101">
        <v>96</v>
      </c>
      <c r="B101" t="s">
        <v>4</v>
      </c>
      <c r="C101">
        <v>76</v>
      </c>
      <c r="D101">
        <v>87</v>
      </c>
      <c r="E101">
        <v>0</v>
      </c>
      <c r="F101" s="17">
        <v>464.8</v>
      </c>
      <c r="G101" t="s">
        <v>2</v>
      </c>
      <c r="H101">
        <v>27</v>
      </c>
      <c r="I101">
        <v>1910</v>
      </c>
      <c r="J101">
        <v>1251.5999999999999</v>
      </c>
    </row>
    <row r="102" spans="1:10" x14ac:dyDescent="0.25">
      <c r="A102">
        <v>97</v>
      </c>
      <c r="B102" t="s">
        <v>4</v>
      </c>
      <c r="C102">
        <v>87</v>
      </c>
      <c r="D102">
        <v>91</v>
      </c>
      <c r="E102">
        <v>0</v>
      </c>
      <c r="F102" s="17">
        <v>453.7</v>
      </c>
      <c r="G102" t="s">
        <v>2</v>
      </c>
      <c r="H102">
        <v>27</v>
      </c>
      <c r="I102">
        <v>1910</v>
      </c>
      <c r="J102">
        <v>1251.5999999999999</v>
      </c>
    </row>
    <row r="103" spans="1:10" x14ac:dyDescent="0.25">
      <c r="A103">
        <v>98</v>
      </c>
      <c r="B103" t="s">
        <v>4</v>
      </c>
      <c r="C103">
        <v>91</v>
      </c>
      <c r="D103">
        <v>96</v>
      </c>
      <c r="E103">
        <v>0</v>
      </c>
      <c r="F103" s="17">
        <v>485</v>
      </c>
      <c r="G103" t="s">
        <v>2</v>
      </c>
      <c r="H103">
        <v>27</v>
      </c>
      <c r="I103">
        <v>1910</v>
      </c>
      <c r="J103">
        <v>1251.5999999999999</v>
      </c>
    </row>
    <row r="104" spans="1:10" x14ac:dyDescent="0.25">
      <c r="A104">
        <v>99</v>
      </c>
      <c r="B104" t="s">
        <v>4</v>
      </c>
      <c r="C104">
        <v>96</v>
      </c>
      <c r="D104">
        <v>102</v>
      </c>
      <c r="E104">
        <v>0</v>
      </c>
      <c r="F104" s="17">
        <v>488.2</v>
      </c>
      <c r="G104" t="s">
        <v>2</v>
      </c>
      <c r="H104">
        <v>27</v>
      </c>
      <c r="I104">
        <v>1910</v>
      </c>
      <c r="J104">
        <v>1251.5999999999999</v>
      </c>
    </row>
    <row r="105" spans="1:10" x14ac:dyDescent="0.25">
      <c r="A105">
        <v>100</v>
      </c>
      <c r="B105" t="s">
        <v>4</v>
      </c>
      <c r="C105">
        <v>102</v>
      </c>
      <c r="D105">
        <v>104</v>
      </c>
      <c r="E105">
        <v>0</v>
      </c>
      <c r="F105" s="17">
        <v>488.9</v>
      </c>
      <c r="G105" t="s">
        <v>2</v>
      </c>
      <c r="H105">
        <v>27</v>
      </c>
      <c r="I105">
        <v>1910</v>
      </c>
      <c r="J105">
        <v>1251.5999999999999</v>
      </c>
    </row>
    <row r="106" spans="1:10" x14ac:dyDescent="0.25">
      <c r="A106">
        <v>101</v>
      </c>
      <c r="B106" t="s">
        <v>4</v>
      </c>
      <c r="C106">
        <v>104</v>
      </c>
      <c r="D106">
        <v>113</v>
      </c>
      <c r="E106">
        <v>0</v>
      </c>
      <c r="F106" s="17">
        <v>449.6</v>
      </c>
      <c r="G106" t="s">
        <v>2</v>
      </c>
      <c r="H106">
        <v>27</v>
      </c>
      <c r="I106">
        <v>1910</v>
      </c>
      <c r="J106">
        <v>1251.5999999999999</v>
      </c>
    </row>
    <row r="107" spans="1:10" x14ac:dyDescent="0.25">
      <c r="A107">
        <v>102</v>
      </c>
      <c r="B107" t="s">
        <v>4</v>
      </c>
      <c r="C107">
        <v>113</v>
      </c>
      <c r="D107">
        <v>124</v>
      </c>
      <c r="E107">
        <v>0</v>
      </c>
      <c r="F107" s="17">
        <v>431.1</v>
      </c>
      <c r="G107" t="s">
        <v>2</v>
      </c>
      <c r="H107">
        <v>27</v>
      </c>
      <c r="I107">
        <v>1910</v>
      </c>
      <c r="J107">
        <v>1251.5999999999999</v>
      </c>
    </row>
    <row r="108" spans="1:10" x14ac:dyDescent="0.25">
      <c r="A108">
        <v>103</v>
      </c>
      <c r="B108" t="s">
        <v>4</v>
      </c>
      <c r="C108">
        <v>124</v>
      </c>
      <c r="D108">
        <v>138</v>
      </c>
      <c r="E108">
        <v>0</v>
      </c>
      <c r="F108" s="17">
        <v>455.4</v>
      </c>
      <c r="G108" t="s">
        <v>2</v>
      </c>
      <c r="H108">
        <v>27</v>
      </c>
      <c r="I108">
        <v>1910</v>
      </c>
      <c r="J108">
        <v>1251.5999999999999</v>
      </c>
    </row>
    <row r="109" spans="1:10" x14ac:dyDescent="0.25">
      <c r="A109">
        <v>104</v>
      </c>
      <c r="B109" t="s">
        <v>4</v>
      </c>
      <c r="C109">
        <v>138</v>
      </c>
      <c r="D109">
        <v>150</v>
      </c>
      <c r="E109">
        <v>0</v>
      </c>
      <c r="F109" s="17">
        <v>431</v>
      </c>
      <c r="G109" t="s">
        <v>2</v>
      </c>
      <c r="H109">
        <v>27</v>
      </c>
      <c r="I109">
        <v>1910</v>
      </c>
      <c r="J109">
        <v>1251.5999999999999</v>
      </c>
    </row>
    <row r="110" spans="1:10" x14ac:dyDescent="0.25">
      <c r="A110">
        <v>105</v>
      </c>
      <c r="B110" t="s">
        <v>4</v>
      </c>
      <c r="C110">
        <v>150</v>
      </c>
      <c r="D110">
        <v>160</v>
      </c>
      <c r="E110">
        <v>0</v>
      </c>
      <c r="F110" s="17">
        <v>473.2</v>
      </c>
      <c r="G110" t="s">
        <v>2</v>
      </c>
      <c r="H110">
        <v>27</v>
      </c>
      <c r="I110">
        <v>1910</v>
      </c>
      <c r="J110">
        <v>1251.5999999999999</v>
      </c>
    </row>
    <row r="111" spans="1:10" x14ac:dyDescent="0.25">
      <c r="A111">
        <v>106</v>
      </c>
      <c r="B111" t="s">
        <v>4</v>
      </c>
      <c r="C111">
        <v>160</v>
      </c>
      <c r="D111">
        <v>166</v>
      </c>
      <c r="E111">
        <v>0</v>
      </c>
      <c r="F111" s="17">
        <v>406.2</v>
      </c>
      <c r="G111" t="s">
        <v>2</v>
      </c>
      <c r="H111">
        <v>27</v>
      </c>
      <c r="I111">
        <v>1910</v>
      </c>
      <c r="J111">
        <v>1251.5999999999999</v>
      </c>
    </row>
    <row r="112" spans="1:10" x14ac:dyDescent="0.25">
      <c r="A112">
        <v>107</v>
      </c>
      <c r="B112" t="s">
        <v>4</v>
      </c>
      <c r="C112">
        <v>166</v>
      </c>
      <c r="D112">
        <v>172</v>
      </c>
      <c r="E112">
        <v>0</v>
      </c>
      <c r="F112" s="17">
        <v>487</v>
      </c>
      <c r="G112" t="s">
        <v>2</v>
      </c>
      <c r="H112">
        <v>27</v>
      </c>
      <c r="I112">
        <v>1910</v>
      </c>
      <c r="J112">
        <v>1251.5999999999999</v>
      </c>
    </row>
    <row r="113" spans="1:10" x14ac:dyDescent="0.25">
      <c r="A113">
        <v>108</v>
      </c>
      <c r="B113" t="s">
        <v>4</v>
      </c>
      <c r="C113">
        <v>172</v>
      </c>
      <c r="D113">
        <v>187</v>
      </c>
      <c r="E113">
        <v>0</v>
      </c>
      <c r="F113" s="17">
        <v>444.4</v>
      </c>
      <c r="G113" t="s">
        <v>2</v>
      </c>
      <c r="H113">
        <v>27</v>
      </c>
      <c r="I113">
        <v>1910</v>
      </c>
      <c r="J113">
        <v>1251.5999999999999</v>
      </c>
    </row>
    <row r="114" spans="1:10" x14ac:dyDescent="0.25">
      <c r="A114">
        <v>109</v>
      </c>
      <c r="B114" t="s">
        <v>4</v>
      </c>
      <c r="C114">
        <v>187</v>
      </c>
      <c r="D114">
        <v>201</v>
      </c>
      <c r="E114">
        <v>0</v>
      </c>
      <c r="F114" s="17">
        <v>433.2</v>
      </c>
      <c r="G114" t="s">
        <v>2</v>
      </c>
      <c r="H114">
        <v>27</v>
      </c>
      <c r="I114">
        <v>1910</v>
      </c>
      <c r="J114">
        <v>1251.5999999999999</v>
      </c>
    </row>
    <row r="115" spans="1:10" x14ac:dyDescent="0.25">
      <c r="A115">
        <v>110</v>
      </c>
      <c r="B115" t="s">
        <v>4</v>
      </c>
      <c r="C115">
        <v>201</v>
      </c>
      <c r="D115">
        <v>208</v>
      </c>
      <c r="E115">
        <v>0</v>
      </c>
      <c r="F115" s="17">
        <v>422.2</v>
      </c>
      <c r="G115" t="s">
        <v>2</v>
      </c>
      <c r="H115">
        <v>27</v>
      </c>
      <c r="I115">
        <v>1910</v>
      </c>
      <c r="J115">
        <v>1251.5999999999999</v>
      </c>
    </row>
    <row r="116" spans="1:10" x14ac:dyDescent="0.25">
      <c r="A116">
        <v>111</v>
      </c>
      <c r="B116" t="s">
        <v>4</v>
      </c>
      <c r="C116">
        <v>208</v>
      </c>
      <c r="D116">
        <v>214</v>
      </c>
      <c r="E116">
        <v>0</v>
      </c>
      <c r="F116" s="17">
        <v>435.1</v>
      </c>
      <c r="G116" t="s">
        <v>2</v>
      </c>
      <c r="H116">
        <v>27</v>
      </c>
      <c r="I116">
        <v>1910</v>
      </c>
      <c r="J116">
        <v>1251.5999999999999</v>
      </c>
    </row>
    <row r="117" spans="1:10" x14ac:dyDescent="0.25">
      <c r="A117">
        <v>112</v>
      </c>
      <c r="B117" t="s">
        <v>4</v>
      </c>
      <c r="C117">
        <v>214</v>
      </c>
      <c r="D117">
        <v>224</v>
      </c>
      <c r="E117">
        <v>0</v>
      </c>
      <c r="F117" s="17">
        <v>461.8</v>
      </c>
      <c r="G117" t="s">
        <v>2</v>
      </c>
      <c r="H117">
        <v>27</v>
      </c>
      <c r="I117">
        <v>1910</v>
      </c>
      <c r="J117">
        <v>1251.5999999999999</v>
      </c>
    </row>
    <row r="118" spans="1:10" x14ac:dyDescent="0.25">
      <c r="A118">
        <v>113</v>
      </c>
      <c r="B118" t="s">
        <v>3</v>
      </c>
      <c r="C118">
        <v>1</v>
      </c>
      <c r="D118">
        <v>5</v>
      </c>
      <c r="E118">
        <v>0</v>
      </c>
      <c r="F118" s="17">
        <v>443</v>
      </c>
      <c r="G118" t="s">
        <v>2</v>
      </c>
      <c r="H118">
        <v>27</v>
      </c>
      <c r="I118">
        <v>1890</v>
      </c>
      <c r="J118">
        <v>943.1</v>
      </c>
    </row>
    <row r="119" spans="1:10" x14ac:dyDescent="0.25">
      <c r="A119">
        <v>114</v>
      </c>
      <c r="B119" t="s">
        <v>3</v>
      </c>
      <c r="C119">
        <v>5</v>
      </c>
      <c r="D119">
        <v>6</v>
      </c>
      <c r="E119">
        <v>0</v>
      </c>
      <c r="F119" s="17">
        <v>424.1</v>
      </c>
      <c r="G119" t="s">
        <v>2</v>
      </c>
      <c r="H119">
        <v>27</v>
      </c>
      <c r="I119">
        <v>1910</v>
      </c>
      <c r="J119">
        <v>953.1</v>
      </c>
    </row>
    <row r="120" spans="1:10" x14ac:dyDescent="0.25">
      <c r="A120">
        <v>115</v>
      </c>
      <c r="B120" t="s">
        <v>3</v>
      </c>
      <c r="C120">
        <v>6</v>
      </c>
      <c r="D120">
        <v>9</v>
      </c>
      <c r="E120">
        <v>0</v>
      </c>
      <c r="F120" s="17">
        <v>477.1</v>
      </c>
      <c r="G120" t="s">
        <v>2</v>
      </c>
      <c r="H120">
        <v>27</v>
      </c>
      <c r="I120">
        <v>1910</v>
      </c>
      <c r="J120">
        <v>953.1</v>
      </c>
    </row>
    <row r="121" spans="1:10" x14ac:dyDescent="0.25">
      <c r="A121">
        <v>116</v>
      </c>
      <c r="B121" t="s">
        <v>3</v>
      </c>
      <c r="C121">
        <v>9</v>
      </c>
      <c r="D121">
        <v>15</v>
      </c>
      <c r="E121">
        <v>0</v>
      </c>
      <c r="F121" s="17">
        <v>483.3</v>
      </c>
      <c r="G121" t="s">
        <v>2</v>
      </c>
      <c r="H121">
        <v>27</v>
      </c>
      <c r="I121">
        <v>1910</v>
      </c>
      <c r="J121">
        <v>953.1</v>
      </c>
    </row>
    <row r="122" spans="1:10" x14ac:dyDescent="0.25">
      <c r="A122">
        <v>117</v>
      </c>
      <c r="B122" t="s">
        <v>3</v>
      </c>
      <c r="C122">
        <v>15</v>
      </c>
      <c r="D122">
        <v>22</v>
      </c>
      <c r="E122">
        <v>0</v>
      </c>
      <c r="F122" s="17">
        <v>462.4</v>
      </c>
      <c r="G122" t="s">
        <v>2</v>
      </c>
      <c r="H122">
        <v>27</v>
      </c>
      <c r="I122">
        <v>1910</v>
      </c>
      <c r="J122">
        <v>953.1</v>
      </c>
    </row>
    <row r="123" spans="1:10" x14ac:dyDescent="0.25">
      <c r="A123">
        <v>118</v>
      </c>
      <c r="B123" t="s">
        <v>3</v>
      </c>
      <c r="C123">
        <v>22</v>
      </c>
      <c r="D123">
        <v>35</v>
      </c>
      <c r="E123">
        <v>0</v>
      </c>
      <c r="F123" s="17">
        <v>450.2</v>
      </c>
      <c r="G123" t="s">
        <v>2</v>
      </c>
      <c r="H123">
        <v>27</v>
      </c>
      <c r="I123">
        <v>1910</v>
      </c>
      <c r="J123">
        <v>953.1</v>
      </c>
    </row>
    <row r="124" spans="1:10" x14ac:dyDescent="0.25">
      <c r="A124">
        <v>119</v>
      </c>
      <c r="B124" t="s">
        <v>3</v>
      </c>
      <c r="C124">
        <v>35</v>
      </c>
      <c r="D124">
        <v>44</v>
      </c>
      <c r="E124">
        <v>0</v>
      </c>
      <c r="F124" s="17">
        <v>477.8</v>
      </c>
      <c r="G124" t="s">
        <v>2</v>
      </c>
      <c r="H124">
        <v>27</v>
      </c>
      <c r="I124">
        <v>1910</v>
      </c>
      <c r="J124">
        <v>953.1</v>
      </c>
    </row>
    <row r="125" spans="1:10" x14ac:dyDescent="0.25">
      <c r="A125">
        <v>120</v>
      </c>
      <c r="B125" t="s">
        <v>3</v>
      </c>
      <c r="C125">
        <v>44</v>
      </c>
      <c r="D125">
        <v>54</v>
      </c>
      <c r="E125">
        <v>0</v>
      </c>
      <c r="F125" s="17">
        <v>440</v>
      </c>
      <c r="G125" t="s">
        <v>2</v>
      </c>
      <c r="H125">
        <v>27</v>
      </c>
      <c r="I125">
        <v>1910</v>
      </c>
      <c r="J125">
        <v>953.1</v>
      </c>
    </row>
    <row r="126" spans="1:10" x14ac:dyDescent="0.25">
      <c r="A126">
        <v>121</v>
      </c>
      <c r="B126" t="s">
        <v>3</v>
      </c>
      <c r="C126">
        <v>54</v>
      </c>
      <c r="D126">
        <v>64</v>
      </c>
      <c r="E126">
        <v>0</v>
      </c>
      <c r="F126" s="17">
        <v>442.4</v>
      </c>
      <c r="G126" t="s">
        <v>2</v>
      </c>
      <c r="H126">
        <v>27</v>
      </c>
      <c r="I126">
        <v>1910</v>
      </c>
      <c r="J126">
        <v>953.1</v>
      </c>
    </row>
    <row r="127" spans="1:10" x14ac:dyDescent="0.25">
      <c r="A127">
        <v>122</v>
      </c>
      <c r="B127" t="s">
        <v>3</v>
      </c>
      <c r="C127">
        <v>64</v>
      </c>
      <c r="D127">
        <v>74</v>
      </c>
      <c r="E127">
        <v>0</v>
      </c>
      <c r="F127" s="17">
        <v>423.5</v>
      </c>
      <c r="G127" t="s">
        <v>2</v>
      </c>
      <c r="H127">
        <v>27</v>
      </c>
      <c r="I127">
        <v>1910</v>
      </c>
      <c r="J127">
        <v>953.1</v>
      </c>
    </row>
    <row r="128" spans="1:10" x14ac:dyDescent="0.25">
      <c r="A128">
        <v>123</v>
      </c>
      <c r="B128" t="s">
        <v>3</v>
      </c>
      <c r="C128">
        <v>74</v>
      </c>
      <c r="D128">
        <v>76</v>
      </c>
      <c r="E128">
        <v>0</v>
      </c>
      <c r="F128" s="17">
        <v>394.8</v>
      </c>
      <c r="G128" t="s">
        <v>2</v>
      </c>
      <c r="H128">
        <v>27</v>
      </c>
      <c r="I128">
        <v>1890</v>
      </c>
      <c r="J128">
        <v>943.1</v>
      </c>
    </row>
    <row r="129" spans="1:10" x14ac:dyDescent="0.25">
      <c r="A129">
        <v>124</v>
      </c>
      <c r="B129" t="s">
        <v>3</v>
      </c>
      <c r="C129">
        <v>76</v>
      </c>
      <c r="D129">
        <v>87</v>
      </c>
      <c r="E129">
        <v>0</v>
      </c>
      <c r="F129" s="17">
        <v>464.8</v>
      </c>
      <c r="G129" t="s">
        <v>2</v>
      </c>
      <c r="H129">
        <v>27</v>
      </c>
      <c r="I129">
        <v>1910</v>
      </c>
      <c r="J129">
        <v>953.1</v>
      </c>
    </row>
    <row r="130" spans="1:10" x14ac:dyDescent="0.25">
      <c r="A130">
        <v>125</v>
      </c>
      <c r="B130" t="s">
        <v>3</v>
      </c>
      <c r="C130">
        <v>87</v>
      </c>
      <c r="D130">
        <v>91</v>
      </c>
      <c r="E130">
        <v>0</v>
      </c>
      <c r="F130" s="17">
        <v>453.7</v>
      </c>
      <c r="G130" t="s">
        <v>2</v>
      </c>
      <c r="H130">
        <v>27</v>
      </c>
      <c r="I130">
        <v>1910</v>
      </c>
      <c r="J130">
        <v>953.1</v>
      </c>
    </row>
    <row r="131" spans="1:10" x14ac:dyDescent="0.25">
      <c r="A131">
        <v>126</v>
      </c>
      <c r="B131" t="s">
        <v>3</v>
      </c>
      <c r="C131">
        <v>91</v>
      </c>
      <c r="D131">
        <v>96</v>
      </c>
      <c r="E131">
        <v>0</v>
      </c>
      <c r="F131" s="17">
        <v>485</v>
      </c>
      <c r="G131" t="s">
        <v>2</v>
      </c>
      <c r="H131">
        <v>27</v>
      </c>
      <c r="I131">
        <v>1910</v>
      </c>
      <c r="J131">
        <v>953.1</v>
      </c>
    </row>
    <row r="132" spans="1:10" x14ac:dyDescent="0.25">
      <c r="A132">
        <v>127</v>
      </c>
      <c r="B132" t="s">
        <v>3</v>
      </c>
      <c r="C132">
        <v>96</v>
      </c>
      <c r="D132">
        <v>102</v>
      </c>
      <c r="E132">
        <v>0</v>
      </c>
      <c r="F132" s="17">
        <v>488.2</v>
      </c>
      <c r="G132" t="s">
        <v>2</v>
      </c>
      <c r="H132">
        <v>27</v>
      </c>
      <c r="I132">
        <v>1910</v>
      </c>
      <c r="J132">
        <v>953.1</v>
      </c>
    </row>
    <row r="133" spans="1:10" x14ac:dyDescent="0.25">
      <c r="A133">
        <v>128</v>
      </c>
      <c r="B133" t="s">
        <v>3</v>
      </c>
      <c r="C133">
        <v>102</v>
      </c>
      <c r="D133">
        <v>104</v>
      </c>
      <c r="E133">
        <v>0</v>
      </c>
      <c r="F133" s="17">
        <v>489.1</v>
      </c>
      <c r="G133" t="s">
        <v>2</v>
      </c>
      <c r="H133">
        <v>27</v>
      </c>
      <c r="I133">
        <v>1910</v>
      </c>
      <c r="J133">
        <v>953.1</v>
      </c>
    </row>
    <row r="134" spans="1:10" x14ac:dyDescent="0.25">
      <c r="A134">
        <v>129</v>
      </c>
      <c r="B134" t="s">
        <v>3</v>
      </c>
      <c r="C134">
        <v>104</v>
      </c>
      <c r="D134">
        <v>113</v>
      </c>
      <c r="E134">
        <v>0</v>
      </c>
      <c r="F134" s="17">
        <v>449.6</v>
      </c>
      <c r="G134" t="s">
        <v>2</v>
      </c>
      <c r="H134">
        <v>27</v>
      </c>
      <c r="I134">
        <v>1910</v>
      </c>
      <c r="J134">
        <v>953.1</v>
      </c>
    </row>
    <row r="135" spans="1:10" x14ac:dyDescent="0.25">
      <c r="A135">
        <v>130</v>
      </c>
      <c r="B135" t="s">
        <v>3</v>
      </c>
      <c r="C135">
        <v>113</v>
      </c>
      <c r="D135">
        <v>124</v>
      </c>
      <c r="E135">
        <v>0</v>
      </c>
      <c r="F135" s="17">
        <v>431.3</v>
      </c>
      <c r="G135" t="s">
        <v>2</v>
      </c>
      <c r="H135">
        <v>27</v>
      </c>
      <c r="I135">
        <v>1910</v>
      </c>
      <c r="J135">
        <v>953.1</v>
      </c>
    </row>
    <row r="136" spans="1:10" x14ac:dyDescent="0.25">
      <c r="A136">
        <v>131</v>
      </c>
      <c r="B136" t="s">
        <v>3</v>
      </c>
      <c r="C136">
        <v>124</v>
      </c>
      <c r="D136">
        <v>138</v>
      </c>
      <c r="E136">
        <v>0</v>
      </c>
      <c r="F136" s="17">
        <v>455.2</v>
      </c>
      <c r="G136" t="s">
        <v>2</v>
      </c>
      <c r="H136">
        <v>27</v>
      </c>
      <c r="I136">
        <v>1910</v>
      </c>
      <c r="J136">
        <v>953.1</v>
      </c>
    </row>
    <row r="137" spans="1:10" x14ac:dyDescent="0.25">
      <c r="A137">
        <v>132</v>
      </c>
      <c r="B137" t="s">
        <v>3</v>
      </c>
      <c r="C137">
        <v>138</v>
      </c>
      <c r="D137">
        <v>150</v>
      </c>
      <c r="E137">
        <v>0</v>
      </c>
      <c r="F137" s="17">
        <v>430.7</v>
      </c>
      <c r="G137" t="s">
        <v>2</v>
      </c>
      <c r="H137">
        <v>27</v>
      </c>
      <c r="I137">
        <v>1910</v>
      </c>
      <c r="J137">
        <v>953.1</v>
      </c>
    </row>
    <row r="138" spans="1:10" x14ac:dyDescent="0.25">
      <c r="A138">
        <v>133</v>
      </c>
      <c r="B138" t="s">
        <v>3</v>
      </c>
      <c r="C138">
        <v>150</v>
      </c>
      <c r="D138">
        <v>160</v>
      </c>
      <c r="E138">
        <v>0</v>
      </c>
      <c r="F138" s="17">
        <v>473.2</v>
      </c>
      <c r="G138" t="s">
        <v>2</v>
      </c>
      <c r="H138">
        <v>27</v>
      </c>
      <c r="I138">
        <v>1910</v>
      </c>
      <c r="J138">
        <v>953.1</v>
      </c>
    </row>
    <row r="139" spans="1:10" x14ac:dyDescent="0.25">
      <c r="A139">
        <v>134</v>
      </c>
      <c r="B139" t="s">
        <v>3</v>
      </c>
      <c r="C139">
        <v>160</v>
      </c>
      <c r="D139">
        <v>166</v>
      </c>
      <c r="E139">
        <v>0</v>
      </c>
      <c r="F139" s="17">
        <v>406.2</v>
      </c>
      <c r="G139" t="s">
        <v>2</v>
      </c>
      <c r="H139">
        <v>27</v>
      </c>
      <c r="I139">
        <v>1910</v>
      </c>
      <c r="J139">
        <v>953.1</v>
      </c>
    </row>
    <row r="140" spans="1:10" x14ac:dyDescent="0.25">
      <c r="A140">
        <v>135</v>
      </c>
      <c r="B140" t="s">
        <v>3</v>
      </c>
      <c r="C140">
        <v>166</v>
      </c>
      <c r="D140">
        <v>172</v>
      </c>
      <c r="E140">
        <v>0</v>
      </c>
      <c r="F140" s="17">
        <v>487</v>
      </c>
      <c r="G140" t="s">
        <v>2</v>
      </c>
      <c r="H140">
        <v>27</v>
      </c>
      <c r="I140">
        <v>1910</v>
      </c>
      <c r="J140">
        <v>953.1</v>
      </c>
    </row>
    <row r="141" spans="1:10" x14ac:dyDescent="0.25">
      <c r="A141">
        <v>136</v>
      </c>
      <c r="B141" t="s">
        <v>3</v>
      </c>
      <c r="C141">
        <v>172</v>
      </c>
      <c r="D141">
        <v>187</v>
      </c>
      <c r="E141">
        <v>0</v>
      </c>
      <c r="F141" s="17">
        <v>444.3</v>
      </c>
      <c r="G141" t="s">
        <v>2</v>
      </c>
      <c r="H141">
        <v>27</v>
      </c>
      <c r="I141">
        <v>1910</v>
      </c>
      <c r="J141">
        <v>953.1</v>
      </c>
    </row>
    <row r="142" spans="1:10" x14ac:dyDescent="0.25">
      <c r="A142">
        <v>137</v>
      </c>
      <c r="B142" t="s">
        <v>3</v>
      </c>
      <c r="C142">
        <v>187</v>
      </c>
      <c r="D142">
        <v>201</v>
      </c>
      <c r="E142">
        <v>0</v>
      </c>
      <c r="F142" s="17">
        <v>433.2</v>
      </c>
      <c r="G142" t="s">
        <v>2</v>
      </c>
      <c r="H142">
        <v>27</v>
      </c>
      <c r="I142">
        <v>1910</v>
      </c>
      <c r="J142">
        <v>953.1</v>
      </c>
    </row>
    <row r="143" spans="1:10" x14ac:dyDescent="0.25">
      <c r="A143">
        <v>138</v>
      </c>
      <c r="B143" t="s">
        <v>3</v>
      </c>
      <c r="C143">
        <v>201</v>
      </c>
      <c r="D143">
        <v>208</v>
      </c>
      <c r="E143">
        <v>0</v>
      </c>
      <c r="F143" s="17">
        <v>421.9</v>
      </c>
      <c r="G143" t="s">
        <v>2</v>
      </c>
      <c r="H143">
        <v>27</v>
      </c>
      <c r="I143">
        <v>1910</v>
      </c>
      <c r="J143">
        <v>953.1</v>
      </c>
    </row>
    <row r="144" spans="1:10" x14ac:dyDescent="0.25">
      <c r="A144">
        <v>139</v>
      </c>
      <c r="B144" t="s">
        <v>3</v>
      </c>
      <c r="C144">
        <v>208</v>
      </c>
      <c r="D144">
        <v>214</v>
      </c>
      <c r="E144">
        <v>0</v>
      </c>
      <c r="F144" s="17">
        <v>434.5</v>
      </c>
      <c r="G144" t="s">
        <v>2</v>
      </c>
      <c r="H144">
        <v>27</v>
      </c>
      <c r="I144">
        <v>1910</v>
      </c>
      <c r="J144">
        <v>953.1</v>
      </c>
    </row>
    <row r="145" spans="1:10" x14ac:dyDescent="0.25">
      <c r="A145">
        <v>140</v>
      </c>
      <c r="B145" t="s">
        <v>3</v>
      </c>
      <c r="C145">
        <v>214</v>
      </c>
      <c r="D145">
        <v>224</v>
      </c>
      <c r="E145">
        <v>0</v>
      </c>
      <c r="F145" s="17">
        <v>461.6</v>
      </c>
      <c r="G145" t="s">
        <v>2</v>
      </c>
      <c r="H145">
        <v>27</v>
      </c>
      <c r="I145">
        <v>1910</v>
      </c>
      <c r="J145">
        <v>953.1</v>
      </c>
    </row>
  </sheetData>
  <mergeCells count="3">
    <mergeCell ref="A1:J1"/>
    <mergeCell ref="A3:J3"/>
    <mergeCell ref="A4:I4"/>
  </mergeCells>
  <printOptions horizontalCentered="1"/>
  <pageMargins left="0.39370078740157483" right="0.39370078740157483" top="0.39370078740157483" bottom="0.59055118110236227" header="0.31496062992125984" footer="0.31496062992125984"/>
  <pageSetup paperSize="9" scale="95" fitToHeight="0" orientation="portrait" r:id="rId1"/>
  <headerFooter>
    <oddFooter>&amp;R&amp;"-,Italique"&amp;8&amp;K00-049&amp;P/&amp;N</oddFoot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M145"/>
  <sheetViews>
    <sheetView zoomScaleNormal="100"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Q15" sqref="Q15"/>
    </sheetView>
  </sheetViews>
  <sheetFormatPr baseColWidth="10" defaultRowHeight="15" x14ac:dyDescent="0.25"/>
  <cols>
    <col min="1" max="1" width="10.7109375" customWidth="1"/>
    <col min="2" max="2" width="26.5703125" customWidth="1"/>
    <col min="3" max="5" width="10.7109375" customWidth="1"/>
    <col min="6" max="6" width="10.7109375" style="17" customWidth="1"/>
    <col min="7" max="8" width="10.7109375" customWidth="1"/>
    <col min="9" max="9" width="13.7109375" customWidth="1"/>
    <col min="10" max="11" width="10.7109375" customWidth="1"/>
  </cols>
  <sheetData>
    <row r="1" spans="1:13" ht="15.75" x14ac:dyDescent="0.25">
      <c r="A1" s="38" t="str">
        <f>'Données d''entrée Support'!A1</f>
        <v>Projet OMVG (Lot 5) Ligne 225 000 volts BOKE - SALTHINO</v>
      </c>
      <c r="B1" s="38"/>
      <c r="C1" s="38"/>
      <c r="D1" s="38"/>
      <c r="E1" s="38"/>
      <c r="F1" s="38"/>
      <c r="G1" s="38"/>
      <c r="H1" s="38"/>
      <c r="I1" s="38"/>
      <c r="J1" s="38"/>
    </row>
    <row r="2" spans="1:13" x14ac:dyDescent="0.25">
      <c r="A2" s="4"/>
      <c r="B2" s="4"/>
      <c r="C2" s="4"/>
      <c r="D2" s="4"/>
      <c r="E2" s="4"/>
      <c r="F2" s="15"/>
      <c r="G2" s="4"/>
      <c r="H2" s="4"/>
      <c r="I2" s="4"/>
      <c r="J2" s="4"/>
      <c r="L2" t="str">
        <f>cables!C8&amp;"-"</f>
        <v>1-</v>
      </c>
      <c r="M2" t="str">
        <f>cables!B8&amp;"/"</f>
        <v>thym94/</v>
      </c>
    </row>
    <row r="3" spans="1:13" ht="15.75" x14ac:dyDescent="0.25">
      <c r="A3" s="38" t="s">
        <v>85</v>
      </c>
      <c r="B3" s="38"/>
      <c r="C3" s="38"/>
      <c r="D3" s="38"/>
      <c r="E3" s="38"/>
      <c r="F3" s="38"/>
      <c r="G3" s="38"/>
      <c r="H3" s="38"/>
      <c r="I3" s="38"/>
      <c r="J3" s="38"/>
      <c r="L3" t="str">
        <f>cables!C9&amp;"-"</f>
        <v>3-</v>
      </c>
    </row>
    <row r="4" spans="1:13" x14ac:dyDescent="0.25">
      <c r="A4" s="39" t="str">
        <f>'Données d''entrée Support'!A4:S4</f>
        <v>Mise a jour : 07/03/2018</v>
      </c>
      <c r="B4" s="39"/>
      <c r="C4" s="39"/>
      <c r="D4" s="39"/>
      <c r="E4" s="39"/>
      <c r="F4" s="39"/>
      <c r="G4" s="39"/>
      <c r="H4" s="39"/>
      <c r="I4" s="39"/>
      <c r="J4" s="3"/>
    </row>
    <row r="5" spans="1:13" ht="50.25" customHeight="1" x14ac:dyDescent="0.25">
      <c r="A5" s="1" t="s">
        <v>0</v>
      </c>
      <c r="B5" s="1" t="s">
        <v>5</v>
      </c>
      <c r="C5" s="1" t="s">
        <v>6</v>
      </c>
      <c r="D5" s="20" t="s">
        <v>7</v>
      </c>
      <c r="E5" s="1" t="s">
        <v>8</v>
      </c>
      <c r="F5" s="23" t="s">
        <v>1</v>
      </c>
      <c r="G5" s="23" t="s">
        <v>9</v>
      </c>
      <c r="H5" s="11" t="s">
        <v>10</v>
      </c>
      <c r="I5" s="11" t="s">
        <v>11</v>
      </c>
      <c r="J5" s="11" t="s">
        <v>186</v>
      </c>
      <c r="K5" s="11" t="s">
        <v>12</v>
      </c>
      <c r="L5" s="11" t="s">
        <v>13</v>
      </c>
      <c r="M5" s="11" t="s">
        <v>14</v>
      </c>
    </row>
    <row r="6" spans="1:13" x14ac:dyDescent="0.25">
      <c r="A6" s="26">
        <v>1</v>
      </c>
      <c r="B6" s="26" t="s">
        <v>187</v>
      </c>
      <c r="C6" s="26">
        <v>1</v>
      </c>
      <c r="D6" s="26">
        <v>3</v>
      </c>
      <c r="E6" s="26">
        <v>200</v>
      </c>
      <c r="F6" s="30">
        <v>392.1</v>
      </c>
      <c r="G6" s="26" t="s">
        <v>2</v>
      </c>
      <c r="H6" s="26">
        <v>65</v>
      </c>
      <c r="I6" s="26">
        <v>1950</v>
      </c>
      <c r="J6" s="26">
        <v>3857.1</v>
      </c>
      <c r="K6" s="26" t="s">
        <v>188</v>
      </c>
      <c r="L6" s="26" t="s">
        <v>189</v>
      </c>
      <c r="M6" s="26">
        <v>2624.3</v>
      </c>
    </row>
    <row r="7" spans="1:13" x14ac:dyDescent="0.25">
      <c r="A7" s="26">
        <v>2</v>
      </c>
      <c r="B7" s="26" t="s">
        <v>187</v>
      </c>
      <c r="C7" s="26">
        <v>1</v>
      </c>
      <c r="D7" s="26">
        <v>3</v>
      </c>
      <c r="E7" s="26">
        <v>200</v>
      </c>
      <c r="F7" s="30">
        <v>394</v>
      </c>
      <c r="G7" s="26" t="s">
        <v>2</v>
      </c>
      <c r="H7" s="26">
        <v>65</v>
      </c>
      <c r="I7" s="26">
        <v>1950</v>
      </c>
      <c r="J7" s="26">
        <v>3857.1</v>
      </c>
      <c r="K7" s="26" t="s">
        <v>188</v>
      </c>
      <c r="L7" s="26" t="s">
        <v>189</v>
      </c>
      <c r="M7" s="26">
        <v>2618.4</v>
      </c>
    </row>
    <row r="8" spans="1:13" x14ac:dyDescent="0.25">
      <c r="A8" s="26">
        <v>3</v>
      </c>
      <c r="B8" s="26" t="s">
        <v>190</v>
      </c>
      <c r="C8" s="26">
        <v>1</v>
      </c>
      <c r="D8" s="26">
        <v>3</v>
      </c>
      <c r="E8" s="26">
        <v>0</v>
      </c>
      <c r="F8" s="30">
        <v>392.5</v>
      </c>
      <c r="G8" s="26" t="s">
        <v>2</v>
      </c>
      <c r="H8" s="26">
        <v>15</v>
      </c>
      <c r="I8" s="26">
        <v>2700</v>
      </c>
      <c r="J8" s="26">
        <v>1323</v>
      </c>
      <c r="K8" s="26" t="s">
        <v>188</v>
      </c>
      <c r="L8" s="26" t="s">
        <v>189</v>
      </c>
      <c r="M8" s="26">
        <v>2699.8</v>
      </c>
    </row>
    <row r="9" spans="1:13" x14ac:dyDescent="0.25">
      <c r="A9" s="26">
        <v>4</v>
      </c>
      <c r="B9" s="26" t="s">
        <v>191</v>
      </c>
      <c r="C9" s="26">
        <v>3</v>
      </c>
      <c r="D9" s="26">
        <v>10</v>
      </c>
      <c r="E9" s="26">
        <v>0</v>
      </c>
      <c r="F9" s="30">
        <v>590.79999999999995</v>
      </c>
      <c r="G9" s="26" t="s">
        <v>2</v>
      </c>
      <c r="H9" s="26">
        <v>15</v>
      </c>
      <c r="I9" s="26">
        <v>2600</v>
      </c>
      <c r="J9" s="26">
        <v>1245.4000000000001</v>
      </c>
      <c r="K9" s="26" t="s">
        <v>188</v>
      </c>
      <c r="L9" s="26" t="s">
        <v>189</v>
      </c>
      <c r="M9" s="26">
        <v>2599.6</v>
      </c>
    </row>
    <row r="10" spans="1:13" x14ac:dyDescent="0.25">
      <c r="A10">
        <v>5</v>
      </c>
      <c r="B10" t="s">
        <v>187</v>
      </c>
      <c r="C10">
        <v>3</v>
      </c>
      <c r="D10" s="26">
        <v>21</v>
      </c>
      <c r="E10">
        <v>200</v>
      </c>
      <c r="F10" s="17">
        <v>754.1</v>
      </c>
      <c r="G10" t="s">
        <v>2</v>
      </c>
      <c r="H10">
        <v>65</v>
      </c>
      <c r="I10">
        <v>2300</v>
      </c>
      <c r="J10">
        <v>4549.3999999999996</v>
      </c>
      <c r="K10" t="s">
        <v>188</v>
      </c>
      <c r="L10" t="s">
        <v>189</v>
      </c>
      <c r="M10">
        <v>2857.2</v>
      </c>
    </row>
    <row r="11" spans="1:13" x14ac:dyDescent="0.25">
      <c r="A11">
        <v>6</v>
      </c>
      <c r="B11" t="s">
        <v>187</v>
      </c>
      <c r="C11">
        <v>3</v>
      </c>
      <c r="D11">
        <v>21</v>
      </c>
      <c r="E11">
        <v>200</v>
      </c>
      <c r="F11" s="17">
        <v>754.1</v>
      </c>
      <c r="G11" t="s">
        <v>2</v>
      </c>
      <c r="H11">
        <v>65</v>
      </c>
      <c r="I11">
        <v>2300</v>
      </c>
      <c r="J11">
        <v>4549.3999999999996</v>
      </c>
      <c r="K11" t="s">
        <v>188</v>
      </c>
      <c r="L11" t="s">
        <v>189</v>
      </c>
      <c r="M11">
        <v>2856</v>
      </c>
    </row>
    <row r="12" spans="1:13" x14ac:dyDescent="0.25">
      <c r="A12">
        <v>7</v>
      </c>
      <c r="B12" t="s">
        <v>190</v>
      </c>
      <c r="C12">
        <v>3</v>
      </c>
      <c r="D12">
        <v>10</v>
      </c>
      <c r="E12">
        <v>0</v>
      </c>
      <c r="F12" s="17">
        <v>590.70000000000005</v>
      </c>
      <c r="G12" t="s">
        <v>2</v>
      </c>
      <c r="H12">
        <v>15</v>
      </c>
      <c r="I12">
        <v>2600</v>
      </c>
      <c r="J12">
        <v>1274</v>
      </c>
      <c r="K12" t="s">
        <v>188</v>
      </c>
      <c r="L12" t="s">
        <v>189</v>
      </c>
      <c r="M12">
        <v>2599.8000000000002</v>
      </c>
    </row>
    <row r="13" spans="1:13" x14ac:dyDescent="0.25">
      <c r="A13">
        <v>8</v>
      </c>
      <c r="B13" t="s">
        <v>190</v>
      </c>
      <c r="C13">
        <v>10</v>
      </c>
      <c r="D13">
        <v>14</v>
      </c>
      <c r="E13">
        <v>0</v>
      </c>
      <c r="F13" s="17">
        <v>926.7</v>
      </c>
      <c r="G13" t="s">
        <v>2</v>
      </c>
      <c r="H13">
        <v>15</v>
      </c>
      <c r="I13">
        <v>2600</v>
      </c>
      <c r="J13">
        <v>1274</v>
      </c>
      <c r="K13" t="s">
        <v>188</v>
      </c>
      <c r="L13" t="s">
        <v>189</v>
      </c>
      <c r="M13">
        <v>2598.6999999999998</v>
      </c>
    </row>
    <row r="14" spans="1:13" x14ac:dyDescent="0.25">
      <c r="A14">
        <v>9</v>
      </c>
      <c r="B14" t="s">
        <v>191</v>
      </c>
      <c r="C14">
        <v>10</v>
      </c>
      <c r="D14">
        <v>14</v>
      </c>
      <c r="E14">
        <v>0</v>
      </c>
      <c r="F14" s="17">
        <v>926.6</v>
      </c>
      <c r="G14" t="s">
        <v>2</v>
      </c>
      <c r="H14">
        <v>15</v>
      </c>
      <c r="I14">
        <v>2600</v>
      </c>
      <c r="J14">
        <v>1245.4000000000001</v>
      </c>
      <c r="K14" t="s">
        <v>188</v>
      </c>
      <c r="L14" t="s">
        <v>189</v>
      </c>
      <c r="M14">
        <v>2598.6</v>
      </c>
    </row>
    <row r="15" spans="1:13" x14ac:dyDescent="0.25">
      <c r="A15">
        <v>10</v>
      </c>
      <c r="B15" t="s">
        <v>190</v>
      </c>
      <c r="C15">
        <v>14</v>
      </c>
      <c r="D15">
        <v>15</v>
      </c>
      <c r="E15">
        <v>0</v>
      </c>
      <c r="F15" s="17">
        <v>415.3</v>
      </c>
      <c r="G15" t="s">
        <v>2</v>
      </c>
      <c r="H15">
        <v>15</v>
      </c>
      <c r="I15">
        <v>2600</v>
      </c>
      <c r="J15">
        <v>1274</v>
      </c>
      <c r="K15" t="s">
        <v>188</v>
      </c>
      <c r="L15" t="s">
        <v>189</v>
      </c>
      <c r="M15">
        <v>2598.8000000000002</v>
      </c>
    </row>
    <row r="16" spans="1:13" x14ac:dyDescent="0.25">
      <c r="A16">
        <v>11</v>
      </c>
      <c r="B16" t="s">
        <v>191</v>
      </c>
      <c r="C16">
        <v>14</v>
      </c>
      <c r="D16">
        <v>15</v>
      </c>
      <c r="E16">
        <v>0</v>
      </c>
      <c r="F16" s="17">
        <v>415.3</v>
      </c>
      <c r="G16" t="s">
        <v>2</v>
      </c>
      <c r="H16">
        <v>15</v>
      </c>
      <c r="I16">
        <v>2600</v>
      </c>
      <c r="J16">
        <v>1245.4000000000001</v>
      </c>
      <c r="K16" t="s">
        <v>188</v>
      </c>
      <c r="L16" t="s">
        <v>189</v>
      </c>
      <c r="M16" t="str">
        <f>cables!B17&amp;"-"</f>
        <v>thym94-</v>
      </c>
    </row>
    <row r="17" spans="1:13" x14ac:dyDescent="0.25">
      <c r="A17">
        <v>12</v>
      </c>
      <c r="B17" t="s">
        <v>190</v>
      </c>
      <c r="C17">
        <v>15</v>
      </c>
      <c r="D17">
        <v>21</v>
      </c>
      <c r="E17">
        <v>0</v>
      </c>
      <c r="F17" s="17">
        <v>772.4</v>
      </c>
      <c r="G17" t="s">
        <v>2</v>
      </c>
      <c r="H17">
        <v>15</v>
      </c>
      <c r="I17">
        <v>2600</v>
      </c>
      <c r="J17">
        <v>1274</v>
      </c>
      <c r="K17" t="s">
        <v>188</v>
      </c>
      <c r="L17" t="s">
        <v>189</v>
      </c>
      <c r="M17">
        <v>2602.3000000000002</v>
      </c>
    </row>
    <row r="18" spans="1:13" x14ac:dyDescent="0.25">
      <c r="A18">
        <v>13</v>
      </c>
      <c r="B18" t="s">
        <v>191</v>
      </c>
      <c r="C18">
        <v>15</v>
      </c>
      <c r="D18">
        <v>21</v>
      </c>
      <c r="E18">
        <v>0</v>
      </c>
      <c r="F18" s="17">
        <v>772.5</v>
      </c>
      <c r="G18" t="s">
        <v>2</v>
      </c>
      <c r="H18">
        <v>15</v>
      </c>
      <c r="I18">
        <v>2600</v>
      </c>
      <c r="J18">
        <v>1245.4000000000001</v>
      </c>
      <c r="K18" t="s">
        <v>188</v>
      </c>
      <c r="L18" t="s">
        <v>189</v>
      </c>
      <c r="M18">
        <v>2602.1999999999998</v>
      </c>
    </row>
    <row r="19" spans="1:13" x14ac:dyDescent="0.25">
      <c r="A19">
        <v>14</v>
      </c>
      <c r="B19" t="s">
        <v>187</v>
      </c>
      <c r="C19">
        <v>21</v>
      </c>
      <c r="D19">
        <v>23</v>
      </c>
      <c r="E19">
        <v>200</v>
      </c>
      <c r="F19" s="17">
        <v>1360.9</v>
      </c>
      <c r="G19" t="s">
        <v>2</v>
      </c>
      <c r="H19">
        <v>65</v>
      </c>
      <c r="I19">
        <v>2280</v>
      </c>
      <c r="J19">
        <v>4509.8</v>
      </c>
      <c r="K19" t="s">
        <v>188</v>
      </c>
      <c r="L19" t="s">
        <v>189</v>
      </c>
      <c r="M19">
        <v>2367.1</v>
      </c>
    </row>
    <row r="20" spans="1:13" x14ac:dyDescent="0.25">
      <c r="A20">
        <v>15</v>
      </c>
      <c r="B20" t="s">
        <v>187</v>
      </c>
      <c r="C20">
        <v>21</v>
      </c>
      <c r="D20">
        <v>23</v>
      </c>
      <c r="E20">
        <v>200</v>
      </c>
      <c r="F20" s="17">
        <v>1360.7</v>
      </c>
      <c r="G20" t="s">
        <v>2</v>
      </c>
      <c r="H20">
        <v>65</v>
      </c>
      <c r="I20">
        <v>2280</v>
      </c>
      <c r="J20">
        <v>4509.8</v>
      </c>
      <c r="K20" t="s">
        <v>188</v>
      </c>
      <c r="L20" t="s">
        <v>189</v>
      </c>
      <c r="M20">
        <v>2366.9</v>
      </c>
    </row>
    <row r="21" spans="1:13" x14ac:dyDescent="0.25">
      <c r="A21">
        <v>16</v>
      </c>
      <c r="B21" t="s">
        <v>190</v>
      </c>
      <c r="C21">
        <v>21</v>
      </c>
      <c r="D21">
        <v>23</v>
      </c>
      <c r="E21">
        <v>0</v>
      </c>
      <c r="F21" s="17">
        <v>1360.9</v>
      </c>
      <c r="G21" t="s">
        <v>2</v>
      </c>
      <c r="H21">
        <v>15</v>
      </c>
      <c r="I21">
        <v>2500</v>
      </c>
      <c r="J21">
        <v>1225</v>
      </c>
      <c r="K21" t="s">
        <v>188</v>
      </c>
      <c r="L21" t="s">
        <v>189</v>
      </c>
      <c r="M21">
        <v>2500.3000000000002</v>
      </c>
    </row>
    <row r="22" spans="1:13" x14ac:dyDescent="0.25">
      <c r="A22">
        <v>17</v>
      </c>
      <c r="B22" t="s">
        <v>191</v>
      </c>
      <c r="C22">
        <v>21</v>
      </c>
      <c r="D22">
        <v>23</v>
      </c>
      <c r="E22">
        <v>0</v>
      </c>
      <c r="F22" s="17">
        <v>1360.8</v>
      </c>
      <c r="G22" t="s">
        <v>2</v>
      </c>
      <c r="H22">
        <v>15</v>
      </c>
      <c r="I22">
        <v>2500</v>
      </c>
      <c r="J22">
        <v>1197.5</v>
      </c>
      <c r="K22" t="s">
        <v>188</v>
      </c>
      <c r="L22" t="s">
        <v>189</v>
      </c>
      <c r="M22">
        <v>2500.3000000000002</v>
      </c>
    </row>
    <row r="23" spans="1:13" x14ac:dyDescent="0.25">
      <c r="A23">
        <v>18</v>
      </c>
      <c r="B23" t="s">
        <v>187</v>
      </c>
      <c r="C23">
        <v>23</v>
      </c>
      <c r="D23">
        <v>28</v>
      </c>
      <c r="E23">
        <v>200</v>
      </c>
      <c r="F23" s="17">
        <v>482.3</v>
      </c>
      <c r="G23" t="s">
        <v>2</v>
      </c>
      <c r="H23">
        <v>65</v>
      </c>
      <c r="I23">
        <v>1850</v>
      </c>
      <c r="J23">
        <v>3659.3</v>
      </c>
      <c r="K23" t="s">
        <v>188</v>
      </c>
      <c r="L23" t="s">
        <v>189</v>
      </c>
      <c r="M23">
        <v>2281.3000000000002</v>
      </c>
    </row>
    <row r="24" spans="1:13" x14ac:dyDescent="0.25">
      <c r="A24">
        <v>19</v>
      </c>
      <c r="B24" t="s">
        <v>187</v>
      </c>
      <c r="C24">
        <v>23</v>
      </c>
      <c r="D24">
        <v>28</v>
      </c>
      <c r="E24">
        <v>200</v>
      </c>
      <c r="F24" s="17">
        <v>481</v>
      </c>
      <c r="G24" t="s">
        <v>2</v>
      </c>
      <c r="H24">
        <v>65</v>
      </c>
      <c r="I24">
        <v>1850</v>
      </c>
      <c r="J24">
        <v>3659.3</v>
      </c>
      <c r="K24" t="s">
        <v>188</v>
      </c>
      <c r="L24" t="s">
        <v>189</v>
      </c>
      <c r="M24">
        <v>2285.3000000000002</v>
      </c>
    </row>
    <row r="25" spans="1:13" x14ac:dyDescent="0.25">
      <c r="A25">
        <v>20</v>
      </c>
      <c r="B25" t="s">
        <v>191</v>
      </c>
      <c r="C25">
        <v>23</v>
      </c>
      <c r="D25">
        <v>24</v>
      </c>
      <c r="E25">
        <v>0</v>
      </c>
      <c r="F25" s="17">
        <v>452.7</v>
      </c>
      <c r="G25" t="s">
        <v>2</v>
      </c>
      <c r="H25">
        <v>15</v>
      </c>
      <c r="I25">
        <v>2450</v>
      </c>
      <c r="J25">
        <v>1173.5</v>
      </c>
      <c r="K25" t="s">
        <v>188</v>
      </c>
      <c r="L25" t="s">
        <v>189</v>
      </c>
      <c r="M25">
        <v>2450.6</v>
      </c>
    </row>
    <row r="26" spans="1:13" x14ac:dyDescent="0.25">
      <c r="A26">
        <v>21</v>
      </c>
      <c r="B26" t="s">
        <v>190</v>
      </c>
      <c r="C26">
        <v>23</v>
      </c>
      <c r="D26">
        <v>24</v>
      </c>
      <c r="E26">
        <v>0</v>
      </c>
      <c r="F26" s="17">
        <v>447.2</v>
      </c>
      <c r="G26" t="s">
        <v>2</v>
      </c>
      <c r="H26">
        <v>15</v>
      </c>
      <c r="I26">
        <v>2450</v>
      </c>
      <c r="J26">
        <v>1200.5</v>
      </c>
      <c r="K26" t="s">
        <v>188</v>
      </c>
      <c r="L26" t="s">
        <v>189</v>
      </c>
      <c r="M26">
        <v>2451</v>
      </c>
    </row>
    <row r="27" spans="1:13" x14ac:dyDescent="0.25">
      <c r="A27">
        <v>22</v>
      </c>
      <c r="B27" t="s">
        <v>190</v>
      </c>
      <c r="C27">
        <v>24</v>
      </c>
      <c r="D27">
        <v>25</v>
      </c>
      <c r="E27">
        <v>0</v>
      </c>
      <c r="F27" s="17">
        <v>371</v>
      </c>
      <c r="G27" t="s">
        <v>2</v>
      </c>
      <c r="H27">
        <v>15</v>
      </c>
      <c r="I27">
        <v>2450</v>
      </c>
      <c r="J27">
        <v>1200.5</v>
      </c>
      <c r="K27" t="s">
        <v>188</v>
      </c>
      <c r="L27" t="s">
        <v>189</v>
      </c>
      <c r="M27">
        <v>2449.6</v>
      </c>
    </row>
    <row r="28" spans="1:13" x14ac:dyDescent="0.25">
      <c r="A28">
        <v>23</v>
      </c>
      <c r="B28" t="s">
        <v>191</v>
      </c>
      <c r="C28">
        <v>24</v>
      </c>
      <c r="D28">
        <v>25</v>
      </c>
      <c r="E28">
        <v>0</v>
      </c>
      <c r="F28" s="17">
        <v>371</v>
      </c>
      <c r="G28" t="s">
        <v>2</v>
      </c>
      <c r="H28">
        <v>15</v>
      </c>
      <c r="I28">
        <v>2450</v>
      </c>
      <c r="J28">
        <v>1173.5</v>
      </c>
      <c r="K28" t="s">
        <v>188</v>
      </c>
      <c r="L28" t="s">
        <v>189</v>
      </c>
      <c r="M28">
        <v>2449.1</v>
      </c>
    </row>
    <row r="29" spans="1:13" x14ac:dyDescent="0.25">
      <c r="A29">
        <v>24</v>
      </c>
      <c r="B29" t="s">
        <v>190</v>
      </c>
      <c r="C29">
        <v>25</v>
      </c>
      <c r="D29">
        <v>27</v>
      </c>
      <c r="E29">
        <v>0</v>
      </c>
      <c r="F29" s="17">
        <v>552.70000000000005</v>
      </c>
      <c r="G29" t="s">
        <v>2</v>
      </c>
      <c r="H29">
        <v>15</v>
      </c>
      <c r="I29">
        <v>2450</v>
      </c>
      <c r="J29">
        <v>1200.5</v>
      </c>
      <c r="K29" t="s">
        <v>188</v>
      </c>
      <c r="L29" t="s">
        <v>189</v>
      </c>
      <c r="M29">
        <v>2448.6</v>
      </c>
    </row>
    <row r="30" spans="1:13" x14ac:dyDescent="0.25">
      <c r="A30">
        <v>25</v>
      </c>
      <c r="B30" t="s">
        <v>191</v>
      </c>
      <c r="C30">
        <v>25</v>
      </c>
      <c r="D30">
        <v>27</v>
      </c>
      <c r="E30">
        <v>0</v>
      </c>
      <c r="F30" s="17">
        <v>552.70000000000005</v>
      </c>
      <c r="G30" t="s">
        <v>2</v>
      </c>
      <c r="H30">
        <v>15</v>
      </c>
      <c r="I30">
        <v>2450</v>
      </c>
      <c r="J30">
        <v>1173.5</v>
      </c>
      <c r="K30" t="s">
        <v>188</v>
      </c>
      <c r="L30" t="s">
        <v>189</v>
      </c>
      <c r="M30">
        <v>2448.5</v>
      </c>
    </row>
    <row r="31" spans="1:13" x14ac:dyDescent="0.25">
      <c r="A31">
        <v>26</v>
      </c>
      <c r="B31" t="s">
        <v>190</v>
      </c>
      <c r="C31">
        <v>27</v>
      </c>
      <c r="D31">
        <v>28</v>
      </c>
      <c r="E31">
        <v>0</v>
      </c>
      <c r="F31" s="17">
        <v>396.3</v>
      </c>
      <c r="G31" t="s">
        <v>2</v>
      </c>
      <c r="H31">
        <v>15</v>
      </c>
      <c r="I31">
        <v>2450</v>
      </c>
      <c r="J31">
        <v>1200.5</v>
      </c>
      <c r="K31" t="s">
        <v>188</v>
      </c>
      <c r="L31" t="s">
        <v>189</v>
      </c>
      <c r="M31">
        <v>2449.3000000000002</v>
      </c>
    </row>
    <row r="32" spans="1:13" x14ac:dyDescent="0.25">
      <c r="A32">
        <v>27</v>
      </c>
      <c r="B32" t="s">
        <v>191</v>
      </c>
      <c r="C32">
        <v>27</v>
      </c>
      <c r="D32">
        <v>28</v>
      </c>
      <c r="E32">
        <v>0</v>
      </c>
      <c r="F32" s="17">
        <v>394.2</v>
      </c>
      <c r="G32" t="s">
        <v>2</v>
      </c>
      <c r="H32">
        <v>15</v>
      </c>
      <c r="I32">
        <v>2450</v>
      </c>
      <c r="J32">
        <v>1173.5</v>
      </c>
      <c r="K32" t="s">
        <v>188</v>
      </c>
      <c r="L32" t="s">
        <v>189</v>
      </c>
      <c r="M32">
        <v>2449</v>
      </c>
    </row>
    <row r="33" spans="1:13" x14ac:dyDescent="0.25">
      <c r="A33">
        <v>28</v>
      </c>
      <c r="B33" t="s">
        <v>187</v>
      </c>
      <c r="C33">
        <v>28</v>
      </c>
      <c r="D33">
        <v>29</v>
      </c>
      <c r="E33">
        <v>200</v>
      </c>
      <c r="F33" s="17">
        <v>31</v>
      </c>
      <c r="G33" t="s">
        <v>2</v>
      </c>
      <c r="H33">
        <v>65</v>
      </c>
      <c r="I33">
        <v>300</v>
      </c>
      <c r="J33">
        <v>593.4</v>
      </c>
      <c r="K33" t="s">
        <v>188</v>
      </c>
      <c r="L33" t="s">
        <v>189</v>
      </c>
      <c r="M33">
        <v>317.5</v>
      </c>
    </row>
    <row r="34" spans="1:13" x14ac:dyDescent="0.25">
      <c r="A34">
        <v>29</v>
      </c>
      <c r="B34" t="s">
        <v>187</v>
      </c>
      <c r="C34">
        <v>28</v>
      </c>
      <c r="D34">
        <v>29</v>
      </c>
      <c r="E34">
        <v>200</v>
      </c>
      <c r="F34" s="17">
        <v>30.9</v>
      </c>
      <c r="G34" t="s">
        <v>2</v>
      </c>
      <c r="H34">
        <v>65</v>
      </c>
      <c r="I34">
        <v>300</v>
      </c>
      <c r="J34">
        <v>593.4</v>
      </c>
      <c r="K34" t="s">
        <v>188</v>
      </c>
      <c r="L34" t="s">
        <v>189</v>
      </c>
      <c r="M34">
        <v>317.39999999999998</v>
      </c>
    </row>
    <row r="35" spans="1:13" x14ac:dyDescent="0.25">
      <c r="A35">
        <v>30</v>
      </c>
      <c r="B35" t="s">
        <v>190</v>
      </c>
      <c r="C35">
        <v>28</v>
      </c>
      <c r="D35">
        <v>29</v>
      </c>
      <c r="E35">
        <v>0</v>
      </c>
      <c r="F35" s="17">
        <v>32.4</v>
      </c>
      <c r="G35" t="s">
        <v>2</v>
      </c>
      <c r="H35">
        <v>15</v>
      </c>
      <c r="I35">
        <v>600</v>
      </c>
      <c r="J35">
        <v>294</v>
      </c>
      <c r="K35" t="s">
        <v>188</v>
      </c>
      <c r="L35" t="s">
        <v>189</v>
      </c>
      <c r="M35">
        <v>599.79999999999995</v>
      </c>
    </row>
    <row r="36" spans="1:13" x14ac:dyDescent="0.25">
      <c r="A36">
        <v>31</v>
      </c>
      <c r="B36" t="s">
        <v>191</v>
      </c>
      <c r="C36">
        <v>28</v>
      </c>
      <c r="D36">
        <v>29</v>
      </c>
      <c r="E36">
        <v>0</v>
      </c>
      <c r="F36" s="17">
        <v>32.4</v>
      </c>
      <c r="G36" t="s">
        <v>2</v>
      </c>
      <c r="H36">
        <v>15</v>
      </c>
      <c r="I36">
        <v>600</v>
      </c>
      <c r="J36">
        <v>287.39999999999998</v>
      </c>
      <c r="K36" t="s">
        <v>188</v>
      </c>
      <c r="L36" t="s">
        <v>189</v>
      </c>
      <c r="M36">
        <v>600.29999999999995</v>
      </c>
    </row>
    <row r="79" spans="3:10" x14ac:dyDescent="0.25">
      <c r="C79" t="s">
        <v>174</v>
      </c>
      <c r="D79">
        <v>0</v>
      </c>
      <c r="F79" s="17">
        <v>0</v>
      </c>
      <c r="G79">
        <v>0</v>
      </c>
      <c r="H79">
        <v>0</v>
      </c>
      <c r="I79">
        <v>0</v>
      </c>
      <c r="J79">
        <v>0</v>
      </c>
    </row>
    <row r="80" spans="3:10" x14ac:dyDescent="0.25">
      <c r="C80" t="s">
        <v>175</v>
      </c>
      <c r="D80">
        <v>0</v>
      </c>
      <c r="F80" s="17">
        <v>0</v>
      </c>
      <c r="G80">
        <v>0</v>
      </c>
      <c r="H80">
        <v>0</v>
      </c>
      <c r="I80">
        <v>0</v>
      </c>
      <c r="J80">
        <v>0</v>
      </c>
    </row>
    <row r="81" spans="1:10" x14ac:dyDescent="0.25">
      <c r="C81" t="s">
        <v>176</v>
      </c>
      <c r="D81">
        <v>0</v>
      </c>
      <c r="F81" s="17">
        <v>0</v>
      </c>
      <c r="G81">
        <v>0</v>
      </c>
      <c r="H81">
        <v>0</v>
      </c>
      <c r="I81">
        <v>0</v>
      </c>
      <c r="J81">
        <v>0</v>
      </c>
    </row>
    <row r="82" spans="1:10" x14ac:dyDescent="0.25">
      <c r="A82">
        <v>77</v>
      </c>
      <c r="B82" t="s">
        <v>86</v>
      </c>
      <c r="C82">
        <v>150</v>
      </c>
      <c r="D82">
        <v>160</v>
      </c>
      <c r="E82">
        <v>225</v>
      </c>
      <c r="F82" s="17">
        <v>473.2</v>
      </c>
      <c r="G82" t="s">
        <v>2</v>
      </c>
      <c r="H82">
        <v>27</v>
      </c>
      <c r="I82">
        <v>1730</v>
      </c>
      <c r="J82">
        <v>2700.5</v>
      </c>
    </row>
    <row r="83" spans="1:10" x14ac:dyDescent="0.25">
      <c r="A83">
        <v>78</v>
      </c>
      <c r="B83" t="s">
        <v>86</v>
      </c>
      <c r="C83">
        <v>160</v>
      </c>
      <c r="D83">
        <v>166</v>
      </c>
      <c r="E83">
        <v>225</v>
      </c>
      <c r="F83" s="17">
        <v>406.2</v>
      </c>
      <c r="G83" t="s">
        <v>2</v>
      </c>
      <c r="H83">
        <v>27</v>
      </c>
      <c r="I83">
        <v>1730</v>
      </c>
      <c r="J83">
        <v>2700.5</v>
      </c>
    </row>
    <row r="84" spans="1:10" x14ac:dyDescent="0.25">
      <c r="A84">
        <v>79</v>
      </c>
      <c r="B84" t="s">
        <v>86</v>
      </c>
      <c r="C84">
        <v>166</v>
      </c>
      <c r="D84">
        <v>172</v>
      </c>
      <c r="E84">
        <v>225</v>
      </c>
      <c r="F84" s="17">
        <v>487</v>
      </c>
      <c r="G84" t="s">
        <v>2</v>
      </c>
      <c r="H84">
        <v>27</v>
      </c>
      <c r="I84">
        <v>1730</v>
      </c>
      <c r="J84">
        <v>2700.5</v>
      </c>
    </row>
    <row r="85" spans="1:10" x14ac:dyDescent="0.25">
      <c r="A85">
        <v>80</v>
      </c>
      <c r="B85" t="s">
        <v>86</v>
      </c>
      <c r="C85">
        <v>172</v>
      </c>
      <c r="D85">
        <v>187</v>
      </c>
      <c r="E85">
        <v>225</v>
      </c>
      <c r="F85" s="17">
        <v>444.3</v>
      </c>
      <c r="G85" t="s">
        <v>2</v>
      </c>
      <c r="H85">
        <v>27</v>
      </c>
      <c r="I85">
        <v>1730</v>
      </c>
      <c r="J85">
        <v>2700.5</v>
      </c>
    </row>
    <row r="86" spans="1:10" x14ac:dyDescent="0.25">
      <c r="A86">
        <v>81</v>
      </c>
      <c r="B86" t="s">
        <v>86</v>
      </c>
      <c r="C86">
        <v>187</v>
      </c>
      <c r="D86">
        <v>201</v>
      </c>
      <c r="E86">
        <v>225</v>
      </c>
      <c r="F86" s="17">
        <v>433.2</v>
      </c>
      <c r="G86" t="s">
        <v>2</v>
      </c>
      <c r="H86">
        <v>27</v>
      </c>
      <c r="I86">
        <v>1730</v>
      </c>
      <c r="J86">
        <v>2700.5</v>
      </c>
    </row>
    <row r="87" spans="1:10" x14ac:dyDescent="0.25">
      <c r="A87">
        <v>82</v>
      </c>
      <c r="B87" t="s">
        <v>86</v>
      </c>
      <c r="C87">
        <v>201</v>
      </c>
      <c r="D87">
        <v>208</v>
      </c>
      <c r="E87">
        <v>225</v>
      </c>
      <c r="F87" s="17">
        <v>421.9</v>
      </c>
      <c r="G87" t="s">
        <v>2</v>
      </c>
      <c r="H87">
        <v>27</v>
      </c>
      <c r="I87">
        <v>1730</v>
      </c>
      <c r="J87">
        <v>2700.5</v>
      </c>
    </row>
    <row r="88" spans="1:10" x14ac:dyDescent="0.25">
      <c r="A88">
        <v>83</v>
      </c>
      <c r="B88" t="s">
        <v>86</v>
      </c>
      <c r="C88">
        <v>208</v>
      </c>
      <c r="D88">
        <v>214</v>
      </c>
      <c r="E88">
        <v>225</v>
      </c>
      <c r="F88" s="17">
        <v>434.4</v>
      </c>
      <c r="G88" t="s">
        <v>2</v>
      </c>
      <c r="H88">
        <v>27</v>
      </c>
      <c r="I88">
        <v>1730</v>
      </c>
      <c r="J88">
        <v>2700.5</v>
      </c>
    </row>
    <row r="89" spans="1:10" x14ac:dyDescent="0.25">
      <c r="A89">
        <v>84</v>
      </c>
      <c r="B89" t="s">
        <v>86</v>
      </c>
      <c r="C89">
        <v>214</v>
      </c>
      <c r="D89">
        <v>224</v>
      </c>
      <c r="E89">
        <v>225</v>
      </c>
      <c r="F89" s="17">
        <v>461.5</v>
      </c>
      <c r="G89" t="s">
        <v>2</v>
      </c>
      <c r="H89">
        <v>27</v>
      </c>
      <c r="I89">
        <v>1730</v>
      </c>
      <c r="J89">
        <v>2700.5</v>
      </c>
    </row>
    <row r="90" spans="1:10" x14ac:dyDescent="0.25">
      <c r="A90">
        <v>85</v>
      </c>
      <c r="B90" t="s">
        <v>4</v>
      </c>
      <c r="C90">
        <v>1</v>
      </c>
      <c r="D90">
        <v>5</v>
      </c>
      <c r="E90">
        <v>0</v>
      </c>
      <c r="F90" s="17">
        <v>443</v>
      </c>
      <c r="G90" t="s">
        <v>2</v>
      </c>
      <c r="H90">
        <v>27</v>
      </c>
      <c r="I90">
        <v>1890</v>
      </c>
      <c r="J90">
        <v>1238.5</v>
      </c>
    </row>
    <row r="91" spans="1:10" x14ac:dyDescent="0.25">
      <c r="A91">
        <v>86</v>
      </c>
      <c r="B91" t="s">
        <v>4</v>
      </c>
      <c r="C91">
        <v>5</v>
      </c>
      <c r="D91">
        <v>6</v>
      </c>
      <c r="E91">
        <v>0</v>
      </c>
      <c r="F91" s="17">
        <v>429.2</v>
      </c>
      <c r="G91" t="s">
        <v>2</v>
      </c>
      <c r="H91">
        <v>27</v>
      </c>
      <c r="I91">
        <v>1910</v>
      </c>
      <c r="J91">
        <v>1251.5999999999999</v>
      </c>
    </row>
    <row r="92" spans="1:10" x14ac:dyDescent="0.25">
      <c r="A92">
        <v>87</v>
      </c>
      <c r="B92" t="s">
        <v>4</v>
      </c>
      <c r="C92">
        <v>6</v>
      </c>
      <c r="D92">
        <v>9</v>
      </c>
      <c r="E92">
        <v>0</v>
      </c>
      <c r="F92" s="17">
        <v>479.2</v>
      </c>
      <c r="G92" t="s">
        <v>2</v>
      </c>
      <c r="H92">
        <v>27</v>
      </c>
      <c r="I92">
        <v>1910</v>
      </c>
      <c r="J92">
        <v>1251.5999999999999</v>
      </c>
    </row>
    <row r="93" spans="1:10" x14ac:dyDescent="0.25">
      <c r="A93">
        <v>88</v>
      </c>
      <c r="B93" t="s">
        <v>4</v>
      </c>
      <c r="C93">
        <v>9</v>
      </c>
      <c r="D93">
        <v>15</v>
      </c>
      <c r="E93">
        <v>0</v>
      </c>
      <c r="F93" s="17">
        <v>483.1</v>
      </c>
      <c r="G93" t="s">
        <v>2</v>
      </c>
      <c r="H93">
        <v>27</v>
      </c>
      <c r="I93">
        <v>1910</v>
      </c>
      <c r="J93">
        <v>1251.5999999999999</v>
      </c>
    </row>
    <row r="94" spans="1:10" x14ac:dyDescent="0.25">
      <c r="A94">
        <v>89</v>
      </c>
      <c r="B94" t="s">
        <v>4</v>
      </c>
      <c r="C94">
        <v>15</v>
      </c>
      <c r="D94">
        <v>22</v>
      </c>
      <c r="E94">
        <v>0</v>
      </c>
      <c r="F94" s="17">
        <v>462.2</v>
      </c>
      <c r="G94" t="s">
        <v>2</v>
      </c>
      <c r="H94">
        <v>27</v>
      </c>
      <c r="I94">
        <v>1910</v>
      </c>
      <c r="J94">
        <v>1251.5999999999999</v>
      </c>
    </row>
    <row r="95" spans="1:10" x14ac:dyDescent="0.25">
      <c r="A95">
        <v>90</v>
      </c>
      <c r="B95" t="s">
        <v>4</v>
      </c>
      <c r="C95">
        <v>22</v>
      </c>
      <c r="D95">
        <v>35</v>
      </c>
      <c r="E95">
        <v>0</v>
      </c>
      <c r="F95" s="17">
        <v>449.9</v>
      </c>
      <c r="G95" t="s">
        <v>2</v>
      </c>
      <c r="H95">
        <v>27</v>
      </c>
      <c r="I95">
        <v>1910</v>
      </c>
      <c r="J95">
        <v>1251.5999999999999</v>
      </c>
    </row>
    <row r="96" spans="1:10" x14ac:dyDescent="0.25">
      <c r="A96">
        <v>91</v>
      </c>
      <c r="B96" t="s">
        <v>4</v>
      </c>
      <c r="C96">
        <v>35</v>
      </c>
      <c r="D96">
        <v>44</v>
      </c>
      <c r="E96">
        <v>0</v>
      </c>
      <c r="F96" s="17">
        <v>477.4</v>
      </c>
      <c r="G96" t="s">
        <v>2</v>
      </c>
      <c r="H96">
        <v>27</v>
      </c>
      <c r="I96">
        <v>1910</v>
      </c>
      <c r="J96">
        <v>1251.5999999999999</v>
      </c>
    </row>
    <row r="97" spans="1:10" x14ac:dyDescent="0.25">
      <c r="A97">
        <v>92</v>
      </c>
      <c r="B97" t="s">
        <v>4</v>
      </c>
      <c r="C97">
        <v>44</v>
      </c>
      <c r="D97">
        <v>54</v>
      </c>
      <c r="E97">
        <v>0</v>
      </c>
      <c r="F97" s="17">
        <v>440</v>
      </c>
      <c r="G97" t="s">
        <v>2</v>
      </c>
      <c r="H97">
        <v>27</v>
      </c>
      <c r="I97">
        <v>1910</v>
      </c>
      <c r="J97">
        <v>1251.5999999999999</v>
      </c>
    </row>
    <row r="98" spans="1:10" x14ac:dyDescent="0.25">
      <c r="A98">
        <v>93</v>
      </c>
      <c r="B98" t="s">
        <v>4</v>
      </c>
      <c r="C98">
        <v>54</v>
      </c>
      <c r="D98">
        <v>64</v>
      </c>
      <c r="E98">
        <v>0</v>
      </c>
      <c r="F98" s="17">
        <v>442.4</v>
      </c>
      <c r="G98" t="s">
        <v>2</v>
      </c>
      <c r="H98">
        <v>27</v>
      </c>
      <c r="I98">
        <v>1910</v>
      </c>
      <c r="J98">
        <v>1251.5999999999999</v>
      </c>
    </row>
    <row r="99" spans="1:10" x14ac:dyDescent="0.25">
      <c r="A99">
        <v>94</v>
      </c>
      <c r="B99" t="s">
        <v>4</v>
      </c>
      <c r="C99">
        <v>64</v>
      </c>
      <c r="D99">
        <v>74</v>
      </c>
      <c r="E99">
        <v>0</v>
      </c>
      <c r="F99" s="17">
        <v>423.7</v>
      </c>
      <c r="G99" t="s">
        <v>2</v>
      </c>
      <c r="H99">
        <v>27</v>
      </c>
      <c r="I99">
        <v>1910</v>
      </c>
      <c r="J99">
        <v>1251.5999999999999</v>
      </c>
    </row>
    <row r="100" spans="1:10" x14ac:dyDescent="0.25">
      <c r="A100">
        <v>95</v>
      </c>
      <c r="B100" t="s">
        <v>4</v>
      </c>
      <c r="C100">
        <v>74</v>
      </c>
      <c r="D100">
        <v>76</v>
      </c>
      <c r="E100">
        <v>0</v>
      </c>
      <c r="F100" s="17">
        <v>394.9</v>
      </c>
      <c r="G100" t="s">
        <v>2</v>
      </c>
      <c r="H100">
        <v>27</v>
      </c>
      <c r="I100">
        <v>1890</v>
      </c>
      <c r="J100">
        <v>1238.5</v>
      </c>
    </row>
    <row r="101" spans="1:10" x14ac:dyDescent="0.25">
      <c r="A101">
        <v>96</v>
      </c>
      <c r="B101" t="s">
        <v>4</v>
      </c>
      <c r="C101">
        <v>76</v>
      </c>
      <c r="D101">
        <v>87</v>
      </c>
      <c r="E101">
        <v>0</v>
      </c>
      <c r="F101" s="17">
        <v>464.8</v>
      </c>
      <c r="G101" t="s">
        <v>2</v>
      </c>
      <c r="H101">
        <v>27</v>
      </c>
      <c r="I101">
        <v>1910</v>
      </c>
      <c r="J101">
        <v>1251.5999999999999</v>
      </c>
    </row>
    <row r="102" spans="1:10" x14ac:dyDescent="0.25">
      <c r="A102">
        <v>97</v>
      </c>
      <c r="B102" t="s">
        <v>4</v>
      </c>
      <c r="C102">
        <v>87</v>
      </c>
      <c r="D102">
        <v>91</v>
      </c>
      <c r="E102">
        <v>0</v>
      </c>
      <c r="F102" s="17">
        <v>453.7</v>
      </c>
      <c r="G102" t="s">
        <v>2</v>
      </c>
      <c r="H102">
        <v>27</v>
      </c>
      <c r="I102">
        <v>1910</v>
      </c>
      <c r="J102">
        <v>1251.5999999999999</v>
      </c>
    </row>
    <row r="103" spans="1:10" x14ac:dyDescent="0.25">
      <c r="A103">
        <v>98</v>
      </c>
      <c r="B103" t="s">
        <v>4</v>
      </c>
      <c r="C103">
        <v>91</v>
      </c>
      <c r="D103">
        <v>96</v>
      </c>
      <c r="E103">
        <v>0</v>
      </c>
      <c r="F103" s="17">
        <v>485</v>
      </c>
      <c r="G103" t="s">
        <v>2</v>
      </c>
      <c r="H103">
        <v>27</v>
      </c>
      <c r="I103">
        <v>1910</v>
      </c>
      <c r="J103">
        <v>1251.5999999999999</v>
      </c>
    </row>
    <row r="104" spans="1:10" x14ac:dyDescent="0.25">
      <c r="A104">
        <v>99</v>
      </c>
      <c r="B104" t="s">
        <v>4</v>
      </c>
      <c r="C104">
        <v>96</v>
      </c>
      <c r="D104">
        <v>102</v>
      </c>
      <c r="E104">
        <v>0</v>
      </c>
      <c r="F104" s="17">
        <v>488.2</v>
      </c>
      <c r="G104" t="s">
        <v>2</v>
      </c>
      <c r="H104">
        <v>27</v>
      </c>
      <c r="I104">
        <v>1910</v>
      </c>
      <c r="J104">
        <v>1251.5999999999999</v>
      </c>
    </row>
    <row r="105" spans="1:10" x14ac:dyDescent="0.25">
      <c r="A105">
        <v>100</v>
      </c>
      <c r="B105" t="s">
        <v>4</v>
      </c>
      <c r="C105">
        <v>102</v>
      </c>
      <c r="D105">
        <v>104</v>
      </c>
      <c r="E105">
        <v>0</v>
      </c>
      <c r="F105" s="17">
        <v>488.9</v>
      </c>
      <c r="G105" t="s">
        <v>2</v>
      </c>
      <c r="H105">
        <v>27</v>
      </c>
      <c r="I105">
        <v>1910</v>
      </c>
      <c r="J105">
        <v>1251.5999999999999</v>
      </c>
    </row>
    <row r="106" spans="1:10" x14ac:dyDescent="0.25">
      <c r="A106">
        <v>101</v>
      </c>
      <c r="B106" t="s">
        <v>4</v>
      </c>
      <c r="C106">
        <v>104</v>
      </c>
      <c r="D106">
        <v>113</v>
      </c>
      <c r="E106">
        <v>0</v>
      </c>
      <c r="F106" s="17">
        <v>449.6</v>
      </c>
      <c r="G106" t="s">
        <v>2</v>
      </c>
      <c r="H106">
        <v>27</v>
      </c>
      <c r="I106">
        <v>1910</v>
      </c>
      <c r="J106">
        <v>1251.5999999999999</v>
      </c>
    </row>
    <row r="107" spans="1:10" x14ac:dyDescent="0.25">
      <c r="A107">
        <v>102</v>
      </c>
      <c r="B107" t="s">
        <v>4</v>
      </c>
      <c r="C107">
        <v>113</v>
      </c>
      <c r="D107">
        <v>124</v>
      </c>
      <c r="E107">
        <v>0</v>
      </c>
      <c r="F107" s="17">
        <v>431.1</v>
      </c>
      <c r="G107" t="s">
        <v>2</v>
      </c>
      <c r="H107">
        <v>27</v>
      </c>
      <c r="I107">
        <v>1910</v>
      </c>
      <c r="J107">
        <v>1251.5999999999999</v>
      </c>
    </row>
    <row r="108" spans="1:10" x14ac:dyDescent="0.25">
      <c r="A108">
        <v>103</v>
      </c>
      <c r="B108" t="s">
        <v>4</v>
      </c>
      <c r="C108">
        <v>124</v>
      </c>
      <c r="D108">
        <v>138</v>
      </c>
      <c r="E108">
        <v>0</v>
      </c>
      <c r="F108" s="17">
        <v>455.4</v>
      </c>
      <c r="G108" t="s">
        <v>2</v>
      </c>
      <c r="H108">
        <v>27</v>
      </c>
      <c r="I108">
        <v>1910</v>
      </c>
      <c r="J108">
        <v>1251.5999999999999</v>
      </c>
    </row>
    <row r="109" spans="1:10" x14ac:dyDescent="0.25">
      <c r="A109">
        <v>104</v>
      </c>
      <c r="B109" t="s">
        <v>4</v>
      </c>
      <c r="C109">
        <v>138</v>
      </c>
      <c r="D109">
        <v>150</v>
      </c>
      <c r="E109">
        <v>0</v>
      </c>
      <c r="F109" s="17">
        <v>431</v>
      </c>
      <c r="G109" t="s">
        <v>2</v>
      </c>
      <c r="H109">
        <v>27</v>
      </c>
      <c r="I109">
        <v>1910</v>
      </c>
      <c r="J109">
        <v>1251.5999999999999</v>
      </c>
    </row>
    <row r="110" spans="1:10" x14ac:dyDescent="0.25">
      <c r="A110">
        <v>105</v>
      </c>
      <c r="B110" t="s">
        <v>4</v>
      </c>
      <c r="C110">
        <v>150</v>
      </c>
      <c r="D110">
        <v>160</v>
      </c>
      <c r="E110">
        <v>0</v>
      </c>
      <c r="F110" s="17">
        <v>473.2</v>
      </c>
      <c r="G110" t="s">
        <v>2</v>
      </c>
      <c r="H110">
        <v>27</v>
      </c>
      <c r="I110">
        <v>1910</v>
      </c>
      <c r="J110">
        <v>1251.5999999999999</v>
      </c>
    </row>
    <row r="111" spans="1:10" x14ac:dyDescent="0.25">
      <c r="A111">
        <v>106</v>
      </c>
      <c r="B111" t="s">
        <v>4</v>
      </c>
      <c r="C111">
        <v>160</v>
      </c>
      <c r="D111">
        <v>166</v>
      </c>
      <c r="E111">
        <v>0</v>
      </c>
      <c r="F111" s="17">
        <v>406.2</v>
      </c>
      <c r="G111" t="s">
        <v>2</v>
      </c>
      <c r="H111">
        <v>27</v>
      </c>
      <c r="I111">
        <v>1910</v>
      </c>
      <c r="J111">
        <v>1251.5999999999999</v>
      </c>
    </row>
    <row r="112" spans="1:10" x14ac:dyDescent="0.25">
      <c r="A112">
        <v>107</v>
      </c>
      <c r="B112" t="s">
        <v>4</v>
      </c>
      <c r="C112">
        <v>166</v>
      </c>
      <c r="D112">
        <v>172</v>
      </c>
      <c r="E112">
        <v>0</v>
      </c>
      <c r="F112" s="17">
        <v>487</v>
      </c>
      <c r="G112" t="s">
        <v>2</v>
      </c>
      <c r="H112">
        <v>27</v>
      </c>
      <c r="I112">
        <v>1910</v>
      </c>
      <c r="J112">
        <v>1251.5999999999999</v>
      </c>
    </row>
    <row r="113" spans="1:10" x14ac:dyDescent="0.25">
      <c r="A113">
        <v>108</v>
      </c>
      <c r="B113" t="s">
        <v>4</v>
      </c>
      <c r="C113">
        <v>172</v>
      </c>
      <c r="D113">
        <v>187</v>
      </c>
      <c r="E113">
        <v>0</v>
      </c>
      <c r="F113" s="17">
        <v>444.4</v>
      </c>
      <c r="G113" t="s">
        <v>2</v>
      </c>
      <c r="H113">
        <v>27</v>
      </c>
      <c r="I113">
        <v>1910</v>
      </c>
      <c r="J113">
        <v>1251.5999999999999</v>
      </c>
    </row>
    <row r="114" spans="1:10" x14ac:dyDescent="0.25">
      <c r="A114">
        <v>109</v>
      </c>
      <c r="B114" t="s">
        <v>4</v>
      </c>
      <c r="C114">
        <v>187</v>
      </c>
      <c r="D114">
        <v>201</v>
      </c>
      <c r="E114">
        <v>0</v>
      </c>
      <c r="F114" s="17">
        <v>433.2</v>
      </c>
      <c r="G114" t="s">
        <v>2</v>
      </c>
      <c r="H114">
        <v>27</v>
      </c>
      <c r="I114">
        <v>1910</v>
      </c>
      <c r="J114">
        <v>1251.5999999999999</v>
      </c>
    </row>
    <row r="115" spans="1:10" x14ac:dyDescent="0.25">
      <c r="A115">
        <v>110</v>
      </c>
      <c r="B115" t="s">
        <v>4</v>
      </c>
      <c r="C115">
        <v>201</v>
      </c>
      <c r="D115">
        <v>208</v>
      </c>
      <c r="E115">
        <v>0</v>
      </c>
      <c r="F115" s="17">
        <v>422.2</v>
      </c>
      <c r="G115" t="s">
        <v>2</v>
      </c>
      <c r="H115">
        <v>27</v>
      </c>
      <c r="I115">
        <v>1910</v>
      </c>
      <c r="J115">
        <v>1251.5999999999999</v>
      </c>
    </row>
    <row r="116" spans="1:10" x14ac:dyDescent="0.25">
      <c r="A116">
        <v>111</v>
      </c>
      <c r="B116" t="s">
        <v>4</v>
      </c>
      <c r="C116">
        <v>208</v>
      </c>
      <c r="D116">
        <v>214</v>
      </c>
      <c r="E116">
        <v>0</v>
      </c>
      <c r="F116" s="17">
        <v>435.1</v>
      </c>
      <c r="G116" t="s">
        <v>2</v>
      </c>
      <c r="H116">
        <v>27</v>
      </c>
      <c r="I116">
        <v>1910</v>
      </c>
      <c r="J116">
        <v>1251.5999999999999</v>
      </c>
    </row>
    <row r="117" spans="1:10" x14ac:dyDescent="0.25">
      <c r="A117">
        <v>112</v>
      </c>
      <c r="B117" t="s">
        <v>4</v>
      </c>
      <c r="C117">
        <v>214</v>
      </c>
      <c r="D117">
        <v>224</v>
      </c>
      <c r="E117">
        <v>0</v>
      </c>
      <c r="F117" s="17">
        <v>461.8</v>
      </c>
      <c r="G117" t="s">
        <v>2</v>
      </c>
      <c r="H117">
        <v>27</v>
      </c>
      <c r="I117">
        <v>1910</v>
      </c>
      <c r="J117">
        <v>1251.5999999999999</v>
      </c>
    </row>
    <row r="118" spans="1:10" x14ac:dyDescent="0.25">
      <c r="A118">
        <v>113</v>
      </c>
      <c r="B118" t="s">
        <v>3</v>
      </c>
      <c r="C118">
        <v>1</v>
      </c>
      <c r="D118">
        <v>5</v>
      </c>
      <c r="E118">
        <v>0</v>
      </c>
      <c r="F118" s="17">
        <v>443</v>
      </c>
      <c r="G118" t="s">
        <v>2</v>
      </c>
      <c r="H118">
        <v>27</v>
      </c>
      <c r="I118">
        <v>1890</v>
      </c>
      <c r="J118">
        <v>943.1</v>
      </c>
    </row>
    <row r="119" spans="1:10" x14ac:dyDescent="0.25">
      <c r="A119">
        <v>114</v>
      </c>
      <c r="B119" t="s">
        <v>3</v>
      </c>
      <c r="C119">
        <v>5</v>
      </c>
      <c r="D119">
        <v>6</v>
      </c>
      <c r="E119">
        <v>0</v>
      </c>
      <c r="F119" s="17">
        <v>424.1</v>
      </c>
      <c r="G119" t="s">
        <v>2</v>
      </c>
      <c r="H119">
        <v>27</v>
      </c>
      <c r="I119">
        <v>1910</v>
      </c>
      <c r="J119">
        <v>953.1</v>
      </c>
    </row>
    <row r="120" spans="1:10" x14ac:dyDescent="0.25">
      <c r="A120">
        <v>115</v>
      </c>
      <c r="B120" t="s">
        <v>3</v>
      </c>
      <c r="C120">
        <v>6</v>
      </c>
      <c r="D120">
        <v>9</v>
      </c>
      <c r="E120">
        <v>0</v>
      </c>
      <c r="F120" s="17">
        <v>477.1</v>
      </c>
      <c r="G120" t="s">
        <v>2</v>
      </c>
      <c r="H120">
        <v>27</v>
      </c>
      <c r="I120">
        <v>1910</v>
      </c>
      <c r="J120">
        <v>953.1</v>
      </c>
    </row>
    <row r="121" spans="1:10" x14ac:dyDescent="0.25">
      <c r="A121">
        <v>116</v>
      </c>
      <c r="B121" t="s">
        <v>3</v>
      </c>
      <c r="C121">
        <v>9</v>
      </c>
      <c r="D121">
        <v>15</v>
      </c>
      <c r="E121">
        <v>0</v>
      </c>
      <c r="F121" s="17">
        <v>483.3</v>
      </c>
      <c r="G121" t="s">
        <v>2</v>
      </c>
      <c r="H121">
        <v>27</v>
      </c>
      <c r="I121">
        <v>1910</v>
      </c>
      <c r="J121">
        <v>953.1</v>
      </c>
    </row>
    <row r="122" spans="1:10" x14ac:dyDescent="0.25">
      <c r="A122">
        <v>117</v>
      </c>
      <c r="B122" t="s">
        <v>3</v>
      </c>
      <c r="C122">
        <v>15</v>
      </c>
      <c r="D122">
        <v>22</v>
      </c>
      <c r="E122">
        <v>0</v>
      </c>
      <c r="F122" s="17">
        <v>462.4</v>
      </c>
      <c r="G122" t="s">
        <v>2</v>
      </c>
      <c r="H122">
        <v>27</v>
      </c>
      <c r="I122">
        <v>1910</v>
      </c>
      <c r="J122">
        <v>953.1</v>
      </c>
    </row>
    <row r="123" spans="1:10" x14ac:dyDescent="0.25">
      <c r="A123">
        <v>118</v>
      </c>
      <c r="B123" t="s">
        <v>3</v>
      </c>
      <c r="C123">
        <v>22</v>
      </c>
      <c r="D123">
        <v>35</v>
      </c>
      <c r="E123">
        <v>0</v>
      </c>
      <c r="F123" s="17">
        <v>450.2</v>
      </c>
      <c r="G123" t="s">
        <v>2</v>
      </c>
      <c r="H123">
        <v>27</v>
      </c>
      <c r="I123">
        <v>1910</v>
      </c>
      <c r="J123">
        <v>953.1</v>
      </c>
    </row>
    <row r="124" spans="1:10" x14ac:dyDescent="0.25">
      <c r="A124">
        <v>119</v>
      </c>
      <c r="B124" t="s">
        <v>3</v>
      </c>
      <c r="C124">
        <v>35</v>
      </c>
      <c r="D124">
        <v>44</v>
      </c>
      <c r="E124">
        <v>0</v>
      </c>
      <c r="F124" s="17">
        <v>477.8</v>
      </c>
      <c r="G124" t="s">
        <v>2</v>
      </c>
      <c r="H124">
        <v>27</v>
      </c>
      <c r="I124">
        <v>1910</v>
      </c>
      <c r="J124">
        <v>953.1</v>
      </c>
    </row>
    <row r="125" spans="1:10" x14ac:dyDescent="0.25">
      <c r="A125">
        <v>120</v>
      </c>
      <c r="B125" t="s">
        <v>3</v>
      </c>
      <c r="C125">
        <v>44</v>
      </c>
      <c r="D125">
        <v>54</v>
      </c>
      <c r="E125">
        <v>0</v>
      </c>
      <c r="F125" s="17">
        <v>440</v>
      </c>
      <c r="G125" t="s">
        <v>2</v>
      </c>
      <c r="H125">
        <v>27</v>
      </c>
      <c r="I125">
        <v>1910</v>
      </c>
      <c r="J125">
        <v>953.1</v>
      </c>
    </row>
    <row r="126" spans="1:10" x14ac:dyDescent="0.25">
      <c r="A126">
        <v>121</v>
      </c>
      <c r="B126" t="s">
        <v>3</v>
      </c>
      <c r="C126">
        <v>54</v>
      </c>
      <c r="D126">
        <v>64</v>
      </c>
      <c r="E126">
        <v>0</v>
      </c>
      <c r="F126" s="17">
        <v>442.4</v>
      </c>
      <c r="G126" t="s">
        <v>2</v>
      </c>
      <c r="H126">
        <v>27</v>
      </c>
      <c r="I126">
        <v>1910</v>
      </c>
      <c r="J126">
        <v>953.1</v>
      </c>
    </row>
    <row r="127" spans="1:10" x14ac:dyDescent="0.25">
      <c r="A127">
        <v>122</v>
      </c>
      <c r="B127" t="s">
        <v>3</v>
      </c>
      <c r="C127">
        <v>64</v>
      </c>
      <c r="D127">
        <v>74</v>
      </c>
      <c r="E127">
        <v>0</v>
      </c>
      <c r="F127" s="17">
        <v>423.5</v>
      </c>
      <c r="G127" t="s">
        <v>2</v>
      </c>
      <c r="H127">
        <v>27</v>
      </c>
      <c r="I127">
        <v>1910</v>
      </c>
      <c r="J127">
        <v>953.1</v>
      </c>
    </row>
    <row r="128" spans="1:10" x14ac:dyDescent="0.25">
      <c r="A128">
        <v>123</v>
      </c>
      <c r="B128" t="s">
        <v>3</v>
      </c>
      <c r="C128">
        <v>74</v>
      </c>
      <c r="D128">
        <v>76</v>
      </c>
      <c r="E128">
        <v>0</v>
      </c>
      <c r="F128" s="17">
        <v>394.8</v>
      </c>
      <c r="G128" t="s">
        <v>2</v>
      </c>
      <c r="H128">
        <v>27</v>
      </c>
      <c r="I128">
        <v>1890</v>
      </c>
      <c r="J128">
        <v>943.1</v>
      </c>
    </row>
    <row r="129" spans="1:10" x14ac:dyDescent="0.25">
      <c r="A129">
        <v>124</v>
      </c>
      <c r="B129" t="s">
        <v>3</v>
      </c>
      <c r="C129">
        <v>76</v>
      </c>
      <c r="D129">
        <v>87</v>
      </c>
      <c r="E129">
        <v>0</v>
      </c>
      <c r="F129" s="17">
        <v>464.8</v>
      </c>
      <c r="G129" t="s">
        <v>2</v>
      </c>
      <c r="H129">
        <v>27</v>
      </c>
      <c r="I129">
        <v>1910</v>
      </c>
      <c r="J129">
        <v>953.1</v>
      </c>
    </row>
    <row r="130" spans="1:10" x14ac:dyDescent="0.25">
      <c r="A130">
        <v>125</v>
      </c>
      <c r="B130" t="s">
        <v>3</v>
      </c>
      <c r="C130">
        <v>87</v>
      </c>
      <c r="D130">
        <v>91</v>
      </c>
      <c r="E130">
        <v>0</v>
      </c>
      <c r="F130" s="17">
        <v>453.7</v>
      </c>
      <c r="G130" t="s">
        <v>2</v>
      </c>
      <c r="H130">
        <v>27</v>
      </c>
      <c r="I130">
        <v>1910</v>
      </c>
      <c r="J130">
        <v>953.1</v>
      </c>
    </row>
    <row r="131" spans="1:10" x14ac:dyDescent="0.25">
      <c r="A131">
        <v>126</v>
      </c>
      <c r="B131" t="s">
        <v>3</v>
      </c>
      <c r="C131">
        <v>91</v>
      </c>
      <c r="D131">
        <v>96</v>
      </c>
      <c r="E131">
        <v>0</v>
      </c>
      <c r="F131" s="17">
        <v>485</v>
      </c>
      <c r="G131" t="s">
        <v>2</v>
      </c>
      <c r="H131">
        <v>27</v>
      </c>
      <c r="I131">
        <v>1910</v>
      </c>
      <c r="J131">
        <v>953.1</v>
      </c>
    </row>
    <row r="132" spans="1:10" x14ac:dyDescent="0.25">
      <c r="A132">
        <v>127</v>
      </c>
      <c r="B132" t="s">
        <v>3</v>
      </c>
      <c r="C132">
        <v>96</v>
      </c>
      <c r="D132">
        <v>102</v>
      </c>
      <c r="E132">
        <v>0</v>
      </c>
      <c r="F132" s="17">
        <v>488.2</v>
      </c>
      <c r="G132" t="s">
        <v>2</v>
      </c>
      <c r="H132">
        <v>27</v>
      </c>
      <c r="I132">
        <v>1910</v>
      </c>
      <c r="J132">
        <v>953.1</v>
      </c>
    </row>
    <row r="133" spans="1:10" x14ac:dyDescent="0.25">
      <c r="A133">
        <v>128</v>
      </c>
      <c r="B133" t="s">
        <v>3</v>
      </c>
      <c r="C133">
        <v>102</v>
      </c>
      <c r="D133">
        <v>104</v>
      </c>
      <c r="E133">
        <v>0</v>
      </c>
      <c r="F133" s="17">
        <v>489.1</v>
      </c>
      <c r="G133" t="s">
        <v>2</v>
      </c>
      <c r="H133">
        <v>27</v>
      </c>
      <c r="I133">
        <v>1910</v>
      </c>
      <c r="J133">
        <v>953.1</v>
      </c>
    </row>
    <row r="134" spans="1:10" x14ac:dyDescent="0.25">
      <c r="A134">
        <v>129</v>
      </c>
      <c r="B134" t="s">
        <v>3</v>
      </c>
      <c r="C134">
        <v>104</v>
      </c>
      <c r="D134">
        <v>113</v>
      </c>
      <c r="E134">
        <v>0</v>
      </c>
      <c r="F134" s="17">
        <v>449.6</v>
      </c>
      <c r="G134" t="s">
        <v>2</v>
      </c>
      <c r="H134">
        <v>27</v>
      </c>
      <c r="I134">
        <v>1910</v>
      </c>
      <c r="J134">
        <v>953.1</v>
      </c>
    </row>
    <row r="135" spans="1:10" x14ac:dyDescent="0.25">
      <c r="A135">
        <v>130</v>
      </c>
      <c r="B135" t="s">
        <v>3</v>
      </c>
      <c r="C135">
        <v>113</v>
      </c>
      <c r="D135">
        <v>124</v>
      </c>
      <c r="E135">
        <v>0</v>
      </c>
      <c r="F135" s="17">
        <v>431.3</v>
      </c>
      <c r="G135" t="s">
        <v>2</v>
      </c>
      <c r="H135">
        <v>27</v>
      </c>
      <c r="I135">
        <v>1910</v>
      </c>
      <c r="J135">
        <v>953.1</v>
      </c>
    </row>
    <row r="136" spans="1:10" x14ac:dyDescent="0.25">
      <c r="A136">
        <v>131</v>
      </c>
      <c r="B136" t="s">
        <v>3</v>
      </c>
      <c r="C136">
        <v>124</v>
      </c>
      <c r="D136">
        <v>138</v>
      </c>
      <c r="E136">
        <v>0</v>
      </c>
      <c r="F136" s="17">
        <v>455.2</v>
      </c>
      <c r="G136" t="s">
        <v>2</v>
      </c>
      <c r="H136">
        <v>27</v>
      </c>
      <c r="I136">
        <v>1910</v>
      </c>
      <c r="J136">
        <v>953.1</v>
      </c>
    </row>
    <row r="137" spans="1:10" x14ac:dyDescent="0.25">
      <c r="A137">
        <v>132</v>
      </c>
      <c r="B137" t="s">
        <v>3</v>
      </c>
      <c r="C137">
        <v>138</v>
      </c>
      <c r="D137">
        <v>150</v>
      </c>
      <c r="E137">
        <v>0</v>
      </c>
      <c r="F137" s="17">
        <v>430.7</v>
      </c>
      <c r="G137" t="s">
        <v>2</v>
      </c>
      <c r="H137">
        <v>27</v>
      </c>
      <c r="I137">
        <v>1910</v>
      </c>
      <c r="J137">
        <v>953.1</v>
      </c>
    </row>
    <row r="138" spans="1:10" x14ac:dyDescent="0.25">
      <c r="A138">
        <v>133</v>
      </c>
      <c r="B138" t="s">
        <v>3</v>
      </c>
      <c r="C138">
        <v>150</v>
      </c>
      <c r="D138">
        <v>160</v>
      </c>
      <c r="E138">
        <v>0</v>
      </c>
      <c r="F138" s="17">
        <v>473.2</v>
      </c>
      <c r="G138" t="s">
        <v>2</v>
      </c>
      <c r="H138">
        <v>27</v>
      </c>
      <c r="I138">
        <v>1910</v>
      </c>
      <c r="J138">
        <v>953.1</v>
      </c>
    </row>
    <row r="139" spans="1:10" x14ac:dyDescent="0.25">
      <c r="A139">
        <v>134</v>
      </c>
      <c r="B139" t="s">
        <v>3</v>
      </c>
      <c r="C139">
        <v>160</v>
      </c>
      <c r="D139">
        <v>166</v>
      </c>
      <c r="E139">
        <v>0</v>
      </c>
      <c r="F139" s="17">
        <v>406.2</v>
      </c>
      <c r="G139" t="s">
        <v>2</v>
      </c>
      <c r="H139">
        <v>27</v>
      </c>
      <c r="I139">
        <v>1910</v>
      </c>
      <c r="J139">
        <v>953.1</v>
      </c>
    </row>
    <row r="140" spans="1:10" x14ac:dyDescent="0.25">
      <c r="A140">
        <v>135</v>
      </c>
      <c r="B140" t="s">
        <v>3</v>
      </c>
      <c r="C140">
        <v>166</v>
      </c>
      <c r="D140">
        <v>172</v>
      </c>
      <c r="E140">
        <v>0</v>
      </c>
      <c r="F140" s="17">
        <v>487</v>
      </c>
      <c r="G140" t="s">
        <v>2</v>
      </c>
      <c r="H140">
        <v>27</v>
      </c>
      <c r="I140">
        <v>1910</v>
      </c>
      <c r="J140">
        <v>953.1</v>
      </c>
    </row>
    <row r="141" spans="1:10" x14ac:dyDescent="0.25">
      <c r="A141">
        <v>136</v>
      </c>
      <c r="B141" t="s">
        <v>3</v>
      </c>
      <c r="C141">
        <v>172</v>
      </c>
      <c r="D141">
        <v>187</v>
      </c>
      <c r="E141">
        <v>0</v>
      </c>
      <c r="F141" s="17">
        <v>444.3</v>
      </c>
      <c r="G141" t="s">
        <v>2</v>
      </c>
      <c r="H141">
        <v>27</v>
      </c>
      <c r="I141">
        <v>1910</v>
      </c>
      <c r="J141">
        <v>953.1</v>
      </c>
    </row>
    <row r="142" spans="1:10" x14ac:dyDescent="0.25">
      <c r="A142">
        <v>137</v>
      </c>
      <c r="B142" t="s">
        <v>3</v>
      </c>
      <c r="C142">
        <v>187</v>
      </c>
      <c r="D142">
        <v>201</v>
      </c>
      <c r="E142">
        <v>0</v>
      </c>
      <c r="F142" s="17">
        <v>433.2</v>
      </c>
      <c r="G142" t="s">
        <v>2</v>
      </c>
      <c r="H142">
        <v>27</v>
      </c>
      <c r="I142">
        <v>1910</v>
      </c>
      <c r="J142">
        <v>953.1</v>
      </c>
    </row>
    <row r="143" spans="1:10" x14ac:dyDescent="0.25">
      <c r="A143">
        <v>138</v>
      </c>
      <c r="B143" t="s">
        <v>3</v>
      </c>
      <c r="C143">
        <v>201</v>
      </c>
      <c r="D143">
        <v>208</v>
      </c>
      <c r="E143">
        <v>0</v>
      </c>
      <c r="F143" s="17">
        <v>421.9</v>
      </c>
      <c r="G143" t="s">
        <v>2</v>
      </c>
      <c r="H143">
        <v>27</v>
      </c>
      <c r="I143">
        <v>1910</v>
      </c>
      <c r="J143">
        <v>953.1</v>
      </c>
    </row>
    <row r="144" spans="1:10" x14ac:dyDescent="0.25">
      <c r="A144">
        <v>139</v>
      </c>
      <c r="B144" t="s">
        <v>3</v>
      </c>
      <c r="C144">
        <v>208</v>
      </c>
      <c r="D144">
        <v>214</v>
      </c>
      <c r="E144">
        <v>0</v>
      </c>
      <c r="F144" s="17">
        <v>434.5</v>
      </c>
      <c r="G144" t="s">
        <v>2</v>
      </c>
      <c r="H144">
        <v>27</v>
      </c>
      <c r="I144">
        <v>1910</v>
      </c>
      <c r="J144">
        <v>953.1</v>
      </c>
    </row>
    <row r="145" spans="1:10" x14ac:dyDescent="0.25">
      <c r="A145">
        <v>140</v>
      </c>
      <c r="B145" t="s">
        <v>3</v>
      </c>
      <c r="C145">
        <v>214</v>
      </c>
      <c r="D145">
        <v>224</v>
      </c>
      <c r="E145">
        <v>0</v>
      </c>
      <c r="F145" s="17">
        <v>461.6</v>
      </c>
      <c r="G145" t="s">
        <v>2</v>
      </c>
      <c r="H145">
        <v>27</v>
      </c>
      <c r="I145">
        <v>1910</v>
      </c>
      <c r="J145">
        <v>953.1</v>
      </c>
    </row>
  </sheetData>
  <mergeCells count="3">
    <mergeCell ref="A1:J1"/>
    <mergeCell ref="A3:J3"/>
    <mergeCell ref="A4:I4"/>
  </mergeCells>
  <printOptions horizontalCentered="1"/>
  <pageMargins left="0.39370078740157483" right="0.39370078740157483" top="0.39370078740157483" bottom="0.59055118110236227" header="0.31496062992125984" footer="0.31496062992125984"/>
  <pageSetup paperSize="9" scale="95" fitToHeight="0" orientation="portrait" r:id="rId1"/>
  <headerFooter>
    <oddFooter>&amp;R&amp;"-,Italique"&amp;8&amp;K00-049&amp;P/&amp;N</oddFooter>
  </headerFooter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29"/>
  <sheetViews>
    <sheetView workbookViewId="0">
      <selection activeCell="C19" sqref="C19"/>
    </sheetView>
  </sheetViews>
  <sheetFormatPr baseColWidth="10" defaultRowHeight="15" x14ac:dyDescent="0.25"/>
  <cols>
    <col min="1" max="1" width="29.140625" bestFit="1" customWidth="1"/>
    <col min="2" max="2" width="19.5703125" bestFit="1" customWidth="1"/>
    <col min="3" max="3" width="16.7109375" bestFit="1" customWidth="1"/>
    <col min="4" max="7" width="12" bestFit="1" customWidth="1"/>
    <col min="8" max="8" width="14.42578125" bestFit="1" customWidth="1"/>
    <col min="9" max="9" width="13.42578125" bestFit="1" customWidth="1"/>
    <col min="10" max="10" width="17.28515625" bestFit="1" customWidth="1"/>
    <col min="11" max="11" width="12.85546875" bestFit="1" customWidth="1"/>
    <col min="12" max="12" width="10.140625" bestFit="1" customWidth="1"/>
    <col min="13" max="13" width="6.140625" bestFit="1" customWidth="1"/>
    <col min="14" max="14" width="11.28515625" bestFit="1" customWidth="1"/>
    <col min="15" max="15" width="13.140625" bestFit="1" customWidth="1"/>
  </cols>
  <sheetData>
    <row r="1" spans="1:15" x14ac:dyDescent="0.25">
      <c r="A1" s="28" t="s">
        <v>211</v>
      </c>
      <c r="B1" s="28" t="s">
        <v>212</v>
      </c>
      <c r="C1" s="28" t="s">
        <v>213</v>
      </c>
      <c r="D1" s="28" t="s">
        <v>214</v>
      </c>
      <c r="E1" s="28" t="s">
        <v>215</v>
      </c>
      <c r="F1" s="28" t="s">
        <v>216</v>
      </c>
      <c r="G1" s="28" t="s">
        <v>217</v>
      </c>
      <c r="H1" s="29" t="s">
        <v>218</v>
      </c>
      <c r="I1" s="29" t="s">
        <v>219</v>
      </c>
      <c r="J1" s="29" t="s">
        <v>220</v>
      </c>
      <c r="K1" s="29" t="s">
        <v>221</v>
      </c>
      <c r="L1" s="29" t="s">
        <v>222</v>
      </c>
      <c r="M1" t="s">
        <v>223</v>
      </c>
      <c r="N1" s="29" t="s">
        <v>224</v>
      </c>
      <c r="O1" t="s">
        <v>210</v>
      </c>
    </row>
    <row r="2" spans="1:15" x14ac:dyDescent="0.25">
      <c r="A2" t="str">
        <f>'Données d''entrée Support'!A6&amp;"-"&amp;'Données d''entrée Support'!A7&amp;" "&amp;"BASTILUCCI"</f>
        <v>1-2 BASTILUCCI</v>
      </c>
      <c r="B2">
        <f>'Données d''entrée Support'!A6</f>
        <v>1</v>
      </c>
      <c r="C2">
        <f>'Données d''entrée Support'!A7</f>
        <v>2</v>
      </c>
      <c r="D2">
        <f>'Données d''entrée Support'!F6</f>
        <v>1227488.6089999999</v>
      </c>
      <c r="E2">
        <f>'Données d''entrée Support'!G6</f>
        <v>6195542.6210000003</v>
      </c>
      <c r="F2">
        <f>'Données d''entrée Support'!F7</f>
        <v>1227179.5989999999</v>
      </c>
      <c r="G2">
        <f>'Données d''entrée Support'!G7</f>
        <v>6195242.9129999997</v>
      </c>
      <c r="H2" t="s">
        <v>225</v>
      </c>
      <c r="I2" t="s">
        <v>226</v>
      </c>
      <c r="J2" t="s">
        <v>227</v>
      </c>
      <c r="K2" t="s">
        <v>228</v>
      </c>
      <c r="L2" t="s">
        <v>229</v>
      </c>
      <c r="N2">
        <v>200</v>
      </c>
    </row>
    <row r="3" spans="1:15" x14ac:dyDescent="0.25">
      <c r="A3" t="str">
        <f>'Données d''entrée Support'!A7&amp;"-"&amp;'Données d''entrée Support'!A8&amp;" "&amp;"BASTILUCCI"</f>
        <v>2-3 BASTILUCCI</v>
      </c>
      <c r="B3">
        <f>'Données d''entrée Support'!A7</f>
        <v>2</v>
      </c>
      <c r="C3">
        <f>'Données d''entrée Support'!A8</f>
        <v>3</v>
      </c>
      <c r="D3">
        <f>'Données d''entrée Support'!F7</f>
        <v>1227179.5989999999</v>
      </c>
      <c r="E3">
        <f>'Données d''entrée Support'!G7</f>
        <v>6195242.9129999997</v>
      </c>
      <c r="F3">
        <f>'Données d''entrée Support'!F8</f>
        <v>1226933.8089999999</v>
      </c>
      <c r="G3">
        <f>'Données d''entrée Support'!G8</f>
        <v>6195004.3990000002</v>
      </c>
      <c r="H3" t="s">
        <v>225</v>
      </c>
      <c r="I3" t="s">
        <v>226</v>
      </c>
      <c r="J3" t="s">
        <v>227</v>
      </c>
      <c r="K3" t="s">
        <v>228</v>
      </c>
      <c r="L3" t="s">
        <v>230</v>
      </c>
      <c r="N3">
        <v>200</v>
      </c>
    </row>
    <row r="4" spans="1:15" x14ac:dyDescent="0.25">
      <c r="A4" t="str">
        <f>'Données d''entrée Support'!A8&amp;"-"&amp;'Données d''entrée Support'!A9&amp;" "&amp;"BASTILUCCI"</f>
        <v>3-4 BASTILUCCI</v>
      </c>
      <c r="B4">
        <f>'Données d''entrée Support'!A8</f>
        <v>3</v>
      </c>
      <c r="C4">
        <f>'Données d''entrée Support'!A9</f>
        <v>4</v>
      </c>
      <c r="D4">
        <f>'Données d''entrée Support'!F8</f>
        <v>1226933.8089999999</v>
      </c>
      <c r="E4">
        <f>'Données d''entrée Support'!G8</f>
        <v>6195004.3990000002</v>
      </c>
      <c r="F4">
        <f>'Données d''entrée Support'!F9</f>
        <v>1226955.0970000001</v>
      </c>
      <c r="G4">
        <f>'Données d''entrée Support'!G9</f>
        <v>6194603.3269999996</v>
      </c>
      <c r="H4" t="s">
        <v>225</v>
      </c>
      <c r="I4" t="s">
        <v>226</v>
      </c>
      <c r="J4" t="s">
        <v>227</v>
      </c>
      <c r="K4" t="s">
        <v>228</v>
      </c>
      <c r="L4" t="s">
        <v>230</v>
      </c>
      <c r="N4">
        <v>200</v>
      </c>
    </row>
    <row r="5" spans="1:15" x14ac:dyDescent="0.25">
      <c r="A5" t="str">
        <f>'Données d''entrée Support'!A9&amp;"-"&amp;'Données d''entrée Support'!A10&amp;" "&amp;"BASTILUCCI"</f>
        <v>4-5 BASTILUCCI</v>
      </c>
      <c r="B5">
        <f>'Données d''entrée Support'!A9</f>
        <v>4</v>
      </c>
      <c r="C5">
        <f>'Données d''entrée Support'!A10</f>
        <v>5</v>
      </c>
      <c r="D5">
        <f>'Données d''entrée Support'!F9</f>
        <v>1226955.0970000001</v>
      </c>
      <c r="E5">
        <f>'Données d''entrée Support'!G9</f>
        <v>6194603.3269999996</v>
      </c>
      <c r="F5">
        <f>'Données d''entrée Support'!F10</f>
        <v>1226984.0649999999</v>
      </c>
      <c r="G5">
        <f>'Données d''entrée Support'!G10</f>
        <v>6194052.8300000001</v>
      </c>
      <c r="H5" t="s">
        <v>225</v>
      </c>
      <c r="I5" t="s">
        <v>226</v>
      </c>
      <c r="J5" t="s">
        <v>227</v>
      </c>
      <c r="K5" t="s">
        <v>228</v>
      </c>
      <c r="L5" t="s">
        <v>230</v>
      </c>
      <c r="N5">
        <v>200</v>
      </c>
    </row>
    <row r="6" spans="1:15" x14ac:dyDescent="0.25">
      <c r="A6" t="str">
        <f>'Données d''entrée Support'!A10&amp;"-"&amp;'Données d''entrée Support'!A11&amp;" "&amp;"BASTILUCCI"</f>
        <v>5-6 BASTILUCCI</v>
      </c>
      <c r="B6">
        <f>'Données d''entrée Support'!A10</f>
        <v>5</v>
      </c>
      <c r="C6">
        <f>'Données d''entrée Support'!A11</f>
        <v>6</v>
      </c>
      <c r="D6">
        <f>'Données d''entrée Support'!F10</f>
        <v>1226984.0649999999</v>
      </c>
      <c r="E6">
        <f>'Données d''entrée Support'!G10</f>
        <v>6194052.8300000001</v>
      </c>
      <c r="F6">
        <f>'Données d''entrée Support'!F11</f>
        <v>1227016.091</v>
      </c>
      <c r="G6">
        <f>'Données d''entrée Support'!G11</f>
        <v>6193443.9649999999</v>
      </c>
      <c r="H6" t="s">
        <v>225</v>
      </c>
      <c r="I6" t="s">
        <v>226</v>
      </c>
      <c r="J6" t="s">
        <v>227</v>
      </c>
      <c r="K6" t="s">
        <v>228</v>
      </c>
      <c r="L6" t="s">
        <v>230</v>
      </c>
      <c r="N6">
        <v>200</v>
      </c>
    </row>
    <row r="7" spans="1:15" x14ac:dyDescent="0.25">
      <c r="A7" t="str">
        <f>'Données d''entrée Support'!A11&amp;"-"&amp;'Données d''entrée Support'!A12&amp;" "&amp;"BASTILUCCI"</f>
        <v>6-7 BASTILUCCI</v>
      </c>
      <c r="B7">
        <f>'Données d''entrée Support'!A11</f>
        <v>6</v>
      </c>
      <c r="C7">
        <f>'Données d''entrée Support'!A12</f>
        <v>7</v>
      </c>
      <c r="D7">
        <f>'Données d''entrée Support'!F11</f>
        <v>1227016.091</v>
      </c>
      <c r="E7">
        <f>'Données d''entrée Support'!G11</f>
        <v>6193443.9649999999</v>
      </c>
      <c r="F7">
        <f>'Données d''entrée Support'!F12</f>
        <v>1227050.2069999999</v>
      </c>
      <c r="G7">
        <f>'Données d''entrée Support'!G12</f>
        <v>6192797.148</v>
      </c>
      <c r="H7" t="s">
        <v>225</v>
      </c>
      <c r="I7" t="s">
        <v>226</v>
      </c>
      <c r="J7" t="s">
        <v>227</v>
      </c>
      <c r="K7" t="s">
        <v>228</v>
      </c>
      <c r="L7" t="s">
        <v>230</v>
      </c>
      <c r="N7">
        <v>200</v>
      </c>
    </row>
    <row r="8" spans="1:15" x14ac:dyDescent="0.25">
      <c r="A8" t="str">
        <f>'Données d''entrée Support'!A12&amp;"-"&amp;'Données d''entrée Support'!A13&amp;" "&amp;"BASTILUCCI"</f>
        <v>7-8 BASTILUCCI</v>
      </c>
      <c r="B8">
        <f>'Données d''entrée Support'!A12</f>
        <v>7</v>
      </c>
      <c r="C8">
        <f>'Données d''entrée Support'!A13</f>
        <v>8</v>
      </c>
      <c r="D8">
        <f>'Données d''entrée Support'!F12</f>
        <v>1227050.2069999999</v>
      </c>
      <c r="E8">
        <f>'Données d''entrée Support'!G12</f>
        <v>6192797.148</v>
      </c>
      <c r="F8">
        <f>'Données d''entrée Support'!F13</f>
        <v>1227084.1310000001</v>
      </c>
      <c r="G8">
        <f>'Données d''entrée Support'!G13</f>
        <v>6192150.6220000004</v>
      </c>
      <c r="H8" t="s">
        <v>225</v>
      </c>
      <c r="I8" t="s">
        <v>226</v>
      </c>
      <c r="J8" t="s">
        <v>227</v>
      </c>
      <c r="K8" t="s">
        <v>228</v>
      </c>
      <c r="L8" t="s">
        <v>230</v>
      </c>
      <c r="N8">
        <v>200</v>
      </c>
    </row>
    <row r="9" spans="1:15" x14ac:dyDescent="0.25">
      <c r="A9" t="str">
        <f>'Données d''entrée Support'!A13&amp;"-"&amp;'Données d''entrée Support'!A14&amp;" "&amp;"BASTILUCCI"</f>
        <v>8-9 BASTILUCCI</v>
      </c>
      <c r="B9">
        <f>'Données d''entrée Support'!A13</f>
        <v>8</v>
      </c>
      <c r="C9">
        <f>'Données d''entrée Support'!A14</f>
        <v>9</v>
      </c>
      <c r="D9">
        <f>'Données d''entrée Support'!F13</f>
        <v>1227084.1310000001</v>
      </c>
      <c r="E9">
        <f>'Données d''entrée Support'!G13</f>
        <v>6192150.6220000004</v>
      </c>
      <c r="F9">
        <f>'Données d''entrée Support'!F14</f>
        <v>1227119.324</v>
      </c>
      <c r="G9">
        <f>'Données d''entrée Support'!G14</f>
        <v>6191484.2640000004</v>
      </c>
      <c r="H9" t="s">
        <v>225</v>
      </c>
      <c r="I9" t="s">
        <v>226</v>
      </c>
      <c r="J9" t="s">
        <v>227</v>
      </c>
      <c r="K9" t="s">
        <v>228</v>
      </c>
      <c r="L9" t="s">
        <v>231</v>
      </c>
      <c r="N9">
        <v>200</v>
      </c>
    </row>
    <row r="10" spans="1:15" x14ac:dyDescent="0.25">
      <c r="A10" t="str">
        <f>'Données d''entrée Support'!A14&amp;"-"&amp;'Données d''entrée Support'!A15&amp;" "&amp;"BASTILUCCI"</f>
        <v>9-10 BASTILUCCI</v>
      </c>
      <c r="B10">
        <f>'Données d''entrée Support'!A14</f>
        <v>9</v>
      </c>
      <c r="C10">
        <f>'Données d''entrée Support'!A15</f>
        <v>10</v>
      </c>
      <c r="D10">
        <f>'Données d''entrée Support'!F14</f>
        <v>1227119.324</v>
      </c>
      <c r="E10">
        <f>'Données d''entrée Support'!G14</f>
        <v>6191484.2640000004</v>
      </c>
      <c r="F10">
        <f>'Données d''entrée Support'!F15</f>
        <v>1227143.425</v>
      </c>
      <c r="G10">
        <f>'Données d''entrée Support'!G15</f>
        <v>6191024.2000000002</v>
      </c>
      <c r="H10" t="s">
        <v>225</v>
      </c>
      <c r="I10" t="s">
        <v>226</v>
      </c>
      <c r="J10" t="s">
        <v>227</v>
      </c>
      <c r="K10" t="s">
        <v>228</v>
      </c>
      <c r="L10" t="s">
        <v>231</v>
      </c>
      <c r="N10">
        <v>200</v>
      </c>
    </row>
    <row r="11" spans="1:15" x14ac:dyDescent="0.25">
      <c r="A11" t="str">
        <f>'Données d''entrée Support'!A15&amp;"-"&amp;'Données d''entrée Support'!A16&amp;" "&amp;"BASTILUCCI"</f>
        <v>10-11 BASTILUCCI</v>
      </c>
      <c r="B11">
        <f>'Données d''entrée Support'!A15</f>
        <v>10</v>
      </c>
      <c r="C11">
        <f>'Données d''entrée Support'!A16</f>
        <v>11</v>
      </c>
      <c r="D11">
        <f>'Données d''entrée Support'!F15</f>
        <v>1227143.425</v>
      </c>
      <c r="E11">
        <f>'Données d''entrée Support'!G15</f>
        <v>6191024.2000000002</v>
      </c>
      <c r="F11">
        <f>'Données d''entrée Support'!F16</f>
        <v>1227172.649</v>
      </c>
      <c r="G11">
        <f>'Données d''entrée Support'!G16</f>
        <v>6190471.057</v>
      </c>
      <c r="H11" t="s">
        <v>225</v>
      </c>
      <c r="I11" t="s">
        <v>226</v>
      </c>
      <c r="J11" t="s">
        <v>227</v>
      </c>
      <c r="K11" t="s">
        <v>228</v>
      </c>
      <c r="L11" t="s">
        <v>231</v>
      </c>
      <c r="N11">
        <v>200</v>
      </c>
    </row>
    <row r="12" spans="1:15" x14ac:dyDescent="0.25">
      <c r="A12" t="str">
        <f>'Données d''entrée Support'!A16&amp;"-"&amp;'Données d''entrée Support'!A17&amp;" "&amp;"BASTILUCCI"</f>
        <v>11-12 BASTILUCCI</v>
      </c>
      <c r="B12">
        <f>'Données d''entrée Support'!A16</f>
        <v>11</v>
      </c>
      <c r="C12">
        <f>'Données d''entrée Support'!A17</f>
        <v>12</v>
      </c>
      <c r="D12">
        <f>'Données d''entrée Support'!F16</f>
        <v>1227172.649</v>
      </c>
      <c r="E12">
        <f>'Données d''entrée Support'!G16</f>
        <v>6190471.057</v>
      </c>
      <c r="F12">
        <f>'Données d''entrée Support'!F17</f>
        <v>1227203.6869999999</v>
      </c>
      <c r="G12">
        <f>'Données d''entrée Support'!G17</f>
        <v>6189882.0920000002</v>
      </c>
      <c r="H12" t="s">
        <v>225</v>
      </c>
      <c r="I12" t="s">
        <v>226</v>
      </c>
      <c r="J12" t="s">
        <v>227</v>
      </c>
      <c r="K12" t="s">
        <v>228</v>
      </c>
      <c r="L12" t="s">
        <v>231</v>
      </c>
      <c r="N12">
        <v>200</v>
      </c>
    </row>
    <row r="13" spans="1:15" x14ac:dyDescent="0.25">
      <c r="A13" t="str">
        <f>'Données d''entrée Support'!A17&amp;"-"&amp;'Données d''entrée Support'!A18&amp;" "&amp;"BASTILUCCI"</f>
        <v>12-13 BASTILUCCI</v>
      </c>
      <c r="B13">
        <f>'Données d''entrée Support'!A17</f>
        <v>12</v>
      </c>
      <c r="C13">
        <f>'Données d''entrée Support'!A18</f>
        <v>13</v>
      </c>
      <c r="D13">
        <f>'Données d''entrée Support'!F17</f>
        <v>1227203.6869999999</v>
      </c>
      <c r="E13">
        <f>'Données d''entrée Support'!G17</f>
        <v>6189882.0920000002</v>
      </c>
      <c r="F13">
        <f>'Données d''entrée Support'!F18</f>
        <v>1227268.3060000001</v>
      </c>
      <c r="G13">
        <f>'Données d''entrée Support'!G18</f>
        <v>6188654.1100000003</v>
      </c>
      <c r="H13" t="s">
        <v>225</v>
      </c>
      <c r="I13" t="s">
        <v>226</v>
      </c>
      <c r="J13" t="s">
        <v>227</v>
      </c>
      <c r="K13" t="s">
        <v>228</v>
      </c>
      <c r="L13" t="s">
        <v>231</v>
      </c>
      <c r="N13">
        <v>200</v>
      </c>
    </row>
    <row r="14" spans="1:15" x14ac:dyDescent="0.25">
      <c r="A14" t="str">
        <f>'Données d''entrée Support'!A18&amp;"-"&amp;'Données d''entrée Support'!A19&amp;" "&amp;"BASTILUCCI"</f>
        <v>13-14 BASTILUCCI</v>
      </c>
      <c r="B14">
        <f>'Données d''entrée Support'!A18</f>
        <v>13</v>
      </c>
      <c r="C14">
        <f>'Données d''entrée Support'!A19</f>
        <v>14</v>
      </c>
      <c r="D14">
        <f>'Données d''entrée Support'!F18</f>
        <v>1227268.3060000001</v>
      </c>
      <c r="E14">
        <f>'Données d''entrée Support'!G18</f>
        <v>6188654.1100000003</v>
      </c>
      <c r="F14">
        <f>'Données d''entrée Support'!F19</f>
        <v>1227285.1259999999</v>
      </c>
      <c r="G14">
        <f>'Données d''entrée Support'!G19</f>
        <v>6187856.5999999996</v>
      </c>
      <c r="H14" t="s">
        <v>225</v>
      </c>
      <c r="I14" t="s">
        <v>226</v>
      </c>
      <c r="J14" t="s">
        <v>227</v>
      </c>
      <c r="K14" t="s">
        <v>228</v>
      </c>
      <c r="L14" t="s">
        <v>231</v>
      </c>
      <c r="N14">
        <v>200</v>
      </c>
    </row>
    <row r="15" spans="1:15" x14ac:dyDescent="0.25">
      <c r="A15" t="str">
        <f>'Données d''entrée Support'!A19&amp;"-"&amp;'Données d''entrée Support'!A20&amp;" "&amp;"BASTILUCCI"</f>
        <v>14-15 BASTILUCCI</v>
      </c>
      <c r="B15">
        <f>'Données d''entrée Support'!A19</f>
        <v>14</v>
      </c>
      <c r="C15">
        <f>'Données d''entrée Support'!A20</f>
        <v>15</v>
      </c>
      <c r="D15">
        <f>'Données d''entrée Support'!F19</f>
        <v>1227285.1259999999</v>
      </c>
      <c r="E15">
        <f>'Données d''entrée Support'!G19</f>
        <v>6187856.5999999996</v>
      </c>
      <c r="F15">
        <f>'Données d''entrée Support'!F20</f>
        <v>1227293.983</v>
      </c>
      <c r="G15">
        <f>'Données d''entrée Support'!G20</f>
        <v>6187439.5860000001</v>
      </c>
      <c r="H15" t="s">
        <v>225</v>
      </c>
      <c r="I15" t="s">
        <v>226</v>
      </c>
      <c r="J15" t="s">
        <v>227</v>
      </c>
      <c r="K15" t="s">
        <v>228</v>
      </c>
      <c r="L15" t="s">
        <v>231</v>
      </c>
      <c r="N15">
        <v>200</v>
      </c>
    </row>
    <row r="16" spans="1:15" x14ac:dyDescent="0.25">
      <c r="A16" t="str">
        <f>'Données d''entrée Support'!A20&amp;"-"&amp;'Données d''entrée Support'!A21&amp;" "&amp;"BASTILUCCI"</f>
        <v>15-16 BASTILUCCI</v>
      </c>
      <c r="B16">
        <f>'Données d''entrée Support'!A20</f>
        <v>15</v>
      </c>
      <c r="C16">
        <f>'Données d''entrée Support'!A21</f>
        <v>16</v>
      </c>
      <c r="D16">
        <f>'Données d''entrée Support'!F20</f>
        <v>1227293.983</v>
      </c>
      <c r="E16">
        <f>'Données d''entrée Support'!G20</f>
        <v>6187439.5860000001</v>
      </c>
      <c r="F16">
        <f>'Données d''entrée Support'!F21</f>
        <v>1227308.9469999999</v>
      </c>
      <c r="G16">
        <f>'Données d''entrée Support'!G21</f>
        <v>6186720.4469999997</v>
      </c>
      <c r="H16" t="s">
        <v>225</v>
      </c>
      <c r="I16" t="s">
        <v>226</v>
      </c>
      <c r="J16" t="s">
        <v>227</v>
      </c>
      <c r="K16" t="s">
        <v>228</v>
      </c>
      <c r="L16" t="s">
        <v>232</v>
      </c>
      <c r="N16">
        <v>200</v>
      </c>
    </row>
    <row r="17" spans="1:14" x14ac:dyDescent="0.25">
      <c r="A17" t="str">
        <f>'Données d''entrée Support'!A21&amp;"-"&amp;'Données d''entrée Support'!A22&amp;" "&amp;"BASTILUCCI"</f>
        <v>16-17 BASTILUCCI</v>
      </c>
      <c r="B17">
        <f>'Données d''entrée Support'!A21</f>
        <v>16</v>
      </c>
      <c r="C17">
        <f>'Données d''entrée Support'!A22</f>
        <v>17</v>
      </c>
      <c r="D17">
        <f>'Données d''entrée Support'!F21</f>
        <v>1227308.9469999999</v>
      </c>
      <c r="E17">
        <f>'Données d''entrée Support'!G21</f>
        <v>6186720.4469999997</v>
      </c>
      <c r="F17">
        <f>'Données d''entrée Support'!F22</f>
        <v>1227320.0490000001</v>
      </c>
      <c r="G17">
        <f>'Données d''entrée Support'!G22</f>
        <v>6186192.6629999997</v>
      </c>
      <c r="H17" t="s">
        <v>225</v>
      </c>
      <c r="I17" t="s">
        <v>226</v>
      </c>
      <c r="J17" t="s">
        <v>227</v>
      </c>
      <c r="K17" t="s">
        <v>228</v>
      </c>
      <c r="L17" t="s">
        <v>232</v>
      </c>
      <c r="N17">
        <v>200</v>
      </c>
    </row>
    <row r="18" spans="1:14" x14ac:dyDescent="0.25">
      <c r="A18" t="str">
        <f>'Données d''entrée Support'!A22&amp;"-"&amp;'Données d''entrée Support'!A23&amp;" "&amp;"BASTILUCCI"</f>
        <v>17-18 BASTILUCCI</v>
      </c>
      <c r="B18">
        <f>'Données d''entrée Support'!A22</f>
        <v>17</v>
      </c>
      <c r="C18">
        <f>'Données d''entrée Support'!A23</f>
        <v>18</v>
      </c>
      <c r="D18">
        <f>'Données d''entrée Support'!F22</f>
        <v>1227320.0490000001</v>
      </c>
      <c r="E18">
        <f>'Données d''entrée Support'!G22</f>
        <v>6186192.6629999997</v>
      </c>
      <c r="F18">
        <f>'Données d''entrée Support'!F23</f>
        <v>1227331.1839999999</v>
      </c>
      <c r="G18">
        <f>'Données d''entrée Support'!G23</f>
        <v>6185671.1399999997</v>
      </c>
      <c r="H18" t="s">
        <v>225</v>
      </c>
      <c r="I18" t="s">
        <v>226</v>
      </c>
      <c r="J18" t="s">
        <v>227</v>
      </c>
      <c r="K18" t="s">
        <v>228</v>
      </c>
      <c r="L18" t="s">
        <v>232</v>
      </c>
      <c r="N18">
        <v>200</v>
      </c>
    </row>
    <row r="19" spans="1:14" x14ac:dyDescent="0.25">
      <c r="A19" t="str">
        <f>'Données d''entrée Support'!A23&amp;"-"&amp;'Données d''entrée Support'!A24&amp;" "&amp;"BASTILUCCI"</f>
        <v>18-19 BASTILUCCI</v>
      </c>
      <c r="B19">
        <f>'Données d''entrée Support'!A23</f>
        <v>18</v>
      </c>
      <c r="C19">
        <f>'Données d''entrée Support'!A24</f>
        <v>19</v>
      </c>
      <c r="D19">
        <f>'Données d''entrée Support'!F23</f>
        <v>1227331.1839999999</v>
      </c>
      <c r="E19">
        <f>'Données d''entrée Support'!G23</f>
        <v>6185671.1399999997</v>
      </c>
      <c r="F19">
        <f>'Données d''entrée Support'!F24</f>
        <v>1227345.523</v>
      </c>
      <c r="G19">
        <f>'Données d''entrée Support'!G24</f>
        <v>6184988.3339999998</v>
      </c>
      <c r="H19" t="s">
        <v>225</v>
      </c>
      <c r="I19" t="s">
        <v>226</v>
      </c>
      <c r="J19" t="s">
        <v>227</v>
      </c>
      <c r="K19" t="s">
        <v>228</v>
      </c>
      <c r="L19" t="s">
        <v>232</v>
      </c>
      <c r="N19">
        <v>200</v>
      </c>
    </row>
    <row r="20" spans="1:14" x14ac:dyDescent="0.25">
      <c r="A20" t="str">
        <f>'Données d''entrée Support'!A24&amp;"-"&amp;'Données d''entrée Support'!A25&amp;" "&amp;"BASTILUCCI"</f>
        <v>19-20 BASTILUCCI</v>
      </c>
      <c r="B20">
        <f>'Données d''entrée Support'!A24</f>
        <v>19</v>
      </c>
      <c r="C20">
        <f>'Données d''entrée Support'!A25</f>
        <v>20</v>
      </c>
      <c r="D20">
        <f>'Données d''entrée Support'!F24</f>
        <v>1227345.523</v>
      </c>
      <c r="E20">
        <f>'Données d''entrée Support'!G24</f>
        <v>6184988.3339999998</v>
      </c>
      <c r="F20">
        <f>'Données d''entrée Support'!F25</f>
        <v>1227366.939</v>
      </c>
      <c r="G20">
        <f>'Données d''entrée Support'!G25</f>
        <v>6183975.1490000002</v>
      </c>
      <c r="H20" t="s">
        <v>225</v>
      </c>
      <c r="I20" t="s">
        <v>226</v>
      </c>
      <c r="J20" t="s">
        <v>227</v>
      </c>
      <c r="K20" t="s">
        <v>228</v>
      </c>
      <c r="L20" t="s">
        <v>232</v>
      </c>
      <c r="N20">
        <v>200</v>
      </c>
    </row>
    <row r="21" spans="1:14" x14ac:dyDescent="0.25">
      <c r="A21" t="str">
        <f>'Données d''entrée Support'!A25&amp;"-"&amp;'Données d''entrée Support'!A26&amp;" "&amp;"BASTILUCCI"</f>
        <v>20-21 BASTILUCCI</v>
      </c>
      <c r="B21">
        <f>'Données d''entrée Support'!A25</f>
        <v>20</v>
      </c>
      <c r="C21">
        <f>'Données d''entrée Support'!A26</f>
        <v>21</v>
      </c>
      <c r="D21">
        <f>'Données d''entrée Support'!F25</f>
        <v>1227366.939</v>
      </c>
      <c r="E21">
        <f>'Données d''entrée Support'!G25</f>
        <v>6183975.1490000002</v>
      </c>
      <c r="F21">
        <f>'Données d''entrée Support'!F26</f>
        <v>1227384.077</v>
      </c>
      <c r="G21">
        <f>'Données d''entrée Support'!G26</f>
        <v>6183152.4680000003</v>
      </c>
      <c r="H21" t="s">
        <v>225</v>
      </c>
      <c r="I21" t="s">
        <v>226</v>
      </c>
      <c r="J21" t="s">
        <v>227</v>
      </c>
      <c r="K21" t="s">
        <v>228</v>
      </c>
      <c r="L21" t="s">
        <v>232</v>
      </c>
      <c r="N21">
        <v>200</v>
      </c>
    </row>
    <row r="22" spans="1:14" x14ac:dyDescent="0.25">
      <c r="A22" t="str">
        <f>'Données d''entrée Support'!A26&amp;"-"&amp;'Données d''entrée Support'!A27&amp;" "&amp;"BASTILUCCI"</f>
        <v>21-22 BASTILUCCI</v>
      </c>
      <c r="B22">
        <f>'Données d''entrée Support'!A26</f>
        <v>21</v>
      </c>
      <c r="C22">
        <f>'Données d''entrée Support'!A27</f>
        <v>22</v>
      </c>
      <c r="D22">
        <f>'Données d''entrée Support'!F26</f>
        <v>1227384.077</v>
      </c>
      <c r="E22">
        <f>'Données d''entrée Support'!G26</f>
        <v>6183152.4680000003</v>
      </c>
      <c r="F22">
        <f>'Données d''entrée Support'!F27</f>
        <v>1227723.952</v>
      </c>
      <c r="G22">
        <f>'Données d''entrée Support'!G27</f>
        <v>6181636.2060000002</v>
      </c>
      <c r="H22" t="s">
        <v>225</v>
      </c>
      <c r="I22" t="s">
        <v>226</v>
      </c>
      <c r="J22" t="s">
        <v>227</v>
      </c>
      <c r="K22" t="s">
        <v>228</v>
      </c>
      <c r="L22" t="s">
        <v>233</v>
      </c>
      <c r="N22">
        <v>200</v>
      </c>
    </row>
    <row r="23" spans="1:14" x14ac:dyDescent="0.25">
      <c r="A23" t="str">
        <f>'Données d''entrée Support'!A27&amp;"-"&amp;'Données d''entrée Support'!A28&amp;" "&amp;"BASTILUCCI"</f>
        <v>22-23 BASTILUCCI</v>
      </c>
      <c r="B23">
        <f>'Données d''entrée Support'!A27</f>
        <v>22</v>
      </c>
      <c r="C23">
        <f>'Données d''entrée Support'!A28</f>
        <v>23</v>
      </c>
      <c r="D23">
        <f>'Données d''entrée Support'!F27</f>
        <v>1227723.952</v>
      </c>
      <c r="E23">
        <f>'Données d''entrée Support'!G27</f>
        <v>6181636.2060000002</v>
      </c>
      <c r="F23">
        <f>'Données d''entrée Support'!F28</f>
        <v>1227846.7960000001</v>
      </c>
      <c r="G23">
        <f>'Données d''entrée Support'!G28</f>
        <v>6181087.9539999999</v>
      </c>
      <c r="H23" t="s">
        <v>225</v>
      </c>
      <c r="I23" t="s">
        <v>226</v>
      </c>
      <c r="J23" t="s">
        <v>227</v>
      </c>
      <c r="K23" t="s">
        <v>228</v>
      </c>
      <c r="L23" t="s">
        <v>233</v>
      </c>
      <c r="N23">
        <v>200</v>
      </c>
    </row>
    <row r="24" spans="1:14" x14ac:dyDescent="0.25">
      <c r="A24" t="str">
        <f>'Données d''entrée Support'!A28&amp;"-"&amp;'Données d''entrée Support'!A29&amp;" "&amp;"BASTILUCCI"</f>
        <v>23-24 BASTILUCCI</v>
      </c>
      <c r="B24">
        <f>'Données d''entrée Support'!A28</f>
        <v>23</v>
      </c>
      <c r="C24">
        <f>'Données d''entrée Support'!A29</f>
        <v>24</v>
      </c>
      <c r="D24">
        <f>'Données d''entrée Support'!F28</f>
        <v>1227846.7960000001</v>
      </c>
      <c r="E24">
        <f>'Données d''entrée Support'!G28</f>
        <v>6181087.9539999999</v>
      </c>
      <c r="F24">
        <f>'Données d''entrée Support'!F29</f>
        <v>1228298.8899999999</v>
      </c>
      <c r="G24">
        <f>'Données d''entrée Support'!G29</f>
        <v>6180969.0489999996</v>
      </c>
      <c r="H24" t="s">
        <v>225</v>
      </c>
      <c r="I24" t="s">
        <v>226</v>
      </c>
      <c r="J24" t="s">
        <v>227</v>
      </c>
      <c r="K24" t="s">
        <v>228</v>
      </c>
      <c r="L24" t="s">
        <v>233</v>
      </c>
      <c r="N24">
        <v>200</v>
      </c>
    </row>
    <row r="25" spans="1:14" x14ac:dyDescent="0.25">
      <c r="A25" t="str">
        <f>'Données d''entrée Support'!A29&amp;"-"&amp;'Données d''entrée Support'!A30&amp;" "&amp;"BASTILUCCI"</f>
        <v>24-25 BASTILUCCI</v>
      </c>
      <c r="B25">
        <f>'Données d''entrée Support'!A29</f>
        <v>24</v>
      </c>
      <c r="C25">
        <f>'Données d''entrée Support'!A30</f>
        <v>25</v>
      </c>
      <c r="D25">
        <f>'Données d''entrée Support'!F29</f>
        <v>1228298.8899999999</v>
      </c>
      <c r="E25">
        <f>'Données d''entrée Support'!G29</f>
        <v>6180969.0489999996</v>
      </c>
      <c r="F25">
        <f>'Données d''entrée Support'!F30</f>
        <v>1228665.727</v>
      </c>
      <c r="G25">
        <f>'Données d''entrée Support'!G30</f>
        <v>6180872.5140000004</v>
      </c>
      <c r="H25" t="s">
        <v>225</v>
      </c>
      <c r="I25" t="s">
        <v>226</v>
      </c>
      <c r="J25" t="s">
        <v>227</v>
      </c>
      <c r="K25" t="s">
        <v>228</v>
      </c>
      <c r="L25" t="s">
        <v>233</v>
      </c>
      <c r="N25">
        <v>200</v>
      </c>
    </row>
    <row r="26" spans="1:14" x14ac:dyDescent="0.25">
      <c r="A26" t="str">
        <f>'Données d''entrée Support'!A30&amp;"-"&amp;'Données d''entrée Support'!A31&amp;" "&amp;"BASTILUCCI"</f>
        <v>25-26 BASTILUCCI</v>
      </c>
      <c r="B26">
        <f>'Données d''entrée Support'!A30</f>
        <v>25</v>
      </c>
      <c r="C26">
        <f>'Données d''entrée Support'!A31</f>
        <v>26</v>
      </c>
      <c r="D26">
        <f>'Données d''entrée Support'!F30</f>
        <v>1228665.727</v>
      </c>
      <c r="E26">
        <f>'Données d''entrée Support'!G30</f>
        <v>6180872.5140000004</v>
      </c>
      <c r="F26">
        <f>'Données d''entrée Support'!F31</f>
        <v>1229139.81</v>
      </c>
      <c r="G26">
        <f>'Données d''entrée Support'!G31</f>
        <v>6180747.9340000004</v>
      </c>
      <c r="H26" t="s">
        <v>225</v>
      </c>
      <c r="I26" t="s">
        <v>226</v>
      </c>
      <c r="J26" t="s">
        <v>227</v>
      </c>
      <c r="K26" t="s">
        <v>228</v>
      </c>
      <c r="L26" t="s">
        <v>233</v>
      </c>
      <c r="N26">
        <v>200</v>
      </c>
    </row>
    <row r="27" spans="1:14" x14ac:dyDescent="0.25">
      <c r="A27" t="str">
        <f>'Données d''entrée Support'!A31&amp;"-"&amp;'Données d''entrée Support'!A32&amp;" "&amp;"BASTILUCCI"</f>
        <v>26-27 BASTILUCCI</v>
      </c>
      <c r="B27">
        <f>'Données d''entrée Support'!A31</f>
        <v>26</v>
      </c>
      <c r="C27">
        <f>'Données d''entrée Support'!A32</f>
        <v>27</v>
      </c>
      <c r="D27">
        <f>'Données d''entrée Support'!F31</f>
        <v>1229139.81</v>
      </c>
      <c r="E27">
        <f>'Données d''entrée Support'!G31</f>
        <v>6180747.9340000004</v>
      </c>
      <c r="F27">
        <f>'Données d''entrée Support'!F32</f>
        <v>1229725.6640000001</v>
      </c>
      <c r="G27">
        <f>'Données d''entrée Support'!G32</f>
        <v>6180593.8820000002</v>
      </c>
      <c r="H27" t="s">
        <v>225</v>
      </c>
      <c r="I27" t="s">
        <v>226</v>
      </c>
      <c r="J27" t="s">
        <v>227</v>
      </c>
      <c r="K27" t="s">
        <v>228</v>
      </c>
      <c r="L27" t="s">
        <v>233</v>
      </c>
      <c r="N27">
        <v>200</v>
      </c>
    </row>
    <row r="28" spans="1:14" x14ac:dyDescent="0.25">
      <c r="A28" t="str">
        <f>'Données d''entrée Support'!A32&amp;"-"&amp;'Données d''entrée Support'!A33&amp;" "&amp;"BASTILUCCI"</f>
        <v>27-28 BASTILUCCI</v>
      </c>
      <c r="B28">
        <f>'Données d''entrée Support'!A32</f>
        <v>27</v>
      </c>
      <c r="C28">
        <f>'Données d''entrée Support'!A33</f>
        <v>28</v>
      </c>
      <c r="D28">
        <f>'Données d''entrée Support'!F32</f>
        <v>1229725.6640000001</v>
      </c>
      <c r="E28">
        <f>'Données d''entrée Support'!G32</f>
        <v>6180593.8820000002</v>
      </c>
      <c r="F28">
        <f>'Données d''entrée Support'!F33</f>
        <v>1230108.497</v>
      </c>
      <c r="G28">
        <f>'Données d''entrée Support'!G33</f>
        <v>6180493.1739999996</v>
      </c>
      <c r="H28" t="s">
        <v>225</v>
      </c>
      <c r="I28" t="s">
        <v>226</v>
      </c>
      <c r="J28" t="s">
        <v>227</v>
      </c>
      <c r="K28" t="s">
        <v>228</v>
      </c>
      <c r="L28" t="s">
        <v>233</v>
      </c>
      <c r="N28">
        <v>200</v>
      </c>
    </row>
    <row r="29" spans="1:14" x14ac:dyDescent="0.25">
      <c r="A29" t="str">
        <f>'Données d''entrée Support'!A33&amp;"-"&amp;'Données d''entrée Support'!A34&amp;" "&amp;"BASTILUCCI"</f>
        <v>28-29 BASTILUCCI</v>
      </c>
      <c r="B29">
        <f>'Données d''entrée Support'!A33</f>
        <v>28</v>
      </c>
      <c r="C29">
        <f>'Données d''entrée Support'!A34</f>
        <v>29</v>
      </c>
      <c r="D29">
        <f>'Données d''entrée Support'!F33</f>
        <v>1230108.497</v>
      </c>
      <c r="E29">
        <f>'Données d''entrée Support'!G33</f>
        <v>6180493.1739999996</v>
      </c>
      <c r="F29">
        <f>'Données d''entrée Support'!F34</f>
        <v>1230137.4850000001</v>
      </c>
      <c r="G29">
        <f>'Données d''entrée Support'!G34</f>
        <v>6180478.3849999998</v>
      </c>
      <c r="H29" t="s">
        <v>225</v>
      </c>
      <c r="I29" t="s">
        <v>226</v>
      </c>
      <c r="J29" t="s">
        <v>227</v>
      </c>
      <c r="K29" t="s">
        <v>228</v>
      </c>
      <c r="L29" t="s">
        <v>233</v>
      </c>
      <c r="N29">
        <v>200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V29"/>
  <sheetViews>
    <sheetView workbookViewId="0">
      <selection activeCell="A33" sqref="A33"/>
    </sheetView>
  </sheetViews>
  <sheetFormatPr baseColWidth="10" defaultRowHeight="15" x14ac:dyDescent="0.25"/>
  <cols>
    <col min="1" max="1" width="26.140625" bestFit="1" customWidth="1"/>
    <col min="2" max="2" width="22.85546875" bestFit="1" customWidth="1"/>
    <col min="3" max="3" width="13.5703125" bestFit="1" customWidth="1"/>
    <col min="4" max="4" width="13.42578125" bestFit="1" customWidth="1"/>
    <col min="5" max="5" width="14.5703125" bestFit="1" customWidth="1"/>
    <col min="6" max="6" width="26.85546875" bestFit="1" customWidth="1"/>
    <col min="7" max="7" width="24.42578125" bestFit="1" customWidth="1"/>
    <col min="8" max="8" width="29.85546875" style="26" bestFit="1" customWidth="1"/>
    <col min="9" max="9" width="29.85546875" style="26" customWidth="1"/>
    <col min="10" max="10" width="12.5703125" style="26" bestFit="1" customWidth="1"/>
    <col min="11" max="11" width="20.28515625" style="26" bestFit="1" customWidth="1"/>
    <col min="12" max="12" width="21.28515625" bestFit="1" customWidth="1"/>
    <col min="13" max="13" width="12" bestFit="1" customWidth="1"/>
    <col min="14" max="14" width="17.140625" bestFit="1" customWidth="1"/>
    <col min="15" max="15" width="13" bestFit="1" customWidth="1"/>
    <col min="16" max="16" width="25.140625" bestFit="1" customWidth="1"/>
    <col min="17" max="17" width="22.85546875" bestFit="1" customWidth="1"/>
    <col min="18" max="18" width="11" bestFit="1" customWidth="1"/>
    <col min="19" max="19" width="18.7109375" bestFit="1" customWidth="1"/>
    <col min="20" max="20" width="13.140625" bestFit="1" customWidth="1"/>
  </cols>
  <sheetData>
    <row r="1" spans="1:22" x14ac:dyDescent="0.25">
      <c r="A1" s="28" t="s">
        <v>192</v>
      </c>
      <c r="B1" s="28" t="s">
        <v>193</v>
      </c>
      <c r="C1" s="28" t="s">
        <v>194</v>
      </c>
      <c r="D1" s="28" t="s">
        <v>195</v>
      </c>
      <c r="E1" s="29" t="s">
        <v>196</v>
      </c>
      <c r="F1" s="28" t="s">
        <v>197</v>
      </c>
      <c r="G1" s="28" t="s">
        <v>198</v>
      </c>
      <c r="H1" s="29" t="s">
        <v>199</v>
      </c>
      <c r="I1" s="29" t="s">
        <v>273</v>
      </c>
      <c r="J1" s="29" t="s">
        <v>200</v>
      </c>
      <c r="K1" s="29" t="s">
        <v>201</v>
      </c>
      <c r="L1" s="28" t="s">
        <v>202</v>
      </c>
      <c r="M1" s="28" t="s">
        <v>203</v>
      </c>
      <c r="N1" s="28" t="s">
        <v>204</v>
      </c>
      <c r="O1" s="29" t="s">
        <v>205</v>
      </c>
      <c r="P1" s="28" t="s">
        <v>206</v>
      </c>
      <c r="Q1" s="28" t="s">
        <v>207</v>
      </c>
      <c r="R1" s="29" t="s">
        <v>208</v>
      </c>
      <c r="S1" s="29" t="s">
        <v>209</v>
      </c>
      <c r="T1" s="29" t="s">
        <v>210</v>
      </c>
    </row>
    <row r="2" spans="1:22" x14ac:dyDescent="0.25">
      <c r="A2" s="26" t="str">
        <f>'Données d''entrée Support'!A6&amp;"-"&amp;'Données d''entrée Support'!A7&amp;" "&amp;"BASTILUCCI"</f>
        <v>1-2 BASTILUCCI</v>
      </c>
      <c r="B2" s="26">
        <f>'Données d''entrée Support'!J6+'Données d''entrée Support'!J7</f>
        <v>771.99300000000005</v>
      </c>
      <c r="C2" s="27" t="str">
        <f>cables!C6&amp;"-"&amp;cables!D6</f>
        <v>1-3</v>
      </c>
      <c r="D2" s="26" t="str">
        <f>cables!B6</f>
        <v>azalee707</v>
      </c>
      <c r="E2" s="26">
        <v>2</v>
      </c>
      <c r="F2" s="26">
        <f>cables!H6</f>
        <v>65</v>
      </c>
      <c r="G2" s="26">
        <f>cables!I6</f>
        <v>1950</v>
      </c>
      <c r="L2" s="26">
        <f>SUM('Données d''entrée Support'!J6:J7)</f>
        <v>771.99300000000005</v>
      </c>
      <c r="M2" s="27" t="str">
        <f>cables!C8&amp;"-"&amp;cables!D8</f>
        <v>1-3</v>
      </c>
      <c r="N2" s="26" t="str">
        <f>cables!B8</f>
        <v>thym94</v>
      </c>
      <c r="O2" s="26">
        <v>1</v>
      </c>
      <c r="P2" s="26">
        <f>cables!H8</f>
        <v>15</v>
      </c>
      <c r="Q2" s="26">
        <f>cables!I8</f>
        <v>2700</v>
      </c>
      <c r="R2" s="26"/>
      <c r="S2" s="26"/>
      <c r="T2" s="26"/>
    </row>
    <row r="3" spans="1:22" x14ac:dyDescent="0.25">
      <c r="A3" s="26" t="str">
        <f>'Données d''entrée Support'!A7&amp;"-"&amp;'Données d''entrée Support'!A8&amp;" "&amp;"BASTILUCCI"</f>
        <v>2-3 BASTILUCCI</v>
      </c>
      <c r="B3" s="26">
        <f t="shared" ref="B3:G3" si="0">B2</f>
        <v>771.99300000000005</v>
      </c>
      <c r="C3" s="27" t="str">
        <f t="shared" si="0"/>
        <v>1-3</v>
      </c>
      <c r="D3" s="26" t="str">
        <f t="shared" si="0"/>
        <v>azalee707</v>
      </c>
      <c r="E3" s="26">
        <f t="shared" si="0"/>
        <v>2</v>
      </c>
      <c r="F3" s="26">
        <f t="shared" si="0"/>
        <v>65</v>
      </c>
      <c r="G3" s="26">
        <f t="shared" si="0"/>
        <v>1950</v>
      </c>
      <c r="L3">
        <f t="shared" ref="L3:Q3" si="1">L2</f>
        <v>771.99300000000005</v>
      </c>
      <c r="M3" s="25" t="str">
        <f t="shared" si="1"/>
        <v>1-3</v>
      </c>
      <c r="N3" t="str">
        <f t="shared" si="1"/>
        <v>thym94</v>
      </c>
      <c r="O3">
        <f t="shared" si="1"/>
        <v>1</v>
      </c>
      <c r="P3">
        <f t="shared" si="1"/>
        <v>15</v>
      </c>
      <c r="Q3">
        <f t="shared" si="1"/>
        <v>2700</v>
      </c>
      <c r="R3" s="26"/>
      <c r="S3" s="26"/>
      <c r="T3" s="26"/>
    </row>
    <row r="4" spans="1:22" x14ac:dyDescent="0.25">
      <c r="A4" s="26" t="str">
        <f>'Données d''entrée Support'!A8&amp;"-"&amp;'Données d''entrée Support'!A9&amp;" "&amp;"BASTILUCCI"</f>
        <v>3-4 BASTILUCCI</v>
      </c>
      <c r="B4" s="26">
        <f>SUM('Données d''entrée Support'!J8:J25)</f>
        <v>11846.063999999998</v>
      </c>
      <c r="C4" s="26" t="str">
        <f>cables!C10&amp;"-"&amp;cables!D10</f>
        <v>3-21</v>
      </c>
      <c r="D4" s="26" t="str">
        <f>cables!B10</f>
        <v>azalee707</v>
      </c>
      <c r="E4" s="26">
        <v>2</v>
      </c>
      <c r="F4" s="26">
        <f>cables!H10</f>
        <v>65</v>
      </c>
      <c r="G4" s="26">
        <f>cables!I10</f>
        <v>2300</v>
      </c>
      <c r="L4" s="26">
        <f>SUM('Données d''entrée Support'!J8:J14)</f>
        <v>3980.558</v>
      </c>
      <c r="M4" s="27" t="str">
        <f>cables!C9&amp;"-"&amp;cables!D9</f>
        <v>3-10</v>
      </c>
      <c r="N4" s="26" t="str">
        <f>cables!B9</f>
        <v>phlox94.1</v>
      </c>
      <c r="O4" s="26">
        <v>1</v>
      </c>
      <c r="P4" s="26">
        <f>cables!H9</f>
        <v>15</v>
      </c>
      <c r="Q4" s="26">
        <f>cables!I9</f>
        <v>2600</v>
      </c>
    </row>
    <row r="5" spans="1:22" x14ac:dyDescent="0.25">
      <c r="A5" s="26" t="str">
        <f>'Données d''entrée Support'!A9&amp;"-"&amp;'Données d''entrée Support'!A10&amp;" "&amp;"BASTILUCCI"</f>
        <v>4-5 BASTILUCCI</v>
      </c>
      <c r="B5" s="26">
        <f>B4</f>
        <v>11846.063999999998</v>
      </c>
      <c r="C5" s="26" t="str">
        <f>C4</f>
        <v>3-21</v>
      </c>
      <c r="D5" s="26" t="str">
        <f t="shared" ref="D5" si="2">D4</f>
        <v>azalee707</v>
      </c>
      <c r="E5" s="26">
        <v>2</v>
      </c>
      <c r="F5" s="26">
        <f>F4</f>
        <v>65</v>
      </c>
      <c r="G5" s="26">
        <f>G4</f>
        <v>2300</v>
      </c>
      <c r="L5">
        <f t="shared" ref="L5:Q5" si="3">L4</f>
        <v>3980.558</v>
      </c>
      <c r="M5" s="25" t="str">
        <f t="shared" si="3"/>
        <v>3-10</v>
      </c>
      <c r="N5" t="str">
        <f t="shared" si="3"/>
        <v>phlox94.1</v>
      </c>
      <c r="O5">
        <f t="shared" si="3"/>
        <v>1</v>
      </c>
      <c r="P5">
        <f t="shared" si="3"/>
        <v>15</v>
      </c>
      <c r="Q5">
        <f t="shared" si="3"/>
        <v>2600</v>
      </c>
    </row>
    <row r="6" spans="1:22" x14ac:dyDescent="0.25">
      <c r="A6" s="26" t="str">
        <f>'Données d''entrée Support'!A10&amp;"-"&amp;'Données d''entrée Support'!A11&amp;" "&amp;"BASTILUCCI"</f>
        <v>5-6 BASTILUCCI</v>
      </c>
      <c r="B6" s="26">
        <f t="shared" ref="B6:B21" si="4">B5</f>
        <v>11846.063999999998</v>
      </c>
      <c r="C6" s="26" t="str">
        <f t="shared" ref="C6:C21" si="5">C5</f>
        <v>3-21</v>
      </c>
      <c r="D6" s="26" t="str">
        <f>D4</f>
        <v>azalee707</v>
      </c>
      <c r="E6" s="26">
        <v>2</v>
      </c>
      <c r="F6" s="26">
        <f t="shared" ref="F6:F21" si="6">F5</f>
        <v>65</v>
      </c>
      <c r="G6" s="26">
        <f t="shared" ref="G6:G21" si="7">G5</f>
        <v>2300</v>
      </c>
      <c r="L6">
        <f t="shared" ref="L6:L10" si="8">L5</f>
        <v>3980.558</v>
      </c>
      <c r="M6" s="25" t="str">
        <f t="shared" ref="M6:M10" si="9">M5</f>
        <v>3-10</v>
      </c>
      <c r="N6" t="str">
        <f t="shared" ref="N6:N10" si="10">N5</f>
        <v>phlox94.1</v>
      </c>
      <c r="O6">
        <f t="shared" ref="O6:O10" si="11">O5</f>
        <v>1</v>
      </c>
      <c r="P6">
        <f t="shared" ref="P6:P10" si="12">P5</f>
        <v>15</v>
      </c>
      <c r="Q6">
        <f t="shared" ref="Q6:Q10" si="13">Q5</f>
        <v>2600</v>
      </c>
    </row>
    <row r="7" spans="1:22" x14ac:dyDescent="0.25">
      <c r="A7" s="26" t="str">
        <f>'Données d''entrée Support'!A11&amp;"-"&amp;'Données d''entrée Support'!A12&amp;" "&amp;"BASTILUCCI"</f>
        <v>6-7 BASTILUCCI</v>
      </c>
      <c r="B7" s="26">
        <f t="shared" si="4"/>
        <v>11846.063999999998</v>
      </c>
      <c r="C7" s="26" t="str">
        <f t="shared" si="5"/>
        <v>3-21</v>
      </c>
      <c r="D7" s="26" t="str">
        <f>D4</f>
        <v>azalee707</v>
      </c>
      <c r="E7" s="26">
        <v>2</v>
      </c>
      <c r="F7" s="26">
        <f t="shared" si="6"/>
        <v>65</v>
      </c>
      <c r="G7" s="26">
        <f t="shared" si="7"/>
        <v>2300</v>
      </c>
      <c r="L7">
        <f t="shared" si="8"/>
        <v>3980.558</v>
      </c>
      <c r="M7" s="25" t="str">
        <f t="shared" si="9"/>
        <v>3-10</v>
      </c>
      <c r="N7" t="str">
        <f t="shared" si="10"/>
        <v>phlox94.1</v>
      </c>
      <c r="O7">
        <f t="shared" si="11"/>
        <v>1</v>
      </c>
      <c r="P7">
        <f t="shared" si="12"/>
        <v>15</v>
      </c>
      <c r="Q7">
        <f t="shared" si="13"/>
        <v>2600</v>
      </c>
    </row>
    <row r="8" spans="1:22" x14ac:dyDescent="0.25">
      <c r="A8" s="26" t="str">
        <f>'Données d''entrée Support'!A12&amp;"-"&amp;'Données d''entrée Support'!A13&amp;" "&amp;"BASTILUCCI"</f>
        <v>7-8 BASTILUCCI</v>
      </c>
      <c r="B8" s="26">
        <f t="shared" si="4"/>
        <v>11846.063999999998</v>
      </c>
      <c r="C8" s="26" t="str">
        <f t="shared" si="5"/>
        <v>3-21</v>
      </c>
      <c r="D8" s="26" t="str">
        <f>D4</f>
        <v>azalee707</v>
      </c>
      <c r="E8" s="26">
        <v>2</v>
      </c>
      <c r="F8" s="26">
        <f t="shared" si="6"/>
        <v>65</v>
      </c>
      <c r="G8" s="26">
        <f t="shared" si="7"/>
        <v>2300</v>
      </c>
      <c r="L8">
        <f t="shared" si="8"/>
        <v>3980.558</v>
      </c>
      <c r="M8" s="25" t="str">
        <f t="shared" si="9"/>
        <v>3-10</v>
      </c>
      <c r="N8" t="str">
        <f t="shared" si="10"/>
        <v>phlox94.1</v>
      </c>
      <c r="O8">
        <f t="shared" si="11"/>
        <v>1</v>
      </c>
      <c r="P8">
        <f t="shared" si="12"/>
        <v>15</v>
      </c>
      <c r="Q8">
        <f t="shared" si="13"/>
        <v>2600</v>
      </c>
    </row>
    <row r="9" spans="1:22" x14ac:dyDescent="0.25">
      <c r="A9" s="26" t="str">
        <f>'Données d''entrée Support'!A13&amp;"-"&amp;'Données d''entrée Support'!A14&amp;" "&amp;"BASTILUCCI"</f>
        <v>8-9 BASTILUCCI</v>
      </c>
      <c r="B9" s="26">
        <f t="shared" si="4"/>
        <v>11846.063999999998</v>
      </c>
      <c r="C9" s="26" t="str">
        <f t="shared" si="5"/>
        <v>3-21</v>
      </c>
      <c r="D9" s="26" t="str">
        <f>D4</f>
        <v>azalee707</v>
      </c>
      <c r="E9" s="26">
        <v>2</v>
      </c>
      <c r="F9" s="26">
        <f t="shared" si="6"/>
        <v>65</v>
      </c>
      <c r="G9" s="26">
        <f t="shared" si="7"/>
        <v>2300</v>
      </c>
      <c r="L9">
        <f t="shared" si="8"/>
        <v>3980.558</v>
      </c>
      <c r="M9" s="25" t="str">
        <f t="shared" si="9"/>
        <v>3-10</v>
      </c>
      <c r="N9" t="str">
        <f t="shared" si="10"/>
        <v>phlox94.1</v>
      </c>
      <c r="O9">
        <f t="shared" si="11"/>
        <v>1</v>
      </c>
      <c r="P9">
        <f t="shared" si="12"/>
        <v>15</v>
      </c>
      <c r="Q9">
        <f t="shared" si="13"/>
        <v>2600</v>
      </c>
    </row>
    <row r="10" spans="1:22" x14ac:dyDescent="0.25">
      <c r="A10" s="26" t="str">
        <f>'Données d''entrée Support'!A14&amp;"-"&amp;'Données d''entrée Support'!A15&amp;" "&amp;"BASTILUCCI"</f>
        <v>9-10 BASTILUCCI</v>
      </c>
      <c r="B10" s="26">
        <f t="shared" si="4"/>
        <v>11846.063999999998</v>
      </c>
      <c r="C10" s="26" t="str">
        <f t="shared" si="5"/>
        <v>3-21</v>
      </c>
      <c r="D10" s="26" t="str">
        <f>D4</f>
        <v>azalee707</v>
      </c>
      <c r="E10" s="26">
        <v>2</v>
      </c>
      <c r="F10" s="26">
        <f t="shared" si="6"/>
        <v>65</v>
      </c>
      <c r="G10" s="26">
        <f t="shared" si="7"/>
        <v>2300</v>
      </c>
      <c r="L10" s="26">
        <f t="shared" si="8"/>
        <v>3980.558</v>
      </c>
      <c r="M10" s="27" t="str">
        <f t="shared" si="9"/>
        <v>3-10</v>
      </c>
      <c r="N10" s="26" t="str">
        <f t="shared" si="10"/>
        <v>phlox94.1</v>
      </c>
      <c r="O10" s="26">
        <f t="shared" si="11"/>
        <v>1</v>
      </c>
      <c r="P10" s="26">
        <f t="shared" si="12"/>
        <v>15</v>
      </c>
      <c r="Q10" s="26">
        <f t="shared" si="13"/>
        <v>2600</v>
      </c>
      <c r="R10" s="26"/>
      <c r="S10" s="26"/>
      <c r="T10" s="26"/>
      <c r="U10" s="26"/>
    </row>
    <row r="11" spans="1:22" x14ac:dyDescent="0.25">
      <c r="A11" s="26" t="str">
        <f>'Données d''entrée Support'!A15&amp;"-"&amp;'Données d''entrée Support'!A16&amp;" "&amp;"BASTILUCCI"</f>
        <v>10-11 BASTILUCCI</v>
      </c>
      <c r="B11" s="26">
        <f t="shared" si="4"/>
        <v>11846.063999999998</v>
      </c>
      <c r="C11" s="26" t="str">
        <f t="shared" si="5"/>
        <v>3-21</v>
      </c>
      <c r="D11" s="26" t="str">
        <f>D4</f>
        <v>azalee707</v>
      </c>
      <c r="E11" s="26">
        <v>2</v>
      </c>
      <c r="F11" s="26">
        <f t="shared" si="6"/>
        <v>65</v>
      </c>
      <c r="G11" s="26">
        <f t="shared" si="7"/>
        <v>2300</v>
      </c>
      <c r="L11">
        <f>SUM('Données d''entrée Support'!J15:J18)</f>
        <v>3166.83</v>
      </c>
      <c r="M11" t="str">
        <f>cables!C13&amp;"-"&amp;cables!D13</f>
        <v>10-14</v>
      </c>
      <c r="N11" t="str">
        <f>cables!B13&amp;"/"&amp;cables!B14</f>
        <v>thym94/phlox94.1</v>
      </c>
      <c r="O11">
        <v>2</v>
      </c>
      <c r="P11">
        <f>cables!H13</f>
        <v>15</v>
      </c>
      <c r="Q11">
        <f>cables!I13</f>
        <v>2600</v>
      </c>
    </row>
    <row r="12" spans="1:22" x14ac:dyDescent="0.25">
      <c r="A12" s="26" t="str">
        <f>'Données d''entrée Support'!A16&amp;"-"&amp;'Données d''entrée Support'!A17&amp;" "&amp;"BASTILUCCI"</f>
        <v>11-12 BASTILUCCI</v>
      </c>
      <c r="B12" s="26">
        <f t="shared" si="4"/>
        <v>11846.063999999998</v>
      </c>
      <c r="C12" s="26" t="str">
        <f t="shared" si="5"/>
        <v>3-21</v>
      </c>
      <c r="D12" s="26" t="str">
        <f>D4</f>
        <v>azalee707</v>
      </c>
      <c r="E12" s="26">
        <v>2</v>
      </c>
      <c r="F12" s="26">
        <f t="shared" si="6"/>
        <v>65</v>
      </c>
      <c r="G12" s="26">
        <f t="shared" si="7"/>
        <v>2300</v>
      </c>
      <c r="L12">
        <f t="shared" ref="L12:Q12" si="14">L11</f>
        <v>3166.83</v>
      </c>
      <c r="M12" s="27" t="str">
        <f t="shared" si="14"/>
        <v>10-14</v>
      </c>
      <c r="N12" t="str">
        <f t="shared" si="14"/>
        <v>thym94/phlox94.1</v>
      </c>
      <c r="O12">
        <f t="shared" si="14"/>
        <v>2</v>
      </c>
      <c r="P12">
        <f t="shared" si="14"/>
        <v>15</v>
      </c>
      <c r="Q12">
        <f t="shared" si="14"/>
        <v>2600</v>
      </c>
    </row>
    <row r="13" spans="1:22" x14ac:dyDescent="0.25">
      <c r="A13" s="26" t="str">
        <f>'Données d''entrée Support'!A17&amp;"-"&amp;'Données d''entrée Support'!A18&amp;" "&amp;"BASTILUCCI"</f>
        <v>12-13 BASTILUCCI</v>
      </c>
      <c r="B13" s="26">
        <f t="shared" si="4"/>
        <v>11846.063999999998</v>
      </c>
      <c r="C13" s="26" t="str">
        <f t="shared" si="5"/>
        <v>3-21</v>
      </c>
      <c r="D13" s="26" t="str">
        <f>D4</f>
        <v>azalee707</v>
      </c>
      <c r="E13" s="26">
        <v>2</v>
      </c>
      <c r="F13" s="26">
        <f t="shared" si="6"/>
        <v>65</v>
      </c>
      <c r="G13" s="26">
        <f t="shared" si="7"/>
        <v>2300</v>
      </c>
      <c r="L13">
        <f t="shared" ref="L13:L14" si="15">L12</f>
        <v>3166.83</v>
      </c>
      <c r="M13" s="27" t="str">
        <f t="shared" ref="M13:M14" si="16">M12</f>
        <v>10-14</v>
      </c>
      <c r="N13" t="str">
        <f t="shared" ref="N13:N14" si="17">N12</f>
        <v>thym94/phlox94.1</v>
      </c>
      <c r="O13">
        <f t="shared" ref="O13:O14" si="18">O12</f>
        <v>2</v>
      </c>
      <c r="P13">
        <f t="shared" ref="P13:P14" si="19">P12</f>
        <v>15</v>
      </c>
      <c r="Q13">
        <f t="shared" ref="Q13:Q14" si="20">Q12</f>
        <v>2600</v>
      </c>
    </row>
    <row r="14" spans="1:22" x14ac:dyDescent="0.25">
      <c r="A14" s="26" t="str">
        <f>'Données d''entrée Support'!A18&amp;"-"&amp;'Données d''entrée Support'!A19&amp;" "&amp;"BASTILUCCI"</f>
        <v>13-14 BASTILUCCI</v>
      </c>
      <c r="B14" s="26">
        <f t="shared" si="4"/>
        <v>11846.063999999998</v>
      </c>
      <c r="C14" s="26" t="str">
        <f t="shared" si="5"/>
        <v>3-21</v>
      </c>
      <c r="D14" s="26" t="str">
        <f>D4</f>
        <v>azalee707</v>
      </c>
      <c r="E14" s="26">
        <v>2</v>
      </c>
      <c r="F14" s="26">
        <f t="shared" si="6"/>
        <v>65</v>
      </c>
      <c r="G14" s="26">
        <f t="shared" si="7"/>
        <v>2300</v>
      </c>
      <c r="L14">
        <f t="shared" si="15"/>
        <v>3166.83</v>
      </c>
      <c r="M14" s="27" t="str">
        <f t="shared" si="16"/>
        <v>10-14</v>
      </c>
      <c r="N14" t="str">
        <f t="shared" si="17"/>
        <v>thym94/phlox94.1</v>
      </c>
      <c r="O14">
        <f t="shared" si="18"/>
        <v>2</v>
      </c>
      <c r="P14">
        <f t="shared" si="19"/>
        <v>15</v>
      </c>
      <c r="Q14">
        <f t="shared" si="20"/>
        <v>2600</v>
      </c>
      <c r="R14" s="26"/>
      <c r="S14" s="26"/>
      <c r="T14" s="26"/>
      <c r="U14" s="26"/>
      <c r="V14" s="26"/>
    </row>
    <row r="15" spans="1:22" x14ac:dyDescent="0.25">
      <c r="A15" s="26" t="str">
        <f>'Données d''entrée Support'!A19&amp;"-"&amp;'Données d''entrée Support'!A20&amp;" "&amp;"BASTILUCCI"</f>
        <v>14-15 BASTILUCCI</v>
      </c>
      <c r="B15" s="26">
        <f t="shared" si="4"/>
        <v>11846.063999999998</v>
      </c>
      <c r="C15" s="26" t="str">
        <f t="shared" si="5"/>
        <v>3-21</v>
      </c>
      <c r="D15" s="26" t="str">
        <f>D4</f>
        <v>azalee707</v>
      </c>
      <c r="E15" s="26">
        <v>2</v>
      </c>
      <c r="F15" s="26">
        <f t="shared" si="6"/>
        <v>65</v>
      </c>
      <c r="G15" s="26">
        <f t="shared" si="7"/>
        <v>2300</v>
      </c>
      <c r="L15">
        <f>'Données d''entrée Support'!J19</f>
        <v>416.54300000000001</v>
      </c>
      <c r="M15" s="27" t="str">
        <f>cables!C15&amp;"-"&amp;cables!D15</f>
        <v>14-15</v>
      </c>
      <c r="N15" t="str">
        <f>cables!B15&amp;"/"&amp;cables!B16</f>
        <v>thym94/phlox94.1</v>
      </c>
      <c r="O15">
        <v>2</v>
      </c>
      <c r="P15">
        <f>SectionSaggingData2[[#This Row],[Sagging Data Temp.  (deg C)]]</f>
        <v>15</v>
      </c>
      <c r="Q15">
        <f>SectionSaggingData2[[#This Row],[Sagging Data Catenary Constant (m)]]</f>
        <v>2600</v>
      </c>
    </row>
    <row r="16" spans="1:22" x14ac:dyDescent="0.25">
      <c r="A16" s="26" t="str">
        <f>'Données d''entrée Support'!A20&amp;"-"&amp;'Données d''entrée Support'!A21&amp;" "&amp;"BASTILUCCI"</f>
        <v>15-16 BASTILUCCI</v>
      </c>
      <c r="B16" s="26">
        <f t="shared" si="4"/>
        <v>11846.063999999998</v>
      </c>
      <c r="C16" s="26" t="str">
        <f t="shared" si="5"/>
        <v>3-21</v>
      </c>
      <c r="D16" s="26" t="str">
        <f>D4</f>
        <v>azalee707</v>
      </c>
      <c r="E16" s="26">
        <v>2</v>
      </c>
      <c r="F16" s="26">
        <f t="shared" si="6"/>
        <v>65</v>
      </c>
      <c r="G16" s="26">
        <f t="shared" si="7"/>
        <v>2300</v>
      </c>
      <c r="L16">
        <f>SUM('Données d''entrée Support'!J20:J25)</f>
        <v>4282.1329999999998</v>
      </c>
      <c r="M16" t="str">
        <f>cables!C17&amp;"-"&amp;cables!D17</f>
        <v>15-21</v>
      </c>
      <c r="N16" t="str">
        <f>cables!B17&amp;"/"&amp;cables!B18</f>
        <v>thym94/phlox94.1</v>
      </c>
      <c r="O16">
        <v>2</v>
      </c>
      <c r="P16">
        <f>cables!H17</f>
        <v>15</v>
      </c>
      <c r="Q16">
        <f>cables!I17</f>
        <v>2600</v>
      </c>
    </row>
    <row r="17" spans="1:22" x14ac:dyDescent="0.25">
      <c r="A17" s="26" t="str">
        <f>'Données d''entrée Support'!A21&amp;"-"&amp;'Données d''entrée Support'!A22&amp;" "&amp;"BASTILUCCI"</f>
        <v>16-17 BASTILUCCI</v>
      </c>
      <c r="B17" s="26">
        <f t="shared" si="4"/>
        <v>11846.063999999998</v>
      </c>
      <c r="C17" s="26" t="str">
        <f t="shared" si="5"/>
        <v>3-21</v>
      </c>
      <c r="D17" s="26" t="str">
        <f>D4</f>
        <v>azalee707</v>
      </c>
      <c r="E17" s="26">
        <v>2</v>
      </c>
      <c r="F17" s="26">
        <f t="shared" si="6"/>
        <v>65</v>
      </c>
      <c r="G17" s="26">
        <f t="shared" si="7"/>
        <v>2300</v>
      </c>
      <c r="L17">
        <f t="shared" ref="L17:Q17" si="21">L16</f>
        <v>4282.1329999999998</v>
      </c>
      <c r="M17" t="str">
        <f t="shared" si="21"/>
        <v>15-21</v>
      </c>
      <c r="N17" t="str">
        <f t="shared" si="21"/>
        <v>thym94/phlox94.1</v>
      </c>
      <c r="O17">
        <f t="shared" si="21"/>
        <v>2</v>
      </c>
      <c r="P17">
        <f t="shared" si="21"/>
        <v>15</v>
      </c>
      <c r="Q17">
        <f t="shared" si="21"/>
        <v>2600</v>
      </c>
    </row>
    <row r="18" spans="1:22" x14ac:dyDescent="0.25">
      <c r="A18" s="26" t="str">
        <f>'Données d''entrée Support'!A22&amp;"-"&amp;'Données d''entrée Support'!A23&amp;" "&amp;"BASTILUCCI"</f>
        <v>17-18 BASTILUCCI</v>
      </c>
      <c r="B18" s="26">
        <f t="shared" si="4"/>
        <v>11846.063999999998</v>
      </c>
      <c r="C18" s="26" t="str">
        <f t="shared" si="5"/>
        <v>3-21</v>
      </c>
      <c r="D18" s="26" t="str">
        <f>D4</f>
        <v>azalee707</v>
      </c>
      <c r="E18" s="26">
        <v>2</v>
      </c>
      <c r="F18" s="26">
        <f t="shared" si="6"/>
        <v>65</v>
      </c>
      <c r="G18" s="26">
        <f t="shared" si="7"/>
        <v>2300</v>
      </c>
      <c r="L18">
        <f t="shared" ref="L18:L21" si="22">L17</f>
        <v>4282.1329999999998</v>
      </c>
      <c r="M18" t="str">
        <f t="shared" ref="M18:M21" si="23">M17</f>
        <v>15-21</v>
      </c>
      <c r="N18" t="str">
        <f t="shared" ref="N18:N21" si="24">N17</f>
        <v>thym94/phlox94.1</v>
      </c>
      <c r="O18">
        <f t="shared" ref="O18:O21" si="25">O17</f>
        <v>2</v>
      </c>
      <c r="P18">
        <f t="shared" ref="P18:P21" si="26">P17</f>
        <v>15</v>
      </c>
      <c r="Q18">
        <f t="shared" ref="Q18:Q21" si="27">Q17</f>
        <v>2600</v>
      </c>
    </row>
    <row r="19" spans="1:22" x14ac:dyDescent="0.25">
      <c r="A19" s="26" t="str">
        <f>'Données d''entrée Support'!A23&amp;"-"&amp;'Données d''entrée Support'!A24&amp;" "&amp;"BASTILUCCI"</f>
        <v>18-19 BASTILUCCI</v>
      </c>
      <c r="B19" s="26">
        <f t="shared" si="4"/>
        <v>11846.063999999998</v>
      </c>
      <c r="C19" s="26" t="str">
        <f t="shared" si="5"/>
        <v>3-21</v>
      </c>
      <c r="D19" s="26" t="str">
        <f>D4</f>
        <v>azalee707</v>
      </c>
      <c r="E19" s="26">
        <v>2</v>
      </c>
      <c r="F19" s="26">
        <f t="shared" si="6"/>
        <v>65</v>
      </c>
      <c r="G19" s="26">
        <f t="shared" si="7"/>
        <v>2300</v>
      </c>
      <c r="L19">
        <f t="shared" si="22"/>
        <v>4282.1329999999998</v>
      </c>
      <c r="M19" t="str">
        <f t="shared" si="23"/>
        <v>15-21</v>
      </c>
      <c r="N19" t="str">
        <f t="shared" si="24"/>
        <v>thym94/phlox94.1</v>
      </c>
      <c r="O19">
        <f t="shared" si="25"/>
        <v>2</v>
      </c>
      <c r="P19">
        <f t="shared" si="26"/>
        <v>15</v>
      </c>
      <c r="Q19">
        <f t="shared" si="27"/>
        <v>2600</v>
      </c>
    </row>
    <row r="20" spans="1:22" x14ac:dyDescent="0.25">
      <c r="A20" s="26" t="str">
        <f>'Données d''entrée Support'!A24&amp;"-"&amp;'Données d''entrée Support'!A25&amp;" "&amp;"BASTILUCCI"</f>
        <v>19-20 BASTILUCCI</v>
      </c>
      <c r="B20" s="26">
        <f t="shared" si="4"/>
        <v>11846.063999999998</v>
      </c>
      <c r="C20" s="26" t="str">
        <f t="shared" si="5"/>
        <v>3-21</v>
      </c>
      <c r="D20" s="26" t="str">
        <f>D4</f>
        <v>azalee707</v>
      </c>
      <c r="E20" s="26">
        <v>2</v>
      </c>
      <c r="F20" s="26">
        <f t="shared" si="6"/>
        <v>65</v>
      </c>
      <c r="G20" s="26">
        <f t="shared" si="7"/>
        <v>2300</v>
      </c>
      <c r="L20">
        <f t="shared" si="22"/>
        <v>4282.1329999999998</v>
      </c>
      <c r="M20" t="str">
        <f t="shared" si="23"/>
        <v>15-21</v>
      </c>
      <c r="N20" t="str">
        <f t="shared" si="24"/>
        <v>thym94/phlox94.1</v>
      </c>
      <c r="O20">
        <f t="shared" si="25"/>
        <v>2</v>
      </c>
      <c r="P20">
        <f t="shared" si="26"/>
        <v>15</v>
      </c>
      <c r="Q20">
        <f t="shared" si="27"/>
        <v>2600</v>
      </c>
    </row>
    <row r="21" spans="1:22" x14ac:dyDescent="0.25">
      <c r="A21" s="26" t="str">
        <f>'Données d''entrée Support'!A25&amp;"-"&amp;'Données d''entrée Support'!A26&amp;" "&amp;"BASTILUCCI"</f>
        <v>20-21 BASTILUCCI</v>
      </c>
      <c r="B21" s="26">
        <f t="shared" si="4"/>
        <v>11846.063999999998</v>
      </c>
      <c r="C21" s="26" t="str">
        <f t="shared" si="5"/>
        <v>3-21</v>
      </c>
      <c r="D21" s="26" t="str">
        <f>D4</f>
        <v>azalee707</v>
      </c>
      <c r="E21" s="26">
        <v>2</v>
      </c>
      <c r="F21" s="26">
        <f t="shared" si="6"/>
        <v>65</v>
      </c>
      <c r="G21" s="26">
        <f t="shared" si="7"/>
        <v>2300</v>
      </c>
      <c r="L21">
        <f t="shared" si="22"/>
        <v>4282.1329999999998</v>
      </c>
      <c r="M21" t="str">
        <f t="shared" si="23"/>
        <v>15-21</v>
      </c>
      <c r="N21" t="str">
        <f t="shared" si="24"/>
        <v>thym94/phlox94.1</v>
      </c>
      <c r="O21">
        <f t="shared" si="25"/>
        <v>2</v>
      </c>
      <c r="P21">
        <f t="shared" si="26"/>
        <v>15</v>
      </c>
      <c r="Q21">
        <f t="shared" si="27"/>
        <v>2600</v>
      </c>
      <c r="R21" s="26"/>
      <c r="S21" s="26"/>
      <c r="T21" s="26"/>
      <c r="U21" s="26"/>
      <c r="V21" s="26"/>
    </row>
    <row r="22" spans="1:22" x14ac:dyDescent="0.25">
      <c r="A22" s="26" t="str">
        <f>'Données d''entrée Support'!A26&amp;"-"&amp;'Données d''entrée Support'!A27&amp;" "&amp;"BASTILUCCI"</f>
        <v>21-22 BASTILUCCI</v>
      </c>
      <c r="B22" s="26">
        <f>SUM('Données d''entrée Support'!J26:J27)</f>
        <v>2112.7289999999998</v>
      </c>
      <c r="C22" s="26" t="str">
        <f>cables!C19&amp;"-"&amp;cables!D19</f>
        <v>21-23</v>
      </c>
      <c r="D22" s="26" t="str">
        <f>cables!B19</f>
        <v>azalee707</v>
      </c>
      <c r="E22" s="26">
        <v>2</v>
      </c>
      <c r="F22" s="26">
        <f>cables!H19</f>
        <v>65</v>
      </c>
      <c r="G22" s="26">
        <f>cables!I19</f>
        <v>2280</v>
      </c>
      <c r="L22">
        <f>SUM('Données d''entrée Support'!J26:J27)</f>
        <v>2112.7289999999998</v>
      </c>
      <c r="M22" t="str">
        <f>cables!C21&amp;"-"&amp;cables!D21</f>
        <v>21-23</v>
      </c>
      <c r="N22" t="str">
        <f>cables!B21&amp;"/"&amp;cables!B22</f>
        <v>thym94/phlox94.1</v>
      </c>
      <c r="O22">
        <v>2</v>
      </c>
      <c r="P22">
        <f>cables!H21</f>
        <v>15</v>
      </c>
      <c r="Q22">
        <f>cables!I21</f>
        <v>2500</v>
      </c>
    </row>
    <row r="23" spans="1:22" x14ac:dyDescent="0.25">
      <c r="A23" s="26" t="str">
        <f>'Données d''entrée Support'!A27&amp;"-"&amp;'Données d''entrée Support'!A28&amp;" "&amp;"BASTILUCCI"</f>
        <v>22-23 BASTILUCCI</v>
      </c>
      <c r="B23" s="26">
        <f>B22</f>
        <v>2112.7289999999998</v>
      </c>
      <c r="C23" s="26" t="str">
        <f>C22</f>
        <v>21-23</v>
      </c>
      <c r="D23" s="26" t="str">
        <f>D22</f>
        <v>azalee707</v>
      </c>
      <c r="E23" s="26">
        <v>2</v>
      </c>
      <c r="F23" s="26">
        <f>F22</f>
        <v>65</v>
      </c>
      <c r="G23" s="26">
        <f>G22</f>
        <v>2280</v>
      </c>
      <c r="L23">
        <f t="shared" ref="L23:Q23" si="28">L22</f>
        <v>2112.7289999999998</v>
      </c>
      <c r="M23" t="str">
        <f t="shared" si="28"/>
        <v>21-23</v>
      </c>
      <c r="N23" t="str">
        <f t="shared" si="28"/>
        <v>thym94/phlox94.1</v>
      </c>
      <c r="O23">
        <f t="shared" si="28"/>
        <v>2</v>
      </c>
      <c r="P23">
        <f t="shared" si="28"/>
        <v>15</v>
      </c>
      <c r="Q23">
        <f t="shared" si="28"/>
        <v>2500</v>
      </c>
    </row>
    <row r="24" spans="1:22" x14ac:dyDescent="0.25">
      <c r="A24" s="26" t="str">
        <f>'Données d''entrée Support'!A28&amp;"-"&amp;'Données d''entrée Support'!A29&amp;" "&amp;"BASTILUCCI"</f>
        <v>23-24 BASTILUCCI</v>
      </c>
      <c r="B24" s="26">
        <f>SUM('Données d''entrée Support'!J28:J32)</f>
        <v>2335.2429999999999</v>
      </c>
      <c r="C24" t="str">
        <f>cables!C23&amp;"-"&amp;cables!D23</f>
        <v>23-28</v>
      </c>
      <c r="D24" s="26" t="str">
        <f>cables!B23</f>
        <v>azalee707</v>
      </c>
      <c r="E24" s="26">
        <v>2</v>
      </c>
      <c r="F24" s="26">
        <f>cables!H23</f>
        <v>65</v>
      </c>
      <c r="G24" s="26">
        <f>cables!I23</f>
        <v>1850</v>
      </c>
      <c r="L24">
        <f>'Données d''entrée Support'!J28</f>
        <v>466.8</v>
      </c>
      <c r="M24" t="str">
        <f>cables!C25&amp;"-"&amp;cables!D25</f>
        <v>23-24</v>
      </c>
      <c r="N24" t="str">
        <f>cables!B25&amp;"/"&amp;cables!B26</f>
        <v>phlox94.1/thym94</v>
      </c>
      <c r="O24">
        <f t="shared" ref="O24:O29" si="29">O23</f>
        <v>2</v>
      </c>
      <c r="P24">
        <f>cables!H25</f>
        <v>15</v>
      </c>
      <c r="Q24">
        <f>cables!I25</f>
        <v>2450</v>
      </c>
    </row>
    <row r="25" spans="1:22" x14ac:dyDescent="0.25">
      <c r="A25" s="26" t="str">
        <f>'Données d''entrée Support'!A29&amp;"-"&amp;'Données d''entrée Support'!A30&amp;" "&amp;"BASTILUCCI"</f>
        <v>24-25 BASTILUCCI</v>
      </c>
      <c r="B25">
        <f>B24</f>
        <v>2335.2429999999999</v>
      </c>
      <c r="C25" t="str">
        <f>C24</f>
        <v>23-28</v>
      </c>
      <c r="D25" s="26" t="str">
        <f>D24</f>
        <v>azalee707</v>
      </c>
      <c r="E25" s="26">
        <v>2</v>
      </c>
      <c r="F25" s="26">
        <f>F24</f>
        <v>65</v>
      </c>
      <c r="G25" s="26">
        <f>G24</f>
        <v>1850</v>
      </c>
      <c r="L25">
        <f>'Données d''entrée Support'!J29</f>
        <v>378.78300000000002</v>
      </c>
      <c r="M25" t="str">
        <f>cables!C27&amp;"-"&amp;cables!D27</f>
        <v>24-25</v>
      </c>
      <c r="N25" t="str">
        <f>cables!B27&amp;"/"&amp;cables!B28</f>
        <v>thym94/phlox94.1</v>
      </c>
      <c r="O25">
        <f t="shared" si="29"/>
        <v>2</v>
      </c>
      <c r="P25">
        <f>cables!H27</f>
        <v>15</v>
      </c>
      <c r="Q25">
        <f>cables!I27</f>
        <v>2450</v>
      </c>
    </row>
    <row r="26" spans="1:22" x14ac:dyDescent="0.25">
      <c r="A26" s="26" t="str">
        <f>'Données d''entrée Support'!A30&amp;"-"&amp;'Données d''entrée Support'!A31&amp;" "&amp;"BASTILUCCI"</f>
        <v>25-26 BASTILUCCI</v>
      </c>
      <c r="B26">
        <f t="shared" ref="B26:B28" si="30">B25</f>
        <v>2335.2429999999999</v>
      </c>
      <c r="C26" t="str">
        <f t="shared" ref="C26:C28" si="31">C25</f>
        <v>23-28</v>
      </c>
      <c r="D26" s="26" t="str">
        <f>D24</f>
        <v>azalee707</v>
      </c>
      <c r="E26" s="26">
        <v>2</v>
      </c>
      <c r="F26" s="26">
        <f t="shared" ref="F26:F28" si="32">F25</f>
        <v>65</v>
      </c>
      <c r="G26" s="26">
        <f t="shared" ref="G26:G28" si="33">G25</f>
        <v>1850</v>
      </c>
      <c r="L26">
        <f>SUM('Données d''entrée Support'!J30:J31)</f>
        <v>1094.373</v>
      </c>
      <c r="M26" t="str">
        <f>cables!C29&amp;"-"&amp;cables!D29</f>
        <v>25-27</v>
      </c>
      <c r="N26" t="str">
        <f>cables!B29&amp;"/"&amp;cables!B30</f>
        <v>thym94/phlox94.1</v>
      </c>
      <c r="O26">
        <f t="shared" si="29"/>
        <v>2</v>
      </c>
      <c r="P26">
        <f>cables!H29</f>
        <v>15</v>
      </c>
      <c r="Q26">
        <f>cables!I29</f>
        <v>2450</v>
      </c>
    </row>
    <row r="27" spans="1:22" x14ac:dyDescent="0.25">
      <c r="A27" s="26" t="str">
        <f>'Données d''entrée Support'!A31&amp;"-"&amp;'Données d''entrée Support'!A32&amp;" "&amp;"BASTILUCCI"</f>
        <v>26-27 BASTILUCCI</v>
      </c>
      <c r="B27">
        <f t="shared" si="30"/>
        <v>2335.2429999999999</v>
      </c>
      <c r="C27" t="str">
        <f t="shared" si="31"/>
        <v>23-28</v>
      </c>
      <c r="D27" s="26" t="str">
        <f>D24</f>
        <v>azalee707</v>
      </c>
      <c r="E27" s="26">
        <v>2</v>
      </c>
      <c r="F27" s="26">
        <f t="shared" si="32"/>
        <v>65</v>
      </c>
      <c r="G27" s="26">
        <f t="shared" si="33"/>
        <v>1850</v>
      </c>
      <c r="L27">
        <f>L26</f>
        <v>1094.373</v>
      </c>
      <c r="M27" t="str">
        <f>M26</f>
        <v>25-27</v>
      </c>
      <c r="N27" t="str">
        <f>N26</f>
        <v>thym94/phlox94.1</v>
      </c>
      <c r="O27">
        <f t="shared" si="29"/>
        <v>2</v>
      </c>
      <c r="P27">
        <f>cables!H30</f>
        <v>15</v>
      </c>
      <c r="Q27">
        <f>cables!I30</f>
        <v>2450</v>
      </c>
    </row>
    <row r="28" spans="1:22" x14ac:dyDescent="0.25">
      <c r="A28" s="26" t="str">
        <f>'Données d''entrée Support'!A32&amp;"-"&amp;'Données d''entrée Support'!A33&amp;" "&amp;"BASTILUCCI"</f>
        <v>27-28 BASTILUCCI</v>
      </c>
      <c r="B28">
        <f t="shared" si="30"/>
        <v>2335.2429999999999</v>
      </c>
      <c r="C28" t="str">
        <f t="shared" si="31"/>
        <v>23-28</v>
      </c>
      <c r="D28" s="26" t="str">
        <f>D24</f>
        <v>azalee707</v>
      </c>
      <c r="E28" s="26">
        <v>2</v>
      </c>
      <c r="F28" s="26">
        <f t="shared" si="32"/>
        <v>65</v>
      </c>
      <c r="G28" s="26">
        <f t="shared" si="33"/>
        <v>1850</v>
      </c>
      <c r="L28">
        <f>'Données d''entrée Support'!J32</f>
        <v>395.28699999999998</v>
      </c>
      <c r="M28" t="str">
        <f>cables!C31&amp;"-"&amp;cables!D31</f>
        <v>27-28</v>
      </c>
      <c r="N28" t="str">
        <f>cables!B31&amp;"/"&amp;cables!B32</f>
        <v>thym94/phlox94.1</v>
      </c>
      <c r="O28">
        <f t="shared" si="29"/>
        <v>2</v>
      </c>
      <c r="P28">
        <f>cables!H31</f>
        <v>15</v>
      </c>
      <c r="Q28">
        <f>cables!I31</f>
        <v>2450</v>
      </c>
    </row>
    <row r="29" spans="1:22" x14ac:dyDescent="0.25">
      <c r="A29" s="26" t="str">
        <f>'Données d''entrée Support'!A33&amp;"-"&amp;'Données d''entrée Support'!A34&amp;" "&amp;"BASTILUCCI"</f>
        <v>28-29 BASTILUCCI</v>
      </c>
      <c r="B29">
        <f>SUM('Données d''entrée Support'!J33+'Données d''entrée Support'!J34)</f>
        <v>32.494999999999997</v>
      </c>
      <c r="C29" t="str">
        <f>cables!C33&amp;"-"&amp;cables!D33</f>
        <v>28-29</v>
      </c>
      <c r="D29" s="26" t="str">
        <f>cables!B33</f>
        <v>azalee707</v>
      </c>
      <c r="E29" s="26">
        <v>2</v>
      </c>
      <c r="F29" s="26">
        <f>cables!H33</f>
        <v>65</v>
      </c>
      <c r="G29" s="26">
        <f>cables!I33</f>
        <v>300</v>
      </c>
      <c r="L29">
        <f>'Données d''entrée Support'!J33</f>
        <v>32.494999999999997</v>
      </c>
      <c r="M29" t="str">
        <f>cables!C33&amp;"-"&amp;cables!D33</f>
        <v>28-29</v>
      </c>
      <c r="N29" t="str">
        <f>cables!B35&amp;"/"&amp;cables!B36</f>
        <v>thym94/phlox94.1</v>
      </c>
      <c r="O29">
        <f t="shared" si="29"/>
        <v>2</v>
      </c>
      <c r="P29">
        <f>cables!H35</f>
        <v>15</v>
      </c>
      <c r="Q29">
        <f>cables!I35</f>
        <v>600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R30"/>
  <sheetViews>
    <sheetView workbookViewId="0">
      <selection activeCell="J11" sqref="J11"/>
    </sheetView>
  </sheetViews>
  <sheetFormatPr baseColWidth="10" defaultRowHeight="15" x14ac:dyDescent="0.25"/>
  <cols>
    <col min="1" max="1" width="13.140625" bestFit="1" customWidth="1"/>
    <col min="2" max="2" width="22.42578125" bestFit="1" customWidth="1"/>
    <col min="3" max="3" width="29.42578125" bestFit="1" customWidth="1"/>
    <col min="4" max="4" width="11.28515625" bestFit="1" customWidth="1"/>
    <col min="7" max="7" width="16.28515625" bestFit="1" customWidth="1"/>
    <col min="8" max="8" width="14.28515625" bestFit="1" customWidth="1"/>
    <col min="9" max="9" width="25.140625" bestFit="1" customWidth="1"/>
    <col min="10" max="10" width="33.42578125" bestFit="1" customWidth="1"/>
    <col min="11" max="11" width="18.85546875" bestFit="1" customWidth="1"/>
    <col min="12" max="12" width="23.7109375" bestFit="1" customWidth="1"/>
    <col min="13" max="13" width="29.140625" bestFit="1" customWidth="1"/>
    <col min="14" max="14" width="17.28515625" bestFit="1" customWidth="1"/>
    <col min="15" max="15" width="27.85546875" bestFit="1" customWidth="1"/>
    <col min="16" max="18" width="14.140625" bestFit="1" customWidth="1"/>
  </cols>
  <sheetData>
    <row r="1" spans="1:18" x14ac:dyDescent="0.25">
      <c r="A1" s="28" t="s">
        <v>234</v>
      </c>
      <c r="B1" s="28" t="s">
        <v>235</v>
      </c>
      <c r="C1" s="28" t="s">
        <v>236</v>
      </c>
      <c r="D1" s="28" t="s">
        <v>237</v>
      </c>
      <c r="E1" s="28" t="s">
        <v>238</v>
      </c>
      <c r="F1" s="28" t="s">
        <v>239</v>
      </c>
      <c r="G1" s="28" t="s">
        <v>240</v>
      </c>
      <c r="H1" s="28" t="s">
        <v>241</v>
      </c>
      <c r="I1" s="28" t="s">
        <v>242</v>
      </c>
      <c r="J1" s="28" t="s">
        <v>243</v>
      </c>
      <c r="K1" s="28" t="s">
        <v>244</v>
      </c>
      <c r="L1" s="28" t="s">
        <v>245</v>
      </c>
      <c r="M1" s="28" t="s">
        <v>246</v>
      </c>
      <c r="N1" s="29" t="s">
        <v>247</v>
      </c>
      <c r="O1" s="29" t="s">
        <v>248</v>
      </c>
      <c r="P1" s="29" t="s">
        <v>274</v>
      </c>
      <c r="Q1" s="29" t="s">
        <v>275</v>
      </c>
      <c r="R1" s="29" t="s">
        <v>276</v>
      </c>
    </row>
    <row r="2" spans="1:18" x14ac:dyDescent="0.25">
      <c r="A2">
        <f>'Données d''entrée Support'!A6</f>
        <v>1</v>
      </c>
      <c r="B2" t="str">
        <f>'Données d''entrée Support'!A6&amp;" "&amp;"BASTILUCCI"</f>
        <v>1 BASTILUCCI</v>
      </c>
      <c r="C2" t="str">
        <f>'Données d''entrée Support'!A6&amp;"-"&amp;'Données d''entrée Support'!A7&amp;" "&amp;"BASTILUCCI"</f>
        <v>1-2 BASTILUCCI</v>
      </c>
      <c r="D2">
        <f>'Données d''entrée Support'!F6</f>
        <v>1227488.6089999999</v>
      </c>
      <c r="E2">
        <f>'Données d''entrée Support'!G6</f>
        <v>6195542.6210000003</v>
      </c>
      <c r="F2" s="14">
        <f>'Données d''entrée Support'!H6</f>
        <v>23.84</v>
      </c>
      <c r="G2">
        <f>'Données d''entrée Support'!J6</f>
        <v>429.93400000000003</v>
      </c>
      <c r="H2" s="14">
        <f>'Données d''entrée Support'!K6</f>
        <v>0</v>
      </c>
      <c r="I2" t="str">
        <f>MID('Données d''entrée Support'!N6,89,FIND("#",'Données d''entrée Support'!N6,1))</f>
        <v>#1#s_w.tow</v>
      </c>
      <c r="J2" t="str">
        <f>'Données d''entrée Support'!O6</f>
        <v>Pylones S</v>
      </c>
      <c r="K2">
        <f>'Données d''entrée Support'!P6</f>
        <v>28.18</v>
      </c>
    </row>
    <row r="3" spans="1:18" x14ac:dyDescent="0.25">
      <c r="A3">
        <f>'Données d''entrée Support'!A7</f>
        <v>2</v>
      </c>
      <c r="B3" t="str">
        <f>'Données d''entrée Support'!A7&amp;" "&amp;"BASTILUCCI"</f>
        <v>2 BASTILUCCI</v>
      </c>
      <c r="C3" t="str">
        <f>'Données d''entrée Support'!A7&amp;"-"&amp;'Données d''entrée Support'!A8&amp;" "&amp;"BASTILUCCI"</f>
        <v>2-3 BASTILUCCI</v>
      </c>
      <c r="D3">
        <f>'Données d''entrée Support'!F7</f>
        <v>1227179.5989999999</v>
      </c>
      <c r="E3">
        <f>'Données d''entrée Support'!G7</f>
        <v>6195242.9129999997</v>
      </c>
      <c r="F3" s="14">
        <f>'Données d''entrée Support'!H7</f>
        <v>36.14</v>
      </c>
      <c r="G3">
        <f>'Données d''entrée Support'!J7</f>
        <v>342.05900000000003</v>
      </c>
      <c r="H3" s="14">
        <f>'Données d''entrée Support'!K7</f>
        <v>-1.67E-2</v>
      </c>
      <c r="I3" t="str">
        <f>MID('Données d''entrée Support'!N7,89,FIND("#",'Données d''entrée Support'!N7,1))</f>
        <v>#2#l_y_mco-pot.tow</v>
      </c>
      <c r="J3" t="str">
        <f>'Données d''entrée Support'!O7</f>
        <v>Support L - double faisceau</v>
      </c>
      <c r="K3">
        <f>'Données d''entrée Support'!P7</f>
        <v>41.17</v>
      </c>
    </row>
    <row r="4" spans="1:18" x14ac:dyDescent="0.25">
      <c r="A4">
        <f>'Données d''entrée Support'!A8</f>
        <v>3</v>
      </c>
      <c r="B4" t="str">
        <f>'Données d''entrée Support'!A8&amp;" "&amp;"BASTILUCCI"</f>
        <v>3 BASTILUCCI</v>
      </c>
      <c r="C4" t="str">
        <f>'Données d''entrée Support'!A8&amp;"-"&amp;'Données d''entrée Support'!A9&amp;" "&amp;"BASTILUCCI"</f>
        <v>3-4 BASTILUCCI</v>
      </c>
      <c r="D4">
        <f>'Données d''entrée Support'!F8</f>
        <v>1226933.8089999999</v>
      </c>
      <c r="E4">
        <f>'Données d''entrée Support'!G8</f>
        <v>6195004.3990000002</v>
      </c>
      <c r="F4" s="14">
        <f>'Données d''entrée Support'!H8</f>
        <v>46.09</v>
      </c>
      <c r="G4">
        <f>'Données d''entrée Support'!J8</f>
        <v>401.125</v>
      </c>
      <c r="H4" s="14">
        <f>'Données d''entrée Support'!K8</f>
        <v>-54.332299999999996</v>
      </c>
      <c r="I4" t="str">
        <f>MID('Données d''entrée Support'!N8,89,FIND("#",'Données d''entrée Support'!N8,1))</f>
        <v>#3#c1s62c-an_w.tow</v>
      </c>
      <c r="J4" t="str">
        <f>'Données d''entrée Support'!O8</f>
        <v>C1SC68</v>
      </c>
      <c r="K4">
        <f>'Données d''entrée Support'!P8</f>
        <v>27.7</v>
      </c>
      <c r="M4" t="str">
        <f>'Données d''entrée Support'!AB8</f>
        <v>Chaine de guidage phase droite</v>
      </c>
    </row>
    <row r="5" spans="1:18" x14ac:dyDescent="0.25">
      <c r="A5">
        <f>'Données d''entrée Support'!A9</f>
        <v>4</v>
      </c>
      <c r="B5" t="str">
        <f>'Données d''entrée Support'!A9&amp;" "&amp;"BASTILUCCI"</f>
        <v>4 BASTILUCCI</v>
      </c>
      <c r="C5" t="str">
        <f>'Données d''entrée Support'!A9&amp;"-"&amp;'Données d''entrée Support'!A10&amp;" "&amp;"BASTILUCCI"</f>
        <v>4-5 BASTILUCCI</v>
      </c>
      <c r="D5">
        <f>'Données d''entrée Support'!F9</f>
        <v>1226955.0970000001</v>
      </c>
      <c r="E5">
        <f>'Données d''entrée Support'!G9</f>
        <v>6194603.3269999996</v>
      </c>
      <c r="F5" s="14">
        <f>'Données d''entrée Support'!H9</f>
        <v>61.52</v>
      </c>
      <c r="G5">
        <f>'Données d''entrée Support'!J9</f>
        <v>550.55399999999997</v>
      </c>
      <c r="H5" s="14">
        <f>'Données d''entrée Support'!K9</f>
        <v>2.8899999999999999E-2</v>
      </c>
      <c r="I5" t="str">
        <f>MID('Données d''entrée Support'!N9,89,FIND("#",'Données d''entrée Support'!N9,1))</f>
        <v>#4#c1n61c_x.tow</v>
      </c>
      <c r="J5" t="str">
        <f>'Données d''entrée Support'!O9</f>
        <v>C1NC68</v>
      </c>
      <c r="K5">
        <f>'Données d''entrée Support'!P9</f>
        <v>31.896999999999998</v>
      </c>
    </row>
    <row r="6" spans="1:18" x14ac:dyDescent="0.25">
      <c r="A6">
        <f>'Données d''entrée Support'!A10</f>
        <v>5</v>
      </c>
      <c r="B6" t="str">
        <f>'Données d''entrée Support'!A10&amp;" "&amp;"BASTILUCCI"</f>
        <v>5 BASTILUCCI</v>
      </c>
      <c r="C6" t="str">
        <f>'Données d''entrée Support'!A10&amp;"-"&amp;'Données d''entrée Support'!A11&amp;" "&amp;"BASTILUCCI"</f>
        <v>5-6 BASTILUCCI</v>
      </c>
      <c r="D6">
        <f>'Données d''entrée Support'!F10</f>
        <v>1226984.0649999999</v>
      </c>
      <c r="E6">
        <f>'Données d''entrée Support'!G10</f>
        <v>6194052.8300000001</v>
      </c>
      <c r="F6" s="14">
        <f>'Données d''entrée Support'!H10</f>
        <v>82.27</v>
      </c>
      <c r="G6">
        <f>'Données d''entrée Support'!J10</f>
        <v>608.923</v>
      </c>
      <c r="H6" s="14">
        <f>'Données d''entrée Support'!K10</f>
        <v>1.5E-3</v>
      </c>
      <c r="I6" t="str">
        <f>MID('Données d''entrée Support'!N10,89,FIND("#",'Données d''entrée Support'!N10,1))</f>
        <v>#5#c1n61c_w.tow</v>
      </c>
      <c r="J6" t="str">
        <f>'Données d''entrée Support'!O10</f>
        <v>C1NC68</v>
      </c>
      <c r="K6">
        <f>'Données d''entrée Support'!P10</f>
        <v>25.896999999999998</v>
      </c>
    </row>
    <row r="7" spans="1:18" x14ac:dyDescent="0.25">
      <c r="A7">
        <f>'Données d''entrée Support'!A11</f>
        <v>6</v>
      </c>
      <c r="B7" t="str">
        <f>'Données d''entrée Support'!A11&amp;" "&amp;"BASTILUCCI"</f>
        <v>6 BASTILUCCI</v>
      </c>
      <c r="C7" t="str">
        <f>'Données d''entrée Support'!A11&amp;"-"&amp;'Données d''entrée Support'!A12&amp;" "&amp;"BASTILUCCI"</f>
        <v>6-7 BASTILUCCI</v>
      </c>
      <c r="D7">
        <f>'Données d''entrée Support'!F11</f>
        <v>1227016.091</v>
      </c>
      <c r="E7">
        <f>'Données d''entrée Support'!G11</f>
        <v>6193443.9649999999</v>
      </c>
      <c r="F7" s="14">
        <f>'Données d''entrée Support'!H11</f>
        <v>55.87</v>
      </c>
      <c r="G7">
        <f>'Données d''entrée Support'!J11</f>
        <v>646.87900000000002</v>
      </c>
      <c r="H7" s="14">
        <f>'Données d''entrée Support'!K11</f>
        <v>-9.4000000000000004E-3</v>
      </c>
      <c r="I7" t="str">
        <f>MID('Données d''entrée Support'!N11,89,FIND("#",'Données d''entrée Support'!N11,1))</f>
        <v>#6#c1n61c_x.tow</v>
      </c>
      <c r="J7" t="str">
        <f>'Données d''entrée Support'!O11</f>
        <v>C1NC68</v>
      </c>
      <c r="K7">
        <f>'Données d''entrée Support'!P11</f>
        <v>31.896999999999998</v>
      </c>
      <c r="L7" t="str">
        <f>'Données d''entrée Support'!AA11</f>
        <v>Presence PD (a controler)</v>
      </c>
    </row>
    <row r="8" spans="1:18" x14ac:dyDescent="0.25">
      <c r="A8">
        <f>'Données d''entrée Support'!A12</f>
        <v>7</v>
      </c>
      <c r="B8" t="str">
        <f>'Données d''entrée Support'!A12&amp;" "&amp;"BASTILUCCI"</f>
        <v>7 BASTILUCCI</v>
      </c>
      <c r="C8" t="str">
        <f>'Données d''entrée Support'!A12&amp;"-"&amp;'Données d''entrée Support'!A13&amp;" "&amp;"BASTILUCCI"</f>
        <v>7-8 BASTILUCCI</v>
      </c>
      <c r="D8">
        <f>'Données d''entrée Support'!F12</f>
        <v>1227050.2069999999</v>
      </c>
      <c r="E8">
        <f>'Données d''entrée Support'!G12</f>
        <v>6192797.148</v>
      </c>
      <c r="F8" s="14">
        <f>'Données d''entrée Support'!H12</f>
        <v>97.05</v>
      </c>
      <c r="G8">
        <f>'Données d''entrée Support'!J12</f>
        <v>646.57399999999996</v>
      </c>
      <c r="H8" s="14">
        <f>'Données d''entrée Support'!K12</f>
        <v>1.7399999999999999E-2</v>
      </c>
      <c r="I8" t="str">
        <f>MID('Données d''entrée Support'!N12,89,FIND("#",'Données d''entrée Support'!N12,1))</f>
        <v>#7#c1n61c_y.tow</v>
      </c>
      <c r="J8" t="str">
        <f>'Données d''entrée Support'!O12</f>
        <v>C1NC68</v>
      </c>
      <c r="K8">
        <f>'Données d''entrée Support'!P12</f>
        <v>38.896999999999998</v>
      </c>
    </row>
    <row r="9" spans="1:18" x14ac:dyDescent="0.25">
      <c r="A9">
        <f>'Données d''entrée Support'!A13</f>
        <v>8</v>
      </c>
      <c r="B9" t="str">
        <f>'Données d''entrée Support'!A13&amp;" "&amp;"BASTILUCCI"</f>
        <v>8 BASTILUCCI</v>
      </c>
      <c r="C9" t="str">
        <f>'Données d''entrée Support'!A13&amp;"-"&amp;'Données d''entrée Support'!A14&amp;" "&amp;"BASTILUCCI"</f>
        <v>8-9 BASTILUCCI</v>
      </c>
      <c r="D9">
        <f>'Données d''entrée Support'!F13</f>
        <v>1227084.1310000001</v>
      </c>
      <c r="E9">
        <f>'Données d''entrée Support'!G13</f>
        <v>6192150.6220000004</v>
      </c>
      <c r="F9" s="14">
        <f>'Données d''entrée Support'!H13</f>
        <v>68.88</v>
      </c>
      <c r="G9">
        <f>'Données d''entrée Support'!J13</f>
        <v>666.41399999999999</v>
      </c>
      <c r="H9" s="14">
        <f>'Données d''entrée Support'!K13</f>
        <v>-2.1700000000000001E-2</v>
      </c>
      <c r="I9" t="str">
        <f>MID('Données d''entrée Support'!N13,89,FIND("#",'Données d''entrée Support'!N13,1))</f>
        <v>#8#c1n61c_y.tow</v>
      </c>
      <c r="J9" t="str">
        <f>'Données d''entrée Support'!O13</f>
        <v>C1NC68</v>
      </c>
      <c r="K9">
        <f>'Données d''entrée Support'!P13</f>
        <v>38.896999999999998</v>
      </c>
      <c r="L9" t="str">
        <f>'Données d''entrée Support'!AA13</f>
        <v>Presence PD (a controler)</v>
      </c>
    </row>
    <row r="10" spans="1:18" x14ac:dyDescent="0.25">
      <c r="A10">
        <f>'Données d''entrée Support'!A14</f>
        <v>9</v>
      </c>
      <c r="B10" t="str">
        <f>'Données d''entrée Support'!A14&amp;" "&amp;"BASTILUCCI"</f>
        <v>9 BASTILUCCI</v>
      </c>
      <c r="C10" t="str">
        <f>'Données d''entrée Support'!A14&amp;"-"&amp;'Données d''entrée Support'!A15&amp;" "&amp;"BASTILUCCI"</f>
        <v>9-10 BASTILUCCI</v>
      </c>
      <c r="D10">
        <f>'Données d''entrée Support'!F14</f>
        <v>1227119.324</v>
      </c>
      <c r="E10">
        <f>'Données d''entrée Support'!G14</f>
        <v>6191484.2640000004</v>
      </c>
      <c r="F10" s="14">
        <f>'Données d''entrée Support'!H14</f>
        <v>69.739999999999995</v>
      </c>
      <c r="G10">
        <f>'Données d''entrée Support'!J14</f>
        <v>460.089</v>
      </c>
      <c r="H10" s="14">
        <f>'Données d''entrée Support'!K14</f>
        <v>2.7199999999999998E-2</v>
      </c>
      <c r="I10" t="str">
        <f>MID('Données d''entrée Support'!N14,89,FIND("#",'Données d''entrée Support'!N14,1))</f>
        <v>#9#c1n61c_x.tow</v>
      </c>
      <c r="J10" t="str">
        <f>'Données d''entrée Support'!O14</f>
        <v>C1NC68</v>
      </c>
      <c r="K10">
        <f>'Données d''entrée Support'!P14</f>
        <v>31.896999999999998</v>
      </c>
    </row>
    <row r="11" spans="1:18" x14ac:dyDescent="0.25">
      <c r="A11">
        <f>'Données d''entrée Support'!A15</f>
        <v>10</v>
      </c>
      <c r="B11" t="str">
        <f>'Données d''entrée Support'!A15&amp;" "&amp;"BASTILUCCI"</f>
        <v>10 BASTILUCCI</v>
      </c>
      <c r="C11" t="str">
        <f>'Données d''entrée Support'!A15&amp;"-"&amp;'Données d''entrée Support'!A16&amp;" "&amp;"BASTILUCCI"</f>
        <v>10-11 BASTILUCCI</v>
      </c>
      <c r="D11">
        <f>'Données d''entrée Support'!F15</f>
        <v>1227143.425</v>
      </c>
      <c r="E11">
        <f>'Données d''entrée Support'!G15</f>
        <v>6191024.2000000002</v>
      </c>
      <c r="F11" s="14">
        <f>'Données d''entrée Support'!H15</f>
        <v>65.739999999999995</v>
      </c>
      <c r="G11">
        <f>'Données d''entrée Support'!J15</f>
        <v>553.18299999999999</v>
      </c>
      <c r="H11" s="14">
        <f>'Données d''entrée Support'!K15</f>
        <v>-2.8400000000000002E-2</v>
      </c>
      <c r="I11" t="str">
        <f>MID('Données d''entrée Support'!N15,89,FIND("#",'Données d''entrée Support'!N15,1))</f>
        <v>#10#c1t67c_y.tow</v>
      </c>
      <c r="J11" t="str">
        <f>'Données d''entrée Support'!O15</f>
        <v>C1TC - ACC-NORMAL</v>
      </c>
      <c r="K11">
        <f>'Données d''entrée Support'!P15</f>
        <v>40.965000000000003</v>
      </c>
    </row>
    <row r="12" spans="1:18" x14ac:dyDescent="0.25">
      <c r="A12">
        <f>'Données d''entrée Support'!A16</f>
        <v>11</v>
      </c>
      <c r="B12" t="str">
        <f>'Données d''entrée Support'!A16&amp;" "&amp;"BASTILUCCI"</f>
        <v>11 BASTILUCCI</v>
      </c>
      <c r="C12" t="str">
        <f>'Données d''entrée Support'!A16&amp;"-"&amp;'Données d''entrée Support'!A17&amp;" "&amp;"BASTILUCCI"</f>
        <v>11-12 BASTILUCCI</v>
      </c>
      <c r="D12">
        <f>'Données d''entrée Support'!F16</f>
        <v>1227172.649</v>
      </c>
      <c r="E12">
        <f>'Données d''entrée Support'!G16</f>
        <v>6190471.057</v>
      </c>
      <c r="F12" s="14">
        <f>'Données d''entrée Support'!H16</f>
        <v>92.29</v>
      </c>
      <c r="G12">
        <f>'Données d''entrée Support'!J16</f>
        <v>589</v>
      </c>
      <c r="H12" s="14">
        <f>'Données d''entrée Support'!K16</f>
        <v>8.5000000000000006E-3</v>
      </c>
      <c r="I12" t="str">
        <f>MID('Données d''entrée Support'!N16,89,FIND("#",'Données d''entrée Support'!N16,1))</f>
        <v>#11#c1n61c_r1.tow</v>
      </c>
      <c r="J12" t="str">
        <f>'Données d''entrée Support'!O16</f>
        <v>C1NC68</v>
      </c>
      <c r="K12">
        <f>'Données d''entrée Support'!P16</f>
        <v>19.896999999999998</v>
      </c>
    </row>
    <row r="13" spans="1:18" x14ac:dyDescent="0.25">
      <c r="A13">
        <f>'Données d''entrée Support'!A17</f>
        <v>12</v>
      </c>
      <c r="B13" t="str">
        <f>'Données d''entrée Support'!A17&amp;" "&amp;"BASTILUCCI"</f>
        <v>12 BASTILUCCI</v>
      </c>
      <c r="C13" t="str">
        <f>'Données d''entrée Support'!A17&amp;"-"&amp;'Données d''entrée Support'!A18&amp;" "&amp;"BASTILUCCI"</f>
        <v>12-13 BASTILUCCI</v>
      </c>
      <c r="D13">
        <f>'Données d''entrée Support'!F17</f>
        <v>1227203.6869999999</v>
      </c>
      <c r="E13">
        <f>'Données d''entrée Support'!G17</f>
        <v>6189882.0920000002</v>
      </c>
      <c r="F13" s="14">
        <f>'Données d''entrée Support'!H17</f>
        <v>77.680000000000007</v>
      </c>
      <c r="G13">
        <f>'Données d''entrée Support'!J17</f>
        <v>1228.0360000000001</v>
      </c>
      <c r="H13" s="14">
        <f>'Données d''entrée Support'!K17</f>
        <v>4.8999999999999998E-3</v>
      </c>
      <c r="I13" t="str">
        <f>MID('Données d''entrée Support'!N17,89,FIND("#",'Données d''entrée Support'!N17,1))</f>
        <v>#12#c1t61c_x.tow</v>
      </c>
      <c r="J13" t="str">
        <f>'Données d''entrée Support'!O17</f>
        <v>C1TC68</v>
      </c>
      <c r="K13">
        <f>'Données d''entrée Support'!P17</f>
        <v>33.664999999999999</v>
      </c>
      <c r="L13" t="str">
        <f>'Données d''entrée Support'!AA17</f>
        <v>Presence PD (a controler)</v>
      </c>
    </row>
    <row r="14" spans="1:18" x14ac:dyDescent="0.25">
      <c r="A14">
        <f>'Données d''entrée Support'!A18</f>
        <v>13</v>
      </c>
      <c r="B14" t="str">
        <f>'Données d''entrée Support'!A18&amp;" "&amp;"BASTILUCCI"</f>
        <v>13 BASTILUCCI</v>
      </c>
      <c r="C14" t="str">
        <f>'Données d''entrée Support'!A18&amp;"-"&amp;'Données d''entrée Support'!A19&amp;" "&amp;"BASTILUCCI"</f>
        <v>13-14 BASTILUCCI</v>
      </c>
      <c r="D14">
        <f>'Données d''entrée Support'!F18</f>
        <v>1227268.3060000001</v>
      </c>
      <c r="E14">
        <f>'Données d''entrée Support'!G18</f>
        <v>6188654.1100000003</v>
      </c>
      <c r="F14" s="14">
        <f>'Données d''entrée Support'!H18</f>
        <v>177.22</v>
      </c>
      <c r="G14">
        <f>'Données d''entrée Support'!J18</f>
        <v>796.61099999999999</v>
      </c>
      <c r="H14" s="14">
        <f>'Données d''entrée Support'!K18</f>
        <v>2.0044</v>
      </c>
      <c r="I14" t="str">
        <f>MID('Données d''entrée Support'!N18,89,FIND("#",'Données d''entrée Support'!N18,1))</f>
        <v>#13#c1t61c_x.tow</v>
      </c>
      <c r="J14" t="str">
        <f>'Données d''entrée Support'!O18</f>
        <v>C1TC68</v>
      </c>
      <c r="K14">
        <f>'Données d''entrée Support'!P18</f>
        <v>33.664999999999999</v>
      </c>
    </row>
    <row r="15" spans="1:18" x14ac:dyDescent="0.25">
      <c r="A15">
        <f>'Données d''entrée Support'!A19</f>
        <v>14</v>
      </c>
      <c r="B15" t="str">
        <f>'Données d''entrée Support'!A19&amp;" "&amp;"BASTILUCCI"</f>
        <v>14 BASTILUCCI</v>
      </c>
      <c r="C15" t="str">
        <f>'Données d''entrée Support'!A19&amp;"-"&amp;'Données d''entrée Support'!A20&amp;" "&amp;"BASTILUCCI"</f>
        <v>14-15 BASTILUCCI</v>
      </c>
      <c r="D15">
        <f>'Données d''entrée Support'!F19</f>
        <v>1227285.1259999999</v>
      </c>
      <c r="E15">
        <f>'Données d''entrée Support'!G19</f>
        <v>6187856.5999999996</v>
      </c>
      <c r="F15" s="14">
        <f>'Données d''entrée Support'!H19</f>
        <v>119.07</v>
      </c>
      <c r="G15">
        <f>'Données d''entrée Support'!J19</f>
        <v>416.54300000000001</v>
      </c>
      <c r="H15" s="14">
        <f>'Données d''entrée Support'!K19</f>
        <v>-9.2999999999999992E-3</v>
      </c>
      <c r="I15" t="str">
        <f>MID('Données d''entrée Support'!N19,89,FIND("#",'Données d''entrée Support'!N19,1))</f>
        <v>#14#c1n68c_y.tow</v>
      </c>
      <c r="J15" t="str">
        <f>'Données d''entrée Support'!O19</f>
        <v>C1NC - ACC-NORMAL</v>
      </c>
      <c r="K15">
        <f>'Données d''entrée Support'!P19</f>
        <v>39.200000000000003</v>
      </c>
    </row>
    <row r="16" spans="1:18" x14ac:dyDescent="0.25">
      <c r="A16">
        <f>'Données d''entrée Support'!A20</f>
        <v>15</v>
      </c>
      <c r="B16" t="str">
        <f>'Données d''entrée Support'!A20&amp;" "&amp;"BASTILUCCI"</f>
        <v>15 BASTILUCCI</v>
      </c>
      <c r="C16" t="str">
        <f>'Données d''entrée Support'!A20&amp;"-"&amp;'Données d''entrée Support'!A21&amp;" "&amp;"BASTILUCCI"</f>
        <v>15-16 BASTILUCCI</v>
      </c>
      <c r="D16">
        <f>'Données d''entrée Support'!F20</f>
        <v>1227293.983</v>
      </c>
      <c r="E16">
        <f>'Données d''entrée Support'!G20</f>
        <v>6187439.5860000001</v>
      </c>
      <c r="F16" s="14">
        <f>'Données d''entrée Support'!H20</f>
        <v>171.51</v>
      </c>
      <c r="G16">
        <f>'Données d''entrée Support'!J20</f>
        <v>718.31399999999996</v>
      </c>
      <c r="H16" s="14">
        <f>'Données d''entrée Support'!K20</f>
        <v>2.7199999999999998E-2</v>
      </c>
      <c r="I16" t="str">
        <f>MID('Données d''entrée Support'!N20,89,FIND("#",'Données d''entrée Support'!N20,1))</f>
        <v>#15#c1n61c_r1.tow</v>
      </c>
      <c r="J16" t="str">
        <f>'Données d''entrée Support'!O20</f>
        <v>C1NC68</v>
      </c>
      <c r="K16">
        <f>'Données d''entrée Support'!P20</f>
        <v>19.896999999999998</v>
      </c>
    </row>
    <row r="17" spans="1:13" x14ac:dyDescent="0.25">
      <c r="A17">
        <f>'Données d''entrée Support'!A21</f>
        <v>16</v>
      </c>
      <c r="B17" t="str">
        <f>'Données d''entrée Support'!A21&amp;" "&amp;"BASTILUCCI"</f>
        <v>16 BASTILUCCI</v>
      </c>
      <c r="C17" t="str">
        <f>'Données d''entrée Support'!A21&amp;"-"&amp;'Données d''entrée Support'!A22&amp;" "&amp;"BASTILUCCI"</f>
        <v>16-17 BASTILUCCI</v>
      </c>
      <c r="D17">
        <f>'Données d''entrée Support'!F21</f>
        <v>1227308.9469999999</v>
      </c>
      <c r="E17">
        <f>'Données d''entrée Support'!G21</f>
        <v>6186720.4469999997</v>
      </c>
      <c r="F17" s="14">
        <f>'Données d''entrée Support'!H21</f>
        <v>155.83000000000001</v>
      </c>
      <c r="G17">
        <f>'Données d''entrée Support'!J21</f>
        <v>527.178</v>
      </c>
      <c r="H17" s="14">
        <f>'Données d''entrée Support'!K21</f>
        <v>-1.44E-2</v>
      </c>
      <c r="I17" t="str">
        <f>MID('Données d''entrée Support'!N21,89,FIND("#",'Données d''entrée Support'!N21,1))</f>
        <v>#16#c1n61c_w.tow</v>
      </c>
      <c r="J17" t="str">
        <f>'Données d''entrée Support'!O21</f>
        <v>C1NC68</v>
      </c>
      <c r="K17">
        <f>'Données d''entrée Support'!P21</f>
        <v>25.896999999999998</v>
      </c>
      <c r="L17" t="str">
        <f>'Données d''entrée Support'!AA21</f>
        <v>Presence PD (a controler)</v>
      </c>
    </row>
    <row r="18" spans="1:13" x14ac:dyDescent="0.25">
      <c r="A18">
        <f>'Données d''entrée Support'!A22</f>
        <v>17</v>
      </c>
      <c r="B18" t="str">
        <f>'Données d''entrée Support'!A22&amp;" "&amp;"BASTILUCCI"</f>
        <v>17 BASTILUCCI</v>
      </c>
      <c r="C18" t="str">
        <f>'Données d''entrée Support'!A22&amp;"-"&amp;'Données d''entrée Support'!A23&amp;" "&amp;"BASTILUCCI"</f>
        <v>17-18 BASTILUCCI</v>
      </c>
      <c r="D18">
        <f>'Données d''entrée Support'!F22</f>
        <v>1227320.0490000001</v>
      </c>
      <c r="E18">
        <f>'Données d''entrée Support'!G22</f>
        <v>6186192.6629999997</v>
      </c>
      <c r="F18" s="14">
        <f>'Données d''entrée Support'!H22</f>
        <v>141.94999999999999</v>
      </c>
      <c r="G18">
        <f>'Données d''entrée Support'!J22</f>
        <v>520.92399999999998</v>
      </c>
      <c r="H18" s="14">
        <f>'Données d''entrée Support'!K22</f>
        <v>-2.0199999999999999E-2</v>
      </c>
      <c r="I18" t="str">
        <f>MID('Données d''entrée Support'!N22,89,FIND("#",'Données d''entrée Support'!N22,1))</f>
        <v>#17#c1n61c_x.tow</v>
      </c>
      <c r="J18" t="str">
        <f>'Données d''entrée Support'!O22</f>
        <v>C1NC68</v>
      </c>
      <c r="K18">
        <f>'Données d''entrée Support'!P22</f>
        <v>31.896999999999998</v>
      </c>
      <c r="L18" t="str">
        <f>'Données d''entrée Support'!AA22</f>
        <v>Presence PD (a controler)</v>
      </c>
    </row>
    <row r="19" spans="1:13" x14ac:dyDescent="0.25">
      <c r="A19">
        <f>'Données d''entrée Support'!A23</f>
        <v>18</v>
      </c>
      <c r="B19" t="str">
        <f>'Données d''entrée Support'!A23&amp;" "&amp;"BASTILUCCI"</f>
        <v>18 BASTILUCCI</v>
      </c>
      <c r="C19" t="str">
        <f>'Données d''entrée Support'!A23&amp;"-"&amp;'Données d''entrée Support'!A24&amp;" "&amp;"BASTILUCCI"</f>
        <v>18-19 BASTILUCCI</v>
      </c>
      <c r="D19">
        <f>'Données d''entrée Support'!F23</f>
        <v>1227331.1839999999</v>
      </c>
      <c r="E19">
        <f>'Données d''entrée Support'!G23</f>
        <v>6185671.1399999997</v>
      </c>
      <c r="F19" s="14">
        <f>'Données d''entrée Support'!H23</f>
        <v>179.81</v>
      </c>
      <c r="G19">
        <f>'Données d''entrée Support'!J23</f>
        <v>682.01199999999994</v>
      </c>
      <c r="H19" s="14">
        <f>'Données d''entrée Support'!K23</f>
        <v>2.24E-2</v>
      </c>
      <c r="I19" t="str">
        <f>MID('Données d''entrée Support'!N23,89,FIND("#",'Données d''entrée Support'!N23,1))</f>
        <v>#18#c1n61c_r1.tow</v>
      </c>
      <c r="J19" t="str">
        <f>'Données d''entrée Support'!O23</f>
        <v>C1NC68</v>
      </c>
      <c r="K19">
        <f>'Données d''entrée Support'!P23</f>
        <v>19.896999999999998</v>
      </c>
    </row>
    <row r="20" spans="1:13" x14ac:dyDescent="0.25">
      <c r="A20">
        <f>'Données d''entrée Support'!A24</f>
        <v>19</v>
      </c>
      <c r="B20" t="str">
        <f>'Données d''entrée Support'!A24&amp;" "&amp;"BASTILUCCI"</f>
        <v>19 BASTILUCCI</v>
      </c>
      <c r="C20" t="str">
        <f>'Données d''entrée Support'!A24&amp;"-"&amp;'Données d''entrée Support'!A25&amp;" "&amp;"BASTILUCCI"</f>
        <v>19-20 BASTILUCCI</v>
      </c>
      <c r="D20">
        <f>'Données d''entrée Support'!F24</f>
        <v>1227345.523</v>
      </c>
      <c r="E20">
        <f>'Données d''entrée Support'!G24</f>
        <v>6184988.3339999998</v>
      </c>
      <c r="F20" s="14">
        <f>'Données d''entrée Support'!H24</f>
        <v>270.37</v>
      </c>
      <c r="G20">
        <f>'Données d''entrée Support'!J24</f>
        <v>1012</v>
      </c>
      <c r="H20" s="14">
        <f>'Données d''entrée Support'!K24</f>
        <v>-8.8999999999999999E-3</v>
      </c>
      <c r="I20" t="str">
        <f>MID('Données d''entrée Support'!N24,89,FIND("#",'Données d''entrée Support'!N24,1))</f>
        <v>#19#c1t61c_w.tow</v>
      </c>
      <c r="J20" t="str">
        <f>'Données d''entrée Support'!O24</f>
        <v>C1TC68</v>
      </c>
      <c r="K20">
        <f>'Données d''entrée Support'!P24</f>
        <v>27.664999999999999</v>
      </c>
    </row>
    <row r="21" spans="1:13" x14ac:dyDescent="0.25">
      <c r="A21">
        <f>'Données d''entrée Support'!A25</f>
        <v>20</v>
      </c>
      <c r="B21" t="str">
        <f>'Données d''entrée Support'!A25&amp;" "&amp;"BASTILUCCI"</f>
        <v>20 BASTILUCCI</v>
      </c>
      <c r="C21" t="str">
        <f>'Données d''entrée Support'!A25&amp;"-"&amp;'Données d''entrée Support'!A26&amp;" "&amp;"BASTILUCCI"</f>
        <v>20-21 BASTILUCCI</v>
      </c>
      <c r="D21">
        <f>'Données d''entrée Support'!F25</f>
        <v>1227366.939</v>
      </c>
      <c r="E21">
        <f>'Données d''entrée Support'!G25</f>
        <v>6183975.1490000002</v>
      </c>
      <c r="F21" s="14">
        <f>'Données d''entrée Support'!H25</f>
        <v>321.42</v>
      </c>
      <c r="G21">
        <f>'Données d''entrée Support'!J25</f>
        <v>821.70500000000004</v>
      </c>
      <c r="H21" s="14">
        <f>'Données d''entrée Support'!K25</f>
        <v>1.9400000000000001E-2</v>
      </c>
      <c r="I21" t="str">
        <f>MID('Données d''entrée Support'!N25,89,FIND("#",'Données d''entrée Support'!N25,1))</f>
        <v>#20#c1t61c_y.tow</v>
      </c>
      <c r="J21" t="str">
        <f>'Données d''entrée Support'!O25</f>
        <v>C1TC68</v>
      </c>
      <c r="K21">
        <f>'Données d''entrée Support'!P25</f>
        <v>40.664999999999999</v>
      </c>
    </row>
    <row r="22" spans="1:13" x14ac:dyDescent="0.25">
      <c r="A22">
        <f>'Données d''entrée Support'!A26</f>
        <v>21</v>
      </c>
      <c r="B22" t="str">
        <f>'Données d''entrée Support'!A26&amp;" "&amp;"BASTILUCCI"</f>
        <v>21 BASTILUCCI</v>
      </c>
      <c r="C22" t="str">
        <f>'Données d''entrée Support'!A26&amp;"-"&amp;'Données d''entrée Support'!A27&amp;" "&amp;"BASTILUCCI"</f>
        <v>21-22 BASTILUCCI</v>
      </c>
      <c r="D22">
        <f>'Données d''entrée Support'!F26</f>
        <v>1227384.077</v>
      </c>
      <c r="E22">
        <f>'Données d''entrée Support'!G26</f>
        <v>6183152.4680000003</v>
      </c>
      <c r="F22" s="14">
        <f>'Données d''entrée Support'!H26</f>
        <v>346.39</v>
      </c>
      <c r="G22">
        <f>'Données d''entrée Support'!J26</f>
        <v>1551.6859999999999</v>
      </c>
      <c r="H22" s="14">
        <f>'Données d''entrée Support'!K26</f>
        <v>-12.7119</v>
      </c>
      <c r="I22" t="str">
        <f>MID('Données d''entrée Support'!N26,89,FIND("#",'Données d''entrée Support'!N26,1))</f>
        <v>#21#c1s62c-an-m150_y.tow</v>
      </c>
      <c r="J22" t="str">
        <f>'Données d''entrée Support'!O26</f>
        <v>C1SC68</v>
      </c>
      <c r="K22">
        <f>'Données d''entrée Support'!P26</f>
        <v>40.700000000000003</v>
      </c>
    </row>
    <row r="23" spans="1:13" x14ac:dyDescent="0.25">
      <c r="A23">
        <f>'Données d''entrée Support'!A27</f>
        <v>22</v>
      </c>
      <c r="B23" t="str">
        <f>'Données d''entrée Support'!A27&amp;" "&amp;"BASTILUCCI"</f>
        <v>22 BASTILUCCI</v>
      </c>
      <c r="C23" t="str">
        <f>'Données d''entrée Support'!A27&amp;"-"&amp;'Données d''entrée Support'!A28&amp;" "&amp;"BASTILUCCI"</f>
        <v>22-23 BASTILUCCI</v>
      </c>
      <c r="D23">
        <f>'Données d''entrée Support'!F27</f>
        <v>1227723.952</v>
      </c>
      <c r="E23">
        <f>'Données d''entrée Support'!G27</f>
        <v>6181636.2060000002</v>
      </c>
      <c r="F23" s="14">
        <f>'Données d''entrée Support'!H27</f>
        <v>355.03</v>
      </c>
      <c r="G23">
        <f>'Données d''entrée Support'!J27</f>
        <v>561.04300000000001</v>
      </c>
      <c r="H23" s="14">
        <f>'Données d''entrée Support'!K27</f>
        <v>5.4000000000000003E-3</v>
      </c>
      <c r="I23" t="str">
        <f>MID('Données d''entrée Support'!N27,89,FIND("#",'Données d''entrée Support'!N27,1))</f>
        <v>#22#c1t61c_w.tow</v>
      </c>
      <c r="J23" t="str">
        <f>'Données d''entrée Support'!O27</f>
        <v>C1TC68</v>
      </c>
      <c r="K23">
        <f>'Données d''entrée Support'!P27</f>
        <v>27.664999999999999</v>
      </c>
      <c r="L23" t="str">
        <f>'Données d''entrée Support'!AA27</f>
        <v>Presence PD (a controler)</v>
      </c>
    </row>
    <row r="24" spans="1:13" x14ac:dyDescent="0.25">
      <c r="A24">
        <f>'Données d''entrée Support'!A28</f>
        <v>23</v>
      </c>
      <c r="B24" t="str">
        <f>'Données d''entrée Support'!A28&amp;" "&amp;"BASTILUCCI"</f>
        <v>23 BASTILUCCI</v>
      </c>
      <c r="C24" t="str">
        <f>'Données d''entrée Support'!A28&amp;"-"&amp;'Données d''entrée Support'!A29&amp;" "&amp;"BASTILUCCI"</f>
        <v>23-24 BASTILUCCI</v>
      </c>
      <c r="D24">
        <f>'Données d''entrée Support'!F28</f>
        <v>1227846.7960000001</v>
      </c>
      <c r="E24">
        <f>'Données d''entrée Support'!G28</f>
        <v>6181087.9539999999</v>
      </c>
      <c r="F24" s="14">
        <f>'Données d''entrée Support'!H28</f>
        <v>365.52</v>
      </c>
      <c r="G24">
        <f>'Données d''entrée Support'!J28</f>
        <v>466.8</v>
      </c>
      <c r="H24" s="14">
        <f>'Données d''entrée Support'!K28</f>
        <v>-69.594099999999997</v>
      </c>
      <c r="I24" t="str">
        <f>MID('Données d''entrée Support'!N28,89,FIND("#",'Données d''entrée Support'!N28,1))</f>
        <v>#23#m1s1m1-ad_r1.tow</v>
      </c>
      <c r="J24" t="str">
        <f>'Données d''entrée Support'!O28</f>
        <v>UTI1 OK</v>
      </c>
      <c r="K24">
        <f>'Données d''entrée Support'!P28</f>
        <v>22.454999999999998</v>
      </c>
      <c r="M24" t="str">
        <f>'Données d''entrée Support'!AB28</f>
        <v>Chaine de guidage phase droite</v>
      </c>
    </row>
    <row r="25" spans="1:13" x14ac:dyDescent="0.25">
      <c r="A25">
        <f>'Données d''entrée Support'!A29</f>
        <v>24</v>
      </c>
      <c r="B25" t="str">
        <f>'Données d''entrée Support'!A29&amp;" "&amp;"BASTILUCCI"</f>
        <v>24 BASTILUCCI</v>
      </c>
      <c r="C25" t="str">
        <f>'Données d''entrée Support'!A29&amp;"-"&amp;'Données d''entrée Support'!A30&amp;" "&amp;"BASTILUCCI"</f>
        <v>24-25 BASTILUCCI</v>
      </c>
      <c r="D25">
        <f>'Données d''entrée Support'!F29</f>
        <v>1228298.8899999999</v>
      </c>
      <c r="E25">
        <f>'Données d''entrée Support'!G29</f>
        <v>6180969.0489999996</v>
      </c>
      <c r="F25" s="14">
        <f>'Données d''entrée Support'!H29</f>
        <v>225.58</v>
      </c>
      <c r="G25">
        <f>'Données d''entrée Support'!J29</f>
        <v>378.78300000000002</v>
      </c>
      <c r="H25" s="14">
        <f>'Données d''entrée Support'!K29</f>
        <v>8.8000000000000005E-3</v>
      </c>
      <c r="I25" t="str">
        <f>MID('Données d''entrée Support'!N29,89,FIND("#",'Données d''entrée Support'!N29,1))</f>
        <v>#24#c4t75c-an_x.tow</v>
      </c>
      <c r="J25" t="str">
        <f>'Données d''entrée Support'!O29</f>
        <v>C4TC - ACC-NORMAL - Palier de 1975</v>
      </c>
      <c r="K25">
        <f>'Données d''entrée Support'!P29</f>
        <v>33.1</v>
      </c>
      <c r="L25" t="str">
        <f>'Données d''entrée Support'!AA29</f>
        <v>Presence PD (a controler)</v>
      </c>
    </row>
    <row r="26" spans="1:13" x14ac:dyDescent="0.25">
      <c r="A26">
        <f>'Données d''entrée Support'!A30</f>
        <v>25</v>
      </c>
      <c r="B26" t="str">
        <f>'Données d''entrée Support'!A30&amp;" "&amp;"BASTILUCCI"</f>
        <v>25 BASTILUCCI</v>
      </c>
      <c r="C26" t="str">
        <f>'Données d''entrée Support'!A30&amp;"-"&amp;'Données d''entrée Support'!A31&amp;" "&amp;"BASTILUCCI"</f>
        <v>25-26 BASTILUCCI</v>
      </c>
      <c r="D26">
        <f>'Données d''entrée Support'!F30</f>
        <v>1228665.727</v>
      </c>
      <c r="E26">
        <f>'Données d''entrée Support'!G30</f>
        <v>6180872.5140000004</v>
      </c>
      <c r="F26" s="14">
        <f>'Données d''entrée Support'!H30</f>
        <v>147.41999999999999</v>
      </c>
      <c r="G26">
        <f>'Données d''entrée Support'!J30</f>
        <v>489.47399999999999</v>
      </c>
      <c r="H26" s="14">
        <f>'Données d''entrée Support'!K30</f>
        <v>-2.18E-2</v>
      </c>
      <c r="I26" t="str">
        <f>MID('Données d''entrée Support'!N30,89,FIND("#",'Données d''entrée Support'!N30,1))</f>
        <v>#25#c4t75c-an_x.tow</v>
      </c>
      <c r="J26" t="str">
        <f>'Données d''entrée Support'!O30</f>
        <v>C4TC - ACC-NORMAL - Palier de 1975</v>
      </c>
      <c r="K26">
        <f>'Données d''entrée Support'!P30</f>
        <v>33.1</v>
      </c>
      <c r="L26" t="str">
        <f>'Données d''entrée Support'!AA30</f>
        <v>Presence PD (a controler)</v>
      </c>
    </row>
    <row r="27" spans="1:13" x14ac:dyDescent="0.25">
      <c r="A27">
        <f>'Données d''entrée Support'!A31</f>
        <v>26</v>
      </c>
      <c r="B27" t="str">
        <f>'Données d''entrée Support'!A31&amp;" "&amp;"BASTILUCCI"</f>
        <v>26 BASTILUCCI</v>
      </c>
      <c r="C27" t="str">
        <f>'Données d''entrée Support'!A31&amp;"-"&amp;'Données d''entrée Support'!A32&amp;" "&amp;"BASTILUCCI"</f>
        <v>26-27 BASTILUCCI</v>
      </c>
      <c r="D27">
        <f>'Données d''entrée Support'!F31</f>
        <v>1229139.81</v>
      </c>
      <c r="E27">
        <f>'Données d''entrée Support'!G31</f>
        <v>6180747.9340000004</v>
      </c>
      <c r="F27" s="14">
        <f>'Données d''entrée Support'!H31</f>
        <v>88.21</v>
      </c>
      <c r="G27">
        <f>'Données d''entrée Support'!J31</f>
        <v>604.899</v>
      </c>
      <c r="H27" s="14">
        <f>'Données d''entrée Support'!K31</f>
        <v>1.0500000000000001E-2</v>
      </c>
      <c r="I27" t="str">
        <f>MID('Données d''entrée Support'!N31,89,FIND("#",'Données d''entrée Support'!N31,1))</f>
        <v>#26#c4t75c-an_y.tow</v>
      </c>
      <c r="J27" t="str">
        <f>'Données d''entrée Support'!O31</f>
        <v>C4TC - ACC-NORMAL - Palier de 1975</v>
      </c>
      <c r="K27">
        <f>'Données d''entrée Support'!P31</f>
        <v>40.1</v>
      </c>
      <c r="L27" t="str">
        <f>'Données d''entrée Support'!AA31</f>
        <v>Presence PD (a controler)</v>
      </c>
    </row>
    <row r="28" spans="1:13" x14ac:dyDescent="0.25">
      <c r="A28">
        <f>'Données d''entrée Support'!A32</f>
        <v>27</v>
      </c>
      <c r="B28" t="str">
        <f>'Données d''entrée Support'!A32&amp;" "&amp;"BASTILUCCI"</f>
        <v>27 BASTILUCCI</v>
      </c>
      <c r="C28" t="str">
        <f>'Données d''entrée Support'!A32&amp;"-"&amp;'Données d''entrée Support'!A33&amp;" "&amp;"BASTILUCCI"</f>
        <v>27-28 BASTILUCCI</v>
      </c>
      <c r="D28">
        <f>'Données d''entrée Support'!F32</f>
        <v>1229725.6640000001</v>
      </c>
      <c r="E28">
        <f>'Données d''entrée Support'!G32</f>
        <v>6180593.8820000002</v>
      </c>
      <c r="F28" s="14">
        <f>'Données d''entrée Support'!H32</f>
        <v>30.2</v>
      </c>
      <c r="G28">
        <f>'Données d''entrée Support'!J32</f>
        <v>395.28699999999998</v>
      </c>
      <c r="H28" s="14">
        <f>'Données d''entrée Support'!K32</f>
        <v>6.7000000000000002E-3</v>
      </c>
      <c r="I28" t="str">
        <f>MID('Données d''entrée Support'!N32,89,FIND("#",'Données d''entrée Support'!N32,1))</f>
        <v>#27#c4t75c-an_w.tow</v>
      </c>
      <c r="J28" t="str">
        <f>'Données d''entrée Support'!O32</f>
        <v>C4TC - ACC-NORMAL - Palier de 1975</v>
      </c>
      <c r="K28">
        <f>'Données d''entrée Support'!P32</f>
        <v>27.1</v>
      </c>
    </row>
    <row r="29" spans="1:13" x14ac:dyDescent="0.25">
      <c r="A29">
        <f>'Données d''entrée Support'!A33</f>
        <v>28</v>
      </c>
      <c r="B29" t="str">
        <f>'Données d''entrée Support'!A33&amp;" "&amp;"BASTILUCCI"</f>
        <v>28 BASTILUCCI</v>
      </c>
      <c r="C29" t="str">
        <f>'Données d''entrée Support'!A33&amp;"-"&amp;'Données d''entrée Support'!A34&amp;" "&amp;"BASTILUCCI"</f>
        <v>28-29 BASTILUCCI</v>
      </c>
      <c r="D29">
        <f>'Données d''entrée Support'!F33</f>
        <v>1230108.497</v>
      </c>
      <c r="E29">
        <f>'Données d''entrée Support'!G33</f>
        <v>6180493.1739999996</v>
      </c>
      <c r="F29" s="14">
        <f>'Données d''entrée Support'!H33</f>
        <v>22.61</v>
      </c>
      <c r="G29">
        <f>'Données d''entrée Support'!J33</f>
        <v>32.494999999999997</v>
      </c>
      <c r="H29" s="14">
        <f>'Données d''entrée Support'!K33</f>
        <v>13.6577</v>
      </c>
      <c r="I29" t="str">
        <f>MID('Données d''entrée Support'!N33,89,FIND("#",'Données d''entrée Support'!N33,1))</f>
        <v>#28#m1s1m1-an_w.tow</v>
      </c>
      <c r="J29" t="str">
        <f>'Données d''entrée Support'!O33</f>
        <v>UTI1 OK</v>
      </c>
      <c r="K29">
        <f>'Données d''entrée Support'!P33</f>
        <v>28.454999999999998</v>
      </c>
    </row>
    <row r="30" spans="1:13" x14ac:dyDescent="0.25">
      <c r="A30">
        <f>'Données d''entrée Support'!A34</f>
        <v>29</v>
      </c>
      <c r="B30" t="str">
        <f>'Données d''entrée Support'!A34&amp;" "&amp;"BASTILUCCI"</f>
        <v>29 BASTILUCCI</v>
      </c>
      <c r="C30" t="str">
        <f>'Données d''entrée Support'!A34&amp;"-"&amp;'Données d''entrée Support'!A35&amp;" "&amp;"BASTILUCCI"</f>
        <v>29- BASTILUCCI</v>
      </c>
      <c r="D30">
        <f>'Données d''entrée Support'!F34</f>
        <v>1230137.4850000001</v>
      </c>
      <c r="E30">
        <f>'Données d''entrée Support'!G34</f>
        <v>6180478.3849999998</v>
      </c>
      <c r="F30" s="14">
        <f>'Données d''entrée Support'!H34</f>
        <v>21.6</v>
      </c>
      <c r="G30">
        <f>'Données d''entrée Support'!J34</f>
        <v>0</v>
      </c>
      <c r="H30" s="14">
        <f>'Données d''entrée Support'!K34</f>
        <v>0</v>
      </c>
      <c r="I30" t="str">
        <f>'Données d''entrée Support'!V34</f>
        <v>Portique LUCCIANA</v>
      </c>
      <c r="K30">
        <f>'Données d''entrée Support'!P34</f>
        <v>27.5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29"/>
  <sheetViews>
    <sheetView workbookViewId="0">
      <selection activeCell="E3" sqref="E3"/>
    </sheetView>
  </sheetViews>
  <sheetFormatPr baseColWidth="10" defaultRowHeight="15" x14ac:dyDescent="0.25"/>
  <cols>
    <col min="1" max="1" width="13.140625" bestFit="1" customWidth="1"/>
    <col min="2" max="2" width="22.140625" bestFit="1" customWidth="1"/>
    <col min="3" max="3" width="50.28515625" bestFit="1" customWidth="1"/>
    <col min="4" max="4" width="50.28515625" customWidth="1"/>
    <col min="5" max="5" width="14.140625" bestFit="1" customWidth="1"/>
    <col min="6" max="6" width="32.5703125" bestFit="1" customWidth="1"/>
    <col min="7" max="7" width="32.5703125" customWidth="1"/>
    <col min="8" max="8" width="15.5703125" bestFit="1" customWidth="1"/>
    <col min="9" max="9" width="25.42578125" bestFit="1" customWidth="1"/>
    <col min="10" max="10" width="13.140625" bestFit="1" customWidth="1"/>
  </cols>
  <sheetData>
    <row r="1" spans="1:10" x14ac:dyDescent="0.25">
      <c r="A1" s="28" t="s">
        <v>234</v>
      </c>
      <c r="B1" s="28" t="s">
        <v>257</v>
      </c>
      <c r="C1" s="28" t="s">
        <v>258</v>
      </c>
      <c r="D1" s="28" t="s">
        <v>277</v>
      </c>
      <c r="E1" s="29" t="s">
        <v>259</v>
      </c>
      <c r="F1" s="28" t="s">
        <v>260</v>
      </c>
      <c r="G1" s="28" t="s">
        <v>278</v>
      </c>
      <c r="H1" s="29" t="s">
        <v>261</v>
      </c>
      <c r="I1" s="28" t="s">
        <v>262</v>
      </c>
      <c r="J1" s="29" t="s">
        <v>210</v>
      </c>
    </row>
    <row r="2" spans="1:10" x14ac:dyDescent="0.25">
      <c r="A2">
        <f>'Données d''entrée Support'!A6</f>
        <v>1</v>
      </c>
      <c r="B2" t="str">
        <f>'Données d''entrée Support'!A6&amp;" "&amp;"BASTILUCCI"</f>
        <v>1 BASTILUCCI</v>
      </c>
      <c r="C2" t="str">
        <f>chaines!B6</f>
        <v>AC-6U4X2M15_34F160PS</v>
      </c>
      <c r="D2" s="33">
        <f>chaines!D6</f>
        <v>2</v>
      </c>
      <c r="F2" t="str">
        <f>chaines!B7</f>
        <v>ACDG-561</v>
      </c>
      <c r="G2" s="34">
        <f>chaines!D7</f>
        <v>2</v>
      </c>
    </row>
    <row r="3" spans="1:10" x14ac:dyDescent="0.25">
      <c r="A3">
        <f>'Données d''entrée Support'!A7</f>
        <v>2</v>
      </c>
      <c r="B3" t="str">
        <f>'Données d''entrée Support'!A7&amp;" "&amp;"BASTILUCCI"</f>
        <v>2 BASTILUCCI</v>
      </c>
      <c r="C3" t="str">
        <f>chaines!B8</f>
        <v>BP-6U6I2M15R_34F160PS</v>
      </c>
      <c r="D3" s="33">
        <f>chaines!D8</f>
        <v>2</v>
      </c>
      <c r="F3" t="str">
        <f>chaines!B9</f>
        <v>SCDG-02</v>
      </c>
      <c r="G3" s="34">
        <f>chaines!D9</f>
        <v>1</v>
      </c>
    </row>
    <row r="4" spans="1:10" x14ac:dyDescent="0.25">
      <c r="A4">
        <f>'Données d''entrée Support'!A8</f>
        <v>3</v>
      </c>
      <c r="B4" t="str">
        <f>'Données d''entrée Support'!A8&amp;" "&amp;"BASTILUCCI"</f>
        <v>3 BASTILUCCI</v>
      </c>
      <c r="C4" t="str">
        <f>chaines!B10&amp;" / "&amp;chaines!B12</f>
        <v>AC-6U4X2M15_34F160PS / CP-6U1I1M15R_17F160PSA11</v>
      </c>
      <c r="D4" s="33" t="str">
        <f>chaines!D10&amp;" / "&amp;chaines!D12</f>
        <v>4 / 1</v>
      </c>
      <c r="F4" t="str">
        <f>chaines!B11</f>
        <v>ACDG-561</v>
      </c>
      <c r="G4" s="34">
        <f>chaines!D10</f>
        <v>4</v>
      </c>
      <c r="I4" t="str">
        <f>'Données d''entrée Support'!S8</f>
        <v>susp P3, 800</v>
      </c>
    </row>
    <row r="5" spans="1:10" x14ac:dyDescent="0.25">
      <c r="A5">
        <f>'Données d''entrée Support'!A9</f>
        <v>4</v>
      </c>
      <c r="B5" t="str">
        <f>'Données d''entrée Support'!A9&amp;" "&amp;"BASTILUCCI"</f>
        <v>4 BASTILUCCI</v>
      </c>
      <c r="C5" t="str">
        <f>chaines!B13</f>
        <v>BP-6U6I2M15R_34F160PS</v>
      </c>
      <c r="D5" s="33">
        <f>chaines!D13</f>
        <v>2</v>
      </c>
      <c r="F5" t="str">
        <f>chaines!B14&amp;" / "&amp;chaines!B15</f>
        <v>SCDG-02 / SCDG-52</v>
      </c>
      <c r="G5" s="34" t="str">
        <f>chaines!D14&amp;" / "&amp;chaines!D15</f>
        <v>1 / 1</v>
      </c>
    </row>
    <row r="6" spans="1:10" x14ac:dyDescent="0.25">
      <c r="A6">
        <f>'Données d''entrée Support'!A10</f>
        <v>5</v>
      </c>
      <c r="B6" t="str">
        <f>'Données d''entrée Support'!A10&amp;" "&amp;"BASTILUCCI"</f>
        <v>5 BASTILUCCI</v>
      </c>
      <c r="C6" t="str">
        <f>chaines!B16</f>
        <v>BP-6U6I2M15R_34F160PS</v>
      </c>
      <c r="D6" s="33">
        <f>chaines!D16</f>
        <v>2</v>
      </c>
      <c r="F6" t="str">
        <f>chaines!B17&amp;" / "&amp;chaines!B18</f>
        <v>SCDG-02 / SCDG-52</v>
      </c>
      <c r="G6" s="34" t="str">
        <f>chaines!D17&amp;" / "&amp;chaines!D18</f>
        <v>1 / 1</v>
      </c>
    </row>
    <row r="7" spans="1:10" x14ac:dyDescent="0.25">
      <c r="A7">
        <f>'Données d''entrée Support'!A11</f>
        <v>6</v>
      </c>
      <c r="B7" t="str">
        <f>'Données d''entrée Support'!A11&amp;" "&amp;"BASTILUCCI"</f>
        <v>6 BASTILUCCI</v>
      </c>
      <c r="C7" t="str">
        <f>chaines!B19</f>
        <v>CP-6U6I2M15R_34F160PSA12</v>
      </c>
      <c r="D7" s="33">
        <f>chaines!D19</f>
        <v>2</v>
      </c>
      <c r="F7" t="str">
        <f>chaines!B20&amp;" / "&amp;chaines!B21</f>
        <v>SCDG-02 / SCDG-52</v>
      </c>
      <c r="G7" s="34" t="str">
        <f>chaines!D20&amp;" / "&amp;chaines!D21</f>
        <v>1 / 1</v>
      </c>
      <c r="I7" t="str">
        <f>'Données d''entrée Support'!S11</f>
        <v>susp P1, 1600; susp P3, 1600</v>
      </c>
    </row>
    <row r="8" spans="1:10" x14ac:dyDescent="0.25">
      <c r="A8">
        <f>'Données d''entrée Support'!A12</f>
        <v>7</v>
      </c>
      <c r="B8" t="str">
        <f>'Données d''entrée Support'!A12&amp;" "&amp;"BASTILUCCI"</f>
        <v>7 BASTILUCCI</v>
      </c>
      <c r="C8" t="str">
        <f>chaines!B22</f>
        <v>BP-6U6I2M15R_34F160PS</v>
      </c>
      <c r="D8" s="33">
        <f>chaines!D22</f>
        <v>2</v>
      </c>
      <c r="F8" t="str">
        <f>chaines!B23&amp;" / "&amp;chaines!B24</f>
        <v>SCDG-02 / SCDG-52</v>
      </c>
      <c r="G8" s="34" t="str">
        <f>chaines!D23&amp;" / "&amp;chaines!D24</f>
        <v>1 / 1</v>
      </c>
    </row>
    <row r="9" spans="1:10" x14ac:dyDescent="0.25">
      <c r="A9">
        <f>'Données d''entrée Support'!A13</f>
        <v>8</v>
      </c>
      <c r="B9" t="str">
        <f>'Données d''entrée Support'!A13&amp;" "&amp;"BASTILUCCI"</f>
        <v>8 BASTILUCCI</v>
      </c>
      <c r="C9" t="str">
        <f>chaines!B25</f>
        <v>BP-6U6I2M15R_34F160PS</v>
      </c>
      <c r="D9" s="33">
        <f>chaines!D25</f>
        <v>2</v>
      </c>
      <c r="F9" t="str">
        <f>chaines!B26&amp;" / "&amp;chaines!B27</f>
        <v>SCDG-02 / SCDG-52</v>
      </c>
      <c r="G9" s="34" t="str">
        <f>chaines!D26&amp;" / "&amp;chaines!D27</f>
        <v>1 / 1</v>
      </c>
    </row>
    <row r="10" spans="1:10" x14ac:dyDescent="0.25">
      <c r="A10">
        <f>'Données d''entrée Support'!A14</f>
        <v>9</v>
      </c>
      <c r="B10" t="str">
        <f>'Données d''entrée Support'!A14&amp;" "&amp;"BASTILUCCI"</f>
        <v>9 BASTILUCCI</v>
      </c>
      <c r="C10" t="str">
        <f>chaines!B28</f>
        <v>BP-6U6I2M15R_34F160PS</v>
      </c>
      <c r="D10" s="33">
        <f>chaines!D28</f>
        <v>2</v>
      </c>
      <c r="F10" t="str">
        <f>chaines!B29&amp;" / "&amp;chaines!B30</f>
        <v>SCDG-02 / SCDG-52</v>
      </c>
      <c r="G10" s="34" t="str">
        <f>chaines!D29&amp;" / "&amp;chaines!D30</f>
        <v>1 / 1</v>
      </c>
    </row>
    <row r="11" spans="1:10" x14ac:dyDescent="0.25">
      <c r="A11">
        <f>'Données d''entrée Support'!A15</f>
        <v>10</v>
      </c>
      <c r="B11" t="str">
        <f>'Données d''entrée Support'!A15&amp;" "&amp;"BASTILUCCI"</f>
        <v>10 BASTILUCCI</v>
      </c>
      <c r="C11" t="str">
        <f>chaines!B32</f>
        <v>BP-6U6I2M15R_34F160PS</v>
      </c>
      <c r="D11" s="33">
        <f>chaines!D32</f>
        <v>2</v>
      </c>
      <c r="F11" t="str">
        <f>chaines!B31</f>
        <v>ACDG-561</v>
      </c>
      <c r="G11" s="34">
        <f>chaines!D31</f>
        <v>4</v>
      </c>
    </row>
    <row r="12" spans="1:10" x14ac:dyDescent="0.25">
      <c r="A12">
        <f>'Données d''entrée Support'!A16</f>
        <v>11</v>
      </c>
      <c r="B12" t="str">
        <f>'Données d''entrée Support'!A16&amp;" "&amp;"BASTILUCCI"</f>
        <v>11 BASTILUCCI</v>
      </c>
      <c r="C12" t="str">
        <f>chaines!B33</f>
        <v>BP-6U6I2M15R_34F160PS</v>
      </c>
      <c r="D12" s="33">
        <f>chaines!D33</f>
        <v>2</v>
      </c>
      <c r="F12" t="str">
        <f>chaines!B34&amp;" / "&amp;chaines!B35</f>
        <v>SCDG-02 / SCDG-52</v>
      </c>
      <c r="G12" s="34" t="str">
        <f>chaines!D34&amp;" / "&amp;chaines!D35</f>
        <v>1 / 1</v>
      </c>
    </row>
    <row r="13" spans="1:10" x14ac:dyDescent="0.25">
      <c r="A13">
        <f>'Données d''entrée Support'!A17</f>
        <v>12</v>
      </c>
      <c r="B13" t="str">
        <f>'Données d''entrée Support'!A17&amp;" "&amp;"BASTILUCCI"</f>
        <v>12 BASTILUCCI</v>
      </c>
      <c r="C13" t="str">
        <f>chaines!B36</f>
        <v>BP-6U6I2M15R_34F160PS</v>
      </c>
      <c r="D13" s="33">
        <f>chaines!D36</f>
        <v>2</v>
      </c>
      <c r="F13" t="str">
        <f>chaines!B37&amp;" / "&amp;chaines!B38</f>
        <v>SCDG-02 / SCDG-52</v>
      </c>
      <c r="G13" s="34" t="str">
        <f>chaines!D37&amp;" / "&amp;chaines!D38</f>
        <v>1 / 1</v>
      </c>
    </row>
    <row r="14" spans="1:10" x14ac:dyDescent="0.25">
      <c r="A14">
        <f>'Données d''entrée Support'!A18</f>
        <v>13</v>
      </c>
      <c r="B14" t="str">
        <f>'Données d''entrée Support'!A18&amp;" "&amp;"BASTILUCCI"</f>
        <v>13 BASTILUCCI</v>
      </c>
      <c r="C14" t="str">
        <f>chaines!B39</f>
        <v>BP-6U6I2M15R_34F160PS</v>
      </c>
      <c r="D14" s="33">
        <f>chaines!D39</f>
        <v>2</v>
      </c>
      <c r="F14" t="str">
        <f>chaines!B40&amp;" / "&amp;chaines!B41</f>
        <v>SCDG-02 / SCDG-52</v>
      </c>
      <c r="G14" s="34" t="str">
        <f>chaines!D40&amp;" / "&amp;chaines!D41</f>
        <v>1 / 1</v>
      </c>
    </row>
    <row r="15" spans="1:10" x14ac:dyDescent="0.25">
      <c r="A15">
        <f>'Données d''entrée Support'!A19</f>
        <v>14</v>
      </c>
      <c r="B15" t="str">
        <f>'Données d''entrée Support'!A19&amp;" "&amp;"BASTILUCCI"</f>
        <v>14 BASTILUCCI</v>
      </c>
      <c r="C15" t="str">
        <f>chaines!B43</f>
        <v>CP-6U6I2M15R_34F160PSA14</v>
      </c>
      <c r="D15" s="33">
        <f>chaines!D43</f>
        <v>2</v>
      </c>
      <c r="F15" t="str">
        <f>chaines!B42</f>
        <v>ACDG-561</v>
      </c>
      <c r="G15" s="34">
        <f>chaines!D42</f>
        <v>4</v>
      </c>
      <c r="I15" t="str">
        <f>'Données d''entrée Support'!S19</f>
        <v>susp P1, 3200; susp P3, 3200</v>
      </c>
    </row>
    <row r="16" spans="1:10" x14ac:dyDescent="0.25">
      <c r="A16">
        <f>'Données d''entrée Support'!A20</f>
        <v>15</v>
      </c>
      <c r="B16" t="str">
        <f>'Données d''entrée Support'!A20&amp;" "&amp;"BASTILUCCI"</f>
        <v>15 BASTILUCCI</v>
      </c>
      <c r="C16" t="str">
        <f>chaines!B45</f>
        <v>BP-6U6I2M15R_34F160PS</v>
      </c>
      <c r="D16" s="33">
        <f>chaines!D45</f>
        <v>2</v>
      </c>
      <c r="F16" t="str">
        <f>chaines!B44</f>
        <v>ACDG-561</v>
      </c>
      <c r="G16" s="34">
        <f>chaines!D44</f>
        <v>4</v>
      </c>
    </row>
    <row r="17" spans="1:9" x14ac:dyDescent="0.25">
      <c r="A17">
        <f>'Données d''entrée Support'!A21</f>
        <v>16</v>
      </c>
      <c r="B17" t="str">
        <f>'Données d''entrée Support'!A21&amp;" "&amp;"BASTILUCCI"</f>
        <v>16 BASTILUCCI</v>
      </c>
      <c r="C17" t="str">
        <f>chaines!B46</f>
        <v>BP-6U1I1M15R_17F160PS</v>
      </c>
      <c r="D17" s="33">
        <f>chaines!D46</f>
        <v>2</v>
      </c>
      <c r="F17" t="str">
        <f>chaines!B47&amp;" / "&amp;chaines!B48</f>
        <v>SCDG-02 / SCDG-52</v>
      </c>
      <c r="G17" s="34" t="str">
        <f>chaines!D47&amp;" / "&amp;chaines!D48</f>
        <v>1 / 1</v>
      </c>
    </row>
    <row r="18" spans="1:9" x14ac:dyDescent="0.25">
      <c r="A18">
        <f>'Données d''entrée Support'!A22</f>
        <v>17</v>
      </c>
      <c r="B18" t="str">
        <f>'Données d''entrée Support'!A22&amp;" "&amp;"BASTILUCCI"</f>
        <v>17 BASTILUCCI</v>
      </c>
      <c r="C18" t="str">
        <f>chaines!B49</f>
        <v>BP-6U1I1M15R_17F160PS</v>
      </c>
      <c r="D18" s="33">
        <f>chaines!D49</f>
        <v>2</v>
      </c>
      <c r="F18" t="str">
        <f>chaines!B50&amp;" / "&amp;chaines!B51</f>
        <v>SCDG-02 / SCDG-52</v>
      </c>
      <c r="G18" s="34" t="str">
        <f>chaines!D50&amp;" / "&amp;chaines!D51</f>
        <v>1 / 1</v>
      </c>
    </row>
    <row r="19" spans="1:9" x14ac:dyDescent="0.25">
      <c r="A19">
        <f>'Données d''entrée Support'!A23</f>
        <v>18</v>
      </c>
      <c r="B19" t="str">
        <f>'Données d''entrée Support'!A23&amp;" "&amp;"BASTILUCCI"</f>
        <v>18 BASTILUCCI</v>
      </c>
      <c r="C19" t="str">
        <f>chaines!B52</f>
        <v>CP-6U1I1M15R_17F160PSA11</v>
      </c>
      <c r="D19" s="33">
        <f>chaines!D52</f>
        <v>2</v>
      </c>
      <c r="F19" t="str">
        <f>chaines!B53&amp;" / "&amp;chaines!B54</f>
        <v>SCDG-02 / SCDG-52</v>
      </c>
      <c r="G19" s="34" t="str">
        <f>chaines!D53&amp;" / "&amp;chaines!D54</f>
        <v>1 / 1</v>
      </c>
      <c r="I19" t="str">
        <f>'Données d''entrée Support'!S23</f>
        <v>susp P1, 800; susp P3, 800</v>
      </c>
    </row>
    <row r="20" spans="1:9" x14ac:dyDescent="0.25">
      <c r="A20">
        <f>'Données d''entrée Support'!A24</f>
        <v>19</v>
      </c>
      <c r="B20" t="str">
        <f>'Données d''entrée Support'!A24&amp;" "&amp;"BASTILUCCI"</f>
        <v>19 BASTILUCCI</v>
      </c>
      <c r="C20" t="str">
        <f>chaines!B55</f>
        <v>BP-6U1I1M15R_17F160PS</v>
      </c>
      <c r="D20" s="33">
        <f>chaines!D55</f>
        <v>2</v>
      </c>
      <c r="F20" t="str">
        <f>chaines!B56&amp;" / "&amp;chaines!B57</f>
        <v>SCDG-02 / SCDG-52</v>
      </c>
      <c r="G20" s="34" t="str">
        <f>chaines!D56&amp;" / "&amp;chaines!D57</f>
        <v>1 / 1</v>
      </c>
    </row>
    <row r="21" spans="1:9" x14ac:dyDescent="0.25">
      <c r="A21">
        <f>'Données d''entrée Support'!A25</f>
        <v>20</v>
      </c>
      <c r="B21" t="str">
        <f>'Données d''entrée Support'!A25&amp;" "&amp;"BASTILUCCI"</f>
        <v>20 BASTILUCCI</v>
      </c>
      <c r="C21" t="str">
        <f>chaines!B58</f>
        <v>BP-6U1I1M15R_17F160PS</v>
      </c>
      <c r="D21" s="33">
        <f>chaines!D58</f>
        <v>2</v>
      </c>
      <c r="F21" t="str">
        <f>chaines!B59&amp;" / "&amp;chaines!B60</f>
        <v>SCDG-02 / SCDG-52</v>
      </c>
      <c r="G21" s="34" t="str">
        <f>chaines!D59&amp;" / "&amp;chaines!D60</f>
        <v>1 / 1</v>
      </c>
    </row>
    <row r="22" spans="1:9" x14ac:dyDescent="0.25">
      <c r="A22">
        <f>'Données d''entrée Support'!A26</f>
        <v>21</v>
      </c>
      <c r="B22" t="str">
        <f>'Données d''entrée Support'!A26&amp;" "&amp;"BASTILUCCI"</f>
        <v>21 BASTILUCCI</v>
      </c>
      <c r="C22" t="str">
        <f>chaines!B61</f>
        <v>AC-6U4X2M15_34F160PS</v>
      </c>
      <c r="D22" s="33">
        <f>chaines!D61</f>
        <v>4</v>
      </c>
      <c r="F22" t="str">
        <f>chaines!B62</f>
        <v>ACDG-561</v>
      </c>
      <c r="G22" s="34">
        <f>chaines!D62</f>
        <v>4</v>
      </c>
    </row>
    <row r="23" spans="1:9" x14ac:dyDescent="0.25">
      <c r="A23">
        <f>'Données d''entrée Support'!A27</f>
        <v>22</v>
      </c>
      <c r="B23" t="str">
        <f>'Données d''entrée Support'!A27&amp;" "&amp;"BASTILUCCI"</f>
        <v>22 BASTILUCCI</v>
      </c>
      <c r="C23" t="str">
        <f>chaines!B63</f>
        <v>BP-6U1I1M15R_17F160PS</v>
      </c>
      <c r="D23" s="33">
        <f>chaines!D63</f>
        <v>2</v>
      </c>
      <c r="F23" t="str">
        <f>chaines!B64&amp;" / "&amp;chaines!B65</f>
        <v>SCDG-02 / SCDG-52</v>
      </c>
      <c r="G23" s="34" t="str">
        <f>chaines!D64&amp;" / "&amp;chaines!D65</f>
        <v>1 / 1</v>
      </c>
    </row>
    <row r="24" spans="1:9" x14ac:dyDescent="0.25">
      <c r="A24">
        <f>'Données d''entrée Support'!A28</f>
        <v>23</v>
      </c>
      <c r="B24" t="str">
        <f>'Données d''entrée Support'!A28&amp;" "&amp;"BASTILUCCI"</f>
        <v>23 BASTILUCCI</v>
      </c>
      <c r="C24" t="str">
        <f>chaines!B66</f>
        <v>AC-6U4X2M15_34F160PS</v>
      </c>
      <c r="D24" s="33">
        <f>chaines!D66</f>
        <v>4</v>
      </c>
      <c r="F24" t="str">
        <f>chaines!B67</f>
        <v>ACDG-561</v>
      </c>
      <c r="G24" s="34">
        <f>chaines!D67</f>
        <v>4</v>
      </c>
    </row>
    <row r="25" spans="1:9" x14ac:dyDescent="0.25">
      <c r="A25">
        <f>'Données d''entrée Support'!A29</f>
        <v>24</v>
      </c>
      <c r="B25" t="str">
        <f>'Données d''entrée Support'!A29&amp;" "&amp;"BASTILUCCI"</f>
        <v>24 BASTILUCCI</v>
      </c>
      <c r="C25" t="str">
        <f>chaines!B69</f>
        <v>CP-6U1I1M15R_17F160PSA11</v>
      </c>
      <c r="D25" s="33">
        <f>chaines!D69</f>
        <v>2</v>
      </c>
      <c r="F25" t="str">
        <f>chaines!B68</f>
        <v>ACDG-561</v>
      </c>
      <c r="G25" s="34">
        <f>chaines!D68</f>
        <v>4</v>
      </c>
      <c r="I25" t="str">
        <f>'Données d''entrée Support'!S29</f>
        <v>susp P1, 800; susp P3, 800</v>
      </c>
    </row>
    <row r="26" spans="1:9" x14ac:dyDescent="0.25">
      <c r="A26">
        <f>'Données d''entrée Support'!A30</f>
        <v>25</v>
      </c>
      <c r="B26" t="str">
        <f>'Données d''entrée Support'!A30&amp;" "&amp;"BASTILUCCI"</f>
        <v>25 BASTILUCCI</v>
      </c>
      <c r="C26" t="str">
        <f>chaines!B71</f>
        <v>CP-6U1I1M15R_17F160PSA12</v>
      </c>
      <c r="D26" s="33">
        <f>chaines!D71</f>
        <v>2</v>
      </c>
      <c r="F26" t="str">
        <f>chaines!B70</f>
        <v>ACDG-561</v>
      </c>
      <c r="G26" s="34">
        <f>chaines!D70</f>
        <v>4</v>
      </c>
      <c r="I26" t="str">
        <f>'Données d''entrée Support'!S30</f>
        <v>susp P1, 1600; susp P3, 1600</v>
      </c>
    </row>
    <row r="27" spans="1:9" x14ac:dyDescent="0.25">
      <c r="A27">
        <f>'Données d''entrée Support'!A31</f>
        <v>26</v>
      </c>
      <c r="B27" t="str">
        <f>'Données d''entrée Support'!A31&amp;" "&amp;"BASTILUCCI"</f>
        <v>26 BASTILUCCI</v>
      </c>
      <c r="C27" t="str">
        <f>chaines!B72</f>
        <v>BP-6U6I2M15R_34F160PS</v>
      </c>
      <c r="D27" s="33">
        <f>chaines!D72</f>
        <v>2</v>
      </c>
      <c r="F27" t="str">
        <f>chaines!B73&amp;" / "&amp;chaines!B74</f>
        <v>SCDG-02 / SCDG-52</v>
      </c>
      <c r="G27" s="34" t="str">
        <f>chaines!D73&amp;" / "&amp;chaines!D74</f>
        <v>1 / 1</v>
      </c>
    </row>
    <row r="28" spans="1:9" x14ac:dyDescent="0.25">
      <c r="A28">
        <f>'Données d''entrée Support'!A32</f>
        <v>27</v>
      </c>
      <c r="B28" t="str">
        <f>'Données d''entrée Support'!A32&amp;" "&amp;"BASTILUCCI"</f>
        <v>27 BASTILUCCI</v>
      </c>
      <c r="C28" t="str">
        <f>chaines!B76</f>
        <v>CP-6U6I2M15R_34F160PSA12</v>
      </c>
      <c r="D28" s="33">
        <f>chaines!D76</f>
        <v>2</v>
      </c>
      <c r="F28" t="str">
        <f>chaines!B75</f>
        <v>ACDG-561</v>
      </c>
      <c r="G28" s="34">
        <f>chaines!D75</f>
        <v>4</v>
      </c>
      <c r="I28" t="str">
        <f>'Données d''entrée Support'!S32</f>
        <v>susp P1, 1600; susp P3, 1600</v>
      </c>
    </row>
    <row r="29" spans="1:9" x14ac:dyDescent="0.25">
      <c r="A29">
        <f>'Données d''entrée Support'!A33</f>
        <v>28</v>
      </c>
      <c r="B29" t="str">
        <f>'Données d''entrée Support'!A33&amp;" "&amp;"BASTILUCCI"</f>
        <v>28 BASTILUCCI</v>
      </c>
      <c r="C29" t="str">
        <f>chaines!B77</f>
        <v>AC-6U4X2M15_34F160PS</v>
      </c>
      <c r="D29" s="33">
        <f>chaines!D77</f>
        <v>4</v>
      </c>
      <c r="F29" t="str">
        <f>chaines!B78</f>
        <v>ACDG-561</v>
      </c>
      <c r="G29" s="34">
        <f>chaines!D78</f>
        <v>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F30"/>
  <sheetViews>
    <sheetView workbookViewId="0">
      <selection activeCell="L30" sqref="L30"/>
    </sheetView>
  </sheetViews>
  <sheetFormatPr baseColWidth="10" defaultRowHeight="15" x14ac:dyDescent="0.25"/>
  <cols>
    <col min="1" max="1" width="13.140625" bestFit="1" customWidth="1"/>
    <col min="2" max="2" width="22.140625" bestFit="1" customWidth="1"/>
    <col min="3" max="3" width="15" bestFit="1" customWidth="1"/>
    <col min="4" max="4" width="23.7109375" bestFit="1" customWidth="1"/>
    <col min="5" max="5" width="17.28515625" bestFit="1" customWidth="1"/>
    <col min="6" max="6" width="13.140625" bestFit="1" customWidth="1"/>
  </cols>
  <sheetData>
    <row r="1" spans="1:6" x14ac:dyDescent="0.25">
      <c r="A1" s="28" t="s">
        <v>234</v>
      </c>
      <c r="B1" s="28" t="s">
        <v>257</v>
      </c>
      <c r="C1" s="28" t="s">
        <v>263</v>
      </c>
      <c r="D1" s="29" t="s">
        <v>264</v>
      </c>
      <c r="E1" s="29" t="s">
        <v>247</v>
      </c>
      <c r="F1" s="29" t="s">
        <v>210</v>
      </c>
    </row>
    <row r="2" spans="1:6" x14ac:dyDescent="0.25">
      <c r="A2">
        <f>'Données d''entrée Support'!A6</f>
        <v>1</v>
      </c>
      <c r="B2" t="str">
        <f>'Données d''entrée Support'!A6&amp;" "&amp;"BASTILUCCI"</f>
        <v>1 BASTILUCCI</v>
      </c>
      <c r="D2" t="s">
        <v>265</v>
      </c>
      <c r="E2">
        <v>2018</v>
      </c>
    </row>
    <row r="3" spans="1:6" x14ac:dyDescent="0.25">
      <c r="A3">
        <f>'Données d''entrée Support'!A7</f>
        <v>2</v>
      </c>
      <c r="B3" t="str">
        <f>'Données d''entrée Support'!A7&amp;" "&amp;"BASTILUCCI"</f>
        <v>2 BASTILUCCI</v>
      </c>
    </row>
    <row r="4" spans="1:6" x14ac:dyDescent="0.25">
      <c r="A4">
        <f>'Données d''entrée Support'!A8</f>
        <v>3</v>
      </c>
      <c r="B4" t="str">
        <f>'Données d''entrée Support'!A8&amp;" "&amp;"BASTILUCCI"</f>
        <v>3 BASTILUCCI</v>
      </c>
    </row>
    <row r="5" spans="1:6" x14ac:dyDescent="0.25">
      <c r="A5">
        <f>'Données d''entrée Support'!A9</f>
        <v>4</v>
      </c>
      <c r="B5" t="str">
        <f>'Données d''entrée Support'!A9&amp;" "&amp;"BASTILUCCI"</f>
        <v>4 BASTILUCCI</v>
      </c>
    </row>
    <row r="6" spans="1:6" x14ac:dyDescent="0.25">
      <c r="A6">
        <f>'Données d''entrée Support'!A10</f>
        <v>5</v>
      </c>
      <c r="B6" t="str">
        <f>'Données d''entrée Support'!A10&amp;" "&amp;"BASTILUCCI"</f>
        <v>5 BASTILUCCI</v>
      </c>
    </row>
    <row r="7" spans="1:6" x14ac:dyDescent="0.25">
      <c r="A7">
        <f>'Données d''entrée Support'!A11</f>
        <v>6</v>
      </c>
      <c r="B7" t="str">
        <f>'Données d''entrée Support'!A11&amp;" "&amp;"BASTILUCCI"</f>
        <v>6 BASTILUCCI</v>
      </c>
    </row>
    <row r="8" spans="1:6" x14ac:dyDescent="0.25">
      <c r="A8">
        <f>'Données d''entrée Support'!A12</f>
        <v>7</v>
      </c>
      <c r="B8" t="str">
        <f>'Données d''entrée Support'!A12&amp;" "&amp;"BASTILUCCI"</f>
        <v>7 BASTILUCCI</v>
      </c>
    </row>
    <row r="9" spans="1:6" x14ac:dyDescent="0.25">
      <c r="A9">
        <f>'Données d''entrée Support'!A13</f>
        <v>8</v>
      </c>
      <c r="B9" t="str">
        <f>'Données d''entrée Support'!A13&amp;" "&amp;"BASTILUCCI"</f>
        <v>8 BASTILUCCI</v>
      </c>
    </row>
    <row r="10" spans="1:6" x14ac:dyDescent="0.25">
      <c r="A10">
        <f>'Données d''entrée Support'!A14</f>
        <v>9</v>
      </c>
      <c r="B10" t="str">
        <f>'Données d''entrée Support'!A14&amp;" "&amp;"BASTILUCCI"</f>
        <v>9 BASTILUCCI</v>
      </c>
    </row>
    <row r="11" spans="1:6" x14ac:dyDescent="0.25">
      <c r="A11">
        <f>'Données d''entrée Support'!A15</f>
        <v>10</v>
      </c>
      <c r="B11" t="str">
        <f>'Données d''entrée Support'!A15&amp;" "&amp;"BASTILUCCI"</f>
        <v>10 BASTILUCCI</v>
      </c>
    </row>
    <row r="12" spans="1:6" x14ac:dyDescent="0.25">
      <c r="A12">
        <f>'Données d''entrée Support'!A16</f>
        <v>11</v>
      </c>
      <c r="B12" t="str">
        <f>'Données d''entrée Support'!A16&amp;" "&amp;"BASTILUCCI"</f>
        <v>11 BASTILUCCI</v>
      </c>
    </row>
    <row r="13" spans="1:6" x14ac:dyDescent="0.25">
      <c r="A13">
        <f>'Données d''entrée Support'!A17</f>
        <v>12</v>
      </c>
      <c r="B13" t="str">
        <f>'Données d''entrée Support'!A17&amp;" "&amp;"BASTILUCCI"</f>
        <v>12 BASTILUCCI</v>
      </c>
    </row>
    <row r="14" spans="1:6" x14ac:dyDescent="0.25">
      <c r="A14">
        <f>'Données d''entrée Support'!A18</f>
        <v>13</v>
      </c>
      <c r="B14" t="str">
        <f>'Données d''entrée Support'!A18&amp;" "&amp;"BASTILUCCI"</f>
        <v>13 BASTILUCCI</v>
      </c>
    </row>
    <row r="15" spans="1:6" x14ac:dyDescent="0.25">
      <c r="A15">
        <f>'Données d''entrée Support'!A19</f>
        <v>14</v>
      </c>
      <c r="B15" t="str">
        <f>'Données d''entrée Support'!A19&amp;" "&amp;"BASTILUCCI"</f>
        <v>14 BASTILUCCI</v>
      </c>
    </row>
    <row r="16" spans="1:6" x14ac:dyDescent="0.25">
      <c r="A16">
        <f>'Données d''entrée Support'!A20</f>
        <v>15</v>
      </c>
      <c r="B16" t="str">
        <f>'Données d''entrée Support'!A20&amp;" "&amp;"BASTILUCCI"</f>
        <v>15 BASTILUCCI</v>
      </c>
    </row>
    <row r="17" spans="1:2" x14ac:dyDescent="0.25">
      <c r="A17">
        <f>'Données d''entrée Support'!A21</f>
        <v>16</v>
      </c>
      <c r="B17" t="str">
        <f>'Données d''entrée Support'!A21&amp;" "&amp;"BASTILUCCI"</f>
        <v>16 BASTILUCCI</v>
      </c>
    </row>
    <row r="18" spans="1:2" x14ac:dyDescent="0.25">
      <c r="A18">
        <f>'Données d''entrée Support'!A22</f>
        <v>17</v>
      </c>
      <c r="B18" t="str">
        <f>'Données d''entrée Support'!A22&amp;" "&amp;"BASTILUCCI"</f>
        <v>17 BASTILUCCI</v>
      </c>
    </row>
    <row r="19" spans="1:2" x14ac:dyDescent="0.25">
      <c r="A19">
        <f>'Données d''entrée Support'!A23</f>
        <v>18</v>
      </c>
      <c r="B19" t="str">
        <f>'Données d''entrée Support'!A23&amp;" "&amp;"BASTILUCCI"</f>
        <v>18 BASTILUCCI</v>
      </c>
    </row>
    <row r="20" spans="1:2" x14ac:dyDescent="0.25">
      <c r="A20">
        <f>'Données d''entrée Support'!A24</f>
        <v>19</v>
      </c>
      <c r="B20" t="str">
        <f>'Données d''entrée Support'!A24&amp;" "&amp;"BASTILUCCI"</f>
        <v>19 BASTILUCCI</v>
      </c>
    </row>
    <row r="21" spans="1:2" x14ac:dyDescent="0.25">
      <c r="A21">
        <f>'Données d''entrée Support'!A25</f>
        <v>20</v>
      </c>
      <c r="B21" t="str">
        <f>'Données d''entrée Support'!A25&amp;" "&amp;"BASTILUCCI"</f>
        <v>20 BASTILUCCI</v>
      </c>
    </row>
    <row r="22" spans="1:2" x14ac:dyDescent="0.25">
      <c r="A22">
        <f>'Données d''entrée Support'!A26</f>
        <v>21</v>
      </c>
      <c r="B22" t="str">
        <f>'Données d''entrée Support'!A26&amp;" "&amp;"BASTILUCCI"</f>
        <v>21 BASTILUCCI</v>
      </c>
    </row>
    <row r="23" spans="1:2" x14ac:dyDescent="0.25">
      <c r="A23">
        <f>'Données d''entrée Support'!A27</f>
        <v>22</v>
      </c>
      <c r="B23" t="str">
        <f>'Données d''entrée Support'!A27&amp;" "&amp;"BASTILUCCI"</f>
        <v>22 BASTILUCCI</v>
      </c>
    </row>
    <row r="24" spans="1:2" x14ac:dyDescent="0.25">
      <c r="A24">
        <f>'Données d''entrée Support'!A28</f>
        <v>23</v>
      </c>
      <c r="B24" t="str">
        <f>'Données d''entrée Support'!A28&amp;" "&amp;"BASTILUCCI"</f>
        <v>23 BASTILUCCI</v>
      </c>
    </row>
    <row r="25" spans="1:2" x14ac:dyDescent="0.25">
      <c r="A25">
        <f>'Données d''entrée Support'!A29</f>
        <v>24</v>
      </c>
      <c r="B25" t="str">
        <f>'Données d''entrée Support'!A29&amp;" "&amp;"BASTILUCCI"</f>
        <v>24 BASTILUCCI</v>
      </c>
    </row>
    <row r="26" spans="1:2" x14ac:dyDescent="0.25">
      <c r="A26">
        <f>'Données d''entrée Support'!A30</f>
        <v>25</v>
      </c>
      <c r="B26" t="str">
        <f>'Données d''entrée Support'!A30&amp;" "&amp;"BASTILUCCI"</f>
        <v>25 BASTILUCCI</v>
      </c>
    </row>
    <row r="27" spans="1:2" x14ac:dyDescent="0.25">
      <c r="A27">
        <f>'Données d''entrée Support'!A31</f>
        <v>26</v>
      </c>
      <c r="B27" t="str">
        <f>'Données d''entrée Support'!A31&amp;" "&amp;"BASTILUCCI"</f>
        <v>26 BASTILUCCI</v>
      </c>
    </row>
    <row r="28" spans="1:2" x14ac:dyDescent="0.25">
      <c r="A28">
        <f>'Données d''entrée Support'!A32</f>
        <v>27</v>
      </c>
      <c r="B28" t="str">
        <f>'Données d''entrée Support'!A32&amp;" "&amp;"BASTILUCCI"</f>
        <v>27 BASTILUCCI</v>
      </c>
    </row>
    <row r="29" spans="1:2" x14ac:dyDescent="0.25">
      <c r="A29">
        <f>'Données d''entrée Support'!A33</f>
        <v>28</v>
      </c>
      <c r="B29" t="str">
        <f>'Données d''entrée Support'!A33&amp;" "&amp;"BASTILUCCI"</f>
        <v>28 BASTILUCCI</v>
      </c>
    </row>
    <row r="30" spans="1:2" x14ac:dyDescent="0.25">
      <c r="A30">
        <f>'Données d''entrée Support'!A34</f>
        <v>29</v>
      </c>
      <c r="B30" t="str">
        <f>'Données d''entrée Support'!A34&amp;" "&amp;"BASTILUCCI"</f>
        <v>29 BASTILUCCI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F30"/>
  <sheetViews>
    <sheetView workbookViewId="0">
      <selection activeCell="C31" sqref="C31"/>
    </sheetView>
  </sheetViews>
  <sheetFormatPr baseColWidth="10" defaultRowHeight="15" x14ac:dyDescent="0.25"/>
  <cols>
    <col min="1" max="1" width="13.140625" bestFit="1" customWidth="1"/>
    <col min="2" max="2" width="22.140625" bestFit="1" customWidth="1"/>
    <col min="3" max="3" width="133" bestFit="1" customWidth="1"/>
    <col min="4" max="4" width="145.5703125" bestFit="1" customWidth="1"/>
    <col min="5" max="5" width="19" bestFit="1" customWidth="1"/>
  </cols>
  <sheetData>
    <row r="1" spans="1:6" x14ac:dyDescent="0.25">
      <c r="A1" s="28" t="s">
        <v>234</v>
      </c>
      <c r="B1" s="28" t="s">
        <v>257</v>
      </c>
      <c r="C1" s="29" t="s">
        <v>266</v>
      </c>
      <c r="D1" s="29" t="s">
        <v>267</v>
      </c>
      <c r="E1" s="29" t="s">
        <v>268</v>
      </c>
      <c r="F1" s="29" t="s">
        <v>210</v>
      </c>
    </row>
    <row r="2" spans="1:6" x14ac:dyDescent="0.25">
      <c r="A2">
        <f>'Données d''entrée Support'!A6</f>
        <v>1</v>
      </c>
      <c r="B2" t="str">
        <f>'Données d''entrée Support'!A6&amp;" "&amp;"BASTILUCCI"</f>
        <v>1 BASTILUCCI</v>
      </c>
      <c r="C2" t="s">
        <v>269</v>
      </c>
      <c r="D2" t="s">
        <v>270</v>
      </c>
    </row>
    <row r="3" spans="1:6" x14ac:dyDescent="0.25">
      <c r="A3">
        <f>'Données d''entrée Support'!A7</f>
        <v>2</v>
      </c>
      <c r="B3" t="str">
        <f>'Données d''entrée Support'!A7&amp;" "&amp;"BASTILUCCI"</f>
        <v>2 BASTILUCCI</v>
      </c>
      <c r="C3" t="s">
        <v>271</v>
      </c>
      <c r="D3" t="s">
        <v>270</v>
      </c>
    </row>
    <row r="4" spans="1:6" x14ac:dyDescent="0.25">
      <c r="A4">
        <f>'Données d''entrée Support'!A8</f>
        <v>3</v>
      </c>
      <c r="B4" t="str">
        <f>'Données d''entrée Support'!A8&amp;" "&amp;"BASTILUCCI"</f>
        <v>3 BASTILUCCI</v>
      </c>
      <c r="C4" t="s">
        <v>272</v>
      </c>
      <c r="D4" t="s">
        <v>270</v>
      </c>
    </row>
    <row r="5" spans="1:6" x14ac:dyDescent="0.25">
      <c r="A5">
        <f>'Données d''entrée Support'!A9</f>
        <v>4</v>
      </c>
      <c r="B5" t="str">
        <f>'Données d''entrée Support'!A9&amp;" "&amp;"BASTILUCCI"</f>
        <v>4 BASTILUCCI</v>
      </c>
      <c r="D5" t="s">
        <v>270</v>
      </c>
    </row>
    <row r="6" spans="1:6" x14ac:dyDescent="0.25">
      <c r="A6">
        <f>'Données d''entrée Support'!A10</f>
        <v>5</v>
      </c>
      <c r="B6" t="str">
        <f>'Données d''entrée Support'!A10&amp;" "&amp;"BASTILUCCI"</f>
        <v>5 BASTILUCCI</v>
      </c>
      <c r="D6" t="s">
        <v>270</v>
      </c>
    </row>
    <row r="7" spans="1:6" x14ac:dyDescent="0.25">
      <c r="A7">
        <f>'Données d''entrée Support'!A11</f>
        <v>6</v>
      </c>
      <c r="B7" t="str">
        <f>'Données d''entrée Support'!A11&amp;" "&amp;"BASTILUCCI"</f>
        <v>6 BASTILUCCI</v>
      </c>
    </row>
    <row r="8" spans="1:6" x14ac:dyDescent="0.25">
      <c r="A8">
        <f>'Données d''entrée Support'!A12</f>
        <v>7</v>
      </c>
      <c r="B8" t="str">
        <f>'Données d''entrée Support'!A12&amp;" "&amp;"BASTILUCCI"</f>
        <v>7 BASTILUCCI</v>
      </c>
    </row>
    <row r="9" spans="1:6" x14ac:dyDescent="0.25">
      <c r="A9">
        <f>'Données d''entrée Support'!A13</f>
        <v>8</v>
      </c>
      <c r="B9" t="str">
        <f>'Données d''entrée Support'!A13&amp;" "&amp;"BASTILUCCI"</f>
        <v>8 BASTILUCCI</v>
      </c>
    </row>
    <row r="10" spans="1:6" x14ac:dyDescent="0.25">
      <c r="A10">
        <f>'Données d''entrée Support'!A14</f>
        <v>9</v>
      </c>
      <c r="B10" t="str">
        <f>'Données d''entrée Support'!A14&amp;" "&amp;"BASTILUCCI"</f>
        <v>9 BASTILUCCI</v>
      </c>
    </row>
    <row r="11" spans="1:6" x14ac:dyDescent="0.25">
      <c r="A11">
        <f>'Données d''entrée Support'!A15</f>
        <v>10</v>
      </c>
      <c r="B11" t="str">
        <f>'Données d''entrée Support'!A15&amp;" "&amp;"BASTILUCCI"</f>
        <v>10 BASTILUCCI</v>
      </c>
    </row>
    <row r="12" spans="1:6" x14ac:dyDescent="0.25">
      <c r="A12">
        <f>'Données d''entrée Support'!A16</f>
        <v>11</v>
      </c>
      <c r="B12" t="str">
        <f>'Données d''entrée Support'!A16&amp;" "&amp;"BASTILUCCI"</f>
        <v>11 BASTILUCCI</v>
      </c>
    </row>
    <row r="13" spans="1:6" x14ac:dyDescent="0.25">
      <c r="A13">
        <f>'Données d''entrée Support'!A17</f>
        <v>12</v>
      </c>
      <c r="B13" t="str">
        <f>'Données d''entrée Support'!A17&amp;" "&amp;"BASTILUCCI"</f>
        <v>12 BASTILUCCI</v>
      </c>
    </row>
    <row r="14" spans="1:6" x14ac:dyDescent="0.25">
      <c r="A14">
        <f>'Données d''entrée Support'!A18</f>
        <v>13</v>
      </c>
      <c r="B14" t="str">
        <f>'Données d''entrée Support'!A18&amp;" "&amp;"BASTILUCCI"</f>
        <v>13 BASTILUCCI</v>
      </c>
    </row>
    <row r="15" spans="1:6" x14ac:dyDescent="0.25">
      <c r="A15">
        <f>'Données d''entrée Support'!A19</f>
        <v>14</v>
      </c>
      <c r="B15" t="str">
        <f>'Données d''entrée Support'!A19&amp;" "&amp;"BASTILUCCI"</f>
        <v>14 BASTILUCCI</v>
      </c>
    </row>
    <row r="16" spans="1:6" x14ac:dyDescent="0.25">
      <c r="A16">
        <f>'Données d''entrée Support'!A20</f>
        <v>15</v>
      </c>
      <c r="B16" t="str">
        <f>'Données d''entrée Support'!A20&amp;" "&amp;"BASTILUCCI"</f>
        <v>15 BASTILUCCI</v>
      </c>
    </row>
    <row r="17" spans="1:2" x14ac:dyDescent="0.25">
      <c r="A17">
        <f>'Données d''entrée Support'!A21</f>
        <v>16</v>
      </c>
      <c r="B17" t="str">
        <f>'Données d''entrée Support'!A21&amp;" "&amp;"BASTILUCCI"</f>
        <v>16 BASTILUCCI</v>
      </c>
    </row>
    <row r="18" spans="1:2" x14ac:dyDescent="0.25">
      <c r="A18">
        <f>'Données d''entrée Support'!A22</f>
        <v>17</v>
      </c>
      <c r="B18" t="str">
        <f>'Données d''entrée Support'!A22&amp;" "&amp;"BASTILUCCI"</f>
        <v>17 BASTILUCCI</v>
      </c>
    </row>
    <row r="19" spans="1:2" x14ac:dyDescent="0.25">
      <c r="A19">
        <f>'Données d''entrée Support'!A23</f>
        <v>18</v>
      </c>
      <c r="B19" t="str">
        <f>'Données d''entrée Support'!A23&amp;" "&amp;"BASTILUCCI"</f>
        <v>18 BASTILUCCI</v>
      </c>
    </row>
    <row r="20" spans="1:2" x14ac:dyDescent="0.25">
      <c r="A20">
        <f>'Données d''entrée Support'!A24</f>
        <v>19</v>
      </c>
      <c r="B20" t="str">
        <f>'Données d''entrée Support'!A24&amp;" "&amp;"BASTILUCCI"</f>
        <v>19 BASTILUCCI</v>
      </c>
    </row>
    <row r="21" spans="1:2" x14ac:dyDescent="0.25">
      <c r="A21">
        <f>'Données d''entrée Support'!A25</f>
        <v>20</v>
      </c>
      <c r="B21" t="str">
        <f>'Données d''entrée Support'!A25&amp;" "&amp;"BASTILUCCI"</f>
        <v>20 BASTILUCCI</v>
      </c>
    </row>
    <row r="22" spans="1:2" x14ac:dyDescent="0.25">
      <c r="A22">
        <f>'Données d''entrée Support'!A26</f>
        <v>21</v>
      </c>
      <c r="B22" t="str">
        <f>'Données d''entrée Support'!A26&amp;" "&amp;"BASTILUCCI"</f>
        <v>21 BASTILUCCI</v>
      </c>
    </row>
    <row r="23" spans="1:2" x14ac:dyDescent="0.25">
      <c r="A23">
        <f>'Données d''entrée Support'!A27</f>
        <v>22</v>
      </c>
      <c r="B23" t="str">
        <f>'Données d''entrée Support'!A27&amp;" "&amp;"BASTILUCCI"</f>
        <v>22 BASTILUCCI</v>
      </c>
    </row>
    <row r="24" spans="1:2" x14ac:dyDescent="0.25">
      <c r="A24">
        <f>'Données d''entrée Support'!A28</f>
        <v>23</v>
      </c>
      <c r="B24" t="str">
        <f>'Données d''entrée Support'!A28&amp;" "&amp;"BASTILUCCI"</f>
        <v>23 BASTILUCCI</v>
      </c>
    </row>
    <row r="25" spans="1:2" x14ac:dyDescent="0.25">
      <c r="A25">
        <f>'Données d''entrée Support'!A29</f>
        <v>24</v>
      </c>
      <c r="B25" t="str">
        <f>'Données d''entrée Support'!A29&amp;" "&amp;"BASTILUCCI"</f>
        <v>24 BASTILUCCI</v>
      </c>
    </row>
    <row r="26" spans="1:2" x14ac:dyDescent="0.25">
      <c r="A26">
        <f>'Données d''entrée Support'!A30</f>
        <v>25</v>
      </c>
      <c r="B26" t="str">
        <f>'Données d''entrée Support'!A30&amp;" "&amp;"BASTILUCCI"</f>
        <v>25 BASTILUCCI</v>
      </c>
    </row>
    <row r="27" spans="1:2" x14ac:dyDescent="0.25">
      <c r="A27">
        <f>'Données d''entrée Support'!A31</f>
        <v>26</v>
      </c>
      <c r="B27" t="str">
        <f>'Données d''entrée Support'!A31&amp;" "&amp;"BASTILUCCI"</f>
        <v>26 BASTILUCCI</v>
      </c>
    </row>
    <row r="28" spans="1:2" x14ac:dyDescent="0.25">
      <c r="A28">
        <f>'Données d''entrée Support'!A32</f>
        <v>27</v>
      </c>
      <c r="B28" t="str">
        <f>'Données d''entrée Support'!A32&amp;" "&amp;"BASTILUCCI"</f>
        <v>27 BASTILUCCI</v>
      </c>
    </row>
    <row r="29" spans="1:2" x14ac:dyDescent="0.25">
      <c r="A29">
        <f>'Données d''entrée Support'!A33</f>
        <v>28</v>
      </c>
      <c r="B29" t="str">
        <f>'Données d''entrée Support'!A33&amp;" "&amp;"BASTILUCCI"</f>
        <v>28 BASTILUCCI</v>
      </c>
    </row>
    <row r="30" spans="1:2" x14ac:dyDescent="0.25">
      <c r="A30">
        <f>'Données d''entrée Support'!A34</f>
        <v>29</v>
      </c>
      <c r="B30" t="str">
        <f>'Données d''entrée Support'!A34&amp;" "&amp;"BASTILUCCI"</f>
        <v>29 BASTILUCCI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W570"/>
  <sheetViews>
    <sheetView zoomScale="85" zoomScaleNormal="85" workbookViewId="0">
      <pane xSplit="2" ySplit="5" topLeftCell="C6" activePane="bottomRight" state="frozen"/>
      <selection activeCell="B6" sqref="B6"/>
      <selection pane="topRight" activeCell="B6" sqref="B6"/>
      <selection pane="bottomLeft" activeCell="B6" sqref="B6"/>
      <selection pane="bottomRight" activeCell="AA29" sqref="AA29"/>
    </sheetView>
  </sheetViews>
  <sheetFormatPr baseColWidth="10" defaultRowHeight="15" outlineLevelCol="1" x14ac:dyDescent="0.25"/>
  <cols>
    <col min="1" max="1" width="6.5703125" customWidth="1"/>
    <col min="2" max="2" width="10.42578125" customWidth="1"/>
    <col min="3" max="3" width="9.28515625" customWidth="1"/>
    <col min="4" max="4" width="7.7109375" customWidth="1"/>
    <col min="5" max="5" width="10.7109375" hidden="1" customWidth="1" outlineLevel="1"/>
    <col min="6" max="6" width="7.85546875" customWidth="1" collapsed="1"/>
    <col min="7" max="8" width="10.7109375" hidden="1" customWidth="1" outlineLevel="1"/>
    <col min="9" max="9" width="7.140625" customWidth="1" collapsed="1"/>
    <col min="10" max="10" width="10.7109375" hidden="1" customWidth="1" outlineLevel="1"/>
    <col min="11" max="11" width="20.5703125" hidden="1" customWidth="1" outlineLevel="1"/>
    <col min="12" max="12" width="9.28515625" customWidth="1" collapsed="1"/>
    <col min="13" max="14" width="9.28515625" customWidth="1"/>
    <col min="15" max="16" width="11.5703125" customWidth="1"/>
    <col min="17" max="17" width="13.42578125" customWidth="1"/>
    <col min="18" max="18" width="12.7109375" customWidth="1"/>
    <col min="19" max="19" width="12.7109375" hidden="1" customWidth="1" outlineLevel="1"/>
    <col min="20" max="20" width="10.7109375" customWidth="1" collapsed="1"/>
    <col min="21" max="21" width="28" bestFit="1" customWidth="1"/>
    <col min="22" max="22" width="11.42578125" hidden="1" customWidth="1" outlineLevel="1"/>
    <col min="23" max="23" width="11.42578125" collapsed="1"/>
  </cols>
  <sheetData>
    <row r="1" spans="1:22" ht="20.100000000000001" customHeight="1" x14ac:dyDescent="0.25">
      <c r="A1" s="38" t="str">
        <f>'Données d''entrée Support'!A1</f>
        <v>Projet OMVG (Lot 5) Ligne 225 000 volts BOKE - SALTHINO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</row>
    <row r="2" spans="1:22" ht="9.9499999999999993" customHeight="1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3"/>
      <c r="O2" s="3"/>
      <c r="P2" s="3"/>
      <c r="Q2" s="3"/>
      <c r="R2" s="3"/>
      <c r="S2" s="3"/>
      <c r="T2" s="3"/>
    </row>
    <row r="3" spans="1:22" ht="20.100000000000001" customHeight="1" x14ac:dyDescent="0.25">
      <c r="A3" s="38" t="s">
        <v>109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</row>
    <row r="4" spans="1:22" ht="12.75" customHeight="1" x14ac:dyDescent="0.25">
      <c r="A4" s="39" t="str">
        <f>'Données d''entrée Support'!A4:S4</f>
        <v>Mise a jour : 07/03/2018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</row>
    <row r="5" spans="1:22" ht="51" customHeight="1" x14ac:dyDescent="0.25">
      <c r="A5" s="5" t="s">
        <v>87</v>
      </c>
      <c r="B5" s="5" t="s">
        <v>88</v>
      </c>
      <c r="C5" s="5" t="s">
        <v>89</v>
      </c>
      <c r="D5" s="5" t="s">
        <v>90</v>
      </c>
      <c r="E5" s="5" t="s">
        <v>91</v>
      </c>
      <c r="F5" s="5" t="s">
        <v>92</v>
      </c>
      <c r="G5" s="5" t="s">
        <v>93</v>
      </c>
      <c r="H5" s="5" t="s">
        <v>94</v>
      </c>
      <c r="I5" s="5" t="s">
        <v>95</v>
      </c>
      <c r="J5" s="5" t="s">
        <v>96</v>
      </c>
      <c r="K5" s="5" t="s">
        <v>97</v>
      </c>
      <c r="L5" s="5" t="s">
        <v>98</v>
      </c>
      <c r="M5" s="5" t="s">
        <v>99</v>
      </c>
      <c r="N5" s="5" t="s">
        <v>100</v>
      </c>
      <c r="O5" s="5" t="s">
        <v>101</v>
      </c>
      <c r="P5" s="5" t="s">
        <v>102</v>
      </c>
      <c r="Q5" s="5" t="s">
        <v>103</v>
      </c>
      <c r="R5" s="5" t="s">
        <v>104</v>
      </c>
      <c r="S5" s="5" t="s">
        <v>107</v>
      </c>
      <c r="T5" s="5" t="s">
        <v>111</v>
      </c>
      <c r="U5" s="5" t="s">
        <v>106</v>
      </c>
      <c r="V5" s="5" t="s">
        <v>108</v>
      </c>
    </row>
    <row r="6" spans="1:22" x14ac:dyDescent="0.25">
      <c r="A6" s="4">
        <v>1</v>
      </c>
      <c r="B6" s="4">
        <v>1</v>
      </c>
      <c r="C6" s="4">
        <v>2</v>
      </c>
      <c r="D6" s="4">
        <v>41</v>
      </c>
      <c r="E6" s="4">
        <v>1</v>
      </c>
      <c r="F6" s="4" t="s">
        <v>105</v>
      </c>
      <c r="G6" s="4">
        <v>1</v>
      </c>
      <c r="H6" s="4">
        <v>2</v>
      </c>
      <c r="I6" s="4">
        <v>43</v>
      </c>
      <c r="J6" s="4">
        <v>1</v>
      </c>
      <c r="K6" s="4" t="s">
        <v>105</v>
      </c>
      <c r="L6" s="4">
        <v>189.12</v>
      </c>
      <c r="M6" s="4">
        <v>12.92</v>
      </c>
      <c r="N6" s="4">
        <v>12.9</v>
      </c>
      <c r="O6" s="4">
        <v>3.43</v>
      </c>
      <c r="P6" s="4">
        <v>6.9820000000000002</v>
      </c>
      <c r="Q6" s="4">
        <v>0.71199999999999997</v>
      </c>
      <c r="R6" s="4">
        <v>6.9450000000000003</v>
      </c>
      <c r="S6" s="4"/>
      <c r="T6" s="4" t="str">
        <f>IF(Obstacles1114[[#This Row],[Minimum Distance Vert. Comp. (m)]]&gt;Obstacles1114[[#This Row],[Required Distance At Min. (m)]],"OK","NG")</f>
        <v>OK</v>
      </c>
      <c r="U6" s="4" t="s">
        <v>112</v>
      </c>
      <c r="V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7" spans="1:22" ht="15" customHeight="1" x14ac:dyDescent="0.25">
      <c r="A7" s="4">
        <v>2</v>
      </c>
      <c r="B7" s="4">
        <v>2</v>
      </c>
      <c r="C7" s="4">
        <v>3</v>
      </c>
      <c r="D7" s="4">
        <v>1</v>
      </c>
      <c r="E7" s="4">
        <v>1</v>
      </c>
      <c r="F7" s="4" t="s">
        <v>105</v>
      </c>
      <c r="G7" s="4">
        <v>2</v>
      </c>
      <c r="H7" s="4">
        <v>3</v>
      </c>
      <c r="I7" s="4">
        <v>3</v>
      </c>
      <c r="J7" s="4">
        <v>1</v>
      </c>
      <c r="K7" s="4" t="s">
        <v>105</v>
      </c>
      <c r="L7" s="4">
        <v>535.42999999999995</v>
      </c>
      <c r="M7" s="4">
        <v>10.16</v>
      </c>
      <c r="N7" s="4">
        <v>10.19</v>
      </c>
      <c r="O7" s="4">
        <v>3.43</v>
      </c>
      <c r="P7" s="4">
        <v>7.05</v>
      </c>
      <c r="Q7" s="4">
        <v>0.70899999999999996</v>
      </c>
      <c r="R7" s="4">
        <v>7.0140000000000002</v>
      </c>
      <c r="S7" s="4"/>
      <c r="T7" s="4" t="str">
        <f>IF(Obstacles1114[[#This Row],[Minimum Distance Vert. Comp. (m)]]&gt;Obstacles1114[[#This Row],[Required Distance At Min. (m)]],"OK","NG")</f>
        <v>OK</v>
      </c>
      <c r="U7" s="4" t="s">
        <v>112</v>
      </c>
      <c r="V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8" spans="1:22" x14ac:dyDescent="0.25">
      <c r="A8" s="4">
        <v>3</v>
      </c>
      <c r="B8" s="4">
        <v>3</v>
      </c>
      <c r="C8" s="4">
        <v>4</v>
      </c>
      <c r="D8" s="4">
        <v>41</v>
      </c>
      <c r="E8" s="4">
        <v>1</v>
      </c>
      <c r="F8" s="4" t="s">
        <v>105</v>
      </c>
      <c r="G8" s="4">
        <v>3</v>
      </c>
      <c r="H8" s="4">
        <v>4</v>
      </c>
      <c r="I8" s="4">
        <v>43</v>
      </c>
      <c r="J8" s="4">
        <v>1</v>
      </c>
      <c r="K8" s="4" t="s">
        <v>105</v>
      </c>
      <c r="L8" s="4">
        <v>880.54</v>
      </c>
      <c r="M8" s="4">
        <v>11.26</v>
      </c>
      <c r="N8" s="4">
        <v>11.28</v>
      </c>
      <c r="O8" s="4">
        <v>3.43</v>
      </c>
      <c r="P8" s="4">
        <v>7.0510000000000002</v>
      </c>
      <c r="Q8" s="4">
        <v>0.69799999999999995</v>
      </c>
      <c r="R8" s="4">
        <v>7.0170000000000003</v>
      </c>
      <c r="S8" s="4"/>
      <c r="T8" s="4" t="str">
        <f>IF(Obstacles1114[[#This Row],[Minimum Distance Vert. Comp. (m)]]&gt;Obstacles1114[[#This Row],[Required Distance At Min. (m)]],"OK","NG")</f>
        <v>OK</v>
      </c>
      <c r="U8" s="4" t="s">
        <v>112</v>
      </c>
      <c r="V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9" spans="1:22" x14ac:dyDescent="0.25">
      <c r="A9" s="4">
        <v>4</v>
      </c>
      <c r="B9" s="4">
        <v>4</v>
      </c>
      <c r="C9" s="4">
        <v>5</v>
      </c>
      <c r="D9" s="4">
        <v>1</v>
      </c>
      <c r="E9" s="4">
        <v>1</v>
      </c>
      <c r="F9" s="4" t="s">
        <v>105</v>
      </c>
      <c r="G9" s="4">
        <v>4</v>
      </c>
      <c r="H9" s="4">
        <v>5</v>
      </c>
      <c r="I9" s="4">
        <v>3</v>
      </c>
      <c r="J9" s="4">
        <v>1</v>
      </c>
      <c r="K9" s="4" t="s">
        <v>105</v>
      </c>
      <c r="L9" s="4">
        <v>1259.1199999999999</v>
      </c>
      <c r="M9" s="4">
        <v>14.77</v>
      </c>
      <c r="N9" s="4">
        <v>14.76</v>
      </c>
      <c r="O9" s="4">
        <v>3.43</v>
      </c>
      <c r="P9" s="4">
        <v>7.0229999999999997</v>
      </c>
      <c r="Q9" s="4">
        <v>0.621</v>
      </c>
      <c r="R9" s="4">
        <v>6.9960000000000004</v>
      </c>
      <c r="S9" s="4"/>
      <c r="T9" s="4" t="str">
        <f>IF(Obstacles1114[[#This Row],[Minimum Distance Vert. Comp. (m)]]&gt;Obstacles1114[[#This Row],[Required Distance At Min. (m)]],"OK","NG")</f>
        <v>OK</v>
      </c>
      <c r="U9" s="4" t="s">
        <v>112</v>
      </c>
      <c r="V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0" spans="1:22" ht="15" customHeight="1" x14ac:dyDescent="0.25">
      <c r="A10" s="4">
        <v>5</v>
      </c>
      <c r="B10" s="4">
        <v>5</v>
      </c>
      <c r="C10" s="4">
        <v>6</v>
      </c>
      <c r="D10" s="4">
        <v>1</v>
      </c>
      <c r="E10" s="4">
        <v>1</v>
      </c>
      <c r="F10" s="4" t="s">
        <v>105</v>
      </c>
      <c r="G10" s="4">
        <v>5</v>
      </c>
      <c r="H10" s="4">
        <v>6</v>
      </c>
      <c r="I10" s="4">
        <v>3</v>
      </c>
      <c r="J10" s="4">
        <v>1</v>
      </c>
      <c r="K10" s="4" t="s">
        <v>105</v>
      </c>
      <c r="L10" s="4">
        <v>1712.74</v>
      </c>
      <c r="M10" s="4">
        <v>22.35</v>
      </c>
      <c r="N10" s="4">
        <v>22.35</v>
      </c>
      <c r="O10" s="4">
        <v>3.43</v>
      </c>
      <c r="P10" s="4">
        <v>7.024</v>
      </c>
      <c r="Q10" s="4">
        <v>0.60199999999999998</v>
      </c>
      <c r="R10" s="4">
        <v>6.9980000000000002</v>
      </c>
      <c r="S10" s="4"/>
      <c r="T10" s="4" t="str">
        <f>IF(Obstacles1114[[#This Row],[Minimum Distance Vert. Comp. (m)]]&gt;Obstacles1114[[#This Row],[Required Distance At Min. (m)]],"OK","NG")</f>
        <v>OK</v>
      </c>
      <c r="U10" s="4" t="s">
        <v>112</v>
      </c>
      <c r="V1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1" spans="1:22" ht="15" customHeight="1" x14ac:dyDescent="0.25">
      <c r="A11" s="4">
        <v>6</v>
      </c>
      <c r="B11" s="4">
        <v>6</v>
      </c>
      <c r="C11" s="4">
        <v>7</v>
      </c>
      <c r="D11" s="4">
        <v>1</v>
      </c>
      <c r="E11" s="4">
        <v>1</v>
      </c>
      <c r="F11" s="4" t="s">
        <v>105</v>
      </c>
      <c r="G11" s="4">
        <v>6</v>
      </c>
      <c r="H11" s="4">
        <v>7</v>
      </c>
      <c r="I11" s="4">
        <v>3</v>
      </c>
      <c r="J11" s="4">
        <v>1</v>
      </c>
      <c r="K11" s="4" t="s">
        <v>105</v>
      </c>
      <c r="L11" s="4">
        <v>2200.4299999999998</v>
      </c>
      <c r="M11" s="4">
        <v>19.5</v>
      </c>
      <c r="N11" s="4">
        <v>19.52</v>
      </c>
      <c r="O11" s="4">
        <v>3.43</v>
      </c>
      <c r="P11" s="4">
        <v>7.0529999999999999</v>
      </c>
      <c r="Q11" s="4">
        <v>0.71299999999999997</v>
      </c>
      <c r="R11" s="4">
        <v>7.016</v>
      </c>
      <c r="S11" s="4"/>
      <c r="T11" s="4" t="str">
        <f>IF(Obstacles1114[[#This Row],[Minimum Distance Vert. Comp. (m)]]&gt;Obstacles1114[[#This Row],[Required Distance At Min. (m)]],"OK","NG")</f>
        <v>OK</v>
      </c>
      <c r="U11" s="4" t="s">
        <v>112</v>
      </c>
      <c r="V1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2" spans="1:22" x14ac:dyDescent="0.25">
      <c r="A12" s="4">
        <v>7</v>
      </c>
      <c r="B12" s="4">
        <v>7</v>
      </c>
      <c r="C12" s="4">
        <v>8</v>
      </c>
      <c r="D12" s="4">
        <v>41</v>
      </c>
      <c r="E12" s="4">
        <v>1</v>
      </c>
      <c r="F12" s="4" t="s">
        <v>105</v>
      </c>
      <c r="G12" s="4">
        <v>7</v>
      </c>
      <c r="H12" s="4">
        <v>8</v>
      </c>
      <c r="I12" s="4">
        <v>43</v>
      </c>
      <c r="J12" s="4">
        <v>1</v>
      </c>
      <c r="K12" s="4" t="s">
        <v>105</v>
      </c>
      <c r="L12" s="4">
        <v>2643.87</v>
      </c>
      <c r="M12" s="4">
        <v>14.04</v>
      </c>
      <c r="N12" s="4">
        <v>14.05</v>
      </c>
      <c r="O12" s="4">
        <v>3.43</v>
      </c>
      <c r="P12" s="4">
        <v>7.0449999999999999</v>
      </c>
      <c r="Q12" s="4">
        <v>0.74099999999999999</v>
      </c>
      <c r="R12" s="4">
        <v>7.0060000000000002</v>
      </c>
      <c r="S12" s="4"/>
      <c r="T12" s="4" t="str">
        <f>IF(Obstacles1114[[#This Row],[Minimum Distance Vert. Comp. (m)]]&gt;Obstacles1114[[#This Row],[Required Distance At Min. (m)]],"OK","NG")</f>
        <v>OK</v>
      </c>
      <c r="U12" s="4" t="s">
        <v>112</v>
      </c>
      <c r="V1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3" spans="1:22" ht="15" customHeight="1" x14ac:dyDescent="0.25">
      <c r="A13" s="4">
        <v>8</v>
      </c>
      <c r="B13" s="4">
        <v>8</v>
      </c>
      <c r="C13" s="4">
        <v>9</v>
      </c>
      <c r="D13" s="4">
        <v>1</v>
      </c>
      <c r="E13" s="4">
        <v>1</v>
      </c>
      <c r="F13" s="4" t="s">
        <v>105</v>
      </c>
      <c r="G13" s="4">
        <v>8</v>
      </c>
      <c r="H13" s="4">
        <v>9</v>
      </c>
      <c r="I13" s="4">
        <v>3</v>
      </c>
      <c r="J13" s="4">
        <v>1</v>
      </c>
      <c r="K13" s="4" t="s">
        <v>105</v>
      </c>
      <c r="L13" s="4">
        <v>3113.62</v>
      </c>
      <c r="M13" s="4">
        <v>25.33</v>
      </c>
      <c r="N13" s="4">
        <v>25.33</v>
      </c>
      <c r="O13" s="4">
        <v>3.43</v>
      </c>
      <c r="P13" s="4">
        <v>7.024</v>
      </c>
      <c r="Q13" s="4">
        <v>0.61299999999999999</v>
      </c>
      <c r="R13" s="4">
        <v>6.9969999999999999</v>
      </c>
      <c r="S13" s="4"/>
      <c r="T13" s="4" t="str">
        <f>IF(Obstacles1114[[#This Row],[Minimum Distance Vert. Comp. (m)]]&gt;Obstacles1114[[#This Row],[Required Distance At Min. (m)]],"OK","NG")</f>
        <v>OK</v>
      </c>
      <c r="U13" s="4" t="s">
        <v>112</v>
      </c>
      <c r="V1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4" spans="1:22" ht="15" customHeight="1" x14ac:dyDescent="0.25">
      <c r="A14" s="4">
        <v>9</v>
      </c>
      <c r="B14" s="4">
        <v>9</v>
      </c>
      <c r="C14" s="4">
        <v>10</v>
      </c>
      <c r="D14" s="4">
        <v>1</v>
      </c>
      <c r="E14" s="4">
        <v>1</v>
      </c>
      <c r="F14" s="4" t="s">
        <v>105</v>
      </c>
      <c r="G14" s="4">
        <v>9</v>
      </c>
      <c r="H14" s="4">
        <v>10</v>
      </c>
      <c r="I14" s="4">
        <v>3</v>
      </c>
      <c r="J14" s="4">
        <v>1</v>
      </c>
      <c r="K14" s="4" t="s">
        <v>105</v>
      </c>
      <c r="L14" s="4">
        <v>3619.56</v>
      </c>
      <c r="M14" s="4">
        <v>19.16</v>
      </c>
      <c r="N14" s="4">
        <v>19.16</v>
      </c>
      <c r="O14" s="4">
        <v>3.43</v>
      </c>
      <c r="P14" s="4">
        <v>7.0250000000000004</v>
      </c>
      <c r="Q14" s="4">
        <v>0.60099999999999998</v>
      </c>
      <c r="R14" s="4">
        <v>7</v>
      </c>
      <c r="S14" s="4"/>
      <c r="T14" s="4" t="str">
        <f>IF(Obstacles1114[[#This Row],[Minimum Distance Vert. Comp. (m)]]&gt;Obstacles1114[[#This Row],[Required Distance At Min. (m)]],"OK","NG")</f>
        <v>OK</v>
      </c>
      <c r="U14" s="4" t="s">
        <v>112</v>
      </c>
      <c r="V1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5" spans="1:22" x14ac:dyDescent="0.25">
      <c r="A15" s="4">
        <v>10</v>
      </c>
      <c r="B15" s="4">
        <v>10</v>
      </c>
      <c r="C15" s="4">
        <v>11</v>
      </c>
      <c r="D15" s="4">
        <v>1</v>
      </c>
      <c r="E15" s="4">
        <v>1</v>
      </c>
      <c r="F15" s="4" t="s">
        <v>105</v>
      </c>
      <c r="G15" s="4">
        <v>10</v>
      </c>
      <c r="H15" s="4">
        <v>11</v>
      </c>
      <c r="I15" s="4">
        <v>3</v>
      </c>
      <c r="J15" s="4">
        <v>1</v>
      </c>
      <c r="K15" s="4" t="s">
        <v>105</v>
      </c>
      <c r="L15" s="4">
        <v>4091.98</v>
      </c>
      <c r="M15" s="4">
        <v>19.59</v>
      </c>
      <c r="N15" s="4">
        <v>19.59</v>
      </c>
      <c r="O15" s="4">
        <v>3.43</v>
      </c>
      <c r="P15" s="4">
        <v>7.0250000000000004</v>
      </c>
      <c r="Q15" s="4">
        <v>0.60099999999999998</v>
      </c>
      <c r="R15" s="4">
        <v>7</v>
      </c>
      <c r="S15" s="4"/>
      <c r="T15" s="4" t="str">
        <f>IF(Obstacles1114[[#This Row],[Minimum Distance Vert. Comp. (m)]]&gt;Obstacles1114[[#This Row],[Required Distance At Min. (m)]],"OK","NG")</f>
        <v>OK</v>
      </c>
      <c r="U15" s="4" t="s">
        <v>112</v>
      </c>
      <c r="V1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6" spans="1:22" ht="15" customHeight="1" x14ac:dyDescent="0.25">
      <c r="A16" s="4">
        <v>11</v>
      </c>
      <c r="B16" s="4">
        <v>11</v>
      </c>
      <c r="C16" s="4">
        <v>12</v>
      </c>
      <c r="D16" s="4">
        <v>1</v>
      </c>
      <c r="E16" s="4">
        <v>1</v>
      </c>
      <c r="F16" s="4" t="s">
        <v>105</v>
      </c>
      <c r="G16" s="4">
        <v>11</v>
      </c>
      <c r="H16" s="4">
        <v>12</v>
      </c>
      <c r="I16" s="4">
        <v>3</v>
      </c>
      <c r="J16" s="4">
        <v>1</v>
      </c>
      <c r="K16" s="4" t="s">
        <v>105</v>
      </c>
      <c r="L16" s="4">
        <v>4590.57</v>
      </c>
      <c r="M16" s="4">
        <v>23.73</v>
      </c>
      <c r="N16" s="4">
        <v>23.73</v>
      </c>
      <c r="O16" s="4">
        <v>3.43</v>
      </c>
      <c r="P16" s="4">
        <v>7.0229999999999997</v>
      </c>
      <c r="Q16" s="4">
        <v>0.627</v>
      </c>
      <c r="R16" s="4">
        <v>6.9950000000000001</v>
      </c>
      <c r="S16" s="4"/>
      <c r="T16" s="4" t="str">
        <f>IF(Obstacles1114[[#This Row],[Minimum Distance Vert. Comp. (m)]]&gt;Obstacles1114[[#This Row],[Required Distance At Min. (m)]],"OK","NG")</f>
        <v>OK</v>
      </c>
      <c r="U16" s="4" t="s">
        <v>112</v>
      </c>
      <c r="V1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7" spans="1:22" ht="15" customHeight="1" x14ac:dyDescent="0.25">
      <c r="A17" s="4">
        <v>12</v>
      </c>
      <c r="B17" s="4">
        <v>12</v>
      </c>
      <c r="C17" s="4">
        <v>13</v>
      </c>
      <c r="D17" s="4">
        <v>1</v>
      </c>
      <c r="E17" s="4">
        <v>1</v>
      </c>
      <c r="F17" s="4" t="s">
        <v>105</v>
      </c>
      <c r="G17" s="4">
        <v>12</v>
      </c>
      <c r="H17" s="4">
        <v>13</v>
      </c>
      <c r="I17" s="4">
        <v>3</v>
      </c>
      <c r="J17" s="4">
        <v>1</v>
      </c>
      <c r="K17" s="4" t="s">
        <v>105</v>
      </c>
      <c r="L17" s="4">
        <v>5085.3100000000004</v>
      </c>
      <c r="M17" s="4">
        <v>19.04</v>
      </c>
      <c r="N17" s="4">
        <v>19.04</v>
      </c>
      <c r="O17" s="4">
        <v>3.43</v>
      </c>
      <c r="P17" s="4">
        <v>7.0250000000000004</v>
      </c>
      <c r="Q17" s="4">
        <v>0.60599999999999998</v>
      </c>
      <c r="R17" s="4">
        <v>6.9989999999999997</v>
      </c>
      <c r="S17" s="4"/>
      <c r="T17" s="4" t="str">
        <f>IF(Obstacles1114[[#This Row],[Minimum Distance Vert. Comp. (m)]]&gt;Obstacles1114[[#This Row],[Required Distance At Min. (m)]],"OK","NG")</f>
        <v>OK</v>
      </c>
      <c r="U17" s="4" t="s">
        <v>112</v>
      </c>
      <c r="V1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8" spans="1:22" x14ac:dyDescent="0.25">
      <c r="A18" s="4">
        <v>13</v>
      </c>
      <c r="B18" s="4">
        <v>13</v>
      </c>
      <c r="C18" s="4">
        <v>14</v>
      </c>
      <c r="D18" s="4">
        <v>1</v>
      </c>
      <c r="E18" s="4">
        <v>1</v>
      </c>
      <c r="F18" s="4" t="s">
        <v>105</v>
      </c>
      <c r="G18" s="4">
        <v>13</v>
      </c>
      <c r="H18" s="4">
        <v>14</v>
      </c>
      <c r="I18" s="4">
        <v>3</v>
      </c>
      <c r="J18" s="4">
        <v>1</v>
      </c>
      <c r="K18" s="4" t="s">
        <v>105</v>
      </c>
      <c r="L18" s="4">
        <v>5534.4</v>
      </c>
      <c r="M18" s="4">
        <v>16.48</v>
      </c>
      <c r="N18" s="4">
        <v>16.48</v>
      </c>
      <c r="O18" s="4">
        <v>3.43</v>
      </c>
      <c r="P18" s="4">
        <v>7.024</v>
      </c>
      <c r="Q18" s="4">
        <v>0.622</v>
      </c>
      <c r="R18" s="4">
        <v>6.9960000000000004</v>
      </c>
      <c r="S18" s="4"/>
      <c r="T18" s="4" t="str">
        <f>IF(Obstacles1114[[#This Row],[Minimum Distance Vert. Comp. (m)]]&gt;Obstacles1114[[#This Row],[Required Distance At Min. (m)]],"OK","NG")</f>
        <v>OK</v>
      </c>
      <c r="U18" s="4" t="s">
        <v>112</v>
      </c>
      <c r="V1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9" spans="1:22" x14ac:dyDescent="0.25">
      <c r="A19" s="4">
        <v>14</v>
      </c>
      <c r="B19" s="4">
        <v>14</v>
      </c>
      <c r="C19" s="4">
        <v>15</v>
      </c>
      <c r="D19" s="4">
        <v>1</v>
      </c>
      <c r="E19" s="4">
        <v>1</v>
      </c>
      <c r="F19" s="4" t="s">
        <v>105</v>
      </c>
      <c r="G19" s="4">
        <v>14</v>
      </c>
      <c r="H19" s="4">
        <v>15</v>
      </c>
      <c r="I19" s="4">
        <v>3</v>
      </c>
      <c r="J19" s="4">
        <v>1</v>
      </c>
      <c r="K19" s="4" t="s">
        <v>105</v>
      </c>
      <c r="L19" s="4">
        <v>5970.79</v>
      </c>
      <c r="M19" s="4">
        <v>17.18</v>
      </c>
      <c r="N19" s="4">
        <v>17.18</v>
      </c>
      <c r="O19" s="4">
        <v>3.43</v>
      </c>
      <c r="P19" s="4">
        <v>7.0250000000000004</v>
      </c>
      <c r="Q19" s="4">
        <v>0.61199999999999999</v>
      </c>
      <c r="R19" s="4">
        <v>6.9980000000000002</v>
      </c>
      <c r="S19" s="4"/>
      <c r="T19" s="4" t="str">
        <f>IF(Obstacles1114[[#This Row],[Minimum Distance Vert. Comp. (m)]]&gt;Obstacles1114[[#This Row],[Required Distance At Min. (m)]],"OK","NG")</f>
        <v>OK</v>
      </c>
      <c r="U19" s="4" t="s">
        <v>112</v>
      </c>
      <c r="V1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0" spans="1:22" ht="15" customHeight="1" x14ac:dyDescent="0.25">
      <c r="A20" s="4">
        <v>15</v>
      </c>
      <c r="B20" s="4">
        <v>15</v>
      </c>
      <c r="C20" s="4">
        <v>16</v>
      </c>
      <c r="D20" s="4">
        <v>1</v>
      </c>
      <c r="E20" s="4">
        <v>1</v>
      </c>
      <c r="F20" s="4" t="s">
        <v>105</v>
      </c>
      <c r="G20" s="4">
        <v>15</v>
      </c>
      <c r="H20" s="4">
        <v>16</v>
      </c>
      <c r="I20" s="4">
        <v>3</v>
      </c>
      <c r="J20" s="4">
        <v>1</v>
      </c>
      <c r="K20" s="4" t="s">
        <v>105</v>
      </c>
      <c r="L20" s="4">
        <v>6396.67</v>
      </c>
      <c r="M20" s="4">
        <v>14.88</v>
      </c>
      <c r="N20" s="4">
        <v>14.88</v>
      </c>
      <c r="O20" s="4">
        <v>3.43</v>
      </c>
      <c r="P20" s="4">
        <v>7.0250000000000004</v>
      </c>
      <c r="Q20" s="4">
        <v>0.60099999999999998</v>
      </c>
      <c r="R20" s="4">
        <v>7</v>
      </c>
      <c r="S20" s="4"/>
      <c r="T20" s="4" t="str">
        <f>IF(Obstacles1114[[#This Row],[Minimum Distance Vert. Comp. (m)]]&gt;Obstacles1114[[#This Row],[Required Distance At Min. (m)]],"OK","NG")</f>
        <v>OK</v>
      </c>
      <c r="U20" s="4" t="s">
        <v>112</v>
      </c>
      <c r="V2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1" spans="1:22" ht="15" customHeight="1" x14ac:dyDescent="0.25">
      <c r="A21" s="4">
        <v>16</v>
      </c>
      <c r="B21" s="4">
        <v>16</v>
      </c>
      <c r="C21" s="4">
        <v>17</v>
      </c>
      <c r="D21" s="4">
        <v>1</v>
      </c>
      <c r="E21" s="4">
        <v>1</v>
      </c>
      <c r="F21" s="4" t="s">
        <v>105</v>
      </c>
      <c r="G21" s="4">
        <v>16</v>
      </c>
      <c r="H21" s="4">
        <v>17</v>
      </c>
      <c r="I21" s="4">
        <v>3</v>
      </c>
      <c r="J21" s="4">
        <v>1</v>
      </c>
      <c r="K21" s="4" t="s">
        <v>105</v>
      </c>
      <c r="L21" s="4">
        <v>6870.86</v>
      </c>
      <c r="M21" s="4">
        <v>25.38</v>
      </c>
      <c r="N21" s="4">
        <v>25.38</v>
      </c>
      <c r="O21" s="4">
        <v>3.43</v>
      </c>
      <c r="P21" s="4">
        <v>7.0250000000000004</v>
      </c>
      <c r="Q21" s="4">
        <v>0.60199999999999998</v>
      </c>
      <c r="R21" s="4">
        <v>6.9989999999999997</v>
      </c>
      <c r="S21" s="4"/>
      <c r="T21" s="4" t="str">
        <f>IF(Obstacles1114[[#This Row],[Minimum Distance Vert. Comp. (m)]]&gt;Obstacles1114[[#This Row],[Required Distance At Min. (m)]],"OK","NG")</f>
        <v>OK</v>
      </c>
      <c r="U21" s="4" t="s">
        <v>112</v>
      </c>
      <c r="V2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2" spans="1:22" x14ac:dyDescent="0.25">
      <c r="A22" s="4">
        <v>17</v>
      </c>
      <c r="B22" s="4">
        <v>17</v>
      </c>
      <c r="C22" s="4">
        <v>18</v>
      </c>
      <c r="D22" s="4">
        <v>1</v>
      </c>
      <c r="E22" s="4">
        <v>1</v>
      </c>
      <c r="F22" s="4" t="s">
        <v>105</v>
      </c>
      <c r="G22" s="4">
        <v>17</v>
      </c>
      <c r="H22" s="4">
        <v>18</v>
      </c>
      <c r="I22" s="4">
        <v>3</v>
      </c>
      <c r="J22" s="4">
        <v>1</v>
      </c>
      <c r="K22" s="4" t="s">
        <v>105</v>
      </c>
      <c r="L22" s="4">
        <v>7345.88</v>
      </c>
      <c r="M22" s="4">
        <v>14.89</v>
      </c>
      <c r="N22" s="4">
        <v>14.89</v>
      </c>
      <c r="O22" s="4">
        <v>3.43</v>
      </c>
      <c r="P22" s="4">
        <v>7.024</v>
      </c>
      <c r="Q22" s="4">
        <v>0.61399999999999999</v>
      </c>
      <c r="R22" s="4">
        <v>6.9980000000000002</v>
      </c>
      <c r="S22" s="4"/>
      <c r="T22" s="4" t="str">
        <f>IF(Obstacles1114[[#This Row],[Minimum Distance Vert. Comp. (m)]]&gt;Obstacles1114[[#This Row],[Required Distance At Min. (m)]],"OK","NG")</f>
        <v>OK</v>
      </c>
      <c r="U22" s="4" t="s">
        <v>112</v>
      </c>
      <c r="V2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3" spans="1:22" ht="15" customHeight="1" x14ac:dyDescent="0.25">
      <c r="A23" s="4">
        <v>18</v>
      </c>
      <c r="B23" s="4">
        <v>18</v>
      </c>
      <c r="C23" s="4">
        <v>19</v>
      </c>
      <c r="D23" s="4">
        <v>1</v>
      </c>
      <c r="E23" s="4">
        <v>1</v>
      </c>
      <c r="F23" s="4" t="s">
        <v>105</v>
      </c>
      <c r="G23" s="4">
        <v>18</v>
      </c>
      <c r="H23" s="4">
        <v>19</v>
      </c>
      <c r="I23" s="4">
        <v>3</v>
      </c>
      <c r="J23" s="4">
        <v>1</v>
      </c>
      <c r="K23" s="4" t="s">
        <v>105</v>
      </c>
      <c r="L23" s="4">
        <v>7778.1</v>
      </c>
      <c r="M23" s="4">
        <v>18.11</v>
      </c>
      <c r="N23" s="4">
        <v>18.12</v>
      </c>
      <c r="O23" s="4">
        <v>3.43</v>
      </c>
      <c r="P23" s="4">
        <v>7.0250000000000004</v>
      </c>
      <c r="Q23" s="4">
        <v>0.78600000000000003</v>
      </c>
      <c r="R23" s="4">
        <v>6.9809999999999999</v>
      </c>
      <c r="S23" s="4"/>
      <c r="T23" s="4" t="str">
        <f>IF(Obstacles1114[[#This Row],[Minimum Distance Vert. Comp. (m)]]&gt;Obstacles1114[[#This Row],[Required Distance At Min. (m)]],"OK","NG")</f>
        <v>OK</v>
      </c>
      <c r="U23" s="4" t="s">
        <v>112</v>
      </c>
      <c r="V2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4" spans="1:22" ht="15" customHeight="1" x14ac:dyDescent="0.25">
      <c r="A24" s="4">
        <v>19</v>
      </c>
      <c r="B24" s="4">
        <v>19</v>
      </c>
      <c r="C24" s="4">
        <v>20</v>
      </c>
      <c r="D24" s="4">
        <v>41</v>
      </c>
      <c r="E24" s="4">
        <v>1</v>
      </c>
      <c r="F24" s="4" t="s">
        <v>105</v>
      </c>
      <c r="G24" s="4">
        <v>19</v>
      </c>
      <c r="H24" s="4">
        <v>20</v>
      </c>
      <c r="I24" s="4">
        <v>43</v>
      </c>
      <c r="J24" s="4">
        <v>1</v>
      </c>
      <c r="K24" s="4" t="s">
        <v>105</v>
      </c>
      <c r="L24" s="4">
        <v>8244.2000000000007</v>
      </c>
      <c r="M24" s="4">
        <v>18.36</v>
      </c>
      <c r="N24" s="4">
        <v>18.37</v>
      </c>
      <c r="O24" s="4">
        <v>3.43</v>
      </c>
      <c r="P24" s="4">
        <v>7.0389999999999997</v>
      </c>
      <c r="Q24" s="4">
        <v>0.68100000000000005</v>
      </c>
      <c r="R24" s="4">
        <v>7.0060000000000002</v>
      </c>
      <c r="S24" s="4"/>
      <c r="T24" s="4" t="str">
        <f>IF(Obstacles1114[[#This Row],[Minimum Distance Vert. Comp. (m)]]&gt;Obstacles1114[[#This Row],[Required Distance At Min. (m)]],"OK","NG")</f>
        <v>OK</v>
      </c>
      <c r="U24" s="4" t="s">
        <v>112</v>
      </c>
      <c r="V2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5" spans="1:22" x14ac:dyDescent="0.25">
      <c r="A25" s="4">
        <v>20</v>
      </c>
      <c r="B25" s="4">
        <v>20</v>
      </c>
      <c r="C25" s="4">
        <v>21</v>
      </c>
      <c r="D25" s="4">
        <v>1</v>
      </c>
      <c r="E25" s="4">
        <v>1</v>
      </c>
      <c r="F25" s="4" t="s">
        <v>105</v>
      </c>
      <c r="G25" s="4">
        <v>20</v>
      </c>
      <c r="H25" s="4">
        <v>21</v>
      </c>
      <c r="I25" s="4">
        <v>3</v>
      </c>
      <c r="J25" s="4">
        <v>1</v>
      </c>
      <c r="K25" s="4" t="s">
        <v>105</v>
      </c>
      <c r="L25" s="4">
        <v>8698.44</v>
      </c>
      <c r="M25" s="4">
        <v>17.350000000000001</v>
      </c>
      <c r="N25" s="4">
        <v>17.350000000000001</v>
      </c>
      <c r="O25" s="4">
        <v>3.43</v>
      </c>
      <c r="P25" s="4">
        <v>7.0250000000000004</v>
      </c>
      <c r="Q25" s="4">
        <v>0.60299999999999998</v>
      </c>
      <c r="R25" s="4">
        <v>6.9989999999999997</v>
      </c>
      <c r="S25" s="4"/>
      <c r="T25" s="4" t="str">
        <f>IF(Obstacles1114[[#This Row],[Minimum Distance Vert. Comp. (m)]]&gt;Obstacles1114[[#This Row],[Required Distance At Min. (m)]],"OK","NG")</f>
        <v>OK</v>
      </c>
      <c r="U25" s="4" t="s">
        <v>112</v>
      </c>
      <c r="V2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6" spans="1:22" ht="15" customHeight="1" x14ac:dyDescent="0.25">
      <c r="A26" s="4">
        <v>21</v>
      </c>
      <c r="B26" s="4">
        <v>21</v>
      </c>
      <c r="C26" s="4">
        <v>22</v>
      </c>
      <c r="D26" s="4">
        <v>1</v>
      </c>
      <c r="E26" s="4">
        <v>1</v>
      </c>
      <c r="F26" s="4" t="s">
        <v>105</v>
      </c>
      <c r="G26" s="4">
        <v>21</v>
      </c>
      <c r="H26" s="4">
        <v>22</v>
      </c>
      <c r="I26" s="4">
        <v>3</v>
      </c>
      <c r="J26" s="4">
        <v>1</v>
      </c>
      <c r="K26" s="4" t="s">
        <v>105</v>
      </c>
      <c r="L26" s="4">
        <v>9201.09</v>
      </c>
      <c r="M26" s="4">
        <v>26.57</v>
      </c>
      <c r="N26" s="4">
        <v>26.58</v>
      </c>
      <c r="O26" s="4">
        <v>3.43</v>
      </c>
      <c r="P26" s="4">
        <v>7.0369999999999999</v>
      </c>
      <c r="Q26" s="4">
        <v>0.68500000000000005</v>
      </c>
      <c r="R26" s="4">
        <v>7.0039999999999996</v>
      </c>
      <c r="S26" s="4"/>
      <c r="T26" s="4" t="str">
        <f>IF(Obstacles1114[[#This Row],[Minimum Distance Vert. Comp. (m)]]&gt;Obstacles1114[[#This Row],[Required Distance At Min. (m)]],"OK","NG")</f>
        <v>OK</v>
      </c>
      <c r="U26" s="4" t="s">
        <v>112</v>
      </c>
      <c r="V2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7" spans="1:22" ht="15" customHeight="1" x14ac:dyDescent="0.25">
      <c r="A27" s="4">
        <v>22</v>
      </c>
      <c r="B27" s="4">
        <v>22</v>
      </c>
      <c r="C27" s="4">
        <v>23</v>
      </c>
      <c r="D27" s="4">
        <v>21</v>
      </c>
      <c r="E27" s="4">
        <v>1</v>
      </c>
      <c r="F27" s="4" t="s">
        <v>105</v>
      </c>
      <c r="G27" s="4">
        <v>22</v>
      </c>
      <c r="H27" s="4">
        <v>23</v>
      </c>
      <c r="I27" s="4">
        <v>43</v>
      </c>
      <c r="J27" s="4">
        <v>1</v>
      </c>
      <c r="K27" s="4" t="s">
        <v>105</v>
      </c>
      <c r="L27" s="4">
        <v>9727.92</v>
      </c>
      <c r="M27" s="4">
        <v>19.399999999999999</v>
      </c>
      <c r="N27" s="4">
        <v>19.41</v>
      </c>
      <c r="O27" s="4">
        <v>3.43</v>
      </c>
      <c r="P27" s="4">
        <v>7.0359999999999996</v>
      </c>
      <c r="Q27" s="4">
        <v>0.68200000000000005</v>
      </c>
      <c r="R27" s="4">
        <v>7.0030000000000001</v>
      </c>
      <c r="S27" s="4"/>
      <c r="T27" s="4" t="str">
        <f>IF(Obstacles1114[[#This Row],[Minimum Distance Vert. Comp. (m)]]&gt;Obstacles1114[[#This Row],[Required Distance At Min. (m)]],"OK","NG")</f>
        <v>OK</v>
      </c>
      <c r="U27" s="4" t="s">
        <v>112</v>
      </c>
      <c r="V2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8" spans="1:22" x14ac:dyDescent="0.25">
      <c r="A28" s="4">
        <v>23</v>
      </c>
      <c r="B28" s="4">
        <v>23</v>
      </c>
      <c r="C28" s="4">
        <v>24</v>
      </c>
      <c r="D28" s="4">
        <v>1</v>
      </c>
      <c r="E28" s="4">
        <v>1</v>
      </c>
      <c r="F28" s="4" t="s">
        <v>105</v>
      </c>
      <c r="G28" s="4">
        <v>23</v>
      </c>
      <c r="H28" s="4">
        <v>24</v>
      </c>
      <c r="I28" s="4">
        <v>3</v>
      </c>
      <c r="J28" s="4">
        <v>1</v>
      </c>
      <c r="K28" s="4" t="s">
        <v>105</v>
      </c>
      <c r="L28" s="4">
        <v>10222.4</v>
      </c>
      <c r="M28" s="4">
        <v>22.67</v>
      </c>
      <c r="N28" s="4">
        <v>22.67</v>
      </c>
      <c r="O28" s="4">
        <v>3.43</v>
      </c>
      <c r="P28" s="4">
        <v>7.0259999999999998</v>
      </c>
      <c r="Q28" s="4">
        <v>0.60099999999999998</v>
      </c>
      <c r="R28" s="4">
        <v>7</v>
      </c>
      <c r="S28" s="4"/>
      <c r="T28" s="4" t="str">
        <f>IF(Obstacles1114[[#This Row],[Minimum Distance Vert. Comp. (m)]]&gt;Obstacles1114[[#This Row],[Required Distance At Min. (m)]],"OK","NG")</f>
        <v>OK</v>
      </c>
      <c r="U28" s="4" t="s">
        <v>112</v>
      </c>
      <c r="V2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9" spans="1:22" ht="15" customHeight="1" x14ac:dyDescent="0.25">
      <c r="A29" s="4">
        <v>24</v>
      </c>
      <c r="B29" s="4">
        <v>24</v>
      </c>
      <c r="C29" s="4">
        <v>25</v>
      </c>
      <c r="D29" s="4">
        <v>1</v>
      </c>
      <c r="E29" s="4">
        <v>1</v>
      </c>
      <c r="F29" s="4" t="s">
        <v>105</v>
      </c>
      <c r="G29" s="4">
        <v>24</v>
      </c>
      <c r="H29" s="4">
        <v>25</v>
      </c>
      <c r="I29" s="4">
        <v>3</v>
      </c>
      <c r="J29" s="4">
        <v>1</v>
      </c>
      <c r="K29" s="4" t="s">
        <v>105</v>
      </c>
      <c r="L29" s="4">
        <v>10734.5</v>
      </c>
      <c r="M29" s="4">
        <v>22.37</v>
      </c>
      <c r="N29" s="4">
        <v>22.37</v>
      </c>
      <c r="O29" s="4">
        <v>3.43</v>
      </c>
      <c r="P29" s="4">
        <v>7.0259999999999998</v>
      </c>
      <c r="Q29" s="4">
        <v>0.6</v>
      </c>
      <c r="R29" s="4">
        <v>7</v>
      </c>
      <c r="S29" s="4"/>
      <c r="T29" s="4" t="str">
        <f>IF(Obstacles1114[[#This Row],[Minimum Distance Vert. Comp. (m)]]&gt;Obstacles1114[[#This Row],[Required Distance At Min. (m)]],"OK","NG")</f>
        <v>OK</v>
      </c>
      <c r="U29" s="4" t="s">
        <v>112</v>
      </c>
      <c r="V2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0" spans="1:22" ht="15" customHeight="1" x14ac:dyDescent="0.25">
      <c r="A30" s="4">
        <v>25</v>
      </c>
      <c r="B30" s="4">
        <v>25</v>
      </c>
      <c r="C30" s="4">
        <v>26</v>
      </c>
      <c r="D30" s="4">
        <v>1</v>
      </c>
      <c r="E30" s="4">
        <v>1</v>
      </c>
      <c r="F30" s="4" t="s">
        <v>105</v>
      </c>
      <c r="G30" s="4">
        <v>25</v>
      </c>
      <c r="H30" s="4">
        <v>26</v>
      </c>
      <c r="I30" s="4">
        <v>3</v>
      </c>
      <c r="J30" s="4">
        <v>1</v>
      </c>
      <c r="K30" s="4" t="s">
        <v>105</v>
      </c>
      <c r="L30" s="4">
        <v>11251.44</v>
      </c>
      <c r="M30" s="4">
        <v>23.51</v>
      </c>
      <c r="N30" s="4">
        <v>23.51</v>
      </c>
      <c r="O30" s="4">
        <v>3.43</v>
      </c>
      <c r="P30" s="4">
        <v>7.0259999999999998</v>
      </c>
      <c r="Q30" s="4">
        <v>0.60099999999999998</v>
      </c>
      <c r="R30" s="4">
        <v>7</v>
      </c>
      <c r="S30" s="4"/>
      <c r="T30" s="4" t="str">
        <f>IF(Obstacles1114[[#This Row],[Minimum Distance Vert. Comp. (m)]]&gt;Obstacles1114[[#This Row],[Required Distance At Min. (m)]],"OK","NG")</f>
        <v>OK</v>
      </c>
      <c r="U30" s="4" t="s">
        <v>112</v>
      </c>
      <c r="V3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1" spans="1:22" x14ac:dyDescent="0.25">
      <c r="A31" s="4">
        <v>26</v>
      </c>
      <c r="B31" s="4">
        <v>26</v>
      </c>
      <c r="C31" s="4">
        <v>27</v>
      </c>
      <c r="D31" s="4">
        <v>1</v>
      </c>
      <c r="E31" s="4">
        <v>1</v>
      </c>
      <c r="F31" s="4" t="s">
        <v>105</v>
      </c>
      <c r="G31" s="4">
        <v>26</v>
      </c>
      <c r="H31" s="4">
        <v>27</v>
      </c>
      <c r="I31" s="4">
        <v>3</v>
      </c>
      <c r="J31" s="4">
        <v>1</v>
      </c>
      <c r="K31" s="4" t="s">
        <v>105</v>
      </c>
      <c r="L31" s="4">
        <v>11764.87</v>
      </c>
      <c r="M31" s="4">
        <v>21.81</v>
      </c>
      <c r="N31" s="4">
        <v>21.81</v>
      </c>
      <c r="O31" s="4">
        <v>3.43</v>
      </c>
      <c r="P31" s="4">
        <v>7.0259999999999998</v>
      </c>
      <c r="Q31" s="4">
        <v>0.6</v>
      </c>
      <c r="R31" s="4">
        <v>7</v>
      </c>
      <c r="S31" s="4"/>
      <c r="T31" s="4" t="str">
        <f>IF(Obstacles1114[[#This Row],[Minimum Distance Vert. Comp. (m)]]&gt;Obstacles1114[[#This Row],[Required Distance At Min. (m)]],"OK","NG")</f>
        <v>OK</v>
      </c>
      <c r="U31" s="4" t="s">
        <v>112</v>
      </c>
      <c r="V3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2" spans="1:22" ht="15" customHeight="1" x14ac:dyDescent="0.25">
      <c r="A32" s="4">
        <v>27</v>
      </c>
      <c r="B32" s="4">
        <v>27</v>
      </c>
      <c r="C32" s="4">
        <v>28</v>
      </c>
      <c r="D32" s="4">
        <v>1</v>
      </c>
      <c r="E32" s="4">
        <v>1</v>
      </c>
      <c r="F32" s="4" t="s">
        <v>105</v>
      </c>
      <c r="G32" s="4">
        <v>27</v>
      </c>
      <c r="H32" s="4">
        <v>28</v>
      </c>
      <c r="I32" s="4">
        <v>3</v>
      </c>
      <c r="J32" s="4">
        <v>1</v>
      </c>
      <c r="K32" s="4" t="s">
        <v>105</v>
      </c>
      <c r="L32" s="4">
        <v>12279.87</v>
      </c>
      <c r="M32" s="4">
        <v>24.11</v>
      </c>
      <c r="N32" s="4">
        <v>24.11</v>
      </c>
      <c r="O32" s="4">
        <v>3.43</v>
      </c>
      <c r="P32" s="4">
        <v>7.0250000000000004</v>
      </c>
      <c r="Q32" s="4">
        <v>0.60199999999999998</v>
      </c>
      <c r="R32" s="4">
        <v>7</v>
      </c>
      <c r="S32" s="4"/>
      <c r="T32" s="4" t="str">
        <f>IF(Obstacles1114[[#This Row],[Minimum Distance Vert. Comp. (m)]]&gt;Obstacles1114[[#This Row],[Required Distance At Min. (m)]],"OK","NG")</f>
        <v>OK</v>
      </c>
      <c r="U32" s="4" t="s">
        <v>112</v>
      </c>
      <c r="V3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3" spans="1:22" ht="15" customHeight="1" x14ac:dyDescent="0.25">
      <c r="A33" s="4">
        <v>28</v>
      </c>
      <c r="B33" s="4">
        <v>28</v>
      </c>
      <c r="C33" s="4">
        <v>29</v>
      </c>
      <c r="D33" s="4">
        <v>1</v>
      </c>
      <c r="E33" s="4">
        <v>1</v>
      </c>
      <c r="F33" s="4" t="s">
        <v>105</v>
      </c>
      <c r="G33" s="4">
        <v>28</v>
      </c>
      <c r="H33" s="4">
        <v>29</v>
      </c>
      <c r="I33" s="4">
        <v>3</v>
      </c>
      <c r="J33" s="4">
        <v>1</v>
      </c>
      <c r="K33" s="4" t="s">
        <v>105</v>
      </c>
      <c r="L33" s="4">
        <v>12767.24</v>
      </c>
      <c r="M33" s="4">
        <v>17.829999999999998</v>
      </c>
      <c r="N33" s="4">
        <v>17.829999999999998</v>
      </c>
      <c r="O33" s="4">
        <v>3.43</v>
      </c>
      <c r="P33" s="4">
        <v>7.024</v>
      </c>
      <c r="Q33" s="4">
        <v>0.622</v>
      </c>
      <c r="R33" s="4">
        <v>6.9969999999999999</v>
      </c>
      <c r="S33" s="4"/>
      <c r="T33" s="4" t="str">
        <f>IF(Obstacles1114[[#This Row],[Minimum Distance Vert. Comp. (m)]]&gt;Obstacles1114[[#This Row],[Required Distance At Min. (m)]],"OK","NG")</f>
        <v>OK</v>
      </c>
      <c r="U33" s="4" t="s">
        <v>112</v>
      </c>
      <c r="V3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4" spans="1:22" x14ac:dyDescent="0.25">
      <c r="A34" s="4">
        <v>29</v>
      </c>
      <c r="B34" s="4">
        <v>29</v>
      </c>
      <c r="C34" s="4">
        <v>30</v>
      </c>
      <c r="D34" s="4">
        <v>1</v>
      </c>
      <c r="E34" s="4">
        <v>1</v>
      </c>
      <c r="F34" s="4" t="s">
        <v>105</v>
      </c>
      <c r="G34" s="4">
        <v>29</v>
      </c>
      <c r="H34" s="4">
        <v>30</v>
      </c>
      <c r="I34" s="4">
        <v>3</v>
      </c>
      <c r="J34" s="4">
        <v>1</v>
      </c>
      <c r="K34" s="4" t="s">
        <v>105</v>
      </c>
      <c r="L34" s="4">
        <v>13121.25</v>
      </c>
      <c r="M34" s="4">
        <v>6.13</v>
      </c>
      <c r="N34" s="4">
        <v>6.12</v>
      </c>
      <c r="O34" s="4">
        <v>3.43</v>
      </c>
      <c r="P34" s="4">
        <v>7.02</v>
      </c>
      <c r="Q34" s="4">
        <v>0.75700000000000001</v>
      </c>
      <c r="R34" s="4">
        <v>6.9790000000000001</v>
      </c>
      <c r="S34" s="4"/>
      <c r="T34" s="4" t="str">
        <f>IF(Obstacles1114[[#This Row],[Minimum Distance Vert. Comp. (m)]]&gt;Obstacles1114[[#This Row],[Required Distance At Min. (m)]],"OK","NG")</f>
        <v>OK</v>
      </c>
      <c r="U34" s="4" t="s">
        <v>112</v>
      </c>
      <c r="V3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5" spans="1:22" ht="15" customHeight="1" x14ac:dyDescent="0.25">
      <c r="A35" s="4">
        <v>30</v>
      </c>
      <c r="B35" s="4">
        <v>30</v>
      </c>
      <c r="C35" s="4">
        <v>31</v>
      </c>
      <c r="D35" s="4">
        <v>41</v>
      </c>
      <c r="E35" s="4">
        <v>1</v>
      </c>
      <c r="F35" s="4" t="s">
        <v>105</v>
      </c>
      <c r="G35" s="4">
        <v>30</v>
      </c>
      <c r="H35" s="4">
        <v>31</v>
      </c>
      <c r="I35" s="4">
        <v>43</v>
      </c>
      <c r="J35" s="4">
        <v>1</v>
      </c>
      <c r="K35" s="4" t="s">
        <v>105</v>
      </c>
      <c r="L35" s="4">
        <v>13480.34</v>
      </c>
      <c r="M35" s="4">
        <v>16.170000000000002</v>
      </c>
      <c r="N35" s="4">
        <v>16.16</v>
      </c>
      <c r="O35" s="4">
        <v>3.43</v>
      </c>
      <c r="P35" s="4">
        <v>7.0220000000000002</v>
      </c>
      <c r="Q35" s="4">
        <v>0.69199999999999995</v>
      </c>
      <c r="R35" s="4">
        <v>6.9880000000000004</v>
      </c>
      <c r="S35" s="4"/>
      <c r="T35" s="4" t="str">
        <f>IF(Obstacles1114[[#This Row],[Minimum Distance Vert. Comp. (m)]]&gt;Obstacles1114[[#This Row],[Required Distance At Min. (m)]],"OK","NG")</f>
        <v>OK</v>
      </c>
      <c r="U35" s="4" t="s">
        <v>112</v>
      </c>
      <c r="V3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6" spans="1:22" ht="15" customHeight="1" x14ac:dyDescent="0.25">
      <c r="A36" s="4">
        <v>31</v>
      </c>
      <c r="B36" s="4">
        <v>31</v>
      </c>
      <c r="C36" s="4">
        <v>32</v>
      </c>
      <c r="D36" s="4">
        <v>1</v>
      </c>
      <c r="E36" s="4">
        <v>1</v>
      </c>
      <c r="F36" s="4" t="s">
        <v>105</v>
      </c>
      <c r="G36" s="4">
        <v>31</v>
      </c>
      <c r="H36" s="4">
        <v>32</v>
      </c>
      <c r="I36" s="4">
        <v>3</v>
      </c>
      <c r="J36" s="4">
        <v>1</v>
      </c>
      <c r="K36" s="4" t="s">
        <v>105</v>
      </c>
      <c r="L36" s="4">
        <v>13968.8</v>
      </c>
      <c r="M36" s="4">
        <v>25.54</v>
      </c>
      <c r="N36" s="4">
        <v>25.54</v>
      </c>
      <c r="O36" s="4">
        <v>3.43</v>
      </c>
      <c r="P36" s="4">
        <v>7.024</v>
      </c>
      <c r="Q36" s="4">
        <v>0.63</v>
      </c>
      <c r="R36" s="4">
        <v>6.9950000000000001</v>
      </c>
      <c r="S36" s="4"/>
      <c r="T36" s="4" t="str">
        <f>IF(Obstacles1114[[#This Row],[Minimum Distance Vert. Comp. (m)]]&gt;Obstacles1114[[#This Row],[Required Distance At Min. (m)]],"OK","NG")</f>
        <v>OK</v>
      </c>
      <c r="U36" s="4" t="s">
        <v>112</v>
      </c>
      <c r="V3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7" spans="1:22" x14ac:dyDescent="0.25">
      <c r="A37" s="4">
        <v>32</v>
      </c>
      <c r="B37" s="4">
        <v>32</v>
      </c>
      <c r="C37" s="4">
        <v>33</v>
      </c>
      <c r="D37" s="4">
        <v>1</v>
      </c>
      <c r="E37" s="4">
        <v>1</v>
      </c>
      <c r="F37" s="4" t="s">
        <v>105</v>
      </c>
      <c r="G37" s="4">
        <v>32</v>
      </c>
      <c r="H37" s="4">
        <v>33</v>
      </c>
      <c r="I37" s="4">
        <v>3</v>
      </c>
      <c r="J37" s="4">
        <v>1</v>
      </c>
      <c r="K37" s="4" t="s">
        <v>105</v>
      </c>
      <c r="L37" s="4">
        <v>14493.39</v>
      </c>
      <c r="M37" s="4">
        <v>21.61</v>
      </c>
      <c r="N37" s="4">
        <v>21.61</v>
      </c>
      <c r="O37" s="4">
        <v>3.43</v>
      </c>
      <c r="P37" s="4">
        <v>7.0250000000000004</v>
      </c>
      <c r="Q37" s="4">
        <v>0.60799999999999998</v>
      </c>
      <c r="R37" s="4">
        <v>6.9989999999999997</v>
      </c>
      <c r="S37" s="4"/>
      <c r="T37" s="4" t="str">
        <f>IF(Obstacles1114[[#This Row],[Minimum Distance Vert. Comp. (m)]]&gt;Obstacles1114[[#This Row],[Required Distance At Min. (m)]],"OK","NG")</f>
        <v>OK</v>
      </c>
      <c r="U37" s="4" t="s">
        <v>112</v>
      </c>
      <c r="V3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8" spans="1:22" ht="15" customHeight="1" x14ac:dyDescent="0.25">
      <c r="A38" s="4">
        <v>33</v>
      </c>
      <c r="B38" s="4">
        <v>33</v>
      </c>
      <c r="C38" s="4">
        <v>34</v>
      </c>
      <c r="D38" s="4">
        <v>1</v>
      </c>
      <c r="E38" s="4">
        <v>1</v>
      </c>
      <c r="F38" s="4" t="s">
        <v>105</v>
      </c>
      <c r="G38" s="4">
        <v>33</v>
      </c>
      <c r="H38" s="4">
        <v>34</v>
      </c>
      <c r="I38" s="4">
        <v>3</v>
      </c>
      <c r="J38" s="4">
        <v>1</v>
      </c>
      <c r="K38" s="4" t="s">
        <v>105</v>
      </c>
      <c r="L38" s="4">
        <v>14996.49</v>
      </c>
      <c r="M38" s="4">
        <v>21.79</v>
      </c>
      <c r="N38" s="4">
        <v>21.79</v>
      </c>
      <c r="O38" s="4">
        <v>3.43</v>
      </c>
      <c r="P38" s="4">
        <v>7.0259999999999998</v>
      </c>
      <c r="Q38" s="4">
        <v>0.6</v>
      </c>
      <c r="R38" s="4">
        <v>7</v>
      </c>
      <c r="S38" s="4"/>
      <c r="T38" s="4" t="str">
        <f>IF(Obstacles1114[[#This Row],[Minimum Distance Vert. Comp. (m)]]&gt;Obstacles1114[[#This Row],[Required Distance At Min. (m)]],"OK","NG")</f>
        <v>OK</v>
      </c>
      <c r="U38" s="4" t="s">
        <v>112</v>
      </c>
      <c r="V3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9" spans="1:22" ht="15" customHeight="1" x14ac:dyDescent="0.25">
      <c r="A39" s="4">
        <v>34</v>
      </c>
      <c r="B39" s="4">
        <v>34</v>
      </c>
      <c r="C39" s="4">
        <v>35</v>
      </c>
      <c r="D39" s="4">
        <v>1</v>
      </c>
      <c r="E39" s="4">
        <v>1</v>
      </c>
      <c r="F39" s="4" t="s">
        <v>105</v>
      </c>
      <c r="G39" s="4">
        <v>34</v>
      </c>
      <c r="H39" s="4">
        <v>35</v>
      </c>
      <c r="I39" s="4">
        <v>3</v>
      </c>
      <c r="J39" s="4">
        <v>1</v>
      </c>
      <c r="K39" s="4" t="s">
        <v>105</v>
      </c>
      <c r="L39" s="4">
        <v>15500.48</v>
      </c>
      <c r="M39" s="4">
        <v>21.78</v>
      </c>
      <c r="N39" s="4">
        <v>21.78</v>
      </c>
      <c r="O39" s="4">
        <v>3.43</v>
      </c>
      <c r="P39" s="4">
        <v>7.0259999999999998</v>
      </c>
      <c r="Q39" s="4">
        <v>0.60099999999999998</v>
      </c>
      <c r="R39" s="4">
        <v>7</v>
      </c>
      <c r="S39" s="4"/>
      <c r="T39" s="4" t="str">
        <f>IF(Obstacles1114[[#This Row],[Minimum Distance Vert. Comp. (m)]]&gt;Obstacles1114[[#This Row],[Required Distance At Min. (m)]],"OK","NG")</f>
        <v>OK</v>
      </c>
      <c r="U39" s="4" t="s">
        <v>112</v>
      </c>
      <c r="V3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0" spans="1:22" x14ac:dyDescent="0.25">
      <c r="A40" s="4">
        <v>35</v>
      </c>
      <c r="B40" s="4">
        <v>35</v>
      </c>
      <c r="C40" s="4">
        <v>36</v>
      </c>
      <c r="D40" s="4">
        <v>1</v>
      </c>
      <c r="E40" s="4">
        <v>1</v>
      </c>
      <c r="F40" s="4" t="s">
        <v>105</v>
      </c>
      <c r="G40" s="4">
        <v>35</v>
      </c>
      <c r="H40" s="4">
        <v>36</v>
      </c>
      <c r="I40" s="4">
        <v>3</v>
      </c>
      <c r="J40" s="4">
        <v>1</v>
      </c>
      <c r="K40" s="4" t="s">
        <v>105</v>
      </c>
      <c r="L40" s="4">
        <v>16005.56</v>
      </c>
      <c r="M40" s="4">
        <v>22.04</v>
      </c>
      <c r="N40" s="4">
        <v>22.04</v>
      </c>
      <c r="O40" s="4">
        <v>3.43</v>
      </c>
      <c r="P40" s="4">
        <v>7.0259999999999998</v>
      </c>
      <c r="Q40" s="4">
        <v>0.60099999999999998</v>
      </c>
      <c r="R40" s="4">
        <v>7</v>
      </c>
      <c r="S40" s="4"/>
      <c r="T40" s="4" t="str">
        <f>IF(Obstacles1114[[#This Row],[Minimum Distance Vert. Comp. (m)]]&gt;Obstacles1114[[#This Row],[Required Distance At Min. (m)]],"OK","NG")</f>
        <v>OK</v>
      </c>
      <c r="U40" s="4" t="s">
        <v>112</v>
      </c>
      <c r="V4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1" spans="1:22" ht="15" customHeight="1" x14ac:dyDescent="0.25">
      <c r="A41" s="4">
        <v>36</v>
      </c>
      <c r="B41" s="4">
        <v>36</v>
      </c>
      <c r="C41" s="4">
        <v>37</v>
      </c>
      <c r="D41" s="4">
        <v>1</v>
      </c>
      <c r="E41" s="4">
        <v>1</v>
      </c>
      <c r="F41" s="4" t="s">
        <v>105</v>
      </c>
      <c r="G41" s="4">
        <v>36</v>
      </c>
      <c r="H41" s="4">
        <v>37</v>
      </c>
      <c r="I41" s="4">
        <v>3</v>
      </c>
      <c r="J41" s="4">
        <v>1</v>
      </c>
      <c r="K41" s="4" t="s">
        <v>105</v>
      </c>
      <c r="L41" s="4">
        <v>16516.38</v>
      </c>
      <c r="M41" s="4">
        <v>22.74</v>
      </c>
      <c r="N41" s="4">
        <v>22.74</v>
      </c>
      <c r="O41" s="4">
        <v>3.43</v>
      </c>
      <c r="P41" s="4">
        <v>7.0259999999999998</v>
      </c>
      <c r="Q41" s="4">
        <v>0.6</v>
      </c>
      <c r="R41" s="4">
        <v>7</v>
      </c>
      <c r="S41" s="4"/>
      <c r="T41" s="4" t="str">
        <f>IF(Obstacles1114[[#This Row],[Minimum Distance Vert. Comp. (m)]]&gt;Obstacles1114[[#This Row],[Required Distance At Min. (m)]],"OK","NG")</f>
        <v>OK</v>
      </c>
      <c r="U41" s="4" t="s">
        <v>112</v>
      </c>
      <c r="V4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2" spans="1:22" ht="15" customHeight="1" x14ac:dyDescent="0.25">
      <c r="A42" s="4">
        <v>37</v>
      </c>
      <c r="B42" s="4">
        <v>37</v>
      </c>
      <c r="C42" s="4">
        <v>38</v>
      </c>
      <c r="D42" s="4">
        <v>1</v>
      </c>
      <c r="E42" s="4">
        <v>1</v>
      </c>
      <c r="F42" s="4" t="s">
        <v>105</v>
      </c>
      <c r="G42" s="4">
        <v>37</v>
      </c>
      <c r="H42" s="4">
        <v>38</v>
      </c>
      <c r="I42" s="4">
        <v>3</v>
      </c>
      <c r="J42" s="4">
        <v>1</v>
      </c>
      <c r="K42" s="4" t="s">
        <v>105</v>
      </c>
      <c r="L42" s="4">
        <v>17031.349999999999</v>
      </c>
      <c r="M42" s="4">
        <v>22.69</v>
      </c>
      <c r="N42" s="4">
        <v>22.69</v>
      </c>
      <c r="O42" s="4">
        <v>3.43</v>
      </c>
      <c r="P42" s="4">
        <v>7.0259999999999998</v>
      </c>
      <c r="Q42" s="4">
        <v>0.60199999999999998</v>
      </c>
      <c r="R42" s="4">
        <v>7</v>
      </c>
      <c r="S42" s="4"/>
      <c r="T42" s="4" t="str">
        <f>IF(Obstacles1114[[#This Row],[Minimum Distance Vert. Comp. (m)]]&gt;Obstacles1114[[#This Row],[Required Distance At Min. (m)]],"OK","NG")</f>
        <v>OK</v>
      </c>
      <c r="U42" s="4" t="s">
        <v>112</v>
      </c>
      <c r="V4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3" spans="1:22" x14ac:dyDescent="0.25">
      <c r="A43" s="4">
        <v>38</v>
      </c>
      <c r="B43" s="4">
        <v>38</v>
      </c>
      <c r="C43" s="4">
        <v>39</v>
      </c>
      <c r="D43" s="4">
        <v>1</v>
      </c>
      <c r="E43" s="4">
        <v>1</v>
      </c>
      <c r="F43" s="4" t="s">
        <v>105</v>
      </c>
      <c r="G43" s="4">
        <v>38</v>
      </c>
      <c r="H43" s="4">
        <v>39</v>
      </c>
      <c r="I43" s="4">
        <v>3</v>
      </c>
      <c r="J43" s="4">
        <v>1</v>
      </c>
      <c r="K43" s="4" t="s">
        <v>105</v>
      </c>
      <c r="L43" s="4">
        <v>17537.560000000001</v>
      </c>
      <c r="M43" s="4">
        <v>21.31</v>
      </c>
      <c r="N43" s="4">
        <v>21.31</v>
      </c>
      <c r="O43" s="4">
        <v>3.43</v>
      </c>
      <c r="P43" s="4">
        <v>7.0250000000000004</v>
      </c>
      <c r="Q43" s="4">
        <v>0.60599999999999998</v>
      </c>
      <c r="R43" s="4">
        <v>6.9989999999999997</v>
      </c>
      <c r="S43" s="4"/>
      <c r="T43" s="4" t="str">
        <f>IF(Obstacles1114[[#This Row],[Minimum Distance Vert. Comp. (m)]]&gt;Obstacles1114[[#This Row],[Required Distance At Min. (m)]],"OK","NG")</f>
        <v>OK</v>
      </c>
      <c r="U43" s="4" t="s">
        <v>112</v>
      </c>
      <c r="V4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4" spans="1:22" ht="15" customHeight="1" x14ac:dyDescent="0.25">
      <c r="A44" s="4">
        <v>39</v>
      </c>
      <c r="B44" s="4">
        <v>39</v>
      </c>
      <c r="C44" s="4">
        <v>40</v>
      </c>
      <c r="D44" s="4">
        <v>1</v>
      </c>
      <c r="E44" s="4">
        <v>1</v>
      </c>
      <c r="F44" s="4" t="s">
        <v>105</v>
      </c>
      <c r="G44" s="4">
        <v>39</v>
      </c>
      <c r="H44" s="4">
        <v>40</v>
      </c>
      <c r="I44" s="4">
        <v>3</v>
      </c>
      <c r="J44" s="4">
        <v>1</v>
      </c>
      <c r="K44" s="4" t="s">
        <v>105</v>
      </c>
      <c r="L44" s="4">
        <v>18032.490000000002</v>
      </c>
      <c r="M44" s="4">
        <v>20.86</v>
      </c>
      <c r="N44" s="4">
        <v>20.86</v>
      </c>
      <c r="O44" s="4">
        <v>3.43</v>
      </c>
      <c r="P44" s="4">
        <v>7.0259999999999998</v>
      </c>
      <c r="Q44" s="4">
        <v>0.60299999999999998</v>
      </c>
      <c r="R44" s="4">
        <v>7</v>
      </c>
      <c r="S44" s="4"/>
      <c r="T44" s="4" t="str">
        <f>IF(Obstacles1114[[#This Row],[Minimum Distance Vert. Comp. (m)]]&gt;Obstacles1114[[#This Row],[Required Distance At Min. (m)]],"OK","NG")</f>
        <v>OK</v>
      </c>
      <c r="U44" s="4" t="s">
        <v>112</v>
      </c>
      <c r="V4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5" spans="1:22" ht="15" customHeight="1" x14ac:dyDescent="0.25">
      <c r="A45" s="4">
        <v>40</v>
      </c>
      <c r="B45" s="4">
        <v>40</v>
      </c>
      <c r="C45" s="4">
        <v>41</v>
      </c>
      <c r="D45" s="4">
        <v>1</v>
      </c>
      <c r="E45" s="4">
        <v>1</v>
      </c>
      <c r="F45" s="4" t="s">
        <v>105</v>
      </c>
      <c r="G45" s="4">
        <v>40</v>
      </c>
      <c r="H45" s="4">
        <v>41</v>
      </c>
      <c r="I45" s="4">
        <v>3</v>
      </c>
      <c r="J45" s="4">
        <v>1</v>
      </c>
      <c r="K45" s="4" t="s">
        <v>105</v>
      </c>
      <c r="L45" s="4">
        <v>18518.900000000001</v>
      </c>
      <c r="M45" s="4">
        <v>19.940000000000001</v>
      </c>
      <c r="N45" s="4">
        <v>19.93</v>
      </c>
      <c r="O45" s="4">
        <v>3.43</v>
      </c>
      <c r="P45" s="4">
        <v>7.0209999999999999</v>
      </c>
      <c r="Q45" s="4">
        <v>0.70099999999999996</v>
      </c>
      <c r="R45" s="4">
        <v>6.9859999999999998</v>
      </c>
      <c r="S45" s="4"/>
      <c r="T45" s="4" t="str">
        <f>IF(Obstacles1114[[#This Row],[Minimum Distance Vert. Comp. (m)]]&gt;Obstacles1114[[#This Row],[Required Distance At Min. (m)]],"OK","NG")</f>
        <v>OK</v>
      </c>
      <c r="U45" s="4" t="s">
        <v>112</v>
      </c>
      <c r="V4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6" spans="1:22" x14ac:dyDescent="0.25">
      <c r="A46" s="4">
        <v>41</v>
      </c>
      <c r="B46" s="4">
        <v>41</v>
      </c>
      <c r="C46" s="4">
        <v>42</v>
      </c>
      <c r="D46" s="4">
        <v>41</v>
      </c>
      <c r="E46" s="4">
        <v>1</v>
      </c>
      <c r="F46" s="4" t="s">
        <v>105</v>
      </c>
      <c r="G46" s="4">
        <v>41</v>
      </c>
      <c r="H46" s="4">
        <v>42</v>
      </c>
      <c r="I46" s="4">
        <v>43</v>
      </c>
      <c r="J46" s="4">
        <v>1</v>
      </c>
      <c r="K46" s="4" t="s">
        <v>105</v>
      </c>
      <c r="L46" s="4">
        <v>19006.349999999999</v>
      </c>
      <c r="M46" s="4">
        <v>19.38</v>
      </c>
      <c r="N46" s="4">
        <v>19.37</v>
      </c>
      <c r="O46" s="4">
        <v>3.43</v>
      </c>
      <c r="P46" s="4">
        <v>7.02</v>
      </c>
      <c r="Q46" s="4">
        <v>0.68</v>
      </c>
      <c r="R46" s="4">
        <v>6.9870000000000001</v>
      </c>
      <c r="S46" s="4"/>
      <c r="T46" s="4" t="str">
        <f>IF(Obstacles1114[[#This Row],[Minimum Distance Vert. Comp. (m)]]&gt;Obstacles1114[[#This Row],[Required Distance At Min. (m)]],"OK","NG")</f>
        <v>OK</v>
      </c>
      <c r="U46" s="4" t="s">
        <v>112</v>
      </c>
      <c r="V4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7" spans="1:22" ht="15" customHeight="1" x14ac:dyDescent="0.25">
      <c r="A47" s="4">
        <v>42</v>
      </c>
      <c r="B47" s="4">
        <v>42</v>
      </c>
      <c r="C47" s="4">
        <v>43</v>
      </c>
      <c r="D47" s="4">
        <v>1</v>
      </c>
      <c r="E47" s="4">
        <v>1</v>
      </c>
      <c r="F47" s="4" t="s">
        <v>105</v>
      </c>
      <c r="G47" s="4">
        <v>42</v>
      </c>
      <c r="H47" s="4">
        <v>43</v>
      </c>
      <c r="I47" s="4">
        <v>3</v>
      </c>
      <c r="J47" s="4">
        <v>1</v>
      </c>
      <c r="K47" s="4" t="s">
        <v>105</v>
      </c>
      <c r="L47" s="4">
        <v>19454.150000000001</v>
      </c>
      <c r="M47" s="4">
        <v>16.29</v>
      </c>
      <c r="N47" s="4">
        <v>16.29</v>
      </c>
      <c r="O47" s="4">
        <v>3.43</v>
      </c>
      <c r="P47" s="4">
        <v>7.0259999999999998</v>
      </c>
      <c r="Q47" s="4">
        <v>0.60199999999999998</v>
      </c>
      <c r="R47" s="4">
        <v>7</v>
      </c>
      <c r="S47" s="4"/>
      <c r="T47" s="4" t="str">
        <f>IF(Obstacles1114[[#This Row],[Minimum Distance Vert. Comp. (m)]]&gt;Obstacles1114[[#This Row],[Required Distance At Min. (m)]],"OK","NG")</f>
        <v>OK</v>
      </c>
      <c r="U47" s="4" t="s">
        <v>112</v>
      </c>
      <c r="V4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8" spans="1:22" ht="15" customHeight="1" x14ac:dyDescent="0.25">
      <c r="A48" s="4">
        <v>43</v>
      </c>
      <c r="B48" s="4">
        <v>43</v>
      </c>
      <c r="C48" s="4">
        <v>44</v>
      </c>
      <c r="D48" s="4">
        <v>1</v>
      </c>
      <c r="E48" s="4">
        <v>1</v>
      </c>
      <c r="F48" s="4" t="s">
        <v>105</v>
      </c>
      <c r="G48" s="4">
        <v>43</v>
      </c>
      <c r="H48" s="4">
        <v>44</v>
      </c>
      <c r="I48" s="4">
        <v>3</v>
      </c>
      <c r="J48" s="4">
        <v>1</v>
      </c>
      <c r="K48" s="4" t="s">
        <v>105</v>
      </c>
      <c r="L48" s="4">
        <v>19885</v>
      </c>
      <c r="M48" s="4">
        <v>16.75</v>
      </c>
      <c r="N48" s="4">
        <v>16.75</v>
      </c>
      <c r="O48" s="4">
        <v>3.43</v>
      </c>
      <c r="P48" s="4">
        <v>7.0259999999999998</v>
      </c>
      <c r="Q48" s="4">
        <v>0.60699999999999998</v>
      </c>
      <c r="R48" s="4">
        <v>6.9989999999999997</v>
      </c>
      <c r="S48" s="4"/>
      <c r="T48" s="4" t="str">
        <f>IF(Obstacles1114[[#This Row],[Minimum Distance Vert. Comp. (m)]]&gt;Obstacles1114[[#This Row],[Required Distance At Min. (m)]],"OK","NG")</f>
        <v>OK</v>
      </c>
      <c r="U48" s="4" t="s">
        <v>112</v>
      </c>
      <c r="V4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9" spans="1:22" x14ac:dyDescent="0.25">
      <c r="A49" s="4">
        <v>44</v>
      </c>
      <c r="B49" s="4">
        <v>44</v>
      </c>
      <c r="C49" s="4">
        <v>45</v>
      </c>
      <c r="D49" s="4">
        <v>1</v>
      </c>
      <c r="E49" s="4">
        <v>1</v>
      </c>
      <c r="F49" s="4" t="s">
        <v>105</v>
      </c>
      <c r="G49" s="4">
        <v>44</v>
      </c>
      <c r="H49" s="4">
        <v>45</v>
      </c>
      <c r="I49" s="4">
        <v>3</v>
      </c>
      <c r="J49" s="4">
        <v>1</v>
      </c>
      <c r="K49" s="4" t="s">
        <v>105</v>
      </c>
      <c r="L49" s="4">
        <v>20305.5</v>
      </c>
      <c r="M49" s="4">
        <v>14.82</v>
      </c>
      <c r="N49" s="4">
        <v>14.82</v>
      </c>
      <c r="O49" s="4">
        <v>3.43</v>
      </c>
      <c r="P49" s="4">
        <v>7.024</v>
      </c>
      <c r="Q49" s="4">
        <v>0.626</v>
      </c>
      <c r="R49" s="4">
        <v>6.9960000000000004</v>
      </c>
      <c r="S49" s="4"/>
      <c r="T49" s="4" t="str">
        <f>IF(Obstacles1114[[#This Row],[Minimum Distance Vert. Comp. (m)]]&gt;Obstacles1114[[#This Row],[Required Distance At Min. (m)]],"OK","NG")</f>
        <v>OK</v>
      </c>
      <c r="U49" s="4" t="s">
        <v>112</v>
      </c>
      <c r="V4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0" spans="1:22" ht="15" customHeight="1" x14ac:dyDescent="0.25">
      <c r="A50" s="4">
        <v>45</v>
      </c>
      <c r="B50" s="4">
        <v>45</v>
      </c>
      <c r="C50" s="4">
        <v>46</v>
      </c>
      <c r="D50" s="4">
        <v>1</v>
      </c>
      <c r="E50" s="4">
        <v>1</v>
      </c>
      <c r="F50" s="4" t="s">
        <v>105</v>
      </c>
      <c r="G50" s="4">
        <v>45</v>
      </c>
      <c r="H50" s="4">
        <v>46</v>
      </c>
      <c r="I50" s="4">
        <v>3</v>
      </c>
      <c r="J50" s="4">
        <v>1</v>
      </c>
      <c r="K50" s="4" t="s">
        <v>105</v>
      </c>
      <c r="L50" s="4">
        <v>20751.47</v>
      </c>
      <c r="M50" s="4">
        <v>20.59</v>
      </c>
      <c r="N50" s="4">
        <v>20.58</v>
      </c>
      <c r="O50" s="4">
        <v>3.43</v>
      </c>
      <c r="P50" s="4">
        <v>7.0229999999999997</v>
      </c>
      <c r="Q50" s="4">
        <v>0.68300000000000005</v>
      </c>
      <c r="R50" s="4">
        <v>6.99</v>
      </c>
      <c r="S50" s="4"/>
      <c r="T50" s="4" t="str">
        <f>IF(Obstacles1114[[#This Row],[Minimum Distance Vert. Comp. (m)]]&gt;Obstacles1114[[#This Row],[Required Distance At Min. (m)]],"OK","NG")</f>
        <v>OK</v>
      </c>
      <c r="U50" s="4" t="s">
        <v>112</v>
      </c>
      <c r="V5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1" spans="1:22" ht="15" customHeight="1" x14ac:dyDescent="0.25">
      <c r="A51" s="4">
        <v>46</v>
      </c>
      <c r="B51" s="4">
        <v>46</v>
      </c>
      <c r="C51" s="4">
        <v>47</v>
      </c>
      <c r="D51" s="4">
        <v>41</v>
      </c>
      <c r="E51" s="4">
        <v>1</v>
      </c>
      <c r="F51" s="4" t="s">
        <v>105</v>
      </c>
      <c r="G51" s="4">
        <v>46</v>
      </c>
      <c r="H51" s="4">
        <v>47</v>
      </c>
      <c r="I51" s="4">
        <v>43</v>
      </c>
      <c r="J51" s="4">
        <v>1</v>
      </c>
      <c r="K51" s="4" t="s">
        <v>105</v>
      </c>
      <c r="L51" s="4">
        <v>21232.84</v>
      </c>
      <c r="M51" s="4">
        <v>17.89</v>
      </c>
      <c r="N51" s="4">
        <v>17.88</v>
      </c>
      <c r="O51" s="4">
        <v>3.43</v>
      </c>
      <c r="P51" s="4">
        <v>7.0209999999999999</v>
      </c>
      <c r="Q51" s="4">
        <v>0.71599999999999997</v>
      </c>
      <c r="R51" s="4">
        <v>6.9850000000000003</v>
      </c>
      <c r="S51" s="4"/>
      <c r="T51" s="4" t="str">
        <f>IF(Obstacles1114[[#This Row],[Minimum Distance Vert. Comp. (m)]]&gt;Obstacles1114[[#This Row],[Required Distance At Min. (m)]],"OK","NG")</f>
        <v>OK</v>
      </c>
      <c r="U51" s="4" t="s">
        <v>112</v>
      </c>
      <c r="V5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2" spans="1:22" x14ac:dyDescent="0.25">
      <c r="A52" s="4">
        <v>47</v>
      </c>
      <c r="B52" s="4">
        <v>47</v>
      </c>
      <c r="C52" s="4">
        <v>48</v>
      </c>
      <c r="D52" s="4">
        <v>1</v>
      </c>
      <c r="E52" s="4">
        <v>1</v>
      </c>
      <c r="F52" s="4" t="s">
        <v>105</v>
      </c>
      <c r="G52" s="4">
        <v>47</v>
      </c>
      <c r="H52" s="4">
        <v>48</v>
      </c>
      <c r="I52" s="4">
        <v>3</v>
      </c>
      <c r="J52" s="4">
        <v>1</v>
      </c>
      <c r="K52" s="4" t="s">
        <v>105</v>
      </c>
      <c r="L52" s="4">
        <v>21708.63</v>
      </c>
      <c r="M52" s="4">
        <v>21.6</v>
      </c>
      <c r="N52" s="4">
        <v>21.6</v>
      </c>
      <c r="O52" s="4">
        <v>3.43</v>
      </c>
      <c r="P52" s="4">
        <v>7.0259999999999998</v>
      </c>
      <c r="Q52" s="4">
        <v>0.60099999999999998</v>
      </c>
      <c r="R52" s="4">
        <v>7</v>
      </c>
      <c r="S52" s="4"/>
      <c r="T52" s="4" t="str">
        <f>IF(Obstacles1114[[#This Row],[Minimum Distance Vert. Comp. (m)]]&gt;Obstacles1114[[#This Row],[Required Distance At Min. (m)]],"OK","NG")</f>
        <v>OK</v>
      </c>
      <c r="U52" s="4" t="s">
        <v>112</v>
      </c>
      <c r="V5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3" spans="1:22" x14ac:dyDescent="0.25">
      <c r="A53" s="4">
        <v>48</v>
      </c>
      <c r="B53" s="4">
        <v>48</v>
      </c>
      <c r="C53" s="4">
        <v>49</v>
      </c>
      <c r="D53" s="4">
        <v>1</v>
      </c>
      <c r="E53" s="4">
        <v>1</v>
      </c>
      <c r="F53" s="4" t="s">
        <v>105</v>
      </c>
      <c r="G53" s="4">
        <v>48</v>
      </c>
      <c r="H53" s="4">
        <v>49</v>
      </c>
      <c r="I53" s="4">
        <v>3</v>
      </c>
      <c r="J53" s="4">
        <v>1</v>
      </c>
      <c r="K53" s="4" t="s">
        <v>105</v>
      </c>
      <c r="L53" s="4">
        <v>22211.48</v>
      </c>
      <c r="M53" s="4">
        <v>21.92</v>
      </c>
      <c r="N53" s="4">
        <v>21.92</v>
      </c>
      <c r="O53" s="4">
        <v>3.43</v>
      </c>
      <c r="P53" s="4">
        <v>7.0259999999999998</v>
      </c>
      <c r="Q53" s="4">
        <v>0.6</v>
      </c>
      <c r="R53" s="4">
        <v>7</v>
      </c>
      <c r="S53" s="4"/>
      <c r="T53" s="4" t="str">
        <f>IF(Obstacles1114[[#This Row],[Minimum Distance Vert. Comp. (m)]]&gt;Obstacles1114[[#This Row],[Required Distance At Min. (m)]],"OK","NG")</f>
        <v>OK</v>
      </c>
      <c r="U53" s="4" t="s">
        <v>112</v>
      </c>
      <c r="V5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4" spans="1:22" ht="15" customHeight="1" x14ac:dyDescent="0.25">
      <c r="A54" s="4">
        <v>49</v>
      </c>
      <c r="B54" s="4">
        <v>49</v>
      </c>
      <c r="C54" s="4">
        <v>50</v>
      </c>
      <c r="D54" s="4">
        <v>1</v>
      </c>
      <c r="E54" s="4">
        <v>1</v>
      </c>
      <c r="F54" s="4" t="s">
        <v>105</v>
      </c>
      <c r="G54" s="4">
        <v>49</v>
      </c>
      <c r="H54" s="4">
        <v>50</v>
      </c>
      <c r="I54" s="4">
        <v>3</v>
      </c>
      <c r="J54" s="4">
        <v>1</v>
      </c>
      <c r="K54" s="4" t="s">
        <v>105</v>
      </c>
      <c r="L54" s="4">
        <v>22705</v>
      </c>
      <c r="M54" s="4">
        <v>20.329999999999998</v>
      </c>
      <c r="N54" s="4">
        <v>20.329999999999998</v>
      </c>
      <c r="O54" s="4">
        <v>3.43</v>
      </c>
      <c r="P54" s="4">
        <v>7.024</v>
      </c>
      <c r="Q54" s="4">
        <v>0.61799999999999999</v>
      </c>
      <c r="R54" s="4">
        <v>6.9969999999999999</v>
      </c>
      <c r="S54" s="4"/>
      <c r="T54" s="4" t="str">
        <f>IF(Obstacles1114[[#This Row],[Minimum Distance Vert. Comp. (m)]]&gt;Obstacles1114[[#This Row],[Required Distance At Min. (m)]],"OK","NG")</f>
        <v>OK</v>
      </c>
      <c r="U54" s="4" t="s">
        <v>112</v>
      </c>
      <c r="V5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5" spans="1:22" ht="15" customHeight="1" x14ac:dyDescent="0.25">
      <c r="A55" s="4">
        <v>50</v>
      </c>
      <c r="B55" s="4">
        <v>50</v>
      </c>
      <c r="C55" s="4">
        <v>51</v>
      </c>
      <c r="D55" s="4">
        <v>1</v>
      </c>
      <c r="E55" s="4">
        <v>1</v>
      </c>
      <c r="F55" s="4" t="s">
        <v>105</v>
      </c>
      <c r="G55" s="4">
        <v>50</v>
      </c>
      <c r="H55" s="4">
        <v>51</v>
      </c>
      <c r="I55" s="4">
        <v>3</v>
      </c>
      <c r="J55" s="4">
        <v>1</v>
      </c>
      <c r="K55" s="4" t="s">
        <v>105</v>
      </c>
      <c r="L55" s="4">
        <v>23191.31</v>
      </c>
      <c r="M55" s="4">
        <v>20.53</v>
      </c>
      <c r="N55" s="4">
        <v>20.53</v>
      </c>
      <c r="O55" s="4">
        <v>3.43</v>
      </c>
      <c r="P55" s="4">
        <v>7.0259999999999998</v>
      </c>
      <c r="Q55" s="4">
        <v>0.6</v>
      </c>
      <c r="R55" s="4">
        <v>7</v>
      </c>
      <c r="S55" s="4"/>
      <c r="T55" s="4" t="str">
        <f>IF(Obstacles1114[[#This Row],[Minimum Distance Vert. Comp. (m)]]&gt;Obstacles1114[[#This Row],[Required Distance At Min. (m)]],"OK","NG")</f>
        <v>OK</v>
      </c>
      <c r="U55" s="4" t="s">
        <v>112</v>
      </c>
      <c r="V5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6" spans="1:22" x14ac:dyDescent="0.25">
      <c r="A56" s="4">
        <v>51</v>
      </c>
      <c r="B56" s="4">
        <v>51</v>
      </c>
      <c r="C56" s="4">
        <v>52</v>
      </c>
      <c r="D56" s="4">
        <v>1</v>
      </c>
      <c r="E56" s="4">
        <v>1</v>
      </c>
      <c r="F56" s="4" t="s">
        <v>105</v>
      </c>
      <c r="G56" s="4">
        <v>51</v>
      </c>
      <c r="H56" s="4">
        <v>52</v>
      </c>
      <c r="I56" s="4">
        <v>3</v>
      </c>
      <c r="J56" s="4">
        <v>1</v>
      </c>
      <c r="K56" s="4" t="s">
        <v>105</v>
      </c>
      <c r="L56" s="4">
        <v>23691.79</v>
      </c>
      <c r="M56" s="4">
        <v>22.7</v>
      </c>
      <c r="N56" s="4">
        <v>22.7</v>
      </c>
      <c r="O56" s="4">
        <v>3.43</v>
      </c>
      <c r="P56" s="4">
        <v>7.0259999999999998</v>
      </c>
      <c r="Q56" s="4">
        <v>0.6</v>
      </c>
      <c r="R56" s="4">
        <v>7</v>
      </c>
      <c r="S56" s="4"/>
      <c r="T56" s="4" t="str">
        <f>IF(Obstacles1114[[#This Row],[Minimum Distance Vert. Comp. (m)]]&gt;Obstacles1114[[#This Row],[Required Distance At Min. (m)]],"OK","NG")</f>
        <v>OK</v>
      </c>
      <c r="U56" s="4" t="s">
        <v>112</v>
      </c>
      <c r="V5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7" spans="1:22" ht="15" customHeight="1" x14ac:dyDescent="0.25">
      <c r="A57" s="4">
        <v>52</v>
      </c>
      <c r="B57" s="4">
        <v>52</v>
      </c>
      <c r="C57" s="4">
        <v>53</v>
      </c>
      <c r="D57" s="4">
        <v>1</v>
      </c>
      <c r="E57" s="4">
        <v>1</v>
      </c>
      <c r="F57" s="4" t="s">
        <v>105</v>
      </c>
      <c r="G57" s="4">
        <v>52</v>
      </c>
      <c r="H57" s="4">
        <v>53</v>
      </c>
      <c r="I57" s="4">
        <v>3</v>
      </c>
      <c r="J57" s="4">
        <v>1</v>
      </c>
      <c r="K57" s="4" t="s">
        <v>105</v>
      </c>
      <c r="L57" s="4">
        <v>24193.68</v>
      </c>
      <c r="M57" s="4">
        <v>20.76</v>
      </c>
      <c r="N57" s="4">
        <v>20.76</v>
      </c>
      <c r="O57" s="4">
        <v>3.43</v>
      </c>
      <c r="P57" s="4">
        <v>7.0250000000000004</v>
      </c>
      <c r="Q57" s="4">
        <v>0.60499999999999998</v>
      </c>
      <c r="R57" s="4">
        <v>6.9989999999999997</v>
      </c>
      <c r="S57" s="4"/>
      <c r="T57" s="4" t="str">
        <f>IF(Obstacles1114[[#This Row],[Minimum Distance Vert. Comp. (m)]]&gt;Obstacles1114[[#This Row],[Required Distance At Min. (m)]],"OK","NG")</f>
        <v>OK</v>
      </c>
      <c r="U57" s="4" t="s">
        <v>112</v>
      </c>
      <c r="V5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8" spans="1:22" ht="15" customHeight="1" x14ac:dyDescent="0.25">
      <c r="A58" s="4">
        <v>53</v>
      </c>
      <c r="B58" s="4">
        <v>53</v>
      </c>
      <c r="C58" s="4">
        <v>54</v>
      </c>
      <c r="D58" s="4">
        <v>1</v>
      </c>
      <c r="E58" s="4">
        <v>1</v>
      </c>
      <c r="F58" s="4" t="s">
        <v>105</v>
      </c>
      <c r="G58" s="4">
        <v>53</v>
      </c>
      <c r="H58" s="4">
        <v>54</v>
      </c>
      <c r="I58" s="4">
        <v>3</v>
      </c>
      <c r="J58" s="4">
        <v>1</v>
      </c>
      <c r="K58" s="4" t="s">
        <v>105</v>
      </c>
      <c r="L58" s="4">
        <v>24686.21</v>
      </c>
      <c r="M58" s="4">
        <v>21.15</v>
      </c>
      <c r="N58" s="4">
        <v>21.15</v>
      </c>
      <c r="O58" s="4">
        <v>3.43</v>
      </c>
      <c r="P58" s="4">
        <v>7.0250000000000004</v>
      </c>
      <c r="Q58" s="4">
        <v>0.60599999999999998</v>
      </c>
      <c r="R58" s="4">
        <v>6.9989999999999997</v>
      </c>
      <c r="S58" s="4"/>
      <c r="T58" s="4" t="str">
        <f>IF(Obstacles1114[[#This Row],[Minimum Distance Vert. Comp. (m)]]&gt;Obstacles1114[[#This Row],[Required Distance At Min. (m)]],"OK","NG")</f>
        <v>OK</v>
      </c>
      <c r="U58" s="4" t="s">
        <v>112</v>
      </c>
      <c r="V5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9" spans="1:22" x14ac:dyDescent="0.25">
      <c r="A59" s="4">
        <v>54</v>
      </c>
      <c r="B59" s="4">
        <v>54</v>
      </c>
      <c r="C59" s="4">
        <v>55</v>
      </c>
      <c r="D59" s="4">
        <v>1</v>
      </c>
      <c r="E59" s="4">
        <v>1</v>
      </c>
      <c r="F59" s="4" t="s">
        <v>105</v>
      </c>
      <c r="G59" s="4">
        <v>54</v>
      </c>
      <c r="H59" s="4">
        <v>55</v>
      </c>
      <c r="I59" s="4">
        <v>3</v>
      </c>
      <c r="J59" s="4">
        <v>1</v>
      </c>
      <c r="K59" s="4" t="s">
        <v>105</v>
      </c>
      <c r="L59" s="4">
        <v>25178.22</v>
      </c>
      <c r="M59" s="4">
        <v>20.76</v>
      </c>
      <c r="N59" s="4">
        <v>20.76</v>
      </c>
      <c r="O59" s="4">
        <v>3.43</v>
      </c>
      <c r="P59" s="4">
        <v>7.0250000000000004</v>
      </c>
      <c r="Q59" s="4">
        <v>0.6</v>
      </c>
      <c r="R59" s="4">
        <v>7</v>
      </c>
      <c r="S59" s="4"/>
      <c r="T59" s="4" t="str">
        <f>IF(Obstacles1114[[#This Row],[Minimum Distance Vert. Comp. (m)]]&gt;Obstacles1114[[#This Row],[Required Distance At Min. (m)]],"OK","NG")</f>
        <v>OK</v>
      </c>
      <c r="U59" s="4" t="s">
        <v>112</v>
      </c>
      <c r="V5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60" spans="1:22" x14ac:dyDescent="0.25">
      <c r="A60" s="4">
        <v>55</v>
      </c>
      <c r="B60" s="4">
        <v>55</v>
      </c>
      <c r="C60" s="4">
        <v>56</v>
      </c>
      <c r="D60" s="4">
        <v>1</v>
      </c>
      <c r="E60" s="4">
        <v>1</v>
      </c>
      <c r="F60" s="4" t="s">
        <v>105</v>
      </c>
      <c r="G60" s="4">
        <v>55</v>
      </c>
      <c r="H60" s="4">
        <v>56</v>
      </c>
      <c r="I60" s="4">
        <v>3</v>
      </c>
      <c r="J60" s="4">
        <v>1</v>
      </c>
      <c r="K60" s="4" t="s">
        <v>105</v>
      </c>
      <c r="L60" s="4">
        <v>25668.17</v>
      </c>
      <c r="M60" s="4">
        <v>20.94</v>
      </c>
      <c r="N60" s="4">
        <v>20.94</v>
      </c>
      <c r="O60" s="4">
        <v>3.43</v>
      </c>
      <c r="P60" s="4">
        <v>7.0250000000000004</v>
      </c>
      <c r="Q60" s="4">
        <v>0.60699999999999998</v>
      </c>
      <c r="R60" s="4">
        <v>6.9989999999999997</v>
      </c>
      <c r="S60" s="4"/>
      <c r="T60" s="4" t="str">
        <f>IF(Obstacles1114[[#This Row],[Minimum Distance Vert. Comp. (m)]]&gt;Obstacles1114[[#This Row],[Required Distance At Min. (m)]],"OK","NG")</f>
        <v>OK</v>
      </c>
      <c r="U60" s="4" t="s">
        <v>112</v>
      </c>
      <c r="V6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61" spans="1:22" ht="15" customHeight="1" x14ac:dyDescent="0.25">
      <c r="A61" s="4">
        <v>56</v>
      </c>
      <c r="B61" s="4">
        <v>56</v>
      </c>
      <c r="C61" s="4">
        <v>57</v>
      </c>
      <c r="D61" s="4">
        <v>1</v>
      </c>
      <c r="E61" s="4">
        <v>1</v>
      </c>
      <c r="F61" s="4" t="s">
        <v>105</v>
      </c>
      <c r="G61" s="4">
        <v>56</v>
      </c>
      <c r="H61" s="4">
        <v>57</v>
      </c>
      <c r="I61" s="4">
        <v>3</v>
      </c>
      <c r="J61" s="4">
        <v>1</v>
      </c>
      <c r="K61" s="4" t="s">
        <v>105</v>
      </c>
      <c r="L61" s="4">
        <v>26128.49</v>
      </c>
      <c r="M61" s="4">
        <v>16.21</v>
      </c>
      <c r="N61" s="4">
        <v>16.22</v>
      </c>
      <c r="O61" s="4">
        <v>3.43</v>
      </c>
      <c r="P61" s="4">
        <v>7.0350000000000001</v>
      </c>
      <c r="Q61" s="4">
        <v>0.72</v>
      </c>
      <c r="R61" s="4">
        <v>6.9980000000000002</v>
      </c>
      <c r="S61" s="4"/>
      <c r="T61" s="4" t="str">
        <f>IF(Obstacles1114[[#This Row],[Minimum Distance Vert. Comp. (m)]]&gt;Obstacles1114[[#This Row],[Required Distance At Min. (m)]],"OK","NG")</f>
        <v>OK</v>
      </c>
      <c r="U61" s="4" t="s">
        <v>112</v>
      </c>
      <c r="V6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62" spans="1:22" ht="15" customHeight="1" x14ac:dyDescent="0.25">
      <c r="A62" s="4">
        <v>57</v>
      </c>
      <c r="B62" s="4">
        <v>57</v>
      </c>
      <c r="C62" s="4">
        <v>58</v>
      </c>
      <c r="D62" s="4">
        <v>41</v>
      </c>
      <c r="E62" s="4">
        <v>1</v>
      </c>
      <c r="F62" s="4" t="s">
        <v>105</v>
      </c>
      <c r="G62" s="4">
        <v>57</v>
      </c>
      <c r="H62" s="4">
        <v>58</v>
      </c>
      <c r="I62" s="4">
        <v>43</v>
      </c>
      <c r="J62" s="4">
        <v>1</v>
      </c>
      <c r="K62" s="4" t="s">
        <v>105</v>
      </c>
      <c r="L62" s="4">
        <v>26602.76</v>
      </c>
      <c r="M62" s="4">
        <v>21.53</v>
      </c>
      <c r="N62" s="4">
        <v>21.55</v>
      </c>
      <c r="O62" s="4">
        <v>3.43</v>
      </c>
      <c r="P62" s="4">
        <v>7.0430000000000001</v>
      </c>
      <c r="Q62" s="4">
        <v>0.67400000000000004</v>
      </c>
      <c r="R62" s="4">
        <v>7.0110000000000001</v>
      </c>
      <c r="S62" s="4"/>
      <c r="T62" s="4" t="str">
        <f>IF(Obstacles1114[[#This Row],[Minimum Distance Vert. Comp. (m)]]&gt;Obstacles1114[[#This Row],[Required Distance At Min. (m)]],"OK","NG")</f>
        <v>OK</v>
      </c>
      <c r="U62" s="4" t="s">
        <v>112</v>
      </c>
      <c r="V6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63" spans="1:22" x14ac:dyDescent="0.25">
      <c r="A63" s="4">
        <v>58</v>
      </c>
      <c r="B63" s="4">
        <v>58</v>
      </c>
      <c r="C63" s="4">
        <v>59</v>
      </c>
      <c r="D63" s="4">
        <v>1</v>
      </c>
      <c r="E63" s="4">
        <v>1</v>
      </c>
      <c r="F63" s="4" t="s">
        <v>105</v>
      </c>
      <c r="G63" s="4">
        <v>58</v>
      </c>
      <c r="H63" s="4">
        <v>59</v>
      </c>
      <c r="I63" s="4">
        <v>3</v>
      </c>
      <c r="J63" s="4">
        <v>1</v>
      </c>
      <c r="K63" s="4" t="s">
        <v>105</v>
      </c>
      <c r="L63" s="4">
        <v>27103.18</v>
      </c>
      <c r="M63" s="4">
        <v>21.4</v>
      </c>
      <c r="N63" s="4">
        <v>21.4</v>
      </c>
      <c r="O63" s="4">
        <v>3.43</v>
      </c>
      <c r="P63" s="4">
        <v>7.0250000000000004</v>
      </c>
      <c r="Q63" s="4">
        <v>0.60899999999999999</v>
      </c>
      <c r="R63" s="4">
        <v>6.9980000000000002</v>
      </c>
      <c r="S63" s="4"/>
      <c r="T63" s="4" t="str">
        <f>IF(Obstacles1114[[#This Row],[Minimum Distance Vert. Comp. (m)]]&gt;Obstacles1114[[#This Row],[Required Distance At Min. (m)]],"OK","NG")</f>
        <v>OK</v>
      </c>
      <c r="U63" s="4" t="s">
        <v>112</v>
      </c>
      <c r="V6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64" spans="1:22" ht="15" customHeight="1" x14ac:dyDescent="0.25">
      <c r="A64" s="4">
        <v>59</v>
      </c>
      <c r="B64" s="4">
        <v>59</v>
      </c>
      <c r="C64" s="4">
        <v>60</v>
      </c>
      <c r="D64" s="4">
        <v>1</v>
      </c>
      <c r="E64" s="4">
        <v>1</v>
      </c>
      <c r="F64" s="4" t="s">
        <v>105</v>
      </c>
      <c r="G64" s="4">
        <v>59</v>
      </c>
      <c r="H64" s="4">
        <v>60</v>
      </c>
      <c r="I64" s="4">
        <v>3</v>
      </c>
      <c r="J64" s="4">
        <v>1</v>
      </c>
      <c r="K64" s="4" t="s">
        <v>105</v>
      </c>
      <c r="L64" s="4">
        <v>27607.18</v>
      </c>
      <c r="M64" s="4">
        <v>22.22</v>
      </c>
      <c r="N64" s="4">
        <v>22.22</v>
      </c>
      <c r="O64" s="4">
        <v>3.43</v>
      </c>
      <c r="P64" s="4">
        <v>7.0250000000000004</v>
      </c>
      <c r="Q64" s="4">
        <v>0.60199999999999998</v>
      </c>
      <c r="R64" s="4">
        <v>6.9989999999999997</v>
      </c>
      <c r="S64" s="4"/>
      <c r="T64" s="4" t="str">
        <f>IF(Obstacles1114[[#This Row],[Minimum Distance Vert. Comp. (m)]]&gt;Obstacles1114[[#This Row],[Required Distance At Min. (m)]],"OK","NG")</f>
        <v>OK</v>
      </c>
      <c r="U64" s="4" t="s">
        <v>112</v>
      </c>
      <c r="V6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65" spans="1:22" ht="15" customHeight="1" x14ac:dyDescent="0.25">
      <c r="A65" s="4">
        <v>60</v>
      </c>
      <c r="B65" s="4">
        <v>60</v>
      </c>
      <c r="C65" s="4">
        <v>61</v>
      </c>
      <c r="D65" s="4">
        <v>1</v>
      </c>
      <c r="E65" s="4">
        <v>1</v>
      </c>
      <c r="F65" s="4" t="s">
        <v>105</v>
      </c>
      <c r="G65" s="4">
        <v>60</v>
      </c>
      <c r="H65" s="4">
        <v>61</v>
      </c>
      <c r="I65" s="4">
        <v>3</v>
      </c>
      <c r="J65" s="4">
        <v>1</v>
      </c>
      <c r="K65" s="4" t="s">
        <v>105</v>
      </c>
      <c r="L65" s="4">
        <v>28119.84</v>
      </c>
      <c r="M65" s="4">
        <v>22.93</v>
      </c>
      <c r="N65" s="4">
        <v>22.93</v>
      </c>
      <c r="O65" s="4">
        <v>3.43</v>
      </c>
      <c r="P65" s="4">
        <v>7.0259999999999998</v>
      </c>
      <c r="Q65" s="4">
        <v>0.6</v>
      </c>
      <c r="R65" s="4">
        <v>7</v>
      </c>
      <c r="S65" s="4"/>
      <c r="T65" s="4" t="str">
        <f>IF(Obstacles1114[[#This Row],[Minimum Distance Vert. Comp. (m)]]&gt;Obstacles1114[[#This Row],[Required Distance At Min. (m)]],"OK","NG")</f>
        <v>OK</v>
      </c>
      <c r="U65" s="4" t="s">
        <v>112</v>
      </c>
      <c r="V6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66" spans="1:22" x14ac:dyDescent="0.25">
      <c r="A66" s="4">
        <v>61</v>
      </c>
      <c r="B66" s="4">
        <v>61</v>
      </c>
      <c r="C66" s="4">
        <v>62</v>
      </c>
      <c r="D66" s="4">
        <v>1</v>
      </c>
      <c r="E66" s="4">
        <v>1</v>
      </c>
      <c r="F66" s="4" t="s">
        <v>105</v>
      </c>
      <c r="G66" s="4">
        <v>61</v>
      </c>
      <c r="H66" s="4">
        <v>62</v>
      </c>
      <c r="I66" s="4">
        <v>3</v>
      </c>
      <c r="J66" s="4">
        <v>1</v>
      </c>
      <c r="K66" s="4" t="s">
        <v>105</v>
      </c>
      <c r="L66" s="4">
        <v>28633.06</v>
      </c>
      <c r="M66" s="4">
        <v>22.3</v>
      </c>
      <c r="N66" s="4">
        <v>22.3</v>
      </c>
      <c r="O66" s="4">
        <v>3.43</v>
      </c>
      <c r="P66" s="4">
        <v>7.0250000000000004</v>
      </c>
      <c r="Q66" s="4">
        <v>0.60799999999999998</v>
      </c>
      <c r="R66" s="4">
        <v>6.9989999999999997</v>
      </c>
      <c r="S66" s="4"/>
      <c r="T66" s="4" t="str">
        <f>IF(Obstacles1114[[#This Row],[Minimum Distance Vert. Comp. (m)]]&gt;Obstacles1114[[#This Row],[Required Distance At Min. (m)]],"OK","NG")</f>
        <v>OK</v>
      </c>
      <c r="U66" s="4" t="s">
        <v>112</v>
      </c>
      <c r="V6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67" spans="1:22" ht="15" customHeight="1" x14ac:dyDescent="0.25">
      <c r="A67" s="4">
        <v>62</v>
      </c>
      <c r="B67" s="4">
        <v>62</v>
      </c>
      <c r="C67" s="4">
        <v>63</v>
      </c>
      <c r="D67" s="4">
        <v>1</v>
      </c>
      <c r="E67" s="4">
        <v>1</v>
      </c>
      <c r="F67" s="4" t="s">
        <v>105</v>
      </c>
      <c r="G67" s="4">
        <v>62</v>
      </c>
      <c r="H67" s="4">
        <v>63</v>
      </c>
      <c r="I67" s="4">
        <v>3</v>
      </c>
      <c r="J67" s="4">
        <v>1</v>
      </c>
      <c r="K67" s="4" t="s">
        <v>105</v>
      </c>
      <c r="L67" s="4">
        <v>29115.48</v>
      </c>
      <c r="M67" s="4">
        <v>17.96</v>
      </c>
      <c r="N67" s="4">
        <v>17.96</v>
      </c>
      <c r="O67" s="4">
        <v>3.43</v>
      </c>
      <c r="P67" s="4">
        <v>7.032</v>
      </c>
      <c r="Q67" s="4">
        <v>0.68300000000000005</v>
      </c>
      <c r="R67" s="4">
        <v>6.9989999999999997</v>
      </c>
      <c r="S67" s="4"/>
      <c r="T67" s="4" t="str">
        <f>IF(Obstacles1114[[#This Row],[Minimum Distance Vert. Comp. (m)]]&gt;Obstacles1114[[#This Row],[Required Distance At Min. (m)]],"OK","NG")</f>
        <v>OK</v>
      </c>
      <c r="U67" s="4" t="s">
        <v>112</v>
      </c>
      <c r="V6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68" spans="1:22" ht="15" customHeight="1" x14ac:dyDescent="0.25">
      <c r="A68" s="4">
        <v>63</v>
      </c>
      <c r="B68" s="4">
        <v>63</v>
      </c>
      <c r="C68" s="4">
        <v>64</v>
      </c>
      <c r="D68" s="4">
        <v>41</v>
      </c>
      <c r="E68" s="4">
        <v>1</v>
      </c>
      <c r="F68" s="4" t="s">
        <v>105</v>
      </c>
      <c r="G68" s="4">
        <v>63</v>
      </c>
      <c r="H68" s="4">
        <v>64</v>
      </c>
      <c r="I68" s="4">
        <v>43</v>
      </c>
      <c r="J68" s="4">
        <v>1</v>
      </c>
      <c r="K68" s="4" t="s">
        <v>105</v>
      </c>
      <c r="L68" s="4">
        <v>29590.26</v>
      </c>
      <c r="M68" s="4">
        <v>19.190000000000001</v>
      </c>
      <c r="N68" s="4">
        <v>19.190000000000001</v>
      </c>
      <c r="O68" s="4">
        <v>3.43</v>
      </c>
      <c r="P68" s="4">
        <v>7.032</v>
      </c>
      <c r="Q68" s="4">
        <v>0.67600000000000005</v>
      </c>
      <c r="R68" s="4">
        <v>7</v>
      </c>
      <c r="S68" s="4"/>
      <c r="T68" s="4" t="str">
        <f>IF(Obstacles1114[[#This Row],[Minimum Distance Vert. Comp. (m)]]&gt;Obstacles1114[[#This Row],[Required Distance At Min. (m)]],"OK","NG")</f>
        <v>OK</v>
      </c>
      <c r="U68" s="4" t="s">
        <v>112</v>
      </c>
      <c r="V6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69" spans="1:22" x14ac:dyDescent="0.25">
      <c r="A69" s="4">
        <v>64</v>
      </c>
      <c r="B69" s="4">
        <v>64</v>
      </c>
      <c r="C69" s="4">
        <v>65</v>
      </c>
      <c r="D69" s="4">
        <v>1</v>
      </c>
      <c r="E69" s="4">
        <v>1</v>
      </c>
      <c r="F69" s="4" t="s">
        <v>105</v>
      </c>
      <c r="G69" s="4">
        <v>64</v>
      </c>
      <c r="H69" s="4">
        <v>65</v>
      </c>
      <c r="I69" s="4">
        <v>3</v>
      </c>
      <c r="J69" s="4">
        <v>1</v>
      </c>
      <c r="K69" s="4" t="s">
        <v>105</v>
      </c>
      <c r="L69" s="4">
        <v>30081.119999999999</v>
      </c>
      <c r="M69" s="4">
        <v>22.37</v>
      </c>
      <c r="N69" s="4">
        <v>22.37</v>
      </c>
      <c r="O69" s="4">
        <v>3.43</v>
      </c>
      <c r="P69" s="4">
        <v>7.0250000000000004</v>
      </c>
      <c r="Q69" s="4">
        <v>0.60899999999999999</v>
      </c>
      <c r="R69" s="4">
        <v>6.9989999999999997</v>
      </c>
      <c r="S69" s="4"/>
      <c r="T69" s="4" t="str">
        <f>IF(Obstacles1114[[#This Row],[Minimum Distance Vert. Comp. (m)]]&gt;Obstacles1114[[#This Row],[Required Distance At Min. (m)]],"OK","NG")</f>
        <v>OK</v>
      </c>
      <c r="U69" s="4" t="s">
        <v>112</v>
      </c>
      <c r="V6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70" spans="1:22" ht="15" customHeight="1" x14ac:dyDescent="0.25">
      <c r="A70" s="4">
        <v>65</v>
      </c>
      <c r="B70" s="4">
        <v>65</v>
      </c>
      <c r="C70" s="4">
        <v>66</v>
      </c>
      <c r="D70" s="4">
        <v>1</v>
      </c>
      <c r="E70" s="4">
        <v>1</v>
      </c>
      <c r="F70" s="4" t="s">
        <v>105</v>
      </c>
      <c r="G70" s="4">
        <v>65</v>
      </c>
      <c r="H70" s="4">
        <v>66</v>
      </c>
      <c r="I70" s="4">
        <v>3</v>
      </c>
      <c r="J70" s="4">
        <v>1</v>
      </c>
      <c r="K70" s="4" t="s">
        <v>105</v>
      </c>
      <c r="L70" s="4">
        <v>30596.52</v>
      </c>
      <c r="M70" s="4">
        <v>23.14</v>
      </c>
      <c r="N70" s="4">
        <v>23.14</v>
      </c>
      <c r="O70" s="4">
        <v>3.43</v>
      </c>
      <c r="P70" s="4">
        <v>7.0250000000000004</v>
      </c>
      <c r="Q70" s="4">
        <v>0.60899999999999999</v>
      </c>
      <c r="R70" s="4">
        <v>6.9980000000000002</v>
      </c>
      <c r="S70" s="4"/>
      <c r="T70" s="4" t="str">
        <f>IF(Obstacles1114[[#This Row],[Minimum Distance Vert. Comp. (m)]]&gt;Obstacles1114[[#This Row],[Required Distance At Min. (m)]],"OK","NG")</f>
        <v>OK</v>
      </c>
      <c r="U70" s="4" t="s">
        <v>112</v>
      </c>
      <c r="V7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71" spans="1:22" ht="15" customHeight="1" x14ac:dyDescent="0.25">
      <c r="A71" s="4">
        <v>66</v>
      </c>
      <c r="B71" s="4">
        <v>66</v>
      </c>
      <c r="C71" s="4">
        <v>67</v>
      </c>
      <c r="D71" s="4">
        <v>1</v>
      </c>
      <c r="E71" s="4">
        <v>1</v>
      </c>
      <c r="F71" s="4" t="s">
        <v>105</v>
      </c>
      <c r="G71" s="4">
        <v>66</v>
      </c>
      <c r="H71" s="4">
        <v>67</v>
      </c>
      <c r="I71" s="4">
        <v>3</v>
      </c>
      <c r="J71" s="4">
        <v>1</v>
      </c>
      <c r="K71" s="4" t="s">
        <v>105</v>
      </c>
      <c r="L71" s="4">
        <v>31114.21</v>
      </c>
      <c r="M71" s="4">
        <v>22.9</v>
      </c>
      <c r="N71" s="4">
        <v>22.9</v>
      </c>
      <c r="O71" s="4">
        <v>3.43</v>
      </c>
      <c r="P71" s="4">
        <v>7.0259999999999998</v>
      </c>
      <c r="Q71" s="4">
        <v>0.6</v>
      </c>
      <c r="R71" s="4">
        <v>7</v>
      </c>
      <c r="S71" s="4"/>
      <c r="T71" s="4" t="str">
        <f>IF(Obstacles1114[[#This Row],[Minimum Distance Vert. Comp. (m)]]&gt;Obstacles1114[[#This Row],[Required Distance At Min. (m)]],"OK","NG")</f>
        <v>OK</v>
      </c>
      <c r="U71" s="4" t="s">
        <v>112</v>
      </c>
      <c r="V7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72" spans="1:22" x14ac:dyDescent="0.25">
      <c r="A72" s="4">
        <v>67</v>
      </c>
      <c r="B72" s="4">
        <v>67</v>
      </c>
      <c r="C72" s="4">
        <v>68</v>
      </c>
      <c r="D72" s="4">
        <v>1</v>
      </c>
      <c r="E72" s="4">
        <v>1</v>
      </c>
      <c r="F72" s="4" t="s">
        <v>105</v>
      </c>
      <c r="G72" s="4">
        <v>67</v>
      </c>
      <c r="H72" s="4">
        <v>68</v>
      </c>
      <c r="I72" s="4">
        <v>3</v>
      </c>
      <c r="J72" s="4">
        <v>1</v>
      </c>
      <c r="K72" s="4" t="s">
        <v>105</v>
      </c>
      <c r="L72" s="4">
        <v>31617.18</v>
      </c>
      <c r="M72" s="4">
        <v>20.76</v>
      </c>
      <c r="N72" s="4">
        <v>20.76</v>
      </c>
      <c r="O72" s="4">
        <v>3.43</v>
      </c>
      <c r="P72" s="4">
        <v>7.0250000000000004</v>
      </c>
      <c r="Q72" s="4">
        <v>0.60399999999999998</v>
      </c>
      <c r="R72" s="4">
        <v>6.9989999999999997</v>
      </c>
      <c r="S72" s="4"/>
      <c r="T72" s="4" t="str">
        <f>IF(Obstacles1114[[#This Row],[Minimum Distance Vert. Comp. (m)]]&gt;Obstacles1114[[#This Row],[Required Distance At Min. (m)]],"OK","NG")</f>
        <v>OK</v>
      </c>
      <c r="U72" s="4" t="s">
        <v>112</v>
      </c>
      <c r="V7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73" spans="1:22" ht="15" customHeight="1" x14ac:dyDescent="0.25">
      <c r="A73" s="4">
        <v>68</v>
      </c>
      <c r="B73" s="4">
        <v>68</v>
      </c>
      <c r="C73" s="4">
        <v>69</v>
      </c>
      <c r="D73" s="4">
        <v>1</v>
      </c>
      <c r="E73" s="4">
        <v>1</v>
      </c>
      <c r="F73" s="4" t="s">
        <v>105</v>
      </c>
      <c r="G73" s="4">
        <v>68</v>
      </c>
      <c r="H73" s="4">
        <v>69</v>
      </c>
      <c r="I73" s="4">
        <v>3</v>
      </c>
      <c r="J73" s="4">
        <v>1</v>
      </c>
      <c r="K73" s="4" t="s">
        <v>105</v>
      </c>
      <c r="L73" s="4">
        <v>32083.46</v>
      </c>
      <c r="M73" s="4">
        <v>16.899999999999999</v>
      </c>
      <c r="N73" s="4">
        <v>16.899999999999999</v>
      </c>
      <c r="O73" s="4">
        <v>3.43</v>
      </c>
      <c r="P73" s="4">
        <v>7.0250000000000004</v>
      </c>
      <c r="Q73" s="4">
        <v>0.60299999999999998</v>
      </c>
      <c r="R73" s="4">
        <v>6.9989999999999997</v>
      </c>
      <c r="S73" s="4"/>
      <c r="T73" s="4" t="str">
        <f>IF(Obstacles1114[[#This Row],[Minimum Distance Vert. Comp. (m)]]&gt;Obstacles1114[[#This Row],[Required Distance At Min. (m)]],"OK","NG")</f>
        <v>OK</v>
      </c>
      <c r="U73" s="4" t="s">
        <v>112</v>
      </c>
      <c r="V7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74" spans="1:22" ht="15" customHeight="1" x14ac:dyDescent="0.25">
      <c r="A74" s="4">
        <v>69</v>
      </c>
      <c r="B74" s="4">
        <v>69</v>
      </c>
      <c r="C74" s="4">
        <v>70</v>
      </c>
      <c r="D74" s="4">
        <v>1</v>
      </c>
      <c r="E74" s="4">
        <v>1</v>
      </c>
      <c r="F74" s="4" t="s">
        <v>105</v>
      </c>
      <c r="G74" s="4">
        <v>69</v>
      </c>
      <c r="H74" s="4">
        <v>70</v>
      </c>
      <c r="I74" s="4">
        <v>3</v>
      </c>
      <c r="J74" s="4">
        <v>1</v>
      </c>
      <c r="K74" s="4" t="s">
        <v>105</v>
      </c>
      <c r="L74" s="4">
        <v>32562.19</v>
      </c>
      <c r="M74" s="4">
        <v>23.02</v>
      </c>
      <c r="N74" s="4">
        <v>23.02</v>
      </c>
      <c r="O74" s="4">
        <v>3.43</v>
      </c>
      <c r="P74" s="4">
        <v>7.0259999999999998</v>
      </c>
      <c r="Q74" s="4">
        <v>0.6</v>
      </c>
      <c r="R74" s="4">
        <v>7</v>
      </c>
      <c r="S74" s="4"/>
      <c r="T74" s="4" t="str">
        <f>IF(Obstacles1114[[#This Row],[Minimum Distance Vert. Comp. (m)]]&gt;Obstacles1114[[#This Row],[Required Distance At Min. (m)]],"OK","NG")</f>
        <v>OK</v>
      </c>
      <c r="U74" s="4" t="s">
        <v>112</v>
      </c>
      <c r="V7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75" spans="1:22" x14ac:dyDescent="0.25">
      <c r="A75" s="4">
        <v>70</v>
      </c>
      <c r="B75" s="4">
        <v>70</v>
      </c>
      <c r="C75" s="4">
        <v>71</v>
      </c>
      <c r="D75" s="4">
        <v>1</v>
      </c>
      <c r="E75" s="4">
        <v>1</v>
      </c>
      <c r="F75" s="4" t="s">
        <v>105</v>
      </c>
      <c r="G75" s="4">
        <v>70</v>
      </c>
      <c r="H75" s="4">
        <v>71</v>
      </c>
      <c r="I75" s="4">
        <v>3</v>
      </c>
      <c r="J75" s="4">
        <v>1</v>
      </c>
      <c r="K75" s="4" t="s">
        <v>105</v>
      </c>
      <c r="L75" s="4">
        <v>33073.379999999997</v>
      </c>
      <c r="M75" s="4">
        <v>22.01</v>
      </c>
      <c r="N75" s="4">
        <v>22.01</v>
      </c>
      <c r="O75" s="4">
        <v>3.43</v>
      </c>
      <c r="P75" s="4">
        <v>7.0259999999999998</v>
      </c>
      <c r="Q75" s="4">
        <v>0.6</v>
      </c>
      <c r="R75" s="4">
        <v>7</v>
      </c>
      <c r="S75" s="4"/>
      <c r="T75" s="4" t="str">
        <f>IF(Obstacles1114[[#This Row],[Minimum Distance Vert. Comp. (m)]]&gt;Obstacles1114[[#This Row],[Required Distance At Min. (m)]],"OK","NG")</f>
        <v>OK</v>
      </c>
      <c r="U75" s="4" t="s">
        <v>112</v>
      </c>
      <c r="V7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76" spans="1:22" ht="15" customHeight="1" x14ac:dyDescent="0.25">
      <c r="A76" s="4">
        <v>71</v>
      </c>
      <c r="B76" s="4">
        <v>71</v>
      </c>
      <c r="C76" s="4">
        <v>72</v>
      </c>
      <c r="D76" s="4">
        <v>1</v>
      </c>
      <c r="E76" s="4">
        <v>1</v>
      </c>
      <c r="F76" s="4" t="s">
        <v>105</v>
      </c>
      <c r="G76" s="4">
        <v>71</v>
      </c>
      <c r="H76" s="4">
        <v>72</v>
      </c>
      <c r="I76" s="4">
        <v>3</v>
      </c>
      <c r="J76" s="4">
        <v>1</v>
      </c>
      <c r="K76" s="4" t="s">
        <v>105</v>
      </c>
      <c r="L76" s="4">
        <v>33576.730000000003</v>
      </c>
      <c r="M76" s="4">
        <v>21.68</v>
      </c>
      <c r="N76" s="4">
        <v>21.68</v>
      </c>
      <c r="O76" s="4">
        <v>3.43</v>
      </c>
      <c r="P76" s="4">
        <v>7.0250000000000004</v>
      </c>
      <c r="Q76" s="4">
        <v>0.60699999999999998</v>
      </c>
      <c r="R76" s="4">
        <v>6.9989999999999997</v>
      </c>
      <c r="S76" s="4"/>
      <c r="T76" s="4" t="str">
        <f>IF(Obstacles1114[[#This Row],[Minimum Distance Vert. Comp. (m)]]&gt;Obstacles1114[[#This Row],[Required Distance At Min. (m)]],"OK","NG")</f>
        <v>OK</v>
      </c>
      <c r="U76" s="4" t="s">
        <v>112</v>
      </c>
      <c r="V7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77" spans="1:22" ht="15" customHeight="1" x14ac:dyDescent="0.25">
      <c r="A77" s="4">
        <v>72</v>
      </c>
      <c r="B77" s="4">
        <v>72</v>
      </c>
      <c r="C77" s="4">
        <v>73</v>
      </c>
      <c r="D77" s="4">
        <v>1</v>
      </c>
      <c r="E77" s="4">
        <v>1</v>
      </c>
      <c r="F77" s="4" t="s">
        <v>105</v>
      </c>
      <c r="G77" s="4">
        <v>72</v>
      </c>
      <c r="H77" s="4">
        <v>73</v>
      </c>
      <c r="I77" s="4">
        <v>3</v>
      </c>
      <c r="J77" s="4">
        <v>1</v>
      </c>
      <c r="K77" s="4" t="s">
        <v>105</v>
      </c>
      <c r="L77" s="4">
        <v>34056.410000000003</v>
      </c>
      <c r="M77" s="4">
        <v>18.2</v>
      </c>
      <c r="N77" s="4">
        <v>18.2</v>
      </c>
      <c r="O77" s="4">
        <v>3.43</v>
      </c>
      <c r="P77" s="4">
        <v>7.0359999999999996</v>
      </c>
      <c r="Q77" s="4">
        <v>0.68100000000000005</v>
      </c>
      <c r="R77" s="4">
        <v>7.0030000000000001</v>
      </c>
      <c r="S77" s="4"/>
      <c r="T77" s="4" t="str">
        <f>IF(Obstacles1114[[#This Row],[Minimum Distance Vert. Comp. (m)]]&gt;Obstacles1114[[#This Row],[Required Distance At Min. (m)]],"OK","NG")</f>
        <v>OK</v>
      </c>
      <c r="U77" s="4" t="s">
        <v>112</v>
      </c>
      <c r="V7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78" spans="1:22" x14ac:dyDescent="0.25">
      <c r="A78" s="4">
        <v>73</v>
      </c>
      <c r="B78" s="4">
        <v>73</v>
      </c>
      <c r="C78" s="4">
        <v>74</v>
      </c>
      <c r="D78" s="4">
        <v>41</v>
      </c>
      <c r="E78" s="4">
        <v>1</v>
      </c>
      <c r="F78" s="4" t="s">
        <v>105</v>
      </c>
      <c r="G78" s="4">
        <v>73</v>
      </c>
      <c r="H78" s="4">
        <v>74</v>
      </c>
      <c r="I78" s="4">
        <v>43</v>
      </c>
      <c r="J78" s="4">
        <v>1</v>
      </c>
      <c r="K78" s="4" t="s">
        <v>105</v>
      </c>
      <c r="L78" s="4">
        <v>34497.81</v>
      </c>
      <c r="M78" s="4">
        <v>14.47</v>
      </c>
      <c r="N78" s="4">
        <v>14.47</v>
      </c>
      <c r="O78" s="4">
        <v>3.43</v>
      </c>
      <c r="P78" s="4">
        <v>7.0350000000000001</v>
      </c>
      <c r="Q78" s="4">
        <v>0.68</v>
      </c>
      <c r="R78" s="4">
        <v>7.0030000000000001</v>
      </c>
      <c r="S78" s="4"/>
      <c r="T78" s="4" t="str">
        <f>IF(Obstacles1114[[#This Row],[Minimum Distance Vert. Comp. (m)]]&gt;Obstacles1114[[#This Row],[Required Distance At Min. (m)]],"OK","NG")</f>
        <v>OK</v>
      </c>
      <c r="U78" s="4" t="s">
        <v>112</v>
      </c>
      <c r="V7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79" spans="1:22" ht="15" customHeight="1" x14ac:dyDescent="0.25">
      <c r="A79" s="4">
        <v>74</v>
      </c>
      <c r="B79" s="4">
        <v>74</v>
      </c>
      <c r="C79" s="4">
        <v>75</v>
      </c>
      <c r="D79" s="4">
        <v>1</v>
      </c>
      <c r="E79" s="4">
        <v>1</v>
      </c>
      <c r="F79" s="4" t="s">
        <v>105</v>
      </c>
      <c r="G79" s="4">
        <v>74</v>
      </c>
      <c r="H79" s="4">
        <v>75</v>
      </c>
      <c r="I79" s="4">
        <v>3</v>
      </c>
      <c r="J79" s="4">
        <v>1</v>
      </c>
      <c r="K79" s="4" t="s">
        <v>105</v>
      </c>
      <c r="L79" s="4">
        <v>34935.25</v>
      </c>
      <c r="M79" s="4">
        <v>19.53</v>
      </c>
      <c r="N79" s="4">
        <v>19.53</v>
      </c>
      <c r="O79" s="4">
        <v>3.43</v>
      </c>
      <c r="P79" s="4">
        <v>7.0250000000000004</v>
      </c>
      <c r="Q79" s="4">
        <v>0.61</v>
      </c>
      <c r="R79" s="4">
        <v>6.9980000000000002</v>
      </c>
      <c r="S79" s="4"/>
      <c r="T79" s="4" t="str">
        <f>IF(Obstacles1114[[#This Row],[Minimum Distance Vert. Comp. (m)]]&gt;Obstacles1114[[#This Row],[Required Distance At Min. (m)]],"OK","NG")</f>
        <v>OK</v>
      </c>
      <c r="U79" s="4" t="s">
        <v>112</v>
      </c>
      <c r="V7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80" spans="1:22" ht="15" customHeight="1" x14ac:dyDescent="0.25">
      <c r="A80" s="4">
        <v>75</v>
      </c>
      <c r="B80" s="4">
        <v>75</v>
      </c>
      <c r="C80" s="4">
        <v>76</v>
      </c>
      <c r="D80" s="4">
        <v>1</v>
      </c>
      <c r="E80" s="4">
        <v>1</v>
      </c>
      <c r="F80" s="4" t="s">
        <v>105</v>
      </c>
      <c r="G80" s="4">
        <v>75</v>
      </c>
      <c r="H80" s="4">
        <v>76</v>
      </c>
      <c r="I80" s="4">
        <v>3</v>
      </c>
      <c r="J80" s="4">
        <v>1</v>
      </c>
      <c r="K80" s="4" t="s">
        <v>105</v>
      </c>
      <c r="L80" s="4">
        <v>35427.370000000003</v>
      </c>
      <c r="M80" s="4">
        <v>22.76</v>
      </c>
      <c r="N80" s="4">
        <v>22.76</v>
      </c>
      <c r="O80" s="4">
        <v>3.43</v>
      </c>
      <c r="P80" s="4">
        <v>7.0259999999999998</v>
      </c>
      <c r="Q80" s="4">
        <v>0.6</v>
      </c>
      <c r="R80" s="4">
        <v>7</v>
      </c>
      <c r="S80" s="4"/>
      <c r="T80" s="4" t="str">
        <f>IF(Obstacles1114[[#This Row],[Minimum Distance Vert. Comp. (m)]]&gt;Obstacles1114[[#This Row],[Required Distance At Min. (m)]],"OK","NG")</f>
        <v>OK</v>
      </c>
      <c r="U80" s="4" t="s">
        <v>112</v>
      </c>
      <c r="V8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81" spans="1:22" x14ac:dyDescent="0.25">
      <c r="A81" s="4">
        <v>76</v>
      </c>
      <c r="B81" s="4">
        <v>76</v>
      </c>
      <c r="C81" s="4">
        <v>77</v>
      </c>
      <c r="D81" s="4">
        <v>1</v>
      </c>
      <c r="E81" s="4">
        <v>1</v>
      </c>
      <c r="F81" s="4" t="s">
        <v>105</v>
      </c>
      <c r="G81" s="4">
        <v>76</v>
      </c>
      <c r="H81" s="4">
        <v>77</v>
      </c>
      <c r="I81" s="4">
        <v>3</v>
      </c>
      <c r="J81" s="4">
        <v>1</v>
      </c>
      <c r="K81" s="4" t="s">
        <v>105</v>
      </c>
      <c r="L81" s="4">
        <v>35913.32</v>
      </c>
      <c r="M81" s="4">
        <v>18.66</v>
      </c>
      <c r="N81" s="4">
        <v>18.66</v>
      </c>
      <c r="O81" s="4">
        <v>3.43</v>
      </c>
      <c r="P81" s="4">
        <v>7.0250000000000004</v>
      </c>
      <c r="Q81" s="4">
        <v>0.60499999999999998</v>
      </c>
      <c r="R81" s="4">
        <v>6.9989999999999997</v>
      </c>
      <c r="S81" s="4"/>
      <c r="T81" s="4" t="str">
        <f>IF(Obstacles1114[[#This Row],[Minimum Distance Vert. Comp. (m)]]&gt;Obstacles1114[[#This Row],[Required Distance At Min. (m)]],"OK","NG")</f>
        <v>OK</v>
      </c>
      <c r="U81" s="4" t="s">
        <v>112</v>
      </c>
      <c r="V8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82" spans="1:22" x14ac:dyDescent="0.25">
      <c r="A82" s="4">
        <v>77</v>
      </c>
      <c r="B82" s="4">
        <v>77</v>
      </c>
      <c r="C82" s="4">
        <v>78</v>
      </c>
      <c r="D82" s="4">
        <v>1</v>
      </c>
      <c r="E82" s="4">
        <v>1</v>
      </c>
      <c r="F82" s="4" t="s">
        <v>105</v>
      </c>
      <c r="G82" s="4">
        <v>77</v>
      </c>
      <c r="H82" s="4">
        <v>78</v>
      </c>
      <c r="I82" s="4">
        <v>3</v>
      </c>
      <c r="J82" s="4">
        <v>1</v>
      </c>
      <c r="K82" s="4" t="s">
        <v>105</v>
      </c>
      <c r="L82" s="4">
        <v>36367.160000000003</v>
      </c>
      <c r="M82" s="4">
        <v>17.309999999999999</v>
      </c>
      <c r="N82" s="4">
        <v>17.309999999999999</v>
      </c>
      <c r="O82" s="4">
        <v>3.43</v>
      </c>
      <c r="P82" s="4">
        <v>7.0250000000000004</v>
      </c>
      <c r="Q82" s="4">
        <v>0.60799999999999998</v>
      </c>
      <c r="R82" s="4">
        <v>6.9989999999999997</v>
      </c>
      <c r="S82" s="4"/>
      <c r="T82" s="4" t="str">
        <f>IF(Obstacles1114[[#This Row],[Minimum Distance Vert. Comp. (m)]]&gt;Obstacles1114[[#This Row],[Required Distance At Min. (m)]],"OK","NG")</f>
        <v>OK</v>
      </c>
      <c r="U82" s="4" t="s">
        <v>112</v>
      </c>
      <c r="V8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83" spans="1:22" ht="15" customHeight="1" x14ac:dyDescent="0.25">
      <c r="A83" s="4">
        <v>78</v>
      </c>
      <c r="B83" s="4">
        <v>78</v>
      </c>
      <c r="C83" s="4">
        <v>79</v>
      </c>
      <c r="D83" s="4">
        <v>1</v>
      </c>
      <c r="E83" s="4">
        <v>1</v>
      </c>
      <c r="F83" s="4" t="s">
        <v>105</v>
      </c>
      <c r="G83" s="4">
        <v>78</v>
      </c>
      <c r="H83" s="4">
        <v>79</v>
      </c>
      <c r="I83" s="4">
        <v>3</v>
      </c>
      <c r="J83" s="4">
        <v>1</v>
      </c>
      <c r="K83" s="4" t="s">
        <v>105</v>
      </c>
      <c r="L83" s="4">
        <v>36856.660000000003</v>
      </c>
      <c r="M83" s="4">
        <v>24.44</v>
      </c>
      <c r="N83" s="4">
        <v>24.44</v>
      </c>
      <c r="O83" s="4">
        <v>3.43</v>
      </c>
      <c r="P83" s="4">
        <v>7.0259999999999998</v>
      </c>
      <c r="Q83" s="4">
        <v>0.6</v>
      </c>
      <c r="R83" s="4">
        <v>7</v>
      </c>
      <c r="S83" s="4"/>
      <c r="T83" s="4" t="str">
        <f>IF(Obstacles1114[[#This Row],[Minimum Distance Vert. Comp. (m)]]&gt;Obstacles1114[[#This Row],[Required Distance At Min. (m)]],"OK","NG")</f>
        <v>OK</v>
      </c>
      <c r="U83" s="4" t="s">
        <v>112</v>
      </c>
      <c r="V8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84" spans="1:22" ht="15" customHeight="1" x14ac:dyDescent="0.25">
      <c r="A84" s="4">
        <v>79</v>
      </c>
      <c r="B84" s="4">
        <v>79</v>
      </c>
      <c r="C84" s="4">
        <v>80</v>
      </c>
      <c r="D84" s="4">
        <v>1</v>
      </c>
      <c r="E84" s="4">
        <v>1</v>
      </c>
      <c r="F84" s="4" t="s">
        <v>105</v>
      </c>
      <c r="G84" s="4">
        <v>79</v>
      </c>
      <c r="H84" s="4">
        <v>80</v>
      </c>
      <c r="I84" s="4">
        <v>3</v>
      </c>
      <c r="J84" s="4">
        <v>1</v>
      </c>
      <c r="K84" s="4" t="s">
        <v>105</v>
      </c>
      <c r="L84" s="4">
        <v>37353.97</v>
      </c>
      <c r="M84" s="4">
        <v>18.809999999999999</v>
      </c>
      <c r="N84" s="4">
        <v>18.809999999999999</v>
      </c>
      <c r="O84" s="4">
        <v>3.43</v>
      </c>
      <c r="P84" s="4">
        <v>7.0250000000000004</v>
      </c>
      <c r="Q84" s="4">
        <v>0.60599999999999998</v>
      </c>
      <c r="R84" s="4">
        <v>6.9989999999999997</v>
      </c>
      <c r="S84" s="4"/>
      <c r="T84" s="4" t="str">
        <f>IF(Obstacles1114[[#This Row],[Minimum Distance Vert. Comp. (m)]]&gt;Obstacles1114[[#This Row],[Required Distance At Min. (m)]],"OK","NG")</f>
        <v>OK</v>
      </c>
      <c r="U84" s="4" t="s">
        <v>112</v>
      </c>
      <c r="V8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85" spans="1:22" x14ac:dyDescent="0.25">
      <c r="A85" s="4">
        <v>80</v>
      </c>
      <c r="B85" s="4">
        <v>80</v>
      </c>
      <c r="C85" s="4">
        <v>81</v>
      </c>
      <c r="D85" s="4">
        <v>1</v>
      </c>
      <c r="E85" s="4">
        <v>1</v>
      </c>
      <c r="F85" s="4" t="s">
        <v>105</v>
      </c>
      <c r="G85" s="4">
        <v>80</v>
      </c>
      <c r="H85" s="4">
        <v>81</v>
      </c>
      <c r="I85" s="4">
        <v>3</v>
      </c>
      <c r="J85" s="4">
        <v>1</v>
      </c>
      <c r="K85" s="4" t="s">
        <v>105</v>
      </c>
      <c r="L85" s="4">
        <v>37817.89</v>
      </c>
      <c r="M85" s="4">
        <v>18.64</v>
      </c>
      <c r="N85" s="4">
        <v>18.64</v>
      </c>
      <c r="O85" s="4">
        <v>3.43</v>
      </c>
      <c r="P85" s="4">
        <v>7.0259999999999998</v>
      </c>
      <c r="Q85" s="4">
        <v>0.60199999999999998</v>
      </c>
      <c r="R85" s="4">
        <v>7</v>
      </c>
      <c r="S85" s="4"/>
      <c r="T85" s="4" t="str">
        <f>IF(Obstacles1114[[#This Row],[Minimum Distance Vert. Comp. (m)]]&gt;Obstacles1114[[#This Row],[Required Distance At Min. (m)]],"OK","NG")</f>
        <v>OK</v>
      </c>
      <c r="U85" s="4" t="s">
        <v>112</v>
      </c>
      <c r="V8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86" spans="1:22" ht="15" customHeight="1" x14ac:dyDescent="0.25">
      <c r="A86" s="4">
        <v>81</v>
      </c>
      <c r="B86" s="4">
        <v>81</v>
      </c>
      <c r="C86" s="4">
        <v>82</v>
      </c>
      <c r="D86" s="4">
        <v>1</v>
      </c>
      <c r="E86" s="4">
        <v>1</v>
      </c>
      <c r="F86" s="4" t="s">
        <v>105</v>
      </c>
      <c r="G86" s="4">
        <v>81</v>
      </c>
      <c r="H86" s="4">
        <v>82</v>
      </c>
      <c r="I86" s="4">
        <v>3</v>
      </c>
      <c r="J86" s="4">
        <v>1</v>
      </c>
      <c r="K86" s="4" t="s">
        <v>105</v>
      </c>
      <c r="L86" s="4">
        <v>38307.120000000003</v>
      </c>
      <c r="M86" s="4">
        <v>23.05</v>
      </c>
      <c r="N86" s="4">
        <v>23.05</v>
      </c>
      <c r="O86" s="4">
        <v>3.43</v>
      </c>
      <c r="P86" s="4">
        <v>7.0259999999999998</v>
      </c>
      <c r="Q86" s="4">
        <v>0.60199999999999998</v>
      </c>
      <c r="R86" s="4">
        <v>7</v>
      </c>
      <c r="S86" s="4"/>
      <c r="T86" s="4" t="str">
        <f>IF(Obstacles1114[[#This Row],[Minimum Distance Vert. Comp. (m)]]&gt;Obstacles1114[[#This Row],[Required Distance At Min. (m)]],"OK","NG")</f>
        <v>OK</v>
      </c>
      <c r="U86" s="4" t="s">
        <v>112</v>
      </c>
      <c r="V8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87" spans="1:22" ht="15" customHeight="1" x14ac:dyDescent="0.25">
      <c r="A87" s="4">
        <v>82</v>
      </c>
      <c r="B87" s="4">
        <v>82</v>
      </c>
      <c r="C87" s="4">
        <v>83</v>
      </c>
      <c r="D87" s="4">
        <v>1</v>
      </c>
      <c r="E87" s="4">
        <v>1</v>
      </c>
      <c r="F87" s="4" t="s">
        <v>105</v>
      </c>
      <c r="G87" s="4">
        <v>82</v>
      </c>
      <c r="H87" s="4">
        <v>83</v>
      </c>
      <c r="I87" s="4">
        <v>3</v>
      </c>
      <c r="J87" s="4">
        <v>1</v>
      </c>
      <c r="K87" s="4" t="s">
        <v>105</v>
      </c>
      <c r="L87" s="4">
        <v>38787.32</v>
      </c>
      <c r="M87" s="4">
        <v>17.23</v>
      </c>
      <c r="N87" s="4">
        <v>17.23</v>
      </c>
      <c r="O87" s="4">
        <v>3.43</v>
      </c>
      <c r="P87" s="4">
        <v>7.0309999999999997</v>
      </c>
      <c r="Q87" s="4">
        <v>0.68899999999999995</v>
      </c>
      <c r="R87" s="4">
        <v>6.9969999999999999</v>
      </c>
      <c r="S87" s="4"/>
      <c r="T87" s="4" t="str">
        <f>IF(Obstacles1114[[#This Row],[Minimum Distance Vert. Comp. (m)]]&gt;Obstacles1114[[#This Row],[Required Distance At Min. (m)]],"OK","NG")</f>
        <v>OK</v>
      </c>
      <c r="U87" s="4" t="s">
        <v>112</v>
      </c>
      <c r="V8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88" spans="1:22" x14ac:dyDescent="0.25">
      <c r="A88" s="4">
        <v>83</v>
      </c>
      <c r="B88" s="4">
        <v>83</v>
      </c>
      <c r="C88" s="4">
        <v>84</v>
      </c>
      <c r="D88" s="4">
        <v>41</v>
      </c>
      <c r="E88" s="4">
        <v>1</v>
      </c>
      <c r="F88" s="4" t="s">
        <v>105</v>
      </c>
      <c r="G88" s="4">
        <v>83</v>
      </c>
      <c r="H88" s="4">
        <v>84</v>
      </c>
      <c r="I88" s="4">
        <v>43</v>
      </c>
      <c r="J88" s="4">
        <v>1</v>
      </c>
      <c r="K88" s="4" t="s">
        <v>105</v>
      </c>
      <c r="L88" s="4">
        <v>39238.6</v>
      </c>
      <c r="M88" s="4">
        <v>16.559999999999999</v>
      </c>
      <c r="N88" s="4">
        <v>16.559999999999999</v>
      </c>
      <c r="O88" s="4">
        <v>3.43</v>
      </c>
      <c r="P88" s="4">
        <v>7.032</v>
      </c>
      <c r="Q88" s="4">
        <v>0.68500000000000005</v>
      </c>
      <c r="R88" s="4">
        <v>6.9980000000000002</v>
      </c>
      <c r="S88" s="4"/>
      <c r="T88" s="4" t="str">
        <f>IF(Obstacles1114[[#This Row],[Minimum Distance Vert. Comp. (m)]]&gt;Obstacles1114[[#This Row],[Required Distance At Min. (m)]],"OK","NG")</f>
        <v>OK</v>
      </c>
      <c r="U88" s="4" t="s">
        <v>112</v>
      </c>
      <c r="V8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89" spans="1:22" ht="15" customHeight="1" x14ac:dyDescent="0.25">
      <c r="A89" s="4">
        <v>84</v>
      </c>
      <c r="B89" s="4">
        <v>84</v>
      </c>
      <c r="C89" s="4">
        <v>85</v>
      </c>
      <c r="D89" s="4">
        <v>1</v>
      </c>
      <c r="E89" s="4">
        <v>1</v>
      </c>
      <c r="F89" s="4" t="s">
        <v>105</v>
      </c>
      <c r="G89" s="4">
        <v>84</v>
      </c>
      <c r="H89" s="4">
        <v>85</v>
      </c>
      <c r="I89" s="4">
        <v>3</v>
      </c>
      <c r="J89" s="4">
        <v>1</v>
      </c>
      <c r="K89" s="4" t="s">
        <v>105</v>
      </c>
      <c r="L89" s="4">
        <v>39698.660000000003</v>
      </c>
      <c r="M89" s="4">
        <v>20.32</v>
      </c>
      <c r="N89" s="4">
        <v>20.32</v>
      </c>
      <c r="O89" s="4">
        <v>3.43</v>
      </c>
      <c r="P89" s="4">
        <v>7.0229999999999997</v>
      </c>
      <c r="Q89" s="4">
        <v>0.63</v>
      </c>
      <c r="R89" s="4">
        <v>6.9950000000000001</v>
      </c>
      <c r="S89" s="4"/>
      <c r="T89" s="4" t="str">
        <f>IF(Obstacles1114[[#This Row],[Minimum Distance Vert. Comp. (m)]]&gt;Obstacles1114[[#This Row],[Required Distance At Min. (m)]],"OK","NG")</f>
        <v>OK</v>
      </c>
      <c r="U89" s="4" t="s">
        <v>112</v>
      </c>
      <c r="V8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90" spans="1:22" ht="15" customHeight="1" x14ac:dyDescent="0.25">
      <c r="A90" s="4">
        <v>85</v>
      </c>
      <c r="B90" s="4">
        <v>85</v>
      </c>
      <c r="C90" s="4">
        <v>86</v>
      </c>
      <c r="D90" s="4">
        <v>1</v>
      </c>
      <c r="E90" s="4">
        <v>1</v>
      </c>
      <c r="F90" s="4" t="s">
        <v>105</v>
      </c>
      <c r="G90" s="4">
        <v>85</v>
      </c>
      <c r="H90" s="4">
        <v>86</v>
      </c>
      <c r="I90" s="4">
        <v>3</v>
      </c>
      <c r="J90" s="4">
        <v>1</v>
      </c>
      <c r="K90" s="4" t="s">
        <v>105</v>
      </c>
      <c r="L90" s="4">
        <v>40215.86</v>
      </c>
      <c r="M90" s="4">
        <v>25.85</v>
      </c>
      <c r="N90" s="4">
        <v>25.85</v>
      </c>
      <c r="O90" s="4">
        <v>3.43</v>
      </c>
      <c r="P90" s="4">
        <v>7.0250000000000004</v>
      </c>
      <c r="Q90" s="4">
        <v>0.60299999999999998</v>
      </c>
      <c r="R90" s="4">
        <v>6.9989999999999997</v>
      </c>
      <c r="S90" s="4"/>
      <c r="T90" s="4" t="str">
        <f>IF(Obstacles1114[[#This Row],[Minimum Distance Vert. Comp. (m)]]&gt;Obstacles1114[[#This Row],[Required Distance At Min. (m)]],"OK","NG")</f>
        <v>OK</v>
      </c>
      <c r="U90" s="4" t="s">
        <v>112</v>
      </c>
      <c r="V9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91" spans="1:22" x14ac:dyDescent="0.25">
      <c r="A91" s="4">
        <v>86</v>
      </c>
      <c r="B91" s="4">
        <v>86</v>
      </c>
      <c r="C91" s="4">
        <v>87</v>
      </c>
      <c r="D91" s="4">
        <v>1</v>
      </c>
      <c r="E91" s="4">
        <v>1</v>
      </c>
      <c r="F91" s="4" t="s">
        <v>105</v>
      </c>
      <c r="G91" s="4">
        <v>86</v>
      </c>
      <c r="H91" s="4">
        <v>87</v>
      </c>
      <c r="I91" s="4">
        <v>3</v>
      </c>
      <c r="J91" s="4">
        <v>1</v>
      </c>
      <c r="K91" s="4" t="s">
        <v>105</v>
      </c>
      <c r="L91" s="4">
        <v>40732.370000000003</v>
      </c>
      <c r="M91" s="4">
        <v>20.25</v>
      </c>
      <c r="N91" s="4">
        <v>20.25</v>
      </c>
      <c r="O91" s="4">
        <v>3.43</v>
      </c>
      <c r="P91" s="4">
        <v>7.0259999999999998</v>
      </c>
      <c r="Q91" s="4">
        <v>0.60199999999999998</v>
      </c>
      <c r="R91" s="4">
        <v>7</v>
      </c>
      <c r="S91" s="4"/>
      <c r="T91" s="4" t="str">
        <f>IF(Obstacles1114[[#This Row],[Minimum Distance Vert. Comp. (m)]]&gt;Obstacles1114[[#This Row],[Required Distance At Min. (m)]],"OK","NG")</f>
        <v>OK</v>
      </c>
      <c r="U91" s="4" t="s">
        <v>112</v>
      </c>
      <c r="V9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92" spans="1:22" ht="15" customHeight="1" x14ac:dyDescent="0.25">
      <c r="A92" s="4">
        <v>87</v>
      </c>
      <c r="B92" s="4">
        <v>87</v>
      </c>
      <c r="C92" s="4">
        <v>88</v>
      </c>
      <c r="D92" s="4">
        <v>1</v>
      </c>
      <c r="E92" s="4">
        <v>1</v>
      </c>
      <c r="F92" s="4" t="s">
        <v>105</v>
      </c>
      <c r="G92" s="4">
        <v>87</v>
      </c>
      <c r="H92" s="4">
        <v>88</v>
      </c>
      <c r="I92" s="4">
        <v>3</v>
      </c>
      <c r="J92" s="4">
        <v>1</v>
      </c>
      <c r="K92" s="4" t="s">
        <v>105</v>
      </c>
      <c r="L92" s="4">
        <v>41218.9</v>
      </c>
      <c r="M92" s="4">
        <v>20.62</v>
      </c>
      <c r="N92" s="4">
        <v>20.62</v>
      </c>
      <c r="O92" s="4">
        <v>3.43</v>
      </c>
      <c r="P92" s="4">
        <v>7.0250000000000004</v>
      </c>
      <c r="Q92" s="4">
        <v>0.60599999999999998</v>
      </c>
      <c r="R92" s="4">
        <v>6.9989999999999997</v>
      </c>
      <c r="S92" s="4"/>
      <c r="T92" s="4" t="str">
        <f>IF(Obstacles1114[[#This Row],[Minimum Distance Vert. Comp. (m)]]&gt;Obstacles1114[[#This Row],[Required Distance At Min. (m)]],"OK","NG")</f>
        <v>OK</v>
      </c>
      <c r="U92" s="4" t="s">
        <v>112</v>
      </c>
      <c r="V9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93" spans="1:22" ht="15" customHeight="1" x14ac:dyDescent="0.25">
      <c r="A93" s="4">
        <v>88</v>
      </c>
      <c r="B93" s="4">
        <v>88</v>
      </c>
      <c r="C93" s="4">
        <v>89</v>
      </c>
      <c r="D93" s="4">
        <v>1</v>
      </c>
      <c r="E93" s="4">
        <v>1</v>
      </c>
      <c r="F93" s="4" t="s">
        <v>105</v>
      </c>
      <c r="G93" s="4">
        <v>88</v>
      </c>
      <c r="H93" s="4">
        <v>89</v>
      </c>
      <c r="I93" s="4">
        <v>3</v>
      </c>
      <c r="J93" s="4">
        <v>1</v>
      </c>
      <c r="K93" s="4" t="s">
        <v>105</v>
      </c>
      <c r="L93" s="4">
        <v>41705.43</v>
      </c>
      <c r="M93" s="4">
        <v>20.18</v>
      </c>
      <c r="N93" s="4">
        <v>20.18</v>
      </c>
      <c r="O93" s="4">
        <v>3.43</v>
      </c>
      <c r="P93" s="4">
        <v>7.0250000000000004</v>
      </c>
      <c r="Q93" s="4">
        <v>0.61099999999999999</v>
      </c>
      <c r="R93" s="4">
        <v>6.9980000000000002</v>
      </c>
      <c r="S93" s="4"/>
      <c r="T93" s="4" t="str">
        <f>IF(Obstacles1114[[#This Row],[Minimum Distance Vert. Comp. (m)]]&gt;Obstacles1114[[#This Row],[Required Distance At Min. (m)]],"OK","NG")</f>
        <v>OK</v>
      </c>
      <c r="U93" s="4" t="s">
        <v>112</v>
      </c>
      <c r="V9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94" spans="1:22" x14ac:dyDescent="0.25">
      <c r="A94" s="4">
        <v>89</v>
      </c>
      <c r="B94" s="4">
        <v>89</v>
      </c>
      <c r="C94" s="4">
        <v>90</v>
      </c>
      <c r="D94" s="4">
        <v>1</v>
      </c>
      <c r="E94" s="4">
        <v>1</v>
      </c>
      <c r="F94" s="4" t="s">
        <v>105</v>
      </c>
      <c r="G94" s="4">
        <v>89</v>
      </c>
      <c r="H94" s="4">
        <v>90</v>
      </c>
      <c r="I94" s="4">
        <v>3</v>
      </c>
      <c r="J94" s="4">
        <v>1</v>
      </c>
      <c r="K94" s="4" t="s">
        <v>105</v>
      </c>
      <c r="L94" s="4">
        <v>42227.9</v>
      </c>
      <c r="M94" s="4">
        <v>26.9</v>
      </c>
      <c r="N94" s="4">
        <v>26.9</v>
      </c>
      <c r="O94" s="4">
        <v>3.43</v>
      </c>
      <c r="P94" s="4">
        <v>7.0259999999999998</v>
      </c>
      <c r="Q94" s="4">
        <v>0.6</v>
      </c>
      <c r="R94" s="4">
        <v>7</v>
      </c>
      <c r="S94" s="4"/>
      <c r="T94" s="4" t="str">
        <f>IF(Obstacles1114[[#This Row],[Minimum Distance Vert. Comp. (m)]]&gt;Obstacles1114[[#This Row],[Required Distance At Min. (m)]],"OK","NG")</f>
        <v>OK</v>
      </c>
      <c r="U94" s="4" t="s">
        <v>112</v>
      </c>
      <c r="V9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95" spans="1:22" ht="15" customHeight="1" x14ac:dyDescent="0.25">
      <c r="A95" s="4">
        <v>90</v>
      </c>
      <c r="B95" s="4">
        <v>90</v>
      </c>
      <c r="C95" s="4">
        <v>91</v>
      </c>
      <c r="D95" s="4">
        <v>1</v>
      </c>
      <c r="E95" s="4">
        <v>1</v>
      </c>
      <c r="F95" s="4" t="s">
        <v>105</v>
      </c>
      <c r="G95" s="4">
        <v>90</v>
      </c>
      <c r="H95" s="4">
        <v>91</v>
      </c>
      <c r="I95" s="4">
        <v>3</v>
      </c>
      <c r="J95" s="4">
        <v>1</v>
      </c>
      <c r="K95" s="4" t="s">
        <v>105</v>
      </c>
      <c r="L95" s="4">
        <v>42741.36</v>
      </c>
      <c r="M95" s="4">
        <v>18.989999999999998</v>
      </c>
      <c r="N95" s="4">
        <v>18.989999999999998</v>
      </c>
      <c r="O95" s="4">
        <v>3.43</v>
      </c>
      <c r="P95" s="4">
        <v>7.0259999999999998</v>
      </c>
      <c r="Q95" s="4">
        <v>0.60099999999999998</v>
      </c>
      <c r="R95" s="4">
        <v>7</v>
      </c>
      <c r="S95" s="4"/>
      <c r="T95" s="4" t="str">
        <f>IF(Obstacles1114[[#This Row],[Minimum Distance Vert. Comp. (m)]]&gt;Obstacles1114[[#This Row],[Required Distance At Min. (m)]],"OK","NG")</f>
        <v>OK</v>
      </c>
      <c r="U95" s="4" t="s">
        <v>112</v>
      </c>
      <c r="V9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96" spans="1:22" ht="15" customHeight="1" x14ac:dyDescent="0.25">
      <c r="A96" s="4">
        <v>91</v>
      </c>
      <c r="B96" s="4">
        <v>91</v>
      </c>
      <c r="C96" s="4">
        <v>92</v>
      </c>
      <c r="D96" s="4">
        <v>1</v>
      </c>
      <c r="E96" s="4">
        <v>1</v>
      </c>
      <c r="F96" s="4" t="s">
        <v>105</v>
      </c>
      <c r="G96" s="4">
        <v>91</v>
      </c>
      <c r="H96" s="4">
        <v>92</v>
      </c>
      <c r="I96" s="4">
        <v>3</v>
      </c>
      <c r="J96" s="4">
        <v>1</v>
      </c>
      <c r="K96" s="4" t="s">
        <v>105</v>
      </c>
      <c r="L96" s="4">
        <v>43173.58</v>
      </c>
      <c r="M96" s="4">
        <v>13.94</v>
      </c>
      <c r="N96" s="4">
        <v>13.94</v>
      </c>
      <c r="O96" s="4">
        <v>3.43</v>
      </c>
      <c r="P96" s="4">
        <v>7.0250000000000004</v>
      </c>
      <c r="Q96" s="4">
        <v>0.60199999999999998</v>
      </c>
      <c r="R96" s="4">
        <v>7</v>
      </c>
      <c r="S96" s="4"/>
      <c r="T96" s="4" t="str">
        <f>IF(Obstacles1114[[#This Row],[Minimum Distance Vert. Comp. (m)]]&gt;Obstacles1114[[#This Row],[Required Distance At Min. (m)]],"OK","NG")</f>
        <v>OK</v>
      </c>
      <c r="U96" s="4" t="s">
        <v>112</v>
      </c>
      <c r="V9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97" spans="1:22" x14ac:dyDescent="0.25">
      <c r="A97" s="4">
        <v>92</v>
      </c>
      <c r="B97" s="4">
        <v>92</v>
      </c>
      <c r="C97" s="4">
        <v>93</v>
      </c>
      <c r="D97" s="4">
        <v>1</v>
      </c>
      <c r="E97" s="4">
        <v>1</v>
      </c>
      <c r="F97" s="4" t="s">
        <v>105</v>
      </c>
      <c r="G97" s="4">
        <v>92</v>
      </c>
      <c r="H97" s="4">
        <v>93</v>
      </c>
      <c r="I97" s="4">
        <v>3</v>
      </c>
      <c r="J97" s="4">
        <v>1</v>
      </c>
      <c r="K97" s="4" t="s">
        <v>105</v>
      </c>
      <c r="L97" s="4">
        <v>43593.85</v>
      </c>
      <c r="M97" s="4">
        <v>17.12</v>
      </c>
      <c r="N97" s="4">
        <v>17.12</v>
      </c>
      <c r="O97" s="4">
        <v>3.43</v>
      </c>
      <c r="P97" s="4">
        <v>7.0250000000000004</v>
      </c>
      <c r="Q97" s="4">
        <v>0.60799999999999998</v>
      </c>
      <c r="R97" s="4">
        <v>6.9989999999999997</v>
      </c>
      <c r="S97" s="4"/>
      <c r="T97" s="4" t="str">
        <f>IF(Obstacles1114[[#This Row],[Minimum Distance Vert. Comp. (m)]]&gt;Obstacles1114[[#This Row],[Required Distance At Min. (m)]],"OK","NG")</f>
        <v>OK</v>
      </c>
      <c r="U97" s="4" t="s">
        <v>112</v>
      </c>
      <c r="V9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98" spans="1:22" ht="15" customHeight="1" x14ac:dyDescent="0.25">
      <c r="A98" s="4">
        <v>93</v>
      </c>
      <c r="B98" s="4">
        <v>93</v>
      </c>
      <c r="C98" s="4">
        <v>94</v>
      </c>
      <c r="D98" s="4">
        <v>1</v>
      </c>
      <c r="E98" s="4">
        <v>1</v>
      </c>
      <c r="F98" s="4" t="s">
        <v>105</v>
      </c>
      <c r="G98" s="4">
        <v>93</v>
      </c>
      <c r="H98" s="4">
        <v>94</v>
      </c>
      <c r="I98" s="4">
        <v>3</v>
      </c>
      <c r="J98" s="4">
        <v>1</v>
      </c>
      <c r="K98" s="4" t="s">
        <v>105</v>
      </c>
      <c r="L98" s="4">
        <v>44081.14</v>
      </c>
      <c r="M98" s="4">
        <v>24.48</v>
      </c>
      <c r="N98" s="4">
        <v>24.48</v>
      </c>
      <c r="O98" s="4">
        <v>3.43</v>
      </c>
      <c r="P98" s="4">
        <v>7.0259999999999998</v>
      </c>
      <c r="Q98" s="4">
        <v>0.60199999999999998</v>
      </c>
      <c r="R98" s="4">
        <v>7</v>
      </c>
      <c r="S98" s="4"/>
      <c r="T98" s="4" t="str">
        <f>IF(Obstacles1114[[#This Row],[Minimum Distance Vert. Comp. (m)]]&gt;Obstacles1114[[#This Row],[Required Distance At Min. (m)]],"OK","NG")</f>
        <v>OK</v>
      </c>
      <c r="U98" s="4" t="s">
        <v>112</v>
      </c>
      <c r="V9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99" spans="1:22" ht="15" customHeight="1" x14ac:dyDescent="0.25">
      <c r="A99" s="4">
        <v>94</v>
      </c>
      <c r="B99" s="4">
        <v>94</v>
      </c>
      <c r="C99" s="4">
        <v>95</v>
      </c>
      <c r="D99" s="4">
        <v>1</v>
      </c>
      <c r="E99" s="4">
        <v>1</v>
      </c>
      <c r="F99" s="4" t="s">
        <v>105</v>
      </c>
      <c r="G99" s="4">
        <v>94</v>
      </c>
      <c r="H99" s="4">
        <v>95</v>
      </c>
      <c r="I99" s="4">
        <v>3</v>
      </c>
      <c r="J99" s="4">
        <v>1</v>
      </c>
      <c r="K99" s="4" t="s">
        <v>105</v>
      </c>
      <c r="L99" s="4">
        <v>44601.37</v>
      </c>
      <c r="M99" s="4">
        <v>22.32</v>
      </c>
      <c r="N99" s="4">
        <v>22.32</v>
      </c>
      <c r="O99" s="4">
        <v>3.43</v>
      </c>
      <c r="P99" s="4">
        <v>7.0259999999999998</v>
      </c>
      <c r="Q99" s="4">
        <v>0.60199999999999998</v>
      </c>
      <c r="R99" s="4">
        <v>7</v>
      </c>
      <c r="S99" s="4"/>
      <c r="T99" s="4" t="str">
        <f>IF(Obstacles1114[[#This Row],[Minimum Distance Vert. Comp. (m)]]&gt;Obstacles1114[[#This Row],[Required Distance At Min. (m)]],"OK","NG")</f>
        <v>OK</v>
      </c>
      <c r="U99" s="4" t="s">
        <v>112</v>
      </c>
      <c r="V9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00" spans="1:22" x14ac:dyDescent="0.25">
      <c r="A100" s="4">
        <v>95</v>
      </c>
      <c r="B100" s="4">
        <v>95</v>
      </c>
      <c r="C100" s="4">
        <v>96</v>
      </c>
      <c r="D100" s="4">
        <v>1</v>
      </c>
      <c r="E100" s="4">
        <v>1</v>
      </c>
      <c r="F100" s="4" t="s">
        <v>105</v>
      </c>
      <c r="G100" s="4">
        <v>95</v>
      </c>
      <c r="H100" s="4">
        <v>96</v>
      </c>
      <c r="I100" s="4">
        <v>3</v>
      </c>
      <c r="J100" s="4">
        <v>1</v>
      </c>
      <c r="K100" s="4" t="s">
        <v>105</v>
      </c>
      <c r="L100" s="4">
        <v>45078.9</v>
      </c>
      <c r="M100" s="4">
        <v>17.37</v>
      </c>
      <c r="N100" s="4">
        <v>17.36</v>
      </c>
      <c r="O100" s="4">
        <v>3.43</v>
      </c>
      <c r="P100" s="4">
        <v>7.0220000000000002</v>
      </c>
      <c r="Q100" s="4">
        <v>0.68899999999999995</v>
      </c>
      <c r="R100" s="4">
        <v>6.9889999999999999</v>
      </c>
      <c r="S100" s="4"/>
      <c r="T100" s="4" t="str">
        <f>IF(Obstacles1114[[#This Row],[Minimum Distance Vert. Comp. (m)]]&gt;Obstacles1114[[#This Row],[Required Distance At Min. (m)]],"OK","NG")</f>
        <v>OK</v>
      </c>
      <c r="U100" s="4" t="s">
        <v>112</v>
      </c>
      <c r="V10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01" spans="1:22" ht="15" customHeight="1" x14ac:dyDescent="0.25">
      <c r="A101" s="4">
        <v>96</v>
      </c>
      <c r="B101" s="4">
        <v>96</v>
      </c>
      <c r="C101" s="4">
        <v>97</v>
      </c>
      <c r="D101" s="4">
        <v>41</v>
      </c>
      <c r="E101" s="4">
        <v>1</v>
      </c>
      <c r="F101" s="4" t="s">
        <v>105</v>
      </c>
      <c r="G101" s="4">
        <v>96</v>
      </c>
      <c r="H101" s="4">
        <v>97</v>
      </c>
      <c r="I101" s="4">
        <v>43</v>
      </c>
      <c r="J101" s="4">
        <v>1</v>
      </c>
      <c r="K101" s="4" t="s">
        <v>105</v>
      </c>
      <c r="L101" s="4">
        <v>45506.09</v>
      </c>
      <c r="M101" s="4">
        <v>12.96</v>
      </c>
      <c r="N101" s="4">
        <v>12.95</v>
      </c>
      <c r="O101" s="4">
        <v>3.43</v>
      </c>
      <c r="P101" s="4">
        <v>7.024</v>
      </c>
      <c r="Q101" s="4">
        <v>0.67200000000000004</v>
      </c>
      <c r="R101" s="4">
        <v>6.992</v>
      </c>
      <c r="S101" s="4"/>
      <c r="T101" s="4" t="str">
        <f>IF(Obstacles1114[[#This Row],[Minimum Distance Vert. Comp. (m)]]&gt;Obstacles1114[[#This Row],[Required Distance At Min. (m)]],"OK","NG")</f>
        <v>OK</v>
      </c>
      <c r="U101" s="4" t="s">
        <v>112</v>
      </c>
      <c r="V10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02" spans="1:22" ht="15" customHeight="1" x14ac:dyDescent="0.25">
      <c r="A102" s="4">
        <v>97</v>
      </c>
      <c r="B102" s="4">
        <v>97</v>
      </c>
      <c r="C102" s="4">
        <v>98</v>
      </c>
      <c r="D102" s="4">
        <v>1</v>
      </c>
      <c r="E102" s="4">
        <v>1</v>
      </c>
      <c r="F102" s="4" t="s">
        <v>105</v>
      </c>
      <c r="G102" s="4">
        <v>97</v>
      </c>
      <c r="H102" s="4">
        <v>98</v>
      </c>
      <c r="I102" s="4">
        <v>3</v>
      </c>
      <c r="J102" s="4">
        <v>1</v>
      </c>
      <c r="K102" s="4" t="s">
        <v>105</v>
      </c>
      <c r="L102" s="4">
        <v>45917.32</v>
      </c>
      <c r="M102" s="4">
        <v>17.21</v>
      </c>
      <c r="N102" s="4">
        <v>17.21</v>
      </c>
      <c r="O102" s="4">
        <v>3.43</v>
      </c>
      <c r="P102" s="4">
        <v>7.0259999999999998</v>
      </c>
      <c r="Q102" s="4">
        <v>0.60199999999999998</v>
      </c>
      <c r="R102" s="4">
        <v>7</v>
      </c>
      <c r="S102" s="4"/>
      <c r="T102" s="4" t="str">
        <f>IF(Obstacles1114[[#This Row],[Minimum Distance Vert. Comp. (m)]]&gt;Obstacles1114[[#This Row],[Required Distance At Min. (m)]],"OK","NG")</f>
        <v>OK</v>
      </c>
      <c r="U102" s="4" t="s">
        <v>112</v>
      </c>
      <c r="V10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03" spans="1:22" x14ac:dyDescent="0.25">
      <c r="A103" s="4">
        <v>98</v>
      </c>
      <c r="B103" s="4">
        <v>98</v>
      </c>
      <c r="C103" s="4">
        <v>99</v>
      </c>
      <c r="D103" s="4">
        <v>1</v>
      </c>
      <c r="E103" s="4">
        <v>1</v>
      </c>
      <c r="F103" s="4" t="s">
        <v>105</v>
      </c>
      <c r="G103" s="4">
        <v>98</v>
      </c>
      <c r="H103" s="4">
        <v>99</v>
      </c>
      <c r="I103" s="4">
        <v>3</v>
      </c>
      <c r="J103" s="4">
        <v>1</v>
      </c>
      <c r="K103" s="4" t="s">
        <v>105</v>
      </c>
      <c r="L103" s="4">
        <v>46417.3</v>
      </c>
      <c r="M103" s="4">
        <v>26.62</v>
      </c>
      <c r="N103" s="4">
        <v>26.62</v>
      </c>
      <c r="O103" s="4">
        <v>3.43</v>
      </c>
      <c r="P103" s="4">
        <v>7.0259999999999998</v>
      </c>
      <c r="Q103" s="4">
        <v>0.6</v>
      </c>
      <c r="R103" s="4">
        <v>7</v>
      </c>
      <c r="S103" s="4"/>
      <c r="T103" s="4" t="str">
        <f>IF(Obstacles1114[[#This Row],[Minimum Distance Vert. Comp. (m)]]&gt;Obstacles1114[[#This Row],[Required Distance At Min. (m)]],"OK","NG")</f>
        <v>OK</v>
      </c>
      <c r="U103" s="4" t="s">
        <v>112</v>
      </c>
      <c r="V10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04" spans="1:22" ht="15" customHeight="1" x14ac:dyDescent="0.25">
      <c r="A104" s="4">
        <v>99</v>
      </c>
      <c r="B104" s="4">
        <v>99</v>
      </c>
      <c r="C104" s="4">
        <v>100</v>
      </c>
      <c r="D104" s="4">
        <v>1</v>
      </c>
      <c r="E104" s="4">
        <v>1</v>
      </c>
      <c r="F104" s="4" t="s">
        <v>105</v>
      </c>
      <c r="G104" s="4">
        <v>99</v>
      </c>
      <c r="H104" s="4">
        <v>100</v>
      </c>
      <c r="I104" s="4">
        <v>3</v>
      </c>
      <c r="J104" s="4">
        <v>1</v>
      </c>
      <c r="K104" s="4" t="s">
        <v>105</v>
      </c>
      <c r="L104" s="4">
        <v>46932.26</v>
      </c>
      <c r="M104" s="4">
        <v>19.48</v>
      </c>
      <c r="N104" s="4">
        <v>19.48</v>
      </c>
      <c r="O104" s="4">
        <v>3.43</v>
      </c>
      <c r="P104" s="4">
        <v>7.0250000000000004</v>
      </c>
      <c r="Q104" s="4">
        <v>0.61399999999999999</v>
      </c>
      <c r="R104" s="4">
        <v>6.9980000000000002</v>
      </c>
      <c r="S104" s="4"/>
      <c r="T104" s="4" t="str">
        <f>IF(Obstacles1114[[#This Row],[Minimum Distance Vert. Comp. (m)]]&gt;Obstacles1114[[#This Row],[Required Distance At Min. (m)]],"OK","NG")</f>
        <v>OK</v>
      </c>
      <c r="U104" s="4" t="s">
        <v>112</v>
      </c>
      <c r="V10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05" spans="1:22" ht="15" customHeight="1" x14ac:dyDescent="0.25">
      <c r="A105" s="4">
        <v>100</v>
      </c>
      <c r="B105" s="4">
        <v>100</v>
      </c>
      <c r="C105" s="4">
        <v>101</v>
      </c>
      <c r="D105" s="4">
        <v>1</v>
      </c>
      <c r="E105" s="4">
        <v>1</v>
      </c>
      <c r="F105" s="4" t="s">
        <v>105</v>
      </c>
      <c r="G105" s="4">
        <v>100</v>
      </c>
      <c r="H105" s="4">
        <v>101</v>
      </c>
      <c r="I105" s="4">
        <v>3</v>
      </c>
      <c r="J105" s="4">
        <v>1</v>
      </c>
      <c r="K105" s="4" t="s">
        <v>105</v>
      </c>
      <c r="L105" s="4">
        <v>47408.14</v>
      </c>
      <c r="M105" s="4">
        <v>19.79</v>
      </c>
      <c r="N105" s="4">
        <v>19.79</v>
      </c>
      <c r="O105" s="4">
        <v>3.43</v>
      </c>
      <c r="P105" s="4">
        <v>7.0259999999999998</v>
      </c>
      <c r="Q105" s="4">
        <v>0.60199999999999998</v>
      </c>
      <c r="R105" s="4">
        <v>7</v>
      </c>
      <c r="S105" s="4"/>
      <c r="T105" s="4" t="str">
        <f>IF(Obstacles1114[[#This Row],[Minimum Distance Vert. Comp. (m)]]&gt;Obstacles1114[[#This Row],[Required Distance At Min. (m)]],"OK","NG")</f>
        <v>OK</v>
      </c>
      <c r="U105" s="4" t="s">
        <v>112</v>
      </c>
      <c r="V10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06" spans="1:22" x14ac:dyDescent="0.25">
      <c r="A106" s="4">
        <v>101</v>
      </c>
      <c r="B106" s="4">
        <v>101</v>
      </c>
      <c r="C106" s="4">
        <v>102</v>
      </c>
      <c r="D106" s="4">
        <v>1</v>
      </c>
      <c r="E106" s="4">
        <v>1</v>
      </c>
      <c r="F106" s="4" t="s">
        <v>105</v>
      </c>
      <c r="G106" s="4">
        <v>101</v>
      </c>
      <c r="H106" s="4">
        <v>102</v>
      </c>
      <c r="I106" s="4">
        <v>3</v>
      </c>
      <c r="J106" s="4">
        <v>1</v>
      </c>
      <c r="K106" s="4" t="s">
        <v>105</v>
      </c>
      <c r="L106" s="4">
        <v>47906.31</v>
      </c>
      <c r="M106" s="4">
        <v>22.99</v>
      </c>
      <c r="N106" s="4">
        <v>22.99</v>
      </c>
      <c r="O106" s="4">
        <v>3.43</v>
      </c>
      <c r="P106" s="4">
        <v>7.0250000000000004</v>
      </c>
      <c r="Q106" s="4">
        <v>0.60899999999999999</v>
      </c>
      <c r="R106" s="4">
        <v>6.9989999999999997</v>
      </c>
      <c r="S106" s="4"/>
      <c r="T106" s="4" t="str">
        <f>IF(Obstacles1114[[#This Row],[Minimum Distance Vert. Comp. (m)]]&gt;Obstacles1114[[#This Row],[Required Distance At Min. (m)]],"OK","NG")</f>
        <v>OK</v>
      </c>
      <c r="U106" s="4" t="s">
        <v>112</v>
      </c>
      <c r="V10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07" spans="1:22" ht="15" customHeight="1" x14ac:dyDescent="0.25">
      <c r="A107" s="4">
        <v>102</v>
      </c>
      <c r="B107" s="4">
        <v>102</v>
      </c>
      <c r="C107" s="4">
        <v>103</v>
      </c>
      <c r="D107" s="4">
        <v>1</v>
      </c>
      <c r="E107" s="4">
        <v>1</v>
      </c>
      <c r="F107" s="4" t="s">
        <v>105</v>
      </c>
      <c r="G107" s="4">
        <v>102</v>
      </c>
      <c r="H107" s="4">
        <v>103</v>
      </c>
      <c r="I107" s="4">
        <v>3</v>
      </c>
      <c r="J107" s="4">
        <v>1</v>
      </c>
      <c r="K107" s="4" t="s">
        <v>105</v>
      </c>
      <c r="L107" s="4">
        <v>48430.99</v>
      </c>
      <c r="M107" s="4">
        <v>24.07</v>
      </c>
      <c r="N107" s="4">
        <v>24.07</v>
      </c>
      <c r="O107" s="4">
        <v>3.43</v>
      </c>
      <c r="P107" s="4">
        <v>7.0259999999999998</v>
      </c>
      <c r="Q107" s="4">
        <v>0.60199999999999998</v>
      </c>
      <c r="R107" s="4">
        <v>7</v>
      </c>
      <c r="S107" s="4"/>
      <c r="T107" s="4" t="str">
        <f>IF(Obstacles1114[[#This Row],[Minimum Distance Vert. Comp. (m)]]&gt;Obstacles1114[[#This Row],[Required Distance At Min. (m)]],"OK","NG")</f>
        <v>OK</v>
      </c>
      <c r="U107" s="4" t="s">
        <v>112</v>
      </c>
      <c r="V10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08" spans="1:22" ht="15" customHeight="1" x14ac:dyDescent="0.25">
      <c r="A108" s="4">
        <v>103</v>
      </c>
      <c r="B108" s="4">
        <v>103</v>
      </c>
      <c r="C108" s="4">
        <v>104</v>
      </c>
      <c r="D108" s="4">
        <v>1</v>
      </c>
      <c r="E108" s="4">
        <v>1</v>
      </c>
      <c r="F108" s="4" t="s">
        <v>105</v>
      </c>
      <c r="G108" s="4">
        <v>103</v>
      </c>
      <c r="H108" s="4">
        <v>104</v>
      </c>
      <c r="I108" s="4">
        <v>3</v>
      </c>
      <c r="J108" s="4">
        <v>1</v>
      </c>
      <c r="K108" s="4" t="s">
        <v>105</v>
      </c>
      <c r="L108" s="4">
        <v>48945.62</v>
      </c>
      <c r="M108" s="4">
        <v>21.65</v>
      </c>
      <c r="N108" s="4">
        <v>21.66</v>
      </c>
      <c r="O108" s="4">
        <v>3.43</v>
      </c>
      <c r="P108" s="4">
        <v>7.0270000000000001</v>
      </c>
      <c r="Q108" s="4">
        <v>0.60199999999999998</v>
      </c>
      <c r="R108" s="4">
        <v>7.0010000000000003</v>
      </c>
      <c r="S108" s="4"/>
      <c r="T108" s="4" t="str">
        <f>IF(Obstacles1114[[#This Row],[Minimum Distance Vert. Comp. (m)]]&gt;Obstacles1114[[#This Row],[Required Distance At Min. (m)]],"OK","NG")</f>
        <v>OK</v>
      </c>
      <c r="U108" s="4" t="s">
        <v>112</v>
      </c>
      <c r="V10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09" spans="1:22" x14ac:dyDescent="0.25">
      <c r="A109" s="4">
        <v>104</v>
      </c>
      <c r="B109" s="4">
        <v>104</v>
      </c>
      <c r="C109" s="4">
        <v>105</v>
      </c>
      <c r="D109" s="4">
        <v>1</v>
      </c>
      <c r="E109" s="4">
        <v>1</v>
      </c>
      <c r="F109" s="4" t="s">
        <v>105</v>
      </c>
      <c r="G109" s="4">
        <v>104</v>
      </c>
      <c r="H109" s="4">
        <v>105</v>
      </c>
      <c r="I109" s="4">
        <v>3</v>
      </c>
      <c r="J109" s="4">
        <v>1</v>
      </c>
      <c r="K109" s="4" t="s">
        <v>105</v>
      </c>
      <c r="L109" s="4">
        <v>49417.72</v>
      </c>
      <c r="M109" s="4">
        <v>17.05</v>
      </c>
      <c r="N109" s="4">
        <v>17.03</v>
      </c>
      <c r="O109" s="4">
        <v>3.43</v>
      </c>
      <c r="P109" s="4">
        <v>7.0129999999999999</v>
      </c>
      <c r="Q109" s="4">
        <v>0.71099999999999997</v>
      </c>
      <c r="R109" s="4">
        <v>6.9770000000000003</v>
      </c>
      <c r="S109" s="4"/>
      <c r="T109" s="4" t="str">
        <f>IF(Obstacles1114[[#This Row],[Minimum Distance Vert. Comp. (m)]]&gt;Obstacles1114[[#This Row],[Required Distance At Min. (m)]],"OK","NG")</f>
        <v>OK</v>
      </c>
      <c r="U109" s="4" t="s">
        <v>112</v>
      </c>
      <c r="V10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10" spans="1:22" ht="15" customHeight="1" x14ac:dyDescent="0.25">
      <c r="A110" s="4">
        <v>105</v>
      </c>
      <c r="B110" s="4">
        <v>105</v>
      </c>
      <c r="C110" s="4">
        <v>106</v>
      </c>
      <c r="D110" s="4">
        <v>41</v>
      </c>
      <c r="E110" s="4">
        <v>1</v>
      </c>
      <c r="F110" s="4" t="s">
        <v>105</v>
      </c>
      <c r="G110" s="4">
        <v>105</v>
      </c>
      <c r="H110" s="4">
        <v>106</v>
      </c>
      <c r="I110" s="4">
        <v>43</v>
      </c>
      <c r="J110" s="4">
        <v>1</v>
      </c>
      <c r="K110" s="4" t="s">
        <v>105</v>
      </c>
      <c r="L110" s="4">
        <v>49902.34</v>
      </c>
      <c r="M110" s="4">
        <v>21.38</v>
      </c>
      <c r="N110" s="4">
        <v>21.35</v>
      </c>
      <c r="O110" s="4">
        <v>3.43</v>
      </c>
      <c r="P110" s="4">
        <v>7.0110000000000001</v>
      </c>
      <c r="Q110" s="4">
        <v>0.72699999999999998</v>
      </c>
      <c r="R110" s="4">
        <v>6.9729999999999999</v>
      </c>
      <c r="S110" s="4"/>
      <c r="T110" s="4" t="str">
        <f>IF(Obstacles1114[[#This Row],[Minimum Distance Vert. Comp. (m)]]&gt;Obstacles1114[[#This Row],[Required Distance At Min. (m)]],"OK","NG")</f>
        <v>OK</v>
      </c>
      <c r="U110" s="4" t="s">
        <v>112</v>
      </c>
      <c r="V11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11" spans="1:22" ht="15" customHeight="1" x14ac:dyDescent="0.25">
      <c r="A111" s="4">
        <v>106</v>
      </c>
      <c r="B111" s="4">
        <v>106</v>
      </c>
      <c r="C111" s="4">
        <v>107</v>
      </c>
      <c r="D111" s="4">
        <v>1</v>
      </c>
      <c r="E111" s="4">
        <v>1</v>
      </c>
      <c r="F111" s="4" t="s">
        <v>105</v>
      </c>
      <c r="G111" s="4">
        <v>106</v>
      </c>
      <c r="H111" s="4">
        <v>107</v>
      </c>
      <c r="I111" s="4">
        <v>3</v>
      </c>
      <c r="J111" s="4">
        <v>1</v>
      </c>
      <c r="K111" s="4" t="s">
        <v>105</v>
      </c>
      <c r="L111" s="4">
        <v>50373.83</v>
      </c>
      <c r="M111" s="4">
        <v>17.61</v>
      </c>
      <c r="N111" s="4">
        <v>17.61</v>
      </c>
      <c r="O111" s="4">
        <v>3.43</v>
      </c>
      <c r="P111" s="4">
        <v>7.0250000000000004</v>
      </c>
      <c r="Q111" s="4">
        <v>0.61799999999999999</v>
      </c>
      <c r="R111" s="4">
        <v>6.9980000000000002</v>
      </c>
      <c r="S111" s="4"/>
      <c r="T111" s="4" t="str">
        <f>IF(Obstacles1114[[#This Row],[Minimum Distance Vert. Comp. (m)]]&gt;Obstacles1114[[#This Row],[Required Distance At Min. (m)]],"OK","NG")</f>
        <v>OK</v>
      </c>
      <c r="U111" s="4" t="s">
        <v>112</v>
      </c>
      <c r="V11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12" spans="1:22" x14ac:dyDescent="0.25">
      <c r="A112" s="4">
        <v>107</v>
      </c>
      <c r="B112" s="4">
        <v>107</v>
      </c>
      <c r="C112" s="4">
        <v>108</v>
      </c>
      <c r="D112" s="4">
        <v>1</v>
      </c>
      <c r="E112" s="4">
        <v>1</v>
      </c>
      <c r="F112" s="4" t="s">
        <v>105</v>
      </c>
      <c r="G112" s="4">
        <v>107</v>
      </c>
      <c r="H112" s="4">
        <v>108</v>
      </c>
      <c r="I112" s="4">
        <v>3</v>
      </c>
      <c r="J112" s="4">
        <v>1</v>
      </c>
      <c r="K112" s="4" t="s">
        <v>105</v>
      </c>
      <c r="L112" s="4">
        <v>50835.23</v>
      </c>
      <c r="M112" s="4">
        <v>19.75</v>
      </c>
      <c r="N112" s="4">
        <v>19.75</v>
      </c>
      <c r="O112" s="4">
        <v>3.43</v>
      </c>
      <c r="P112" s="4">
        <v>7.0259999999999998</v>
      </c>
      <c r="Q112" s="4">
        <v>0.60099999999999998</v>
      </c>
      <c r="R112" s="4">
        <v>7</v>
      </c>
      <c r="S112" s="4"/>
      <c r="T112" s="4" t="str">
        <f>IF(Obstacles1114[[#This Row],[Minimum Distance Vert. Comp. (m)]]&gt;Obstacles1114[[#This Row],[Required Distance At Min. (m)]],"OK","NG")</f>
        <v>OK</v>
      </c>
      <c r="U112" s="4" t="s">
        <v>112</v>
      </c>
      <c r="V11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13" spans="1:22" x14ac:dyDescent="0.25">
      <c r="A113" s="4">
        <v>108</v>
      </c>
      <c r="B113" s="4">
        <v>108</v>
      </c>
      <c r="C113" s="4">
        <v>109</v>
      </c>
      <c r="D113" s="4">
        <v>1</v>
      </c>
      <c r="E113" s="4">
        <v>1</v>
      </c>
      <c r="F113" s="4" t="s">
        <v>105</v>
      </c>
      <c r="G113" s="4">
        <v>108</v>
      </c>
      <c r="H113" s="4">
        <v>109</v>
      </c>
      <c r="I113" s="4">
        <v>3</v>
      </c>
      <c r="J113" s="4">
        <v>1</v>
      </c>
      <c r="K113" s="4" t="s">
        <v>105</v>
      </c>
      <c r="L113" s="4">
        <v>51302.47</v>
      </c>
      <c r="M113" s="4">
        <v>18.63</v>
      </c>
      <c r="N113" s="4">
        <v>18.63</v>
      </c>
      <c r="O113" s="4">
        <v>3.43</v>
      </c>
      <c r="P113" s="4">
        <v>7.0250000000000004</v>
      </c>
      <c r="Q113" s="4">
        <v>0.61</v>
      </c>
      <c r="R113" s="4">
        <v>6.9989999999999997</v>
      </c>
      <c r="S113" s="4"/>
      <c r="T113" s="4" t="str">
        <f>IF(Obstacles1114[[#This Row],[Minimum Distance Vert. Comp. (m)]]&gt;Obstacles1114[[#This Row],[Required Distance At Min. (m)]],"OK","NG")</f>
        <v>OK</v>
      </c>
      <c r="U113" s="4" t="s">
        <v>112</v>
      </c>
      <c r="V11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14" spans="1:22" ht="15" customHeight="1" x14ac:dyDescent="0.25">
      <c r="A114" s="4">
        <v>109</v>
      </c>
      <c r="B114" s="4">
        <v>109</v>
      </c>
      <c r="C114" s="4">
        <v>110</v>
      </c>
      <c r="D114" s="4">
        <v>1</v>
      </c>
      <c r="E114" s="4">
        <v>1</v>
      </c>
      <c r="F114" s="4" t="s">
        <v>105</v>
      </c>
      <c r="G114" s="4">
        <v>109</v>
      </c>
      <c r="H114" s="4">
        <v>110</v>
      </c>
      <c r="I114" s="4">
        <v>3</v>
      </c>
      <c r="J114" s="4">
        <v>1</v>
      </c>
      <c r="K114" s="4" t="s">
        <v>105</v>
      </c>
      <c r="L114" s="4">
        <v>51756.17</v>
      </c>
      <c r="M114" s="4">
        <v>17.68</v>
      </c>
      <c r="N114" s="4">
        <v>17.68</v>
      </c>
      <c r="O114" s="4">
        <v>3.43</v>
      </c>
      <c r="P114" s="4">
        <v>7.0259999999999998</v>
      </c>
      <c r="Q114" s="4">
        <v>0.60099999999999998</v>
      </c>
      <c r="R114" s="4">
        <v>7</v>
      </c>
      <c r="S114" s="4"/>
      <c r="T114" s="4" t="str">
        <f>IF(Obstacles1114[[#This Row],[Minimum Distance Vert. Comp. (m)]]&gt;Obstacles1114[[#This Row],[Required Distance At Min. (m)]],"OK","NG")</f>
        <v>OK</v>
      </c>
      <c r="U114" s="4" t="s">
        <v>112</v>
      </c>
      <c r="V11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15" spans="1:22" ht="15" customHeight="1" x14ac:dyDescent="0.25">
      <c r="A115" s="4">
        <v>110</v>
      </c>
      <c r="B115" s="4">
        <v>110</v>
      </c>
      <c r="C115" s="4">
        <v>111</v>
      </c>
      <c r="D115" s="4">
        <v>1</v>
      </c>
      <c r="E115" s="4">
        <v>1</v>
      </c>
      <c r="F115" s="4" t="s">
        <v>105</v>
      </c>
      <c r="G115" s="4">
        <v>110</v>
      </c>
      <c r="H115" s="4">
        <v>111</v>
      </c>
      <c r="I115" s="4">
        <v>3</v>
      </c>
      <c r="J115" s="4">
        <v>1</v>
      </c>
      <c r="K115" s="4" t="s">
        <v>105</v>
      </c>
      <c r="L115" s="4">
        <v>52191.040000000001</v>
      </c>
      <c r="M115" s="4">
        <v>15.78</v>
      </c>
      <c r="N115" s="4">
        <v>15.78</v>
      </c>
      <c r="O115" s="4">
        <v>3.43</v>
      </c>
      <c r="P115" s="4">
        <v>7.0259999999999998</v>
      </c>
      <c r="Q115" s="4">
        <v>0.60199999999999998</v>
      </c>
      <c r="R115" s="4">
        <v>7</v>
      </c>
      <c r="S115" s="4"/>
      <c r="T115" s="4" t="str">
        <f>IF(Obstacles1114[[#This Row],[Minimum Distance Vert. Comp. (m)]]&gt;Obstacles1114[[#This Row],[Required Distance At Min. (m)]],"OK","NG")</f>
        <v>OK</v>
      </c>
      <c r="U115" s="4" t="s">
        <v>112</v>
      </c>
      <c r="V11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16" spans="1:22" x14ac:dyDescent="0.25">
      <c r="A116" s="4">
        <v>111</v>
      </c>
      <c r="B116" s="4">
        <v>111</v>
      </c>
      <c r="C116" s="4">
        <v>112</v>
      </c>
      <c r="D116" s="4">
        <v>1</v>
      </c>
      <c r="E116" s="4">
        <v>1</v>
      </c>
      <c r="F116" s="4" t="s">
        <v>105</v>
      </c>
      <c r="G116" s="4">
        <v>111</v>
      </c>
      <c r="H116" s="4">
        <v>112</v>
      </c>
      <c r="I116" s="4">
        <v>3</v>
      </c>
      <c r="J116" s="4">
        <v>1</v>
      </c>
      <c r="K116" s="4" t="s">
        <v>105</v>
      </c>
      <c r="L116" s="4">
        <v>52636.12</v>
      </c>
      <c r="M116" s="4">
        <v>19.170000000000002</v>
      </c>
      <c r="N116" s="4">
        <v>19.170000000000002</v>
      </c>
      <c r="O116" s="4">
        <v>3.43</v>
      </c>
      <c r="P116" s="4">
        <v>7.0250000000000004</v>
      </c>
      <c r="Q116" s="4">
        <v>0.60899999999999999</v>
      </c>
      <c r="R116" s="4">
        <v>6.9989999999999997</v>
      </c>
      <c r="S116" s="4"/>
      <c r="T116" s="4" t="str">
        <f>IF(Obstacles1114[[#This Row],[Minimum Distance Vert. Comp. (m)]]&gt;Obstacles1114[[#This Row],[Required Distance At Min. (m)]],"OK","NG")</f>
        <v>OK</v>
      </c>
      <c r="U116" s="4" t="s">
        <v>112</v>
      </c>
      <c r="V11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17" spans="1:22" ht="15" customHeight="1" x14ac:dyDescent="0.25">
      <c r="A117" s="4">
        <v>112</v>
      </c>
      <c r="B117" s="4">
        <v>112</v>
      </c>
      <c r="C117" s="4">
        <v>113</v>
      </c>
      <c r="D117" s="4">
        <v>1</v>
      </c>
      <c r="E117" s="4">
        <v>1</v>
      </c>
      <c r="F117" s="4" t="s">
        <v>105</v>
      </c>
      <c r="G117" s="4">
        <v>112</v>
      </c>
      <c r="H117" s="4">
        <v>113</v>
      </c>
      <c r="I117" s="4">
        <v>3</v>
      </c>
      <c r="J117" s="4">
        <v>1</v>
      </c>
      <c r="K117" s="4" t="s">
        <v>105</v>
      </c>
      <c r="L117" s="4">
        <v>53134.96</v>
      </c>
      <c r="M117" s="4">
        <v>24.5</v>
      </c>
      <c r="N117" s="4">
        <v>24.5</v>
      </c>
      <c r="O117" s="4">
        <v>3.43</v>
      </c>
      <c r="P117" s="4">
        <v>7.0259999999999998</v>
      </c>
      <c r="Q117" s="4">
        <v>0.60099999999999998</v>
      </c>
      <c r="R117" s="4">
        <v>7.0010000000000003</v>
      </c>
      <c r="S117" s="4"/>
      <c r="T117" s="4" t="str">
        <f>IF(Obstacles1114[[#This Row],[Minimum Distance Vert. Comp. (m)]]&gt;Obstacles1114[[#This Row],[Required Distance At Min. (m)]],"OK","NG")</f>
        <v>OK</v>
      </c>
      <c r="U117" s="4" t="s">
        <v>112</v>
      </c>
      <c r="V11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18" spans="1:22" ht="15" customHeight="1" x14ac:dyDescent="0.25">
      <c r="A118" s="4">
        <v>113</v>
      </c>
      <c r="B118" s="4">
        <v>113</v>
      </c>
      <c r="C118" s="4">
        <v>114</v>
      </c>
      <c r="D118" s="4">
        <v>1</v>
      </c>
      <c r="E118" s="4">
        <v>1</v>
      </c>
      <c r="F118" s="4" t="s">
        <v>105</v>
      </c>
      <c r="G118" s="4">
        <v>113</v>
      </c>
      <c r="H118" s="4">
        <v>114</v>
      </c>
      <c r="I118" s="4">
        <v>3</v>
      </c>
      <c r="J118" s="4">
        <v>1</v>
      </c>
      <c r="K118" s="4" t="s">
        <v>105</v>
      </c>
      <c r="L118" s="4">
        <v>53589.93</v>
      </c>
      <c r="M118" s="4">
        <v>12.95</v>
      </c>
      <c r="N118" s="4">
        <v>12.92</v>
      </c>
      <c r="O118" s="4">
        <v>3.43</v>
      </c>
      <c r="P118" s="4">
        <v>7.0039999999999996</v>
      </c>
      <c r="Q118" s="4">
        <v>0.65</v>
      </c>
      <c r="R118" s="4">
        <v>6.9740000000000002</v>
      </c>
      <c r="S118" s="4"/>
      <c r="T118" s="4" t="str">
        <f>IF(Obstacles1114[[#This Row],[Minimum Distance Vert. Comp. (m)]]&gt;Obstacles1114[[#This Row],[Required Distance At Min. (m)]],"OK","NG")</f>
        <v>OK</v>
      </c>
      <c r="U118" s="4" t="s">
        <v>112</v>
      </c>
      <c r="V11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19" spans="1:22" x14ac:dyDescent="0.25">
      <c r="A119" s="4">
        <v>1</v>
      </c>
      <c r="B119" s="4">
        <v>1</v>
      </c>
      <c r="C119" s="4">
        <v>2</v>
      </c>
      <c r="D119" s="4">
        <v>41</v>
      </c>
      <c r="E119" s="4">
        <v>1</v>
      </c>
      <c r="F119" s="4" t="s">
        <v>105</v>
      </c>
      <c r="G119" s="4">
        <v>1</v>
      </c>
      <c r="H119" s="4">
        <v>2</v>
      </c>
      <c r="I119" s="4">
        <v>43</v>
      </c>
      <c r="J119" s="4">
        <v>1</v>
      </c>
      <c r="K119" s="4" t="s">
        <v>105</v>
      </c>
      <c r="L119" s="4">
        <v>189.16</v>
      </c>
      <c r="M119" s="4">
        <v>10.33</v>
      </c>
      <c r="N119" s="4">
        <v>10.32</v>
      </c>
      <c r="O119" s="4">
        <v>2.7</v>
      </c>
      <c r="P119" s="4">
        <v>6.9889999999999999</v>
      </c>
      <c r="Q119" s="4">
        <v>0.7</v>
      </c>
      <c r="R119" s="4">
        <v>6.9539999999999997</v>
      </c>
      <c r="S119" s="4"/>
      <c r="T119" s="4" t="str">
        <f>IF(Obstacles1114[[#This Row],[Minimum Distance Vert. Comp. (m)]]&gt;Obstacles1114[[#This Row],[Required Distance At Min. (m)]],"OK","NG")</f>
        <v>OK</v>
      </c>
      <c r="U119" s="4" t="s">
        <v>113</v>
      </c>
      <c r="V11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20" spans="1:22" ht="15" customHeight="1" x14ac:dyDescent="0.25">
      <c r="A120" s="4">
        <v>3</v>
      </c>
      <c r="B120" s="4">
        <v>1</v>
      </c>
      <c r="C120" s="4">
        <v>2</v>
      </c>
      <c r="D120" s="4">
        <v>41</v>
      </c>
      <c r="E120" s="4">
        <v>1</v>
      </c>
      <c r="F120" s="4" t="s">
        <v>110</v>
      </c>
      <c r="G120" s="4">
        <v>1</v>
      </c>
      <c r="H120" s="4">
        <v>2</v>
      </c>
      <c r="I120" s="4">
        <v>43</v>
      </c>
      <c r="J120" s="4">
        <v>1</v>
      </c>
      <c r="K120" s="4" t="s">
        <v>110</v>
      </c>
      <c r="L120" s="4">
        <v>189.14</v>
      </c>
      <c r="M120" s="4">
        <v>10.32</v>
      </c>
      <c r="N120" s="4">
        <v>10.3</v>
      </c>
      <c r="O120" s="4">
        <v>2.7</v>
      </c>
      <c r="P120" s="4">
        <v>6.99</v>
      </c>
      <c r="Q120" s="4">
        <v>0.72</v>
      </c>
      <c r="R120" s="4">
        <v>6.9530000000000003</v>
      </c>
      <c r="S120" s="4"/>
      <c r="T120" s="4" t="str">
        <f>IF(Obstacles1114[[#This Row],[Minimum Distance Vert. Comp. (m)]]&gt;Obstacles1114[[#This Row],[Required Distance At Min. (m)]],"OK","NG")</f>
        <v>OK</v>
      </c>
      <c r="U120" s="4" t="s">
        <v>113</v>
      </c>
      <c r="V12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21" spans="1:22" ht="15" customHeight="1" x14ac:dyDescent="0.25">
      <c r="A121" s="4">
        <v>5</v>
      </c>
      <c r="B121" s="4">
        <v>2</v>
      </c>
      <c r="C121" s="4">
        <v>3</v>
      </c>
      <c r="D121" s="4">
        <v>1</v>
      </c>
      <c r="E121" s="4">
        <v>1</v>
      </c>
      <c r="F121" s="4" t="s">
        <v>105</v>
      </c>
      <c r="G121" s="4">
        <v>2</v>
      </c>
      <c r="H121" s="4">
        <v>3</v>
      </c>
      <c r="I121" s="4">
        <v>3</v>
      </c>
      <c r="J121" s="4">
        <v>1</v>
      </c>
      <c r="K121" s="4" t="s">
        <v>105</v>
      </c>
      <c r="L121" s="4">
        <v>535.48</v>
      </c>
      <c r="M121" s="4">
        <v>8.08</v>
      </c>
      <c r="N121" s="4">
        <v>8.1</v>
      </c>
      <c r="O121" s="4">
        <v>2.7</v>
      </c>
      <c r="P121" s="4">
        <v>7.0430000000000001</v>
      </c>
      <c r="Q121" s="4">
        <v>0.72299999999999998</v>
      </c>
      <c r="R121" s="4">
        <v>7.0060000000000002</v>
      </c>
      <c r="S121" s="4"/>
      <c r="T121" s="4" t="str">
        <f>IF(Obstacles1114[[#This Row],[Minimum Distance Vert. Comp. (m)]]&gt;Obstacles1114[[#This Row],[Required Distance At Min. (m)]],"OK","NG")</f>
        <v>OK</v>
      </c>
      <c r="U121" s="4" t="s">
        <v>113</v>
      </c>
      <c r="V12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22" spans="1:22" x14ac:dyDescent="0.25">
      <c r="A122" s="4">
        <v>7</v>
      </c>
      <c r="B122" s="4">
        <v>2</v>
      </c>
      <c r="C122" s="4">
        <v>3</v>
      </c>
      <c r="D122" s="4">
        <v>1</v>
      </c>
      <c r="E122" s="4">
        <v>1</v>
      </c>
      <c r="F122" s="4" t="s">
        <v>110</v>
      </c>
      <c r="G122" s="4">
        <v>2</v>
      </c>
      <c r="H122" s="4">
        <v>3</v>
      </c>
      <c r="I122" s="4">
        <v>3</v>
      </c>
      <c r="J122" s="4">
        <v>1</v>
      </c>
      <c r="K122" s="4" t="s">
        <v>110</v>
      </c>
      <c r="L122" s="4">
        <v>535.47</v>
      </c>
      <c r="M122" s="4">
        <v>8.08</v>
      </c>
      <c r="N122" s="4">
        <v>8.09</v>
      </c>
      <c r="O122" s="4">
        <v>2.7</v>
      </c>
      <c r="P122" s="4">
        <v>7.04</v>
      </c>
      <c r="Q122" s="4">
        <v>0.7</v>
      </c>
      <c r="R122" s="4">
        <v>7.0049999999999999</v>
      </c>
      <c r="S122" s="4"/>
      <c r="T122" s="4" t="str">
        <f>IF(Obstacles1114[[#This Row],[Minimum Distance Vert. Comp. (m)]]&gt;Obstacles1114[[#This Row],[Required Distance At Min. (m)]],"OK","NG")</f>
        <v>OK</v>
      </c>
      <c r="U122" s="4" t="s">
        <v>113</v>
      </c>
      <c r="V12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23" spans="1:22" ht="15" customHeight="1" x14ac:dyDescent="0.25">
      <c r="A123" s="4">
        <v>9</v>
      </c>
      <c r="B123" s="4">
        <v>3</v>
      </c>
      <c r="C123" s="4">
        <v>4</v>
      </c>
      <c r="D123" s="4">
        <v>41</v>
      </c>
      <c r="E123" s="4">
        <v>1</v>
      </c>
      <c r="F123" s="4" t="s">
        <v>105</v>
      </c>
      <c r="G123" s="4">
        <v>3</v>
      </c>
      <c r="H123" s="4">
        <v>4</v>
      </c>
      <c r="I123" s="4">
        <v>43</v>
      </c>
      <c r="J123" s="4">
        <v>1</v>
      </c>
      <c r="K123" s="4" t="s">
        <v>105</v>
      </c>
      <c r="L123" s="4">
        <v>880.47</v>
      </c>
      <c r="M123" s="4">
        <v>9.2899999999999991</v>
      </c>
      <c r="N123" s="4">
        <v>9.31</v>
      </c>
      <c r="O123" s="4">
        <v>2.7</v>
      </c>
      <c r="P123" s="4">
        <v>7.0460000000000003</v>
      </c>
      <c r="Q123" s="4">
        <v>0.71099999999999997</v>
      </c>
      <c r="R123" s="4">
        <v>7.01</v>
      </c>
      <c r="S123" s="4"/>
      <c r="T123" s="4" t="str">
        <f>IF(Obstacles1114[[#This Row],[Minimum Distance Vert. Comp. (m)]]&gt;Obstacles1114[[#This Row],[Required Distance At Min. (m)]],"OK","NG")</f>
        <v>OK</v>
      </c>
      <c r="U123" s="4" t="s">
        <v>113</v>
      </c>
      <c r="V12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24" spans="1:22" x14ac:dyDescent="0.25">
      <c r="A124" s="4">
        <v>11</v>
      </c>
      <c r="B124" s="4">
        <v>3</v>
      </c>
      <c r="C124" s="4">
        <v>4</v>
      </c>
      <c r="D124" s="4">
        <v>41</v>
      </c>
      <c r="E124" s="4">
        <v>1</v>
      </c>
      <c r="F124" s="4" t="s">
        <v>110</v>
      </c>
      <c r="G124" s="4">
        <v>3</v>
      </c>
      <c r="H124" s="4">
        <v>4</v>
      </c>
      <c r="I124" s="4">
        <v>43</v>
      </c>
      <c r="J124" s="4">
        <v>1</v>
      </c>
      <c r="K124" s="4" t="s">
        <v>110</v>
      </c>
      <c r="L124" s="4">
        <v>880.48</v>
      </c>
      <c r="M124" s="4">
        <v>9.3000000000000007</v>
      </c>
      <c r="N124" s="4">
        <v>9.32</v>
      </c>
      <c r="O124" s="4">
        <v>2.7</v>
      </c>
      <c r="P124" s="4">
        <v>7.0439999999999996</v>
      </c>
      <c r="Q124" s="4">
        <v>0.68799999999999994</v>
      </c>
      <c r="R124" s="4">
        <v>7.01</v>
      </c>
      <c r="S124" s="4"/>
      <c r="T124" s="4" t="str">
        <f>IF(Obstacles1114[[#This Row],[Minimum Distance Vert. Comp. (m)]]&gt;Obstacles1114[[#This Row],[Required Distance At Min. (m)]],"OK","NG")</f>
        <v>OK</v>
      </c>
      <c r="U124" s="4" t="s">
        <v>113</v>
      </c>
      <c r="V12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25" spans="1:22" ht="15" customHeight="1" x14ac:dyDescent="0.25">
      <c r="A125" s="4">
        <v>13</v>
      </c>
      <c r="B125" s="4">
        <v>4</v>
      </c>
      <c r="C125" s="4">
        <v>5</v>
      </c>
      <c r="D125" s="4">
        <v>1</v>
      </c>
      <c r="E125" s="4">
        <v>1</v>
      </c>
      <c r="F125" s="4" t="s">
        <v>105</v>
      </c>
      <c r="G125" s="4">
        <v>4</v>
      </c>
      <c r="H125" s="4">
        <v>5</v>
      </c>
      <c r="I125" s="4">
        <v>3</v>
      </c>
      <c r="J125" s="4">
        <v>1</v>
      </c>
      <c r="K125" s="4" t="s">
        <v>105</v>
      </c>
      <c r="L125" s="4">
        <v>1258.1400000000001</v>
      </c>
      <c r="M125" s="4">
        <v>12.3</v>
      </c>
      <c r="N125" s="4">
        <v>12.31</v>
      </c>
      <c r="O125" s="4">
        <v>2.7</v>
      </c>
      <c r="P125" s="4">
        <v>7.024</v>
      </c>
      <c r="Q125" s="4">
        <v>0.621</v>
      </c>
      <c r="R125" s="4">
        <v>6.9969999999999999</v>
      </c>
      <c r="S125" s="4"/>
      <c r="T125" s="4" t="str">
        <f>IF(Obstacles1114[[#This Row],[Minimum Distance Vert. Comp. (m)]]&gt;Obstacles1114[[#This Row],[Required Distance At Min. (m)]],"OK","NG")</f>
        <v>OK</v>
      </c>
      <c r="U125" s="4" t="s">
        <v>113</v>
      </c>
      <c r="V12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26" spans="1:22" ht="15" customHeight="1" x14ac:dyDescent="0.25">
      <c r="A126" s="4">
        <v>15</v>
      </c>
      <c r="B126" s="4">
        <v>4</v>
      </c>
      <c r="C126" s="4">
        <v>5</v>
      </c>
      <c r="D126" s="4">
        <v>1</v>
      </c>
      <c r="E126" s="4">
        <v>1</v>
      </c>
      <c r="F126" s="4" t="s">
        <v>110</v>
      </c>
      <c r="G126" s="4">
        <v>4</v>
      </c>
      <c r="H126" s="4">
        <v>5</v>
      </c>
      <c r="I126" s="4">
        <v>3</v>
      </c>
      <c r="J126" s="4">
        <v>1</v>
      </c>
      <c r="K126" s="4" t="s">
        <v>110</v>
      </c>
      <c r="L126" s="4">
        <v>1258.99</v>
      </c>
      <c r="M126" s="4">
        <v>12.31</v>
      </c>
      <c r="N126" s="4">
        <v>12.31</v>
      </c>
      <c r="O126" s="4">
        <v>2.7</v>
      </c>
      <c r="P126" s="4">
        <v>7.024</v>
      </c>
      <c r="Q126" s="4">
        <v>0.621</v>
      </c>
      <c r="R126" s="4">
        <v>6.9969999999999999</v>
      </c>
      <c r="S126" s="4"/>
      <c r="T126" s="4" t="str">
        <f>IF(Obstacles1114[[#This Row],[Minimum Distance Vert. Comp. (m)]]&gt;Obstacles1114[[#This Row],[Required Distance At Min. (m)]],"OK","NG")</f>
        <v>OK</v>
      </c>
      <c r="U126" s="4" t="s">
        <v>113</v>
      </c>
      <c r="V12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27" spans="1:22" x14ac:dyDescent="0.25">
      <c r="A127" s="4">
        <v>17</v>
      </c>
      <c r="B127" s="4">
        <v>5</v>
      </c>
      <c r="C127" s="4">
        <v>6</v>
      </c>
      <c r="D127" s="4">
        <v>1</v>
      </c>
      <c r="E127" s="4">
        <v>1</v>
      </c>
      <c r="F127" s="4" t="s">
        <v>105</v>
      </c>
      <c r="G127" s="4">
        <v>5</v>
      </c>
      <c r="H127" s="4">
        <v>6</v>
      </c>
      <c r="I127" s="4">
        <v>3</v>
      </c>
      <c r="J127" s="4">
        <v>1</v>
      </c>
      <c r="K127" s="4" t="s">
        <v>105</v>
      </c>
      <c r="L127" s="4">
        <v>1713.14</v>
      </c>
      <c r="M127" s="4">
        <v>18.97</v>
      </c>
      <c r="N127" s="4">
        <v>18.97</v>
      </c>
      <c r="O127" s="4">
        <v>2.7</v>
      </c>
      <c r="P127" s="4">
        <v>7.0270000000000001</v>
      </c>
      <c r="Q127" s="4">
        <v>0.60299999999999998</v>
      </c>
      <c r="R127" s="4">
        <v>7.0010000000000003</v>
      </c>
      <c r="S127" s="4"/>
      <c r="T127" s="4" t="str">
        <f>IF(Obstacles1114[[#This Row],[Minimum Distance Vert. Comp. (m)]]&gt;Obstacles1114[[#This Row],[Required Distance At Min. (m)]],"OK","NG")</f>
        <v>OK</v>
      </c>
      <c r="U127" s="4" t="s">
        <v>113</v>
      </c>
      <c r="V12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28" spans="1:22" ht="15" customHeight="1" x14ac:dyDescent="0.25">
      <c r="A128" s="4">
        <v>18</v>
      </c>
      <c r="B128" s="4">
        <v>5</v>
      </c>
      <c r="C128" s="4">
        <v>6</v>
      </c>
      <c r="D128" s="4">
        <v>1</v>
      </c>
      <c r="E128" s="4">
        <v>1</v>
      </c>
      <c r="F128" s="4" t="s">
        <v>110</v>
      </c>
      <c r="G128" s="4">
        <v>5</v>
      </c>
      <c r="H128" s="4">
        <v>6</v>
      </c>
      <c r="I128" s="4">
        <v>3</v>
      </c>
      <c r="J128" s="4">
        <v>1</v>
      </c>
      <c r="K128" s="4" t="s">
        <v>110</v>
      </c>
      <c r="L128" s="4">
        <v>1712.64</v>
      </c>
      <c r="M128" s="4">
        <v>18.98</v>
      </c>
      <c r="N128" s="4">
        <v>18.98</v>
      </c>
      <c r="O128" s="4">
        <v>2.7</v>
      </c>
      <c r="P128" s="4">
        <v>7.0250000000000004</v>
      </c>
      <c r="Q128" s="4">
        <v>0.60299999999999998</v>
      </c>
      <c r="R128" s="4">
        <v>6.9989999999999997</v>
      </c>
      <c r="S128" s="4"/>
      <c r="T128" s="4" t="str">
        <f>IF(Obstacles1114[[#This Row],[Minimum Distance Vert. Comp. (m)]]&gt;Obstacles1114[[#This Row],[Required Distance At Min. (m)]],"OK","NG")</f>
        <v>OK</v>
      </c>
      <c r="U128" s="4" t="s">
        <v>113</v>
      </c>
      <c r="V12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29" spans="1:22" ht="15" customHeight="1" x14ac:dyDescent="0.25">
      <c r="A129" s="4">
        <v>19</v>
      </c>
      <c r="B129" s="4">
        <v>6</v>
      </c>
      <c r="C129" s="4">
        <v>7</v>
      </c>
      <c r="D129" s="4">
        <v>1</v>
      </c>
      <c r="E129" s="4">
        <v>1</v>
      </c>
      <c r="F129" s="4" t="s">
        <v>105</v>
      </c>
      <c r="G129" s="4">
        <v>6</v>
      </c>
      <c r="H129" s="4">
        <v>7</v>
      </c>
      <c r="I129" s="4">
        <v>3</v>
      </c>
      <c r="J129" s="4">
        <v>1</v>
      </c>
      <c r="K129" s="4" t="s">
        <v>105</v>
      </c>
      <c r="L129" s="4">
        <v>2200.4299999999998</v>
      </c>
      <c r="M129" s="4">
        <v>16.62</v>
      </c>
      <c r="N129" s="4">
        <v>16.649999999999999</v>
      </c>
      <c r="O129" s="4">
        <v>2.7</v>
      </c>
      <c r="P129" s="4">
        <v>7.0490000000000004</v>
      </c>
      <c r="Q129" s="4">
        <v>0.72499999999999998</v>
      </c>
      <c r="R129" s="4">
        <v>7.0119999999999996</v>
      </c>
      <c r="S129" s="4"/>
      <c r="T129" s="4" t="str">
        <f>IF(Obstacles1114[[#This Row],[Minimum Distance Vert. Comp. (m)]]&gt;Obstacles1114[[#This Row],[Required Distance At Min. (m)]],"OK","NG")</f>
        <v>OK</v>
      </c>
      <c r="U129" s="4" t="s">
        <v>113</v>
      </c>
      <c r="V12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30" spans="1:22" x14ac:dyDescent="0.25">
      <c r="A130" s="4">
        <v>20</v>
      </c>
      <c r="B130" s="4">
        <v>6</v>
      </c>
      <c r="C130" s="4">
        <v>7</v>
      </c>
      <c r="D130" s="4">
        <v>1</v>
      </c>
      <c r="E130" s="4">
        <v>1</v>
      </c>
      <c r="F130" s="4" t="s">
        <v>110</v>
      </c>
      <c r="G130" s="4">
        <v>6</v>
      </c>
      <c r="H130" s="4">
        <v>7</v>
      </c>
      <c r="I130" s="4">
        <v>3</v>
      </c>
      <c r="J130" s="4">
        <v>1</v>
      </c>
      <c r="K130" s="4" t="s">
        <v>110</v>
      </c>
      <c r="L130" s="4">
        <v>2200.4299999999998</v>
      </c>
      <c r="M130" s="4">
        <v>16.63</v>
      </c>
      <c r="N130" s="4">
        <v>16.649999999999999</v>
      </c>
      <c r="O130" s="4">
        <v>2.7</v>
      </c>
      <c r="P130" s="4">
        <v>7.0460000000000003</v>
      </c>
      <c r="Q130" s="4">
        <v>0.70299999999999996</v>
      </c>
      <c r="R130" s="4">
        <v>7.0110000000000001</v>
      </c>
      <c r="S130" s="4"/>
      <c r="T130" s="4" t="str">
        <f>IF(Obstacles1114[[#This Row],[Minimum Distance Vert. Comp. (m)]]&gt;Obstacles1114[[#This Row],[Required Distance At Min. (m)]],"OK","NG")</f>
        <v>OK</v>
      </c>
      <c r="U130" s="4" t="s">
        <v>113</v>
      </c>
      <c r="V13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31" spans="1:22" ht="15" customHeight="1" x14ac:dyDescent="0.25">
      <c r="A131" s="4">
        <v>21</v>
      </c>
      <c r="B131" s="4">
        <v>7</v>
      </c>
      <c r="C131" s="4">
        <v>8</v>
      </c>
      <c r="D131" s="4">
        <v>41</v>
      </c>
      <c r="E131" s="4">
        <v>1</v>
      </c>
      <c r="F131" s="4" t="s">
        <v>105</v>
      </c>
      <c r="G131" s="4">
        <v>7</v>
      </c>
      <c r="H131" s="4">
        <v>8</v>
      </c>
      <c r="I131" s="4">
        <v>43</v>
      </c>
      <c r="J131" s="4">
        <v>1</v>
      </c>
      <c r="K131" s="4" t="s">
        <v>105</v>
      </c>
      <c r="L131" s="4">
        <v>2643.8</v>
      </c>
      <c r="M131" s="4">
        <v>11.93</v>
      </c>
      <c r="N131" s="4">
        <v>11.95</v>
      </c>
      <c r="O131" s="4">
        <v>2.7</v>
      </c>
      <c r="P131" s="4">
        <v>7.0410000000000004</v>
      </c>
      <c r="Q131" s="4">
        <v>0.751</v>
      </c>
      <c r="R131" s="4">
        <v>7.0010000000000003</v>
      </c>
      <c r="S131" s="4"/>
      <c r="T131" s="4" t="str">
        <f>IF(Obstacles1114[[#This Row],[Minimum Distance Vert. Comp. (m)]]&gt;Obstacles1114[[#This Row],[Required Distance At Min. (m)]],"OK","NG")</f>
        <v>OK</v>
      </c>
      <c r="U131" s="4" t="s">
        <v>113</v>
      </c>
      <c r="V13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32" spans="1:22" x14ac:dyDescent="0.25">
      <c r="A132" s="4">
        <v>23</v>
      </c>
      <c r="B132" s="4">
        <v>7</v>
      </c>
      <c r="C132" s="4">
        <v>8</v>
      </c>
      <c r="D132" s="4">
        <v>41</v>
      </c>
      <c r="E132" s="4">
        <v>1</v>
      </c>
      <c r="F132" s="4" t="s">
        <v>110</v>
      </c>
      <c r="G132" s="4">
        <v>7</v>
      </c>
      <c r="H132" s="4">
        <v>8</v>
      </c>
      <c r="I132" s="4">
        <v>43</v>
      </c>
      <c r="J132" s="4">
        <v>1</v>
      </c>
      <c r="K132" s="4" t="s">
        <v>110</v>
      </c>
      <c r="L132" s="4">
        <v>2643.81</v>
      </c>
      <c r="M132" s="4">
        <v>11.93</v>
      </c>
      <c r="N132" s="4">
        <v>11.95</v>
      </c>
      <c r="O132" s="4">
        <v>2.7</v>
      </c>
      <c r="P132" s="4">
        <v>7.0389999999999997</v>
      </c>
      <c r="Q132" s="4">
        <v>0.73299999999999998</v>
      </c>
      <c r="R132" s="4">
        <v>7.0010000000000003</v>
      </c>
      <c r="S132" s="4"/>
      <c r="T132" s="4" t="str">
        <f>IF(Obstacles1114[[#This Row],[Minimum Distance Vert. Comp. (m)]]&gt;Obstacles1114[[#This Row],[Required Distance At Min. (m)]],"OK","NG")</f>
        <v>OK</v>
      </c>
      <c r="U132" s="4" t="s">
        <v>113</v>
      </c>
      <c r="V13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33" spans="1:22" ht="15" customHeight="1" x14ac:dyDescent="0.25">
      <c r="A133" s="4">
        <v>25</v>
      </c>
      <c r="B133" s="4">
        <v>8</v>
      </c>
      <c r="C133" s="4">
        <v>9</v>
      </c>
      <c r="D133" s="4">
        <v>1</v>
      </c>
      <c r="E133" s="4">
        <v>1</v>
      </c>
      <c r="F133" s="4" t="s">
        <v>105</v>
      </c>
      <c r="G133" s="4">
        <v>8</v>
      </c>
      <c r="H133" s="4">
        <v>9</v>
      </c>
      <c r="I133" s="4">
        <v>3</v>
      </c>
      <c r="J133" s="4">
        <v>1</v>
      </c>
      <c r="K133" s="4" t="s">
        <v>105</v>
      </c>
      <c r="L133" s="4">
        <v>3113.46</v>
      </c>
      <c r="M133" s="4">
        <v>21.85</v>
      </c>
      <c r="N133" s="4">
        <v>21.85</v>
      </c>
      <c r="O133" s="4">
        <v>2.7</v>
      </c>
      <c r="P133" s="4">
        <v>7.0250000000000004</v>
      </c>
      <c r="Q133" s="4">
        <v>0.61299999999999999</v>
      </c>
      <c r="R133" s="4">
        <v>6.9980000000000002</v>
      </c>
      <c r="S133" s="4"/>
      <c r="T133" s="4" t="str">
        <f>IF(Obstacles1114[[#This Row],[Minimum Distance Vert. Comp. (m)]]&gt;Obstacles1114[[#This Row],[Required Distance At Min. (m)]],"OK","NG")</f>
        <v>OK</v>
      </c>
      <c r="U133" s="4" t="s">
        <v>113</v>
      </c>
      <c r="V13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34" spans="1:22" x14ac:dyDescent="0.25">
      <c r="A134" s="4">
        <v>26</v>
      </c>
      <c r="B134" s="4">
        <v>8</v>
      </c>
      <c r="C134" s="4">
        <v>9</v>
      </c>
      <c r="D134" s="4">
        <v>1</v>
      </c>
      <c r="E134" s="4">
        <v>1</v>
      </c>
      <c r="F134" s="4" t="s">
        <v>110</v>
      </c>
      <c r="G134" s="4">
        <v>8</v>
      </c>
      <c r="H134" s="4">
        <v>9</v>
      </c>
      <c r="I134" s="4">
        <v>3</v>
      </c>
      <c r="J134" s="4">
        <v>1</v>
      </c>
      <c r="K134" s="4" t="s">
        <v>110</v>
      </c>
      <c r="L134" s="4">
        <v>3114.07</v>
      </c>
      <c r="M134" s="4">
        <v>21.85</v>
      </c>
      <c r="N134" s="4">
        <v>21.85</v>
      </c>
      <c r="O134" s="4">
        <v>2.7</v>
      </c>
      <c r="P134" s="4">
        <v>7.0250000000000004</v>
      </c>
      <c r="Q134" s="4">
        <v>0.61299999999999999</v>
      </c>
      <c r="R134" s="4">
        <v>6.9980000000000002</v>
      </c>
      <c r="S134" s="4"/>
      <c r="T134" s="4" t="str">
        <f>IF(Obstacles1114[[#This Row],[Minimum Distance Vert. Comp. (m)]]&gt;Obstacles1114[[#This Row],[Required Distance At Min. (m)]],"OK","NG")</f>
        <v>OK</v>
      </c>
      <c r="U134" s="4" t="s">
        <v>113</v>
      </c>
      <c r="V13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35" spans="1:22" ht="15" customHeight="1" x14ac:dyDescent="0.25">
      <c r="A135" s="4">
        <v>27</v>
      </c>
      <c r="B135" s="4">
        <v>9</v>
      </c>
      <c r="C135" s="4">
        <v>10</v>
      </c>
      <c r="D135" s="4">
        <v>1</v>
      </c>
      <c r="E135" s="4">
        <v>1</v>
      </c>
      <c r="F135" s="4" t="s">
        <v>105</v>
      </c>
      <c r="G135" s="4">
        <v>9</v>
      </c>
      <c r="H135" s="4">
        <v>10</v>
      </c>
      <c r="I135" s="4">
        <v>3</v>
      </c>
      <c r="J135" s="4">
        <v>1</v>
      </c>
      <c r="K135" s="4" t="s">
        <v>105</v>
      </c>
      <c r="L135" s="4">
        <v>3619.05</v>
      </c>
      <c r="M135" s="4">
        <v>16.46</v>
      </c>
      <c r="N135" s="4">
        <v>16.46</v>
      </c>
      <c r="O135" s="4">
        <v>2.7</v>
      </c>
      <c r="P135" s="4">
        <v>7.0259999999999998</v>
      </c>
      <c r="Q135" s="4">
        <v>0.60099999999999998</v>
      </c>
      <c r="R135" s="4">
        <v>7</v>
      </c>
      <c r="S135" s="4"/>
      <c r="T135" s="4" t="str">
        <f>IF(Obstacles1114[[#This Row],[Minimum Distance Vert. Comp. (m)]]&gt;Obstacles1114[[#This Row],[Required Distance At Min. (m)]],"OK","NG")</f>
        <v>OK</v>
      </c>
      <c r="U135" s="4" t="s">
        <v>113</v>
      </c>
      <c r="V13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36" spans="1:22" ht="15" customHeight="1" x14ac:dyDescent="0.25">
      <c r="A136" s="4">
        <v>28</v>
      </c>
      <c r="B136" s="4">
        <v>9</v>
      </c>
      <c r="C136" s="4">
        <v>10</v>
      </c>
      <c r="D136" s="4">
        <v>1</v>
      </c>
      <c r="E136" s="4">
        <v>1</v>
      </c>
      <c r="F136" s="4" t="s">
        <v>110</v>
      </c>
      <c r="G136" s="4">
        <v>9</v>
      </c>
      <c r="H136" s="4">
        <v>10</v>
      </c>
      <c r="I136" s="4">
        <v>3</v>
      </c>
      <c r="J136" s="4">
        <v>1</v>
      </c>
      <c r="K136" s="4" t="s">
        <v>110</v>
      </c>
      <c r="L136" s="4">
        <v>3619.57</v>
      </c>
      <c r="M136" s="4">
        <v>16.46</v>
      </c>
      <c r="N136" s="4">
        <v>16.46</v>
      </c>
      <c r="O136" s="4">
        <v>2.7</v>
      </c>
      <c r="P136" s="4">
        <v>7.0250000000000004</v>
      </c>
      <c r="Q136" s="4">
        <v>0.60099999999999998</v>
      </c>
      <c r="R136" s="4">
        <v>6.9989999999999997</v>
      </c>
      <c r="S136" s="4"/>
      <c r="T136" s="4" t="str">
        <f>IF(Obstacles1114[[#This Row],[Minimum Distance Vert. Comp. (m)]]&gt;Obstacles1114[[#This Row],[Required Distance At Min. (m)]],"OK","NG")</f>
        <v>OK</v>
      </c>
      <c r="U136" s="4" t="s">
        <v>113</v>
      </c>
      <c r="V13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37" spans="1:22" x14ac:dyDescent="0.25">
      <c r="A137" s="4">
        <v>29</v>
      </c>
      <c r="B137" s="4">
        <v>10</v>
      </c>
      <c r="C137" s="4">
        <v>11</v>
      </c>
      <c r="D137" s="4">
        <v>1</v>
      </c>
      <c r="E137" s="4">
        <v>1</v>
      </c>
      <c r="F137" s="4" t="s">
        <v>105</v>
      </c>
      <c r="G137" s="4">
        <v>10</v>
      </c>
      <c r="H137" s="4">
        <v>11</v>
      </c>
      <c r="I137" s="4">
        <v>3</v>
      </c>
      <c r="J137" s="4">
        <v>1</v>
      </c>
      <c r="K137" s="4" t="s">
        <v>105</v>
      </c>
      <c r="L137" s="4">
        <v>4091.44</v>
      </c>
      <c r="M137" s="4">
        <v>16.829999999999998</v>
      </c>
      <c r="N137" s="4">
        <v>16.829999999999998</v>
      </c>
      <c r="O137" s="4">
        <v>2.7</v>
      </c>
      <c r="P137" s="4">
        <v>7.0259999999999998</v>
      </c>
      <c r="Q137" s="4">
        <v>0.60099999999999998</v>
      </c>
      <c r="R137" s="4">
        <v>7</v>
      </c>
      <c r="S137" s="4"/>
      <c r="T137" s="4" t="str">
        <f>IF(Obstacles1114[[#This Row],[Minimum Distance Vert. Comp. (m)]]&gt;Obstacles1114[[#This Row],[Required Distance At Min. (m)]],"OK","NG")</f>
        <v>OK</v>
      </c>
      <c r="U137" s="4" t="s">
        <v>113</v>
      </c>
      <c r="V13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38" spans="1:22" ht="15" customHeight="1" x14ac:dyDescent="0.25">
      <c r="A138" s="4">
        <v>30</v>
      </c>
      <c r="B138" s="4">
        <v>10</v>
      </c>
      <c r="C138" s="4">
        <v>11</v>
      </c>
      <c r="D138" s="4">
        <v>1</v>
      </c>
      <c r="E138" s="4">
        <v>1</v>
      </c>
      <c r="F138" s="4" t="s">
        <v>110</v>
      </c>
      <c r="G138" s="4">
        <v>10</v>
      </c>
      <c r="H138" s="4">
        <v>11</v>
      </c>
      <c r="I138" s="4">
        <v>3</v>
      </c>
      <c r="J138" s="4">
        <v>1</v>
      </c>
      <c r="K138" s="4" t="s">
        <v>110</v>
      </c>
      <c r="L138" s="4">
        <v>4091.46</v>
      </c>
      <c r="M138" s="4">
        <v>16.829999999999998</v>
      </c>
      <c r="N138" s="4">
        <v>16.829999999999998</v>
      </c>
      <c r="O138" s="4">
        <v>2.7</v>
      </c>
      <c r="P138" s="4">
        <v>7.0250000000000004</v>
      </c>
      <c r="Q138" s="4">
        <v>0.60099999999999998</v>
      </c>
      <c r="R138" s="4">
        <v>7</v>
      </c>
      <c r="S138" s="4"/>
      <c r="T138" s="4" t="str">
        <f>IF(Obstacles1114[[#This Row],[Minimum Distance Vert. Comp. (m)]]&gt;Obstacles1114[[#This Row],[Required Distance At Min. (m)]],"OK","NG")</f>
        <v>OK</v>
      </c>
      <c r="U138" s="4" t="s">
        <v>113</v>
      </c>
      <c r="V13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39" spans="1:22" ht="15" customHeight="1" x14ac:dyDescent="0.25">
      <c r="A139" s="4">
        <v>31</v>
      </c>
      <c r="B139" s="4">
        <v>11</v>
      </c>
      <c r="C139" s="4">
        <v>12</v>
      </c>
      <c r="D139" s="4">
        <v>1</v>
      </c>
      <c r="E139" s="4">
        <v>1</v>
      </c>
      <c r="F139" s="4" t="s">
        <v>105</v>
      </c>
      <c r="G139" s="4">
        <v>11</v>
      </c>
      <c r="H139" s="4">
        <v>12</v>
      </c>
      <c r="I139" s="4">
        <v>3</v>
      </c>
      <c r="J139" s="4">
        <v>1</v>
      </c>
      <c r="K139" s="4" t="s">
        <v>105</v>
      </c>
      <c r="L139" s="4">
        <v>4590.92</v>
      </c>
      <c r="M139" s="4">
        <v>20.440000000000001</v>
      </c>
      <c r="N139" s="4">
        <v>20.440000000000001</v>
      </c>
      <c r="O139" s="4">
        <v>2.7</v>
      </c>
      <c r="P139" s="4">
        <v>7.024</v>
      </c>
      <c r="Q139" s="4">
        <v>0.626</v>
      </c>
      <c r="R139" s="4">
        <v>6.9960000000000004</v>
      </c>
      <c r="S139" s="4"/>
      <c r="T139" s="4" t="str">
        <f>IF(Obstacles1114[[#This Row],[Minimum Distance Vert. Comp. (m)]]&gt;Obstacles1114[[#This Row],[Required Distance At Min. (m)]],"OK","NG")</f>
        <v>OK</v>
      </c>
      <c r="U139" s="4" t="s">
        <v>113</v>
      </c>
      <c r="V13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40" spans="1:22" x14ac:dyDescent="0.25">
      <c r="A140" s="4">
        <v>32</v>
      </c>
      <c r="B140" s="4">
        <v>11</v>
      </c>
      <c r="C140" s="4">
        <v>12</v>
      </c>
      <c r="D140" s="4">
        <v>1</v>
      </c>
      <c r="E140" s="4">
        <v>1</v>
      </c>
      <c r="F140" s="4" t="s">
        <v>110</v>
      </c>
      <c r="G140" s="4">
        <v>11</v>
      </c>
      <c r="H140" s="4">
        <v>12</v>
      </c>
      <c r="I140" s="4">
        <v>3</v>
      </c>
      <c r="J140" s="4">
        <v>1</v>
      </c>
      <c r="K140" s="4" t="s">
        <v>110</v>
      </c>
      <c r="L140" s="4">
        <v>4590.6000000000004</v>
      </c>
      <c r="M140" s="4">
        <v>20.440000000000001</v>
      </c>
      <c r="N140" s="4">
        <v>20.440000000000001</v>
      </c>
      <c r="O140" s="4">
        <v>2.7</v>
      </c>
      <c r="P140" s="4">
        <v>7.0229999999999997</v>
      </c>
      <c r="Q140" s="4">
        <v>0.626</v>
      </c>
      <c r="R140" s="4">
        <v>6.9950000000000001</v>
      </c>
      <c r="S140" s="4"/>
      <c r="T140" s="4" t="str">
        <f>IF(Obstacles1114[[#This Row],[Minimum Distance Vert. Comp. (m)]]&gt;Obstacles1114[[#This Row],[Required Distance At Min. (m)]],"OK","NG")</f>
        <v>OK</v>
      </c>
      <c r="U140" s="4" t="s">
        <v>113</v>
      </c>
      <c r="V14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41" spans="1:22" ht="15" customHeight="1" x14ac:dyDescent="0.25">
      <c r="A141" s="4">
        <v>33</v>
      </c>
      <c r="B141" s="4">
        <v>12</v>
      </c>
      <c r="C141" s="4">
        <v>13</v>
      </c>
      <c r="D141" s="4">
        <v>1</v>
      </c>
      <c r="E141" s="4">
        <v>1</v>
      </c>
      <c r="F141" s="4" t="s">
        <v>105</v>
      </c>
      <c r="G141" s="4">
        <v>12</v>
      </c>
      <c r="H141" s="4">
        <v>13</v>
      </c>
      <c r="I141" s="4">
        <v>3</v>
      </c>
      <c r="J141" s="4">
        <v>1</v>
      </c>
      <c r="K141" s="4" t="s">
        <v>105</v>
      </c>
      <c r="L141" s="4">
        <v>5085.79</v>
      </c>
      <c r="M141" s="4">
        <v>16.239999999999998</v>
      </c>
      <c r="N141" s="4">
        <v>16.239999999999998</v>
      </c>
      <c r="O141" s="4">
        <v>2.7</v>
      </c>
      <c r="P141" s="4">
        <v>7.0250000000000004</v>
      </c>
      <c r="Q141" s="4">
        <v>0.60599999999999998</v>
      </c>
      <c r="R141" s="4">
        <v>6.9989999999999997</v>
      </c>
      <c r="S141" s="4"/>
      <c r="T141" s="4" t="str">
        <f>IF(Obstacles1114[[#This Row],[Minimum Distance Vert. Comp. (m)]]&gt;Obstacles1114[[#This Row],[Required Distance At Min. (m)]],"OK","NG")</f>
        <v>OK</v>
      </c>
      <c r="U141" s="4" t="s">
        <v>113</v>
      </c>
      <c r="V14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42" spans="1:22" ht="15" customHeight="1" x14ac:dyDescent="0.25">
      <c r="A142" s="4">
        <v>34</v>
      </c>
      <c r="B142" s="4">
        <v>12</v>
      </c>
      <c r="C142" s="4">
        <v>13</v>
      </c>
      <c r="D142" s="4">
        <v>1</v>
      </c>
      <c r="E142" s="4">
        <v>1</v>
      </c>
      <c r="F142" s="4" t="s">
        <v>110</v>
      </c>
      <c r="G142" s="4">
        <v>12</v>
      </c>
      <c r="H142" s="4">
        <v>13</v>
      </c>
      <c r="I142" s="4">
        <v>3</v>
      </c>
      <c r="J142" s="4">
        <v>1</v>
      </c>
      <c r="K142" s="4" t="s">
        <v>110</v>
      </c>
      <c r="L142" s="4">
        <v>5085.79</v>
      </c>
      <c r="M142" s="4">
        <v>16.239999999999998</v>
      </c>
      <c r="N142" s="4">
        <v>16.239999999999998</v>
      </c>
      <c r="O142" s="4">
        <v>2.7</v>
      </c>
      <c r="P142" s="4">
        <v>7.0250000000000004</v>
      </c>
      <c r="Q142" s="4">
        <v>0.60599999999999998</v>
      </c>
      <c r="R142" s="4">
        <v>6.9989999999999997</v>
      </c>
      <c r="S142" s="4"/>
      <c r="T142" s="4" t="str">
        <f>IF(Obstacles1114[[#This Row],[Minimum Distance Vert. Comp. (m)]]&gt;Obstacles1114[[#This Row],[Required Distance At Min. (m)]],"OK","NG")</f>
        <v>OK</v>
      </c>
      <c r="U142" s="4" t="s">
        <v>113</v>
      </c>
      <c r="V14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43" spans="1:22" x14ac:dyDescent="0.25">
      <c r="A143" s="4">
        <v>35</v>
      </c>
      <c r="B143" s="4">
        <v>13</v>
      </c>
      <c r="C143" s="4">
        <v>14</v>
      </c>
      <c r="D143" s="4">
        <v>1</v>
      </c>
      <c r="E143" s="4">
        <v>1</v>
      </c>
      <c r="F143" s="4" t="s">
        <v>105</v>
      </c>
      <c r="G143" s="4">
        <v>13</v>
      </c>
      <c r="H143" s="4">
        <v>14</v>
      </c>
      <c r="I143" s="4">
        <v>3</v>
      </c>
      <c r="J143" s="4">
        <v>1</v>
      </c>
      <c r="K143" s="4" t="s">
        <v>105</v>
      </c>
      <c r="L143" s="4">
        <v>5534.79</v>
      </c>
      <c r="M143" s="4">
        <v>13.96</v>
      </c>
      <c r="N143" s="4">
        <v>13.96</v>
      </c>
      <c r="O143" s="4">
        <v>2.7</v>
      </c>
      <c r="P143" s="4">
        <v>7.024</v>
      </c>
      <c r="Q143" s="4">
        <v>0.621</v>
      </c>
      <c r="R143" s="4">
        <v>6.9960000000000004</v>
      </c>
      <c r="S143" s="4"/>
      <c r="T143" s="4" t="str">
        <f>IF(Obstacles1114[[#This Row],[Minimum Distance Vert. Comp. (m)]]&gt;Obstacles1114[[#This Row],[Required Distance At Min. (m)]],"OK","NG")</f>
        <v>OK</v>
      </c>
      <c r="U143" s="4" t="s">
        <v>113</v>
      </c>
      <c r="V14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44" spans="1:22" ht="15" customHeight="1" x14ac:dyDescent="0.25">
      <c r="A144" s="4">
        <v>37</v>
      </c>
      <c r="B144" s="4">
        <v>13</v>
      </c>
      <c r="C144" s="4">
        <v>14</v>
      </c>
      <c r="D144" s="4">
        <v>1</v>
      </c>
      <c r="E144" s="4">
        <v>1</v>
      </c>
      <c r="F144" s="4" t="s">
        <v>110</v>
      </c>
      <c r="G144" s="4">
        <v>13</v>
      </c>
      <c r="H144" s="4">
        <v>14</v>
      </c>
      <c r="I144" s="4">
        <v>3</v>
      </c>
      <c r="J144" s="4">
        <v>1</v>
      </c>
      <c r="K144" s="4" t="s">
        <v>110</v>
      </c>
      <c r="L144" s="4">
        <v>5534.45</v>
      </c>
      <c r="M144" s="4">
        <v>13.96</v>
      </c>
      <c r="N144" s="4">
        <v>13.96</v>
      </c>
      <c r="O144" s="4">
        <v>2.7</v>
      </c>
      <c r="P144" s="4">
        <v>7.024</v>
      </c>
      <c r="Q144" s="4">
        <v>0.621</v>
      </c>
      <c r="R144" s="4">
        <v>6.9960000000000004</v>
      </c>
      <c r="S144" s="4"/>
      <c r="T144" s="4" t="str">
        <f>IF(Obstacles1114[[#This Row],[Minimum Distance Vert. Comp. (m)]]&gt;Obstacles1114[[#This Row],[Required Distance At Min. (m)]],"OK","NG")</f>
        <v>OK</v>
      </c>
      <c r="U144" s="4" t="s">
        <v>113</v>
      </c>
      <c r="V14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45" spans="1:22" x14ac:dyDescent="0.25">
      <c r="A145" s="4">
        <v>39</v>
      </c>
      <c r="B145" s="4">
        <v>14</v>
      </c>
      <c r="C145" s="4">
        <v>15</v>
      </c>
      <c r="D145" s="4">
        <v>1</v>
      </c>
      <c r="E145" s="4">
        <v>1</v>
      </c>
      <c r="F145" s="4" t="s">
        <v>105</v>
      </c>
      <c r="G145" s="4">
        <v>14</v>
      </c>
      <c r="H145" s="4">
        <v>15</v>
      </c>
      <c r="I145" s="4">
        <v>3</v>
      </c>
      <c r="J145" s="4">
        <v>1</v>
      </c>
      <c r="K145" s="4" t="s">
        <v>105</v>
      </c>
      <c r="L145" s="4">
        <v>5970.67</v>
      </c>
      <c r="M145" s="4">
        <v>14.52</v>
      </c>
      <c r="N145" s="4">
        <v>14.52</v>
      </c>
      <c r="O145" s="4">
        <v>2.7</v>
      </c>
      <c r="P145" s="4">
        <v>7.0250000000000004</v>
      </c>
      <c r="Q145" s="4">
        <v>0.61199999999999999</v>
      </c>
      <c r="R145" s="4">
        <v>6.9980000000000002</v>
      </c>
      <c r="S145" s="4"/>
      <c r="T145" s="4" t="str">
        <f>IF(Obstacles1114[[#This Row],[Minimum Distance Vert. Comp. (m)]]&gt;Obstacles1114[[#This Row],[Required Distance At Min. (m)]],"OK","NG")</f>
        <v>OK</v>
      </c>
      <c r="U145" s="4" t="s">
        <v>113</v>
      </c>
      <c r="V14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46" spans="1:22" ht="15" customHeight="1" x14ac:dyDescent="0.25">
      <c r="A146" s="4">
        <v>40</v>
      </c>
      <c r="B146" s="4">
        <v>14</v>
      </c>
      <c r="C146" s="4">
        <v>15</v>
      </c>
      <c r="D146" s="4">
        <v>1</v>
      </c>
      <c r="E146" s="4">
        <v>1</v>
      </c>
      <c r="F146" s="4" t="s">
        <v>110</v>
      </c>
      <c r="G146" s="4">
        <v>14</v>
      </c>
      <c r="H146" s="4">
        <v>15</v>
      </c>
      <c r="I146" s="4">
        <v>3</v>
      </c>
      <c r="J146" s="4">
        <v>1</v>
      </c>
      <c r="K146" s="4" t="s">
        <v>110</v>
      </c>
      <c r="L146" s="4">
        <v>5971.29</v>
      </c>
      <c r="M146" s="4">
        <v>14.52</v>
      </c>
      <c r="N146" s="4">
        <v>14.52</v>
      </c>
      <c r="O146" s="4">
        <v>2.7</v>
      </c>
      <c r="P146" s="4">
        <v>7.0250000000000004</v>
      </c>
      <c r="Q146" s="4">
        <v>0.61199999999999999</v>
      </c>
      <c r="R146" s="4">
        <v>6.9980000000000002</v>
      </c>
      <c r="S146" s="4"/>
      <c r="T146" s="4" t="str">
        <f>IF(Obstacles1114[[#This Row],[Minimum Distance Vert. Comp. (m)]]&gt;Obstacles1114[[#This Row],[Required Distance At Min. (m)]],"OK","NG")</f>
        <v>OK</v>
      </c>
      <c r="U146" s="4" t="s">
        <v>113</v>
      </c>
      <c r="V14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47" spans="1:22" x14ac:dyDescent="0.25">
      <c r="A147" s="4">
        <v>42</v>
      </c>
      <c r="B147" s="4">
        <v>15</v>
      </c>
      <c r="C147" s="4">
        <v>16</v>
      </c>
      <c r="D147" s="4">
        <v>1</v>
      </c>
      <c r="E147" s="4">
        <v>1</v>
      </c>
      <c r="F147" s="4" t="s">
        <v>105</v>
      </c>
      <c r="G147" s="4">
        <v>15</v>
      </c>
      <c r="H147" s="4">
        <v>16</v>
      </c>
      <c r="I147" s="4">
        <v>3</v>
      </c>
      <c r="J147" s="4">
        <v>1</v>
      </c>
      <c r="K147" s="4" t="s">
        <v>105</v>
      </c>
      <c r="L147" s="4">
        <v>6396.62</v>
      </c>
      <c r="M147" s="4">
        <v>12.59</v>
      </c>
      <c r="N147" s="4">
        <v>12.59</v>
      </c>
      <c r="O147" s="4">
        <v>2.7</v>
      </c>
      <c r="P147" s="4">
        <v>7.0259999999999998</v>
      </c>
      <c r="Q147" s="4">
        <v>0.60099999999999998</v>
      </c>
      <c r="R147" s="4">
        <v>7</v>
      </c>
      <c r="S147" s="4"/>
      <c r="T147" s="4" t="str">
        <f>IF(Obstacles1114[[#This Row],[Minimum Distance Vert. Comp. (m)]]&gt;Obstacles1114[[#This Row],[Required Distance At Min. (m)]],"OK","NG")</f>
        <v>OK</v>
      </c>
      <c r="U147" s="4" t="s">
        <v>113</v>
      </c>
      <c r="V14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48" spans="1:22" ht="15" customHeight="1" x14ac:dyDescent="0.25">
      <c r="A148" s="4">
        <v>44</v>
      </c>
      <c r="B148" s="4">
        <v>15</v>
      </c>
      <c r="C148" s="4">
        <v>16</v>
      </c>
      <c r="D148" s="4">
        <v>1</v>
      </c>
      <c r="E148" s="4">
        <v>1</v>
      </c>
      <c r="F148" s="4" t="s">
        <v>110</v>
      </c>
      <c r="G148" s="4">
        <v>15</v>
      </c>
      <c r="H148" s="4">
        <v>16</v>
      </c>
      <c r="I148" s="4">
        <v>3</v>
      </c>
      <c r="J148" s="4">
        <v>1</v>
      </c>
      <c r="K148" s="4" t="s">
        <v>110</v>
      </c>
      <c r="L148" s="4">
        <v>6396.09</v>
      </c>
      <c r="M148" s="4">
        <v>12.59</v>
      </c>
      <c r="N148" s="4">
        <v>12.59</v>
      </c>
      <c r="O148" s="4">
        <v>2.7</v>
      </c>
      <c r="P148" s="4">
        <v>7.0250000000000004</v>
      </c>
      <c r="Q148" s="4">
        <v>0.60099999999999998</v>
      </c>
      <c r="R148" s="4">
        <v>7</v>
      </c>
      <c r="S148" s="4"/>
      <c r="T148" s="4" t="str">
        <f>IF(Obstacles1114[[#This Row],[Minimum Distance Vert. Comp. (m)]]&gt;Obstacles1114[[#This Row],[Required Distance At Min. (m)]],"OK","NG")</f>
        <v>OK</v>
      </c>
      <c r="U148" s="4" t="s">
        <v>113</v>
      </c>
      <c r="V14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49" spans="1:22" ht="15" customHeight="1" x14ac:dyDescent="0.25">
      <c r="A149" s="4">
        <v>46</v>
      </c>
      <c r="B149" s="4">
        <v>16</v>
      </c>
      <c r="C149" s="4">
        <v>17</v>
      </c>
      <c r="D149" s="4">
        <v>1</v>
      </c>
      <c r="E149" s="4">
        <v>1</v>
      </c>
      <c r="F149" s="4" t="s">
        <v>105</v>
      </c>
      <c r="G149" s="4">
        <v>16</v>
      </c>
      <c r="H149" s="4">
        <v>17</v>
      </c>
      <c r="I149" s="4">
        <v>3</v>
      </c>
      <c r="J149" s="4">
        <v>1</v>
      </c>
      <c r="K149" s="4" t="s">
        <v>105</v>
      </c>
      <c r="L149" s="4">
        <v>6871.4</v>
      </c>
      <c r="M149" s="4">
        <v>21.72</v>
      </c>
      <c r="N149" s="4">
        <v>21.72</v>
      </c>
      <c r="O149" s="4">
        <v>2.7</v>
      </c>
      <c r="P149" s="4">
        <v>7.0259999999999998</v>
      </c>
      <c r="Q149" s="4">
        <v>0.60199999999999998</v>
      </c>
      <c r="R149" s="4">
        <v>7</v>
      </c>
      <c r="S149" s="4"/>
      <c r="T149" s="4" t="str">
        <f>IF(Obstacles1114[[#This Row],[Minimum Distance Vert. Comp. (m)]]&gt;Obstacles1114[[#This Row],[Required Distance At Min. (m)]],"OK","NG")</f>
        <v>OK</v>
      </c>
      <c r="U149" s="4" t="s">
        <v>113</v>
      </c>
      <c r="V14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50" spans="1:22" ht="15" customHeight="1" x14ac:dyDescent="0.25">
      <c r="A150" s="4">
        <v>47</v>
      </c>
      <c r="B150" s="4">
        <v>16</v>
      </c>
      <c r="C150" s="4">
        <v>17</v>
      </c>
      <c r="D150" s="4">
        <v>1</v>
      </c>
      <c r="E150" s="4">
        <v>1</v>
      </c>
      <c r="F150" s="4" t="s">
        <v>110</v>
      </c>
      <c r="G150" s="4">
        <v>16</v>
      </c>
      <c r="H150" s="4">
        <v>17</v>
      </c>
      <c r="I150" s="4">
        <v>3</v>
      </c>
      <c r="J150" s="4">
        <v>1</v>
      </c>
      <c r="K150" s="4" t="s">
        <v>110</v>
      </c>
      <c r="L150" s="4">
        <v>6870.86</v>
      </c>
      <c r="M150" s="4">
        <v>21.72</v>
      </c>
      <c r="N150" s="4">
        <v>21.72</v>
      </c>
      <c r="O150" s="4">
        <v>2.7</v>
      </c>
      <c r="P150" s="4">
        <v>7.0250000000000004</v>
      </c>
      <c r="Q150" s="4">
        <v>0.60199999999999998</v>
      </c>
      <c r="R150" s="4">
        <v>6.9989999999999997</v>
      </c>
      <c r="S150" s="4"/>
      <c r="T150" s="4" t="str">
        <f>IF(Obstacles1114[[#This Row],[Minimum Distance Vert. Comp. (m)]]&gt;Obstacles1114[[#This Row],[Required Distance At Min. (m)]],"OK","NG")</f>
        <v>OK</v>
      </c>
      <c r="U150" s="4" t="s">
        <v>113</v>
      </c>
      <c r="V15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51" spans="1:22" x14ac:dyDescent="0.25">
      <c r="A151" s="4">
        <v>48</v>
      </c>
      <c r="B151" s="4">
        <v>17</v>
      </c>
      <c r="C151" s="4">
        <v>18</v>
      </c>
      <c r="D151" s="4">
        <v>1</v>
      </c>
      <c r="E151" s="4">
        <v>1</v>
      </c>
      <c r="F151" s="4" t="s">
        <v>105</v>
      </c>
      <c r="G151" s="4">
        <v>17</v>
      </c>
      <c r="H151" s="4">
        <v>18</v>
      </c>
      <c r="I151" s="4">
        <v>3</v>
      </c>
      <c r="J151" s="4">
        <v>1</v>
      </c>
      <c r="K151" s="4" t="s">
        <v>105</v>
      </c>
      <c r="L151" s="4">
        <v>7346.31</v>
      </c>
      <c r="M151" s="4">
        <v>12.61</v>
      </c>
      <c r="N151" s="4">
        <v>12.61</v>
      </c>
      <c r="O151" s="4">
        <v>2.7</v>
      </c>
      <c r="P151" s="4">
        <v>7.024</v>
      </c>
      <c r="Q151" s="4">
        <v>0.61299999999999999</v>
      </c>
      <c r="R151" s="4">
        <v>6.9980000000000002</v>
      </c>
      <c r="S151" s="4"/>
      <c r="T151" s="4" t="str">
        <f>IF(Obstacles1114[[#This Row],[Minimum Distance Vert. Comp. (m)]]&gt;Obstacles1114[[#This Row],[Required Distance At Min. (m)]],"OK","NG")</f>
        <v>OK</v>
      </c>
      <c r="U151" s="4" t="s">
        <v>113</v>
      </c>
      <c r="V15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52" spans="1:22" ht="15" customHeight="1" x14ac:dyDescent="0.25">
      <c r="A152" s="4">
        <v>50</v>
      </c>
      <c r="B152" s="4">
        <v>17</v>
      </c>
      <c r="C152" s="4">
        <v>18</v>
      </c>
      <c r="D152" s="4">
        <v>1</v>
      </c>
      <c r="E152" s="4">
        <v>1</v>
      </c>
      <c r="F152" s="4" t="s">
        <v>110</v>
      </c>
      <c r="G152" s="4">
        <v>17</v>
      </c>
      <c r="H152" s="4">
        <v>18</v>
      </c>
      <c r="I152" s="4">
        <v>3</v>
      </c>
      <c r="J152" s="4">
        <v>1</v>
      </c>
      <c r="K152" s="4" t="s">
        <v>110</v>
      </c>
      <c r="L152" s="4">
        <v>7345.93</v>
      </c>
      <c r="M152" s="4">
        <v>12.61</v>
      </c>
      <c r="N152" s="4">
        <v>12.61</v>
      </c>
      <c r="O152" s="4">
        <v>2.7</v>
      </c>
      <c r="P152" s="4">
        <v>7.0250000000000004</v>
      </c>
      <c r="Q152" s="4">
        <v>0.61299999999999999</v>
      </c>
      <c r="R152" s="4">
        <v>6.9980000000000002</v>
      </c>
      <c r="S152" s="4"/>
      <c r="T152" s="4" t="str">
        <f>IF(Obstacles1114[[#This Row],[Minimum Distance Vert. Comp. (m)]]&gt;Obstacles1114[[#This Row],[Required Distance At Min. (m)]],"OK","NG")</f>
        <v>OK</v>
      </c>
      <c r="U152" s="4" t="s">
        <v>113</v>
      </c>
      <c r="V15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53" spans="1:22" ht="15" customHeight="1" x14ac:dyDescent="0.25">
      <c r="A153" s="4">
        <v>52</v>
      </c>
      <c r="B153" s="4">
        <v>18</v>
      </c>
      <c r="C153" s="4">
        <v>19</v>
      </c>
      <c r="D153" s="4">
        <v>1</v>
      </c>
      <c r="E153" s="4">
        <v>1</v>
      </c>
      <c r="F153" s="4" t="s">
        <v>105</v>
      </c>
      <c r="G153" s="4">
        <v>18</v>
      </c>
      <c r="H153" s="4">
        <v>19</v>
      </c>
      <c r="I153" s="4">
        <v>3</v>
      </c>
      <c r="J153" s="4">
        <v>1</v>
      </c>
      <c r="K153" s="4" t="s">
        <v>105</v>
      </c>
      <c r="L153" s="4">
        <v>7778.11</v>
      </c>
      <c r="M153" s="4">
        <v>15.36</v>
      </c>
      <c r="N153" s="4">
        <v>15.37</v>
      </c>
      <c r="O153" s="4">
        <v>2.7</v>
      </c>
      <c r="P153" s="4">
        <v>7.024</v>
      </c>
      <c r="Q153" s="4">
        <v>0.79</v>
      </c>
      <c r="R153" s="4">
        <v>6.9790000000000001</v>
      </c>
      <c r="S153" s="4"/>
      <c r="T153" s="4" t="str">
        <f>IF(Obstacles1114[[#This Row],[Minimum Distance Vert. Comp. (m)]]&gt;Obstacles1114[[#This Row],[Required Distance At Min. (m)]],"OK","NG")</f>
        <v>OK</v>
      </c>
      <c r="U153" s="4" t="s">
        <v>113</v>
      </c>
      <c r="V15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54" spans="1:22" x14ac:dyDescent="0.25">
      <c r="A154" s="4">
        <v>54</v>
      </c>
      <c r="B154" s="4">
        <v>18</v>
      </c>
      <c r="C154" s="4">
        <v>19</v>
      </c>
      <c r="D154" s="4">
        <v>1</v>
      </c>
      <c r="E154" s="4">
        <v>1</v>
      </c>
      <c r="F154" s="4" t="s">
        <v>110</v>
      </c>
      <c r="G154" s="4">
        <v>18</v>
      </c>
      <c r="H154" s="4">
        <v>19</v>
      </c>
      <c r="I154" s="4">
        <v>3</v>
      </c>
      <c r="J154" s="4">
        <v>1</v>
      </c>
      <c r="K154" s="4" t="s">
        <v>110</v>
      </c>
      <c r="L154" s="4">
        <v>7778.11</v>
      </c>
      <c r="M154" s="4">
        <v>15.36</v>
      </c>
      <c r="N154" s="4">
        <v>15.36</v>
      </c>
      <c r="O154" s="4">
        <v>2.7</v>
      </c>
      <c r="P154" s="4">
        <v>7.0229999999999997</v>
      </c>
      <c r="Q154" s="4">
        <v>0.78100000000000003</v>
      </c>
      <c r="R154" s="4">
        <v>6.9790000000000001</v>
      </c>
      <c r="S154" s="4"/>
      <c r="T154" s="4" t="str">
        <f>IF(Obstacles1114[[#This Row],[Minimum Distance Vert. Comp. (m)]]&gt;Obstacles1114[[#This Row],[Required Distance At Min. (m)]],"OK","NG")</f>
        <v>OK</v>
      </c>
      <c r="U154" s="4" t="s">
        <v>113</v>
      </c>
      <c r="V15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55" spans="1:22" ht="15" customHeight="1" x14ac:dyDescent="0.25">
      <c r="A155" s="4">
        <v>56</v>
      </c>
      <c r="B155" s="4">
        <v>19</v>
      </c>
      <c r="C155" s="4">
        <v>20</v>
      </c>
      <c r="D155" s="4">
        <v>41</v>
      </c>
      <c r="E155" s="4">
        <v>1</v>
      </c>
      <c r="F155" s="4" t="s">
        <v>105</v>
      </c>
      <c r="G155" s="4">
        <v>19</v>
      </c>
      <c r="H155" s="4">
        <v>20</v>
      </c>
      <c r="I155" s="4">
        <v>43</v>
      </c>
      <c r="J155" s="4">
        <v>1</v>
      </c>
      <c r="K155" s="4" t="s">
        <v>105</v>
      </c>
      <c r="L155" s="4">
        <v>8244.17</v>
      </c>
      <c r="M155" s="4">
        <v>15.79</v>
      </c>
      <c r="N155" s="4">
        <v>15.8</v>
      </c>
      <c r="O155" s="4">
        <v>2.7</v>
      </c>
      <c r="P155" s="4">
        <v>7.0380000000000003</v>
      </c>
      <c r="Q155" s="4">
        <v>0.68700000000000006</v>
      </c>
      <c r="R155" s="4">
        <v>7.0039999999999996</v>
      </c>
      <c r="S155" s="4"/>
      <c r="T155" s="4" t="str">
        <f>IF(Obstacles1114[[#This Row],[Minimum Distance Vert. Comp. (m)]]&gt;Obstacles1114[[#This Row],[Required Distance At Min. (m)]],"OK","NG")</f>
        <v>OK</v>
      </c>
      <c r="U155" s="4" t="s">
        <v>113</v>
      </c>
      <c r="V15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56" spans="1:22" x14ac:dyDescent="0.25">
      <c r="A156" s="4">
        <v>58</v>
      </c>
      <c r="B156" s="4">
        <v>19</v>
      </c>
      <c r="C156" s="4">
        <v>20</v>
      </c>
      <c r="D156" s="4">
        <v>41</v>
      </c>
      <c r="E156" s="4">
        <v>1</v>
      </c>
      <c r="F156" s="4" t="s">
        <v>110</v>
      </c>
      <c r="G156" s="4">
        <v>19</v>
      </c>
      <c r="H156" s="4">
        <v>20</v>
      </c>
      <c r="I156" s="4">
        <v>43</v>
      </c>
      <c r="J156" s="4">
        <v>1</v>
      </c>
      <c r="K156" s="4" t="s">
        <v>110</v>
      </c>
      <c r="L156" s="4">
        <v>8244.16</v>
      </c>
      <c r="M156" s="4">
        <v>15.78</v>
      </c>
      <c r="N156" s="4">
        <v>15.79</v>
      </c>
      <c r="O156" s="4">
        <v>2.7</v>
      </c>
      <c r="P156" s="4">
        <v>7.0359999999999996</v>
      </c>
      <c r="Q156" s="4">
        <v>0.67700000000000005</v>
      </c>
      <c r="R156" s="4">
        <v>7.0030000000000001</v>
      </c>
      <c r="S156" s="4"/>
      <c r="T156" s="4" t="str">
        <f>IF(Obstacles1114[[#This Row],[Minimum Distance Vert. Comp. (m)]]&gt;Obstacles1114[[#This Row],[Required Distance At Min. (m)]],"OK","NG")</f>
        <v>OK</v>
      </c>
      <c r="U156" s="4" t="s">
        <v>113</v>
      </c>
      <c r="V15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57" spans="1:22" ht="15" customHeight="1" x14ac:dyDescent="0.25">
      <c r="A157" s="4">
        <v>60</v>
      </c>
      <c r="B157" s="4">
        <v>20</v>
      </c>
      <c r="C157" s="4">
        <v>21</v>
      </c>
      <c r="D157" s="4">
        <v>1</v>
      </c>
      <c r="E157" s="4">
        <v>1</v>
      </c>
      <c r="F157" s="4" t="s">
        <v>105</v>
      </c>
      <c r="G157" s="4">
        <v>20</v>
      </c>
      <c r="H157" s="4">
        <v>21</v>
      </c>
      <c r="I157" s="4">
        <v>3</v>
      </c>
      <c r="J157" s="4">
        <v>1</v>
      </c>
      <c r="K157" s="4" t="s">
        <v>105</v>
      </c>
      <c r="L157" s="4">
        <v>8697.3799999999992</v>
      </c>
      <c r="M157" s="4">
        <v>14.97</v>
      </c>
      <c r="N157" s="4">
        <v>14.97</v>
      </c>
      <c r="O157" s="4">
        <v>2.7</v>
      </c>
      <c r="P157" s="4">
        <v>7.0259999999999998</v>
      </c>
      <c r="Q157" s="4">
        <v>0.60299999999999998</v>
      </c>
      <c r="R157" s="4">
        <v>7</v>
      </c>
      <c r="S157" s="4"/>
      <c r="T157" s="4" t="str">
        <f>IF(Obstacles1114[[#This Row],[Minimum Distance Vert. Comp. (m)]]&gt;Obstacles1114[[#This Row],[Required Distance At Min. (m)]],"OK","NG")</f>
        <v>OK</v>
      </c>
      <c r="U157" s="4" t="s">
        <v>113</v>
      </c>
      <c r="V15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58" spans="1:22" x14ac:dyDescent="0.25">
      <c r="A158" s="4">
        <v>61</v>
      </c>
      <c r="B158" s="4">
        <v>20</v>
      </c>
      <c r="C158" s="4">
        <v>21</v>
      </c>
      <c r="D158" s="4">
        <v>1</v>
      </c>
      <c r="E158" s="4">
        <v>1</v>
      </c>
      <c r="F158" s="4" t="s">
        <v>110</v>
      </c>
      <c r="G158" s="4">
        <v>20</v>
      </c>
      <c r="H158" s="4">
        <v>21</v>
      </c>
      <c r="I158" s="4">
        <v>3</v>
      </c>
      <c r="J158" s="4">
        <v>1</v>
      </c>
      <c r="K158" s="4" t="s">
        <v>110</v>
      </c>
      <c r="L158" s="4">
        <v>8697.85</v>
      </c>
      <c r="M158" s="4">
        <v>14.96</v>
      </c>
      <c r="N158" s="4">
        <v>14.96</v>
      </c>
      <c r="O158" s="4">
        <v>2.7</v>
      </c>
      <c r="P158" s="4">
        <v>7.0259999999999998</v>
      </c>
      <c r="Q158" s="4">
        <v>0.60299999999999998</v>
      </c>
      <c r="R158" s="4">
        <v>7</v>
      </c>
      <c r="S158" s="4"/>
      <c r="T158" s="4" t="str">
        <f>IF(Obstacles1114[[#This Row],[Minimum Distance Vert. Comp. (m)]]&gt;Obstacles1114[[#This Row],[Required Distance At Min. (m)]],"OK","NG")</f>
        <v>OK</v>
      </c>
      <c r="U158" s="4" t="s">
        <v>113</v>
      </c>
      <c r="V15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59" spans="1:22" ht="15" customHeight="1" x14ac:dyDescent="0.25">
      <c r="A159" s="4">
        <v>62</v>
      </c>
      <c r="B159" s="4">
        <v>21</v>
      </c>
      <c r="C159" s="4">
        <v>22</v>
      </c>
      <c r="D159" s="4">
        <v>1</v>
      </c>
      <c r="E159" s="4">
        <v>1</v>
      </c>
      <c r="F159" s="4" t="s">
        <v>105</v>
      </c>
      <c r="G159" s="4">
        <v>21</v>
      </c>
      <c r="H159" s="4">
        <v>22</v>
      </c>
      <c r="I159" s="4">
        <v>3</v>
      </c>
      <c r="J159" s="4">
        <v>1</v>
      </c>
      <c r="K159" s="4" t="s">
        <v>105</v>
      </c>
      <c r="L159" s="4">
        <v>9201.0300000000007</v>
      </c>
      <c r="M159" s="4">
        <v>23.28</v>
      </c>
      <c r="N159" s="4">
        <v>23.28</v>
      </c>
      <c r="O159" s="4">
        <v>2.7</v>
      </c>
      <c r="P159" s="4">
        <v>7.0369999999999999</v>
      </c>
      <c r="Q159" s="4">
        <v>0.68799999999999994</v>
      </c>
      <c r="R159" s="4">
        <v>7.0039999999999996</v>
      </c>
      <c r="S159" s="4"/>
      <c r="T159" s="4" t="str">
        <f>IF(Obstacles1114[[#This Row],[Minimum Distance Vert. Comp. (m)]]&gt;Obstacles1114[[#This Row],[Required Distance At Min. (m)]],"OK","NG")</f>
        <v>OK</v>
      </c>
      <c r="U159" s="4" t="s">
        <v>113</v>
      </c>
      <c r="V15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60" spans="1:22" ht="15" customHeight="1" x14ac:dyDescent="0.25">
      <c r="A160" s="4">
        <v>63</v>
      </c>
      <c r="B160" s="4">
        <v>21</v>
      </c>
      <c r="C160" s="4">
        <v>22</v>
      </c>
      <c r="D160" s="4">
        <v>1</v>
      </c>
      <c r="E160" s="4">
        <v>1</v>
      </c>
      <c r="F160" s="4" t="s">
        <v>110</v>
      </c>
      <c r="G160" s="4">
        <v>21</v>
      </c>
      <c r="H160" s="4">
        <v>22</v>
      </c>
      <c r="I160" s="4">
        <v>3</v>
      </c>
      <c r="J160" s="4">
        <v>1</v>
      </c>
      <c r="K160" s="4" t="s">
        <v>110</v>
      </c>
      <c r="L160" s="4">
        <v>9201.0400000000009</v>
      </c>
      <c r="M160" s="4">
        <v>23.27</v>
      </c>
      <c r="N160" s="4">
        <v>23.28</v>
      </c>
      <c r="O160" s="4">
        <v>2.7</v>
      </c>
      <c r="P160" s="4">
        <v>7.0350000000000001</v>
      </c>
      <c r="Q160" s="4">
        <v>0.68200000000000005</v>
      </c>
      <c r="R160" s="4">
        <v>7.0019999999999998</v>
      </c>
      <c r="S160" s="4"/>
      <c r="T160" s="4" t="str">
        <f>IF(Obstacles1114[[#This Row],[Minimum Distance Vert. Comp. (m)]]&gt;Obstacles1114[[#This Row],[Required Distance At Min. (m)]],"OK","NG")</f>
        <v>OK</v>
      </c>
      <c r="U160" s="4" t="s">
        <v>113</v>
      </c>
      <c r="V16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61" spans="1:22" x14ac:dyDescent="0.25">
      <c r="A161" s="4">
        <v>64</v>
      </c>
      <c r="B161" s="4">
        <v>22</v>
      </c>
      <c r="C161" s="4">
        <v>23</v>
      </c>
      <c r="D161" s="4">
        <v>21</v>
      </c>
      <c r="E161" s="4">
        <v>1</v>
      </c>
      <c r="F161" s="4" t="s">
        <v>105</v>
      </c>
      <c r="G161" s="4">
        <v>22</v>
      </c>
      <c r="H161" s="4">
        <v>23</v>
      </c>
      <c r="I161" s="4">
        <v>43</v>
      </c>
      <c r="J161" s="4">
        <v>1</v>
      </c>
      <c r="K161" s="4" t="s">
        <v>105</v>
      </c>
      <c r="L161" s="4">
        <v>9727.9</v>
      </c>
      <c r="M161" s="4">
        <v>16.77</v>
      </c>
      <c r="N161" s="4">
        <v>16.78</v>
      </c>
      <c r="O161" s="4">
        <v>2.7</v>
      </c>
      <c r="P161" s="4">
        <v>7.0350000000000001</v>
      </c>
      <c r="Q161" s="4">
        <v>0.68500000000000005</v>
      </c>
      <c r="R161" s="4">
        <v>7.0019999999999998</v>
      </c>
      <c r="S161" s="4"/>
      <c r="T161" s="4" t="str">
        <f>IF(Obstacles1114[[#This Row],[Minimum Distance Vert. Comp. (m)]]&gt;Obstacles1114[[#This Row],[Required Distance At Min. (m)]],"OK","NG")</f>
        <v>OK</v>
      </c>
      <c r="U161" s="4" t="s">
        <v>113</v>
      </c>
      <c r="V16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62" spans="1:22" ht="15" customHeight="1" x14ac:dyDescent="0.25">
      <c r="A162" s="4">
        <v>65</v>
      </c>
      <c r="B162" s="4">
        <v>22</v>
      </c>
      <c r="C162" s="4">
        <v>23</v>
      </c>
      <c r="D162" s="4">
        <v>21</v>
      </c>
      <c r="E162" s="4">
        <v>1</v>
      </c>
      <c r="F162" s="4" t="s">
        <v>110</v>
      </c>
      <c r="G162" s="4">
        <v>22</v>
      </c>
      <c r="H162" s="4">
        <v>23</v>
      </c>
      <c r="I162" s="4">
        <v>43</v>
      </c>
      <c r="J162" s="4">
        <v>1</v>
      </c>
      <c r="K162" s="4" t="s">
        <v>110</v>
      </c>
      <c r="L162" s="4">
        <v>9727.89</v>
      </c>
      <c r="M162" s="4">
        <v>16.77</v>
      </c>
      <c r="N162" s="4">
        <v>16.78</v>
      </c>
      <c r="O162" s="4">
        <v>2.7</v>
      </c>
      <c r="P162" s="4">
        <v>7.0350000000000001</v>
      </c>
      <c r="Q162" s="4">
        <v>0.68</v>
      </c>
      <c r="R162" s="4">
        <v>7.0019999999999998</v>
      </c>
      <c r="S162" s="4"/>
      <c r="T162" s="4" t="str">
        <f>IF(Obstacles1114[[#This Row],[Minimum Distance Vert. Comp. (m)]]&gt;Obstacles1114[[#This Row],[Required Distance At Min. (m)]],"OK","NG")</f>
        <v>OK</v>
      </c>
      <c r="U162" s="4" t="s">
        <v>113</v>
      </c>
      <c r="V16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63" spans="1:22" ht="15" customHeight="1" x14ac:dyDescent="0.25">
      <c r="A163" s="4">
        <v>66</v>
      </c>
      <c r="B163" s="4">
        <v>23</v>
      </c>
      <c r="C163" s="4">
        <v>24</v>
      </c>
      <c r="D163" s="4">
        <v>1</v>
      </c>
      <c r="E163" s="4">
        <v>1</v>
      </c>
      <c r="F163" s="4" t="s">
        <v>105</v>
      </c>
      <c r="G163" s="4">
        <v>23</v>
      </c>
      <c r="H163" s="4">
        <v>24</v>
      </c>
      <c r="I163" s="4">
        <v>3</v>
      </c>
      <c r="J163" s="4">
        <v>1</v>
      </c>
      <c r="K163" s="4" t="s">
        <v>105</v>
      </c>
      <c r="L163" s="4">
        <v>10221.4</v>
      </c>
      <c r="M163" s="4">
        <v>19.68</v>
      </c>
      <c r="N163" s="4">
        <v>19.68</v>
      </c>
      <c r="O163" s="4">
        <v>2.7</v>
      </c>
      <c r="P163" s="4">
        <v>7.0259999999999998</v>
      </c>
      <c r="Q163" s="4">
        <v>0.60199999999999998</v>
      </c>
      <c r="R163" s="4">
        <v>7</v>
      </c>
      <c r="S163" s="4"/>
      <c r="T163" s="4" t="str">
        <f>IF(Obstacles1114[[#This Row],[Minimum Distance Vert. Comp. (m)]]&gt;Obstacles1114[[#This Row],[Required Distance At Min. (m)]],"OK","NG")</f>
        <v>OK</v>
      </c>
      <c r="U163" s="4" t="s">
        <v>113</v>
      </c>
      <c r="V16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64" spans="1:22" x14ac:dyDescent="0.25">
      <c r="A164" s="4">
        <v>67</v>
      </c>
      <c r="B164" s="4">
        <v>23</v>
      </c>
      <c r="C164" s="4">
        <v>24</v>
      </c>
      <c r="D164" s="4">
        <v>1</v>
      </c>
      <c r="E164" s="4">
        <v>1</v>
      </c>
      <c r="F164" s="4" t="s">
        <v>110</v>
      </c>
      <c r="G164" s="4">
        <v>23</v>
      </c>
      <c r="H164" s="4">
        <v>24</v>
      </c>
      <c r="I164" s="4">
        <v>3</v>
      </c>
      <c r="J164" s="4">
        <v>1</v>
      </c>
      <c r="K164" s="4" t="s">
        <v>110</v>
      </c>
      <c r="L164" s="4">
        <v>10222.379999999999</v>
      </c>
      <c r="M164" s="4">
        <v>19.670000000000002</v>
      </c>
      <c r="N164" s="4">
        <v>19.670000000000002</v>
      </c>
      <c r="O164" s="4">
        <v>2.7</v>
      </c>
      <c r="P164" s="4">
        <v>7.0259999999999998</v>
      </c>
      <c r="Q164" s="4">
        <v>0.60199999999999998</v>
      </c>
      <c r="R164" s="4">
        <v>7</v>
      </c>
      <c r="S164" s="4"/>
      <c r="T164" s="4" t="str">
        <f>IF(Obstacles1114[[#This Row],[Minimum Distance Vert. Comp. (m)]]&gt;Obstacles1114[[#This Row],[Required Distance At Min. (m)]],"OK","NG")</f>
        <v>OK</v>
      </c>
      <c r="U164" s="4" t="s">
        <v>113</v>
      </c>
      <c r="V16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65" spans="1:22" ht="15" customHeight="1" x14ac:dyDescent="0.25">
      <c r="A165" s="4">
        <v>68</v>
      </c>
      <c r="B165" s="4">
        <v>24</v>
      </c>
      <c r="C165" s="4">
        <v>25</v>
      </c>
      <c r="D165" s="4">
        <v>1</v>
      </c>
      <c r="E165" s="4">
        <v>1</v>
      </c>
      <c r="F165" s="4" t="s">
        <v>105</v>
      </c>
      <c r="G165" s="4">
        <v>24</v>
      </c>
      <c r="H165" s="4">
        <v>25</v>
      </c>
      <c r="I165" s="4">
        <v>3</v>
      </c>
      <c r="J165" s="4">
        <v>1</v>
      </c>
      <c r="K165" s="4" t="s">
        <v>105</v>
      </c>
      <c r="L165" s="4">
        <v>10734</v>
      </c>
      <c r="M165" s="4">
        <v>19.43</v>
      </c>
      <c r="N165" s="4">
        <v>19.43</v>
      </c>
      <c r="O165" s="4">
        <v>2.7</v>
      </c>
      <c r="P165" s="4">
        <v>7.0259999999999998</v>
      </c>
      <c r="Q165" s="4">
        <v>0.6</v>
      </c>
      <c r="R165" s="4">
        <v>7</v>
      </c>
      <c r="S165" s="4"/>
      <c r="T165" s="4" t="str">
        <f>IF(Obstacles1114[[#This Row],[Minimum Distance Vert. Comp. (m)]]&gt;Obstacles1114[[#This Row],[Required Distance At Min. (m)]],"OK","NG")</f>
        <v>OK</v>
      </c>
      <c r="U165" s="4" t="s">
        <v>113</v>
      </c>
      <c r="V16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66" spans="1:22" ht="15" customHeight="1" x14ac:dyDescent="0.25">
      <c r="A166" s="4">
        <v>69</v>
      </c>
      <c r="B166" s="4">
        <v>24</v>
      </c>
      <c r="C166" s="4">
        <v>25</v>
      </c>
      <c r="D166" s="4">
        <v>1</v>
      </c>
      <c r="E166" s="4">
        <v>1</v>
      </c>
      <c r="F166" s="4" t="s">
        <v>110</v>
      </c>
      <c r="G166" s="4">
        <v>24</v>
      </c>
      <c r="H166" s="4">
        <v>25</v>
      </c>
      <c r="I166" s="4">
        <v>3</v>
      </c>
      <c r="J166" s="4">
        <v>1</v>
      </c>
      <c r="K166" s="4" t="s">
        <v>110</v>
      </c>
      <c r="L166" s="4">
        <v>10734.99</v>
      </c>
      <c r="M166" s="4">
        <v>19.43</v>
      </c>
      <c r="N166" s="4">
        <v>19.43</v>
      </c>
      <c r="O166" s="4">
        <v>2.7</v>
      </c>
      <c r="P166" s="4">
        <v>7.0250000000000004</v>
      </c>
      <c r="Q166" s="4">
        <v>0.6</v>
      </c>
      <c r="R166" s="4">
        <v>7</v>
      </c>
      <c r="S166" s="4"/>
      <c r="T166" s="4" t="str">
        <f>IF(Obstacles1114[[#This Row],[Minimum Distance Vert. Comp. (m)]]&gt;Obstacles1114[[#This Row],[Required Distance At Min. (m)]],"OK","NG")</f>
        <v>OK</v>
      </c>
      <c r="U166" s="4" t="s">
        <v>113</v>
      </c>
      <c r="V16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67" spans="1:22" x14ac:dyDescent="0.25">
      <c r="A167" s="4">
        <v>70</v>
      </c>
      <c r="B167" s="4">
        <v>25</v>
      </c>
      <c r="C167" s="4">
        <v>26</v>
      </c>
      <c r="D167" s="4">
        <v>1</v>
      </c>
      <c r="E167" s="4">
        <v>1</v>
      </c>
      <c r="F167" s="4" t="s">
        <v>105</v>
      </c>
      <c r="G167" s="4">
        <v>25</v>
      </c>
      <c r="H167" s="4">
        <v>26</v>
      </c>
      <c r="I167" s="4">
        <v>3</v>
      </c>
      <c r="J167" s="4">
        <v>1</v>
      </c>
      <c r="K167" s="4" t="s">
        <v>105</v>
      </c>
      <c r="L167" s="4">
        <v>11251.42</v>
      </c>
      <c r="M167" s="4">
        <v>20.420000000000002</v>
      </c>
      <c r="N167" s="4">
        <v>20.420000000000002</v>
      </c>
      <c r="O167" s="4">
        <v>2.7</v>
      </c>
      <c r="P167" s="4">
        <v>7.0259999999999998</v>
      </c>
      <c r="Q167" s="4">
        <v>0.60099999999999998</v>
      </c>
      <c r="R167" s="4">
        <v>7</v>
      </c>
      <c r="S167" s="4"/>
      <c r="T167" s="4" t="str">
        <f>IF(Obstacles1114[[#This Row],[Minimum Distance Vert. Comp. (m)]]&gt;Obstacles1114[[#This Row],[Required Distance At Min. (m)]],"OK","NG")</f>
        <v>OK</v>
      </c>
      <c r="U167" s="4" t="s">
        <v>113</v>
      </c>
      <c r="V16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68" spans="1:22" ht="15" customHeight="1" x14ac:dyDescent="0.25">
      <c r="A168" s="4">
        <v>71</v>
      </c>
      <c r="B168" s="4">
        <v>25</v>
      </c>
      <c r="C168" s="4">
        <v>26</v>
      </c>
      <c r="D168" s="4">
        <v>1</v>
      </c>
      <c r="E168" s="4">
        <v>1</v>
      </c>
      <c r="F168" s="4" t="s">
        <v>110</v>
      </c>
      <c r="G168" s="4">
        <v>25</v>
      </c>
      <c r="H168" s="4">
        <v>26</v>
      </c>
      <c r="I168" s="4">
        <v>3</v>
      </c>
      <c r="J168" s="4">
        <v>1</v>
      </c>
      <c r="K168" s="4" t="s">
        <v>110</v>
      </c>
      <c r="L168" s="4">
        <v>11251.95</v>
      </c>
      <c r="M168" s="4">
        <v>20.420000000000002</v>
      </c>
      <c r="N168" s="4">
        <v>20.420000000000002</v>
      </c>
      <c r="O168" s="4">
        <v>2.7</v>
      </c>
      <c r="P168" s="4">
        <v>7.0250000000000004</v>
      </c>
      <c r="Q168" s="4">
        <v>0.60099999999999998</v>
      </c>
      <c r="R168" s="4">
        <v>6.9989999999999997</v>
      </c>
      <c r="S168" s="4"/>
      <c r="T168" s="4" t="str">
        <f>IF(Obstacles1114[[#This Row],[Minimum Distance Vert. Comp. (m)]]&gt;Obstacles1114[[#This Row],[Required Distance At Min. (m)]],"OK","NG")</f>
        <v>OK</v>
      </c>
      <c r="U168" s="4" t="s">
        <v>113</v>
      </c>
      <c r="V16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69" spans="1:22" ht="15" customHeight="1" x14ac:dyDescent="0.25">
      <c r="A169" s="4">
        <v>72</v>
      </c>
      <c r="B169" s="4">
        <v>26</v>
      </c>
      <c r="C169" s="4">
        <v>27</v>
      </c>
      <c r="D169" s="4">
        <v>1</v>
      </c>
      <c r="E169" s="4">
        <v>1</v>
      </c>
      <c r="F169" s="4" t="s">
        <v>105</v>
      </c>
      <c r="G169" s="4">
        <v>26</v>
      </c>
      <c r="H169" s="4">
        <v>27</v>
      </c>
      <c r="I169" s="4">
        <v>3</v>
      </c>
      <c r="J169" s="4">
        <v>1</v>
      </c>
      <c r="K169" s="4" t="s">
        <v>105</v>
      </c>
      <c r="L169" s="4">
        <v>11765.42</v>
      </c>
      <c r="M169" s="4">
        <v>18.850000000000001</v>
      </c>
      <c r="N169" s="4">
        <v>18.850000000000001</v>
      </c>
      <c r="O169" s="4">
        <v>2.7</v>
      </c>
      <c r="P169" s="4">
        <v>7.0259999999999998</v>
      </c>
      <c r="Q169" s="4">
        <v>0.6</v>
      </c>
      <c r="R169" s="4">
        <v>7</v>
      </c>
      <c r="S169" s="4"/>
      <c r="T169" s="4" t="str">
        <f>IF(Obstacles1114[[#This Row],[Minimum Distance Vert. Comp. (m)]]&gt;Obstacles1114[[#This Row],[Required Distance At Min. (m)]],"OK","NG")</f>
        <v>OK</v>
      </c>
      <c r="U169" s="4" t="s">
        <v>113</v>
      </c>
      <c r="V16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70" spans="1:22" x14ac:dyDescent="0.25">
      <c r="A170" s="4">
        <v>73</v>
      </c>
      <c r="B170" s="4">
        <v>26</v>
      </c>
      <c r="C170" s="4">
        <v>27</v>
      </c>
      <c r="D170" s="4">
        <v>1</v>
      </c>
      <c r="E170" s="4">
        <v>1</v>
      </c>
      <c r="F170" s="4" t="s">
        <v>110</v>
      </c>
      <c r="G170" s="4">
        <v>26</v>
      </c>
      <c r="H170" s="4">
        <v>27</v>
      </c>
      <c r="I170" s="4">
        <v>3</v>
      </c>
      <c r="J170" s="4">
        <v>1</v>
      </c>
      <c r="K170" s="4" t="s">
        <v>110</v>
      </c>
      <c r="L170" s="4">
        <v>11764.92</v>
      </c>
      <c r="M170" s="4">
        <v>18.850000000000001</v>
      </c>
      <c r="N170" s="4">
        <v>18.850000000000001</v>
      </c>
      <c r="O170" s="4">
        <v>2.7</v>
      </c>
      <c r="P170" s="4">
        <v>7.0250000000000004</v>
      </c>
      <c r="Q170" s="4">
        <v>0.6</v>
      </c>
      <c r="R170" s="4">
        <v>7</v>
      </c>
      <c r="S170" s="4"/>
      <c r="T170" s="4" t="str">
        <f>IF(Obstacles1114[[#This Row],[Minimum Distance Vert. Comp. (m)]]&gt;Obstacles1114[[#This Row],[Required Distance At Min. (m)]],"OK","NG")</f>
        <v>OK</v>
      </c>
      <c r="U170" s="4" t="s">
        <v>113</v>
      </c>
      <c r="V17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71" spans="1:22" ht="15" customHeight="1" x14ac:dyDescent="0.25">
      <c r="A171" s="4">
        <v>74</v>
      </c>
      <c r="B171" s="4">
        <v>27</v>
      </c>
      <c r="C171" s="4">
        <v>28</v>
      </c>
      <c r="D171" s="4">
        <v>1</v>
      </c>
      <c r="E171" s="4">
        <v>1</v>
      </c>
      <c r="F171" s="4" t="s">
        <v>105</v>
      </c>
      <c r="G171" s="4">
        <v>27</v>
      </c>
      <c r="H171" s="4">
        <v>28</v>
      </c>
      <c r="I171" s="4">
        <v>3</v>
      </c>
      <c r="J171" s="4">
        <v>1</v>
      </c>
      <c r="K171" s="4" t="s">
        <v>105</v>
      </c>
      <c r="L171" s="4">
        <v>12280.54</v>
      </c>
      <c r="M171" s="4">
        <v>20.7</v>
      </c>
      <c r="N171" s="4">
        <v>20.7</v>
      </c>
      <c r="O171" s="4">
        <v>2.7</v>
      </c>
      <c r="P171" s="4">
        <v>7.0259999999999998</v>
      </c>
      <c r="Q171" s="4">
        <v>0.60299999999999998</v>
      </c>
      <c r="R171" s="4">
        <v>7</v>
      </c>
      <c r="S171" s="4"/>
      <c r="T171" s="4" t="str">
        <f>IF(Obstacles1114[[#This Row],[Minimum Distance Vert. Comp. (m)]]&gt;Obstacles1114[[#This Row],[Required Distance At Min. (m)]],"OK","NG")</f>
        <v>OK</v>
      </c>
      <c r="U171" s="4" t="s">
        <v>113</v>
      </c>
      <c r="V17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72" spans="1:22" ht="15" customHeight="1" x14ac:dyDescent="0.25">
      <c r="A172" s="4">
        <v>75</v>
      </c>
      <c r="B172" s="4">
        <v>27</v>
      </c>
      <c r="C172" s="4">
        <v>28</v>
      </c>
      <c r="D172" s="4">
        <v>1</v>
      </c>
      <c r="E172" s="4">
        <v>1</v>
      </c>
      <c r="F172" s="4" t="s">
        <v>110</v>
      </c>
      <c r="G172" s="4">
        <v>27</v>
      </c>
      <c r="H172" s="4">
        <v>28</v>
      </c>
      <c r="I172" s="4">
        <v>3</v>
      </c>
      <c r="J172" s="4">
        <v>1</v>
      </c>
      <c r="K172" s="4" t="s">
        <v>110</v>
      </c>
      <c r="L172" s="4">
        <v>12279.99</v>
      </c>
      <c r="M172" s="4">
        <v>20.7</v>
      </c>
      <c r="N172" s="4">
        <v>20.7</v>
      </c>
      <c r="O172" s="4">
        <v>2.7</v>
      </c>
      <c r="P172" s="4">
        <v>7.0250000000000004</v>
      </c>
      <c r="Q172" s="4">
        <v>0.60299999999999998</v>
      </c>
      <c r="R172" s="4">
        <v>6.9989999999999997</v>
      </c>
      <c r="S172" s="4"/>
      <c r="T172" s="4" t="str">
        <f>IF(Obstacles1114[[#This Row],[Minimum Distance Vert. Comp. (m)]]&gt;Obstacles1114[[#This Row],[Required Distance At Min. (m)]],"OK","NG")</f>
        <v>OK</v>
      </c>
      <c r="U172" s="4" t="s">
        <v>113</v>
      </c>
      <c r="V17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73" spans="1:22" x14ac:dyDescent="0.25">
      <c r="A173" s="4">
        <v>76</v>
      </c>
      <c r="B173" s="4">
        <v>28</v>
      </c>
      <c r="C173" s="4">
        <v>29</v>
      </c>
      <c r="D173" s="4">
        <v>1</v>
      </c>
      <c r="E173" s="4">
        <v>1</v>
      </c>
      <c r="F173" s="4" t="s">
        <v>105</v>
      </c>
      <c r="G173" s="4">
        <v>28</v>
      </c>
      <c r="H173" s="4">
        <v>29</v>
      </c>
      <c r="I173" s="4">
        <v>3</v>
      </c>
      <c r="J173" s="4">
        <v>1</v>
      </c>
      <c r="K173" s="4" t="s">
        <v>105</v>
      </c>
      <c r="L173" s="4">
        <v>12768.08</v>
      </c>
      <c r="M173" s="4">
        <v>14.98</v>
      </c>
      <c r="N173" s="4">
        <v>14.98</v>
      </c>
      <c r="O173" s="4">
        <v>2.7</v>
      </c>
      <c r="P173" s="4">
        <v>7.024</v>
      </c>
      <c r="Q173" s="4">
        <v>0.623</v>
      </c>
      <c r="R173" s="4">
        <v>6.9960000000000004</v>
      </c>
      <c r="S173" s="4"/>
      <c r="T173" s="4" t="str">
        <f>IF(Obstacles1114[[#This Row],[Minimum Distance Vert. Comp. (m)]]&gt;Obstacles1114[[#This Row],[Required Distance At Min. (m)]],"OK","NG")</f>
        <v>OK</v>
      </c>
      <c r="U173" s="4" t="s">
        <v>113</v>
      </c>
      <c r="V17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74" spans="1:22" ht="15" customHeight="1" x14ac:dyDescent="0.25">
      <c r="A174" s="4">
        <v>77</v>
      </c>
      <c r="B174" s="4">
        <v>28</v>
      </c>
      <c r="C174" s="4">
        <v>29</v>
      </c>
      <c r="D174" s="4">
        <v>1</v>
      </c>
      <c r="E174" s="4">
        <v>1</v>
      </c>
      <c r="F174" s="4" t="s">
        <v>110</v>
      </c>
      <c r="G174" s="4">
        <v>28</v>
      </c>
      <c r="H174" s="4">
        <v>29</v>
      </c>
      <c r="I174" s="4">
        <v>3</v>
      </c>
      <c r="J174" s="4">
        <v>1</v>
      </c>
      <c r="K174" s="4" t="s">
        <v>110</v>
      </c>
      <c r="L174" s="4">
        <v>12767.43</v>
      </c>
      <c r="M174" s="4">
        <v>14.98</v>
      </c>
      <c r="N174" s="4">
        <v>14.98</v>
      </c>
      <c r="O174" s="4">
        <v>2.7</v>
      </c>
      <c r="P174" s="4">
        <v>7.0250000000000004</v>
      </c>
      <c r="Q174" s="4">
        <v>0.623</v>
      </c>
      <c r="R174" s="4">
        <v>6.9969999999999999</v>
      </c>
      <c r="S174" s="4"/>
      <c r="T174" s="4" t="str">
        <f>IF(Obstacles1114[[#This Row],[Minimum Distance Vert. Comp. (m)]]&gt;Obstacles1114[[#This Row],[Required Distance At Min. (m)]],"OK","NG")</f>
        <v>OK</v>
      </c>
      <c r="U174" s="4" t="s">
        <v>113</v>
      </c>
      <c r="V17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75" spans="1:22" x14ac:dyDescent="0.25">
      <c r="A175" s="4">
        <v>79</v>
      </c>
      <c r="B175" s="4">
        <v>29</v>
      </c>
      <c r="C175" s="4">
        <v>30</v>
      </c>
      <c r="D175" s="4">
        <v>1</v>
      </c>
      <c r="E175" s="4">
        <v>1</v>
      </c>
      <c r="F175" s="4" t="s">
        <v>105</v>
      </c>
      <c r="G175" s="4">
        <v>29</v>
      </c>
      <c r="H175" s="4">
        <v>30</v>
      </c>
      <c r="I175" s="4">
        <v>3</v>
      </c>
      <c r="J175" s="4">
        <v>1</v>
      </c>
      <c r="K175" s="4" t="s">
        <v>105</v>
      </c>
      <c r="L175" s="4">
        <v>13121.35</v>
      </c>
      <c r="M175" s="4">
        <v>5.05</v>
      </c>
      <c r="N175" s="4">
        <v>5.05</v>
      </c>
      <c r="O175" s="4">
        <v>2.7</v>
      </c>
      <c r="P175" s="4">
        <v>7.0209999999999999</v>
      </c>
      <c r="Q175" s="4">
        <v>0.75700000000000001</v>
      </c>
      <c r="R175" s="4">
        <v>6.98</v>
      </c>
      <c r="S175" s="4"/>
      <c r="T175" s="4" t="str">
        <f>IF(Obstacles1114[[#This Row],[Minimum Distance Vert. Comp. (m)]]&gt;Obstacles1114[[#This Row],[Required Distance At Min. (m)]],"OK","NG")</f>
        <v>OK</v>
      </c>
      <c r="U175" s="4" t="s">
        <v>113</v>
      </c>
      <c r="V17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76" spans="1:22" x14ac:dyDescent="0.25">
      <c r="A176" s="4">
        <v>82</v>
      </c>
      <c r="B176" s="4">
        <v>29</v>
      </c>
      <c r="C176" s="4">
        <v>30</v>
      </c>
      <c r="D176" s="4">
        <v>1</v>
      </c>
      <c r="E176" s="4">
        <v>1</v>
      </c>
      <c r="F176" s="4" t="s">
        <v>110</v>
      </c>
      <c r="G176" s="4">
        <v>29</v>
      </c>
      <c r="H176" s="4">
        <v>30</v>
      </c>
      <c r="I176" s="4">
        <v>3</v>
      </c>
      <c r="J176" s="4">
        <v>1</v>
      </c>
      <c r="K176" s="4" t="s">
        <v>110</v>
      </c>
      <c r="L176" s="4">
        <v>13121.36</v>
      </c>
      <c r="M176" s="4">
        <v>5.05</v>
      </c>
      <c r="N176" s="4">
        <v>5.04</v>
      </c>
      <c r="O176" s="4">
        <v>2.7</v>
      </c>
      <c r="P176" s="4">
        <v>7.0229999999999997</v>
      </c>
      <c r="Q176" s="4">
        <v>0.76200000000000001</v>
      </c>
      <c r="R176" s="4">
        <v>6.9820000000000002</v>
      </c>
      <c r="S176" s="4"/>
      <c r="T176" s="4" t="str">
        <f>IF(Obstacles1114[[#This Row],[Minimum Distance Vert. Comp. (m)]]&gt;Obstacles1114[[#This Row],[Required Distance At Min. (m)]],"OK","NG")</f>
        <v>OK</v>
      </c>
      <c r="U176" s="4" t="s">
        <v>113</v>
      </c>
      <c r="V17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77" spans="1:22" ht="15" customHeight="1" x14ac:dyDescent="0.25">
      <c r="A177" s="4">
        <v>84</v>
      </c>
      <c r="B177" s="4">
        <v>30</v>
      </c>
      <c r="C177" s="4">
        <v>31</v>
      </c>
      <c r="D177" s="4">
        <v>41</v>
      </c>
      <c r="E177" s="4">
        <v>1</v>
      </c>
      <c r="F177" s="4" t="s">
        <v>105</v>
      </c>
      <c r="G177" s="4">
        <v>30</v>
      </c>
      <c r="H177" s="4">
        <v>31</v>
      </c>
      <c r="I177" s="4">
        <v>43</v>
      </c>
      <c r="J177" s="4">
        <v>1</v>
      </c>
      <c r="K177" s="4" t="s">
        <v>105</v>
      </c>
      <c r="L177" s="4">
        <v>13480.28</v>
      </c>
      <c r="M177" s="4">
        <v>13.9</v>
      </c>
      <c r="N177" s="4">
        <v>13.89</v>
      </c>
      <c r="O177" s="4">
        <v>2.7</v>
      </c>
      <c r="P177" s="4">
        <v>7.024</v>
      </c>
      <c r="Q177" s="4">
        <v>0.68799999999999994</v>
      </c>
      <c r="R177" s="4">
        <v>6.99</v>
      </c>
      <c r="S177" s="4"/>
      <c r="T177" s="4" t="str">
        <f>IF(Obstacles1114[[#This Row],[Minimum Distance Vert. Comp. (m)]]&gt;Obstacles1114[[#This Row],[Required Distance At Min. (m)]],"OK","NG")</f>
        <v>OK</v>
      </c>
      <c r="U177" s="4" t="s">
        <v>113</v>
      </c>
      <c r="V17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78" spans="1:22" x14ac:dyDescent="0.25">
      <c r="A178" s="4">
        <v>86</v>
      </c>
      <c r="B178" s="4">
        <v>30</v>
      </c>
      <c r="C178" s="4">
        <v>31</v>
      </c>
      <c r="D178" s="4">
        <v>41</v>
      </c>
      <c r="E178" s="4">
        <v>1</v>
      </c>
      <c r="F178" s="4" t="s">
        <v>110</v>
      </c>
      <c r="G178" s="4">
        <v>30</v>
      </c>
      <c r="H178" s="4">
        <v>31</v>
      </c>
      <c r="I178" s="4">
        <v>43</v>
      </c>
      <c r="J178" s="4">
        <v>1</v>
      </c>
      <c r="K178" s="4" t="s">
        <v>110</v>
      </c>
      <c r="L178" s="4">
        <v>13480.28</v>
      </c>
      <c r="M178" s="4">
        <v>13.9</v>
      </c>
      <c r="N178" s="4">
        <v>13.89</v>
      </c>
      <c r="O178" s="4">
        <v>2.7</v>
      </c>
      <c r="P178" s="4">
        <v>7.0250000000000004</v>
      </c>
      <c r="Q178" s="4">
        <v>0.69799999999999995</v>
      </c>
      <c r="R178" s="4">
        <v>6.99</v>
      </c>
      <c r="S178" s="4"/>
      <c r="T178" s="4" t="str">
        <f>IF(Obstacles1114[[#This Row],[Minimum Distance Vert. Comp. (m)]]&gt;Obstacles1114[[#This Row],[Required Distance At Min. (m)]],"OK","NG")</f>
        <v>OK</v>
      </c>
      <c r="U178" s="4" t="s">
        <v>113</v>
      </c>
      <c r="V17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79" spans="1:22" ht="15" customHeight="1" x14ac:dyDescent="0.25">
      <c r="A179" s="4">
        <v>88</v>
      </c>
      <c r="B179" s="4">
        <v>31</v>
      </c>
      <c r="C179" s="4">
        <v>32</v>
      </c>
      <c r="D179" s="4">
        <v>1</v>
      </c>
      <c r="E179" s="4">
        <v>1</v>
      </c>
      <c r="F179" s="4" t="s">
        <v>105</v>
      </c>
      <c r="G179" s="4">
        <v>31</v>
      </c>
      <c r="H179" s="4">
        <v>32</v>
      </c>
      <c r="I179" s="4">
        <v>3</v>
      </c>
      <c r="J179" s="4">
        <v>1</v>
      </c>
      <c r="K179" s="4" t="s">
        <v>105</v>
      </c>
      <c r="L179" s="4">
        <v>13968.44</v>
      </c>
      <c r="M179" s="4">
        <v>22.19</v>
      </c>
      <c r="N179" s="4">
        <v>22.19</v>
      </c>
      <c r="O179" s="4">
        <v>2.7</v>
      </c>
      <c r="P179" s="4">
        <v>7.0229999999999997</v>
      </c>
      <c r="Q179" s="4">
        <v>0.63</v>
      </c>
      <c r="R179" s="4">
        <v>6.9950000000000001</v>
      </c>
      <c r="S179" s="4"/>
      <c r="T179" s="4" t="str">
        <f>IF(Obstacles1114[[#This Row],[Minimum Distance Vert. Comp. (m)]]&gt;Obstacles1114[[#This Row],[Required Distance At Min. (m)]],"OK","NG")</f>
        <v>OK</v>
      </c>
      <c r="U179" s="4" t="s">
        <v>113</v>
      </c>
      <c r="V17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80" spans="1:22" x14ac:dyDescent="0.25">
      <c r="A180" s="4">
        <v>89</v>
      </c>
      <c r="B180" s="4">
        <v>31</v>
      </c>
      <c r="C180" s="4">
        <v>32</v>
      </c>
      <c r="D180" s="4">
        <v>1</v>
      </c>
      <c r="E180" s="4">
        <v>1</v>
      </c>
      <c r="F180" s="4" t="s">
        <v>110</v>
      </c>
      <c r="G180" s="4">
        <v>31</v>
      </c>
      <c r="H180" s="4">
        <v>32</v>
      </c>
      <c r="I180" s="4">
        <v>3</v>
      </c>
      <c r="J180" s="4">
        <v>1</v>
      </c>
      <c r="K180" s="4" t="s">
        <v>110</v>
      </c>
      <c r="L180" s="4">
        <v>13969.25</v>
      </c>
      <c r="M180" s="4">
        <v>22.18</v>
      </c>
      <c r="N180" s="4">
        <v>22.18</v>
      </c>
      <c r="O180" s="4">
        <v>2.7</v>
      </c>
      <c r="P180" s="4">
        <v>7.0229999999999997</v>
      </c>
      <c r="Q180" s="4">
        <v>0.63</v>
      </c>
      <c r="R180" s="4">
        <v>6.9950000000000001</v>
      </c>
      <c r="S180" s="4"/>
      <c r="T180" s="4" t="str">
        <f>IF(Obstacles1114[[#This Row],[Minimum Distance Vert. Comp. (m)]]&gt;Obstacles1114[[#This Row],[Required Distance At Min. (m)]],"OK","NG")</f>
        <v>OK</v>
      </c>
      <c r="U180" s="4" t="s">
        <v>113</v>
      </c>
      <c r="V18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81" spans="1:22" ht="15" customHeight="1" x14ac:dyDescent="0.25">
      <c r="A181" s="4">
        <v>90</v>
      </c>
      <c r="B181" s="4">
        <v>32</v>
      </c>
      <c r="C181" s="4">
        <v>33</v>
      </c>
      <c r="D181" s="4">
        <v>1</v>
      </c>
      <c r="E181" s="4">
        <v>1</v>
      </c>
      <c r="F181" s="4" t="s">
        <v>105</v>
      </c>
      <c r="G181" s="4">
        <v>32</v>
      </c>
      <c r="H181" s="4">
        <v>33</v>
      </c>
      <c r="I181" s="4">
        <v>3</v>
      </c>
      <c r="J181" s="4">
        <v>1</v>
      </c>
      <c r="K181" s="4" t="s">
        <v>105</v>
      </c>
      <c r="L181" s="4">
        <v>14492.5</v>
      </c>
      <c r="M181" s="4">
        <v>18.75</v>
      </c>
      <c r="N181" s="4">
        <v>18.75</v>
      </c>
      <c r="O181" s="4">
        <v>2.7</v>
      </c>
      <c r="P181" s="4">
        <v>7.0250000000000004</v>
      </c>
      <c r="Q181" s="4">
        <v>0.60899999999999999</v>
      </c>
      <c r="R181" s="4">
        <v>6.9989999999999997</v>
      </c>
      <c r="S181" s="4"/>
      <c r="T181" s="4" t="str">
        <f>IF(Obstacles1114[[#This Row],[Minimum Distance Vert. Comp. (m)]]&gt;Obstacles1114[[#This Row],[Required Distance At Min. (m)]],"OK","NG")</f>
        <v>OK</v>
      </c>
      <c r="U181" s="4" t="s">
        <v>113</v>
      </c>
      <c r="V18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82" spans="1:22" ht="15" customHeight="1" x14ac:dyDescent="0.25">
      <c r="A182" s="4">
        <v>91</v>
      </c>
      <c r="B182" s="4">
        <v>32</v>
      </c>
      <c r="C182" s="4">
        <v>33</v>
      </c>
      <c r="D182" s="4">
        <v>1</v>
      </c>
      <c r="E182" s="4">
        <v>1</v>
      </c>
      <c r="F182" s="4" t="s">
        <v>110</v>
      </c>
      <c r="G182" s="4">
        <v>32</v>
      </c>
      <c r="H182" s="4">
        <v>33</v>
      </c>
      <c r="I182" s="4">
        <v>3</v>
      </c>
      <c r="J182" s="4">
        <v>1</v>
      </c>
      <c r="K182" s="4" t="s">
        <v>110</v>
      </c>
      <c r="L182" s="4">
        <v>14492.9</v>
      </c>
      <c r="M182" s="4">
        <v>18.75</v>
      </c>
      <c r="N182" s="4">
        <v>18.75</v>
      </c>
      <c r="O182" s="4">
        <v>2.7</v>
      </c>
      <c r="P182" s="4">
        <v>7.0250000000000004</v>
      </c>
      <c r="Q182" s="4">
        <v>0.60899999999999999</v>
      </c>
      <c r="R182" s="4">
        <v>6.9980000000000002</v>
      </c>
      <c r="S182" s="4"/>
      <c r="T182" s="4" t="str">
        <f>IF(Obstacles1114[[#This Row],[Minimum Distance Vert. Comp. (m)]]&gt;Obstacles1114[[#This Row],[Required Distance At Min. (m)]],"OK","NG")</f>
        <v>OK</v>
      </c>
      <c r="U182" s="4" t="s">
        <v>113</v>
      </c>
      <c r="V18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83" spans="1:22" x14ac:dyDescent="0.25">
      <c r="A183" s="4">
        <v>92</v>
      </c>
      <c r="B183" s="4">
        <v>33</v>
      </c>
      <c r="C183" s="4">
        <v>34</v>
      </c>
      <c r="D183" s="4">
        <v>1</v>
      </c>
      <c r="E183" s="4">
        <v>1</v>
      </c>
      <c r="F183" s="4" t="s">
        <v>105</v>
      </c>
      <c r="G183" s="4">
        <v>33</v>
      </c>
      <c r="H183" s="4">
        <v>34</v>
      </c>
      <c r="I183" s="4">
        <v>3</v>
      </c>
      <c r="J183" s="4">
        <v>1</v>
      </c>
      <c r="K183" s="4" t="s">
        <v>105</v>
      </c>
      <c r="L183" s="4">
        <v>14995.51</v>
      </c>
      <c r="M183" s="4">
        <v>18.899999999999999</v>
      </c>
      <c r="N183" s="4">
        <v>18.899999999999999</v>
      </c>
      <c r="O183" s="4">
        <v>2.7</v>
      </c>
      <c r="P183" s="4">
        <v>7.0259999999999998</v>
      </c>
      <c r="Q183" s="4">
        <v>0.60099999999999998</v>
      </c>
      <c r="R183" s="4">
        <v>7</v>
      </c>
      <c r="S183" s="4"/>
      <c r="T183" s="4" t="str">
        <f>IF(Obstacles1114[[#This Row],[Minimum Distance Vert. Comp. (m)]]&gt;Obstacles1114[[#This Row],[Required Distance At Min. (m)]],"OK","NG")</f>
        <v>OK</v>
      </c>
      <c r="U183" s="4" t="s">
        <v>113</v>
      </c>
      <c r="V18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84" spans="1:22" ht="15" customHeight="1" x14ac:dyDescent="0.25">
      <c r="A184" s="4">
        <v>93</v>
      </c>
      <c r="B184" s="4">
        <v>33</v>
      </c>
      <c r="C184" s="4">
        <v>34</v>
      </c>
      <c r="D184" s="4">
        <v>1</v>
      </c>
      <c r="E184" s="4">
        <v>1</v>
      </c>
      <c r="F184" s="4" t="s">
        <v>110</v>
      </c>
      <c r="G184" s="4">
        <v>33</v>
      </c>
      <c r="H184" s="4">
        <v>34</v>
      </c>
      <c r="I184" s="4">
        <v>3</v>
      </c>
      <c r="J184" s="4">
        <v>1</v>
      </c>
      <c r="K184" s="4" t="s">
        <v>110</v>
      </c>
      <c r="L184" s="4">
        <v>14995.99</v>
      </c>
      <c r="M184" s="4">
        <v>18.899999999999999</v>
      </c>
      <c r="N184" s="4">
        <v>18.899999999999999</v>
      </c>
      <c r="O184" s="4">
        <v>2.7</v>
      </c>
      <c r="P184" s="4">
        <v>7.0250000000000004</v>
      </c>
      <c r="Q184" s="4">
        <v>0.60099999999999998</v>
      </c>
      <c r="R184" s="4">
        <v>7</v>
      </c>
      <c r="S184" s="4"/>
      <c r="T184" s="4" t="str">
        <f>IF(Obstacles1114[[#This Row],[Minimum Distance Vert. Comp. (m)]]&gt;Obstacles1114[[#This Row],[Required Distance At Min. (m)]],"OK","NG")</f>
        <v>OK</v>
      </c>
      <c r="U184" s="4" t="s">
        <v>113</v>
      </c>
      <c r="V18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85" spans="1:22" ht="15" customHeight="1" x14ac:dyDescent="0.25">
      <c r="A185" s="4">
        <v>94</v>
      </c>
      <c r="B185" s="4">
        <v>34</v>
      </c>
      <c r="C185" s="4">
        <v>35</v>
      </c>
      <c r="D185" s="4">
        <v>1</v>
      </c>
      <c r="E185" s="4">
        <v>1</v>
      </c>
      <c r="F185" s="4" t="s">
        <v>105</v>
      </c>
      <c r="G185" s="4">
        <v>34</v>
      </c>
      <c r="H185" s="4">
        <v>35</v>
      </c>
      <c r="I185" s="4">
        <v>3</v>
      </c>
      <c r="J185" s="4">
        <v>1</v>
      </c>
      <c r="K185" s="4" t="s">
        <v>105</v>
      </c>
      <c r="L185" s="4">
        <v>15499.98</v>
      </c>
      <c r="M185" s="4">
        <v>18.899999999999999</v>
      </c>
      <c r="N185" s="4">
        <v>18.899999999999999</v>
      </c>
      <c r="O185" s="4">
        <v>2.7</v>
      </c>
      <c r="P185" s="4">
        <v>7.0259999999999998</v>
      </c>
      <c r="Q185" s="4">
        <v>0.60099999999999998</v>
      </c>
      <c r="R185" s="4">
        <v>7</v>
      </c>
      <c r="S185" s="4"/>
      <c r="T185" s="4" t="str">
        <f>IF(Obstacles1114[[#This Row],[Minimum Distance Vert. Comp. (m)]]&gt;Obstacles1114[[#This Row],[Required Distance At Min. (m)]],"OK","NG")</f>
        <v>OK</v>
      </c>
      <c r="U185" s="4" t="s">
        <v>113</v>
      </c>
      <c r="V18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86" spans="1:22" x14ac:dyDescent="0.25">
      <c r="A186" s="4">
        <v>95</v>
      </c>
      <c r="B186" s="4">
        <v>34</v>
      </c>
      <c r="C186" s="4">
        <v>35</v>
      </c>
      <c r="D186" s="4">
        <v>1</v>
      </c>
      <c r="E186" s="4">
        <v>1</v>
      </c>
      <c r="F186" s="4" t="s">
        <v>110</v>
      </c>
      <c r="G186" s="4">
        <v>34</v>
      </c>
      <c r="H186" s="4">
        <v>35</v>
      </c>
      <c r="I186" s="4">
        <v>3</v>
      </c>
      <c r="J186" s="4">
        <v>1</v>
      </c>
      <c r="K186" s="4" t="s">
        <v>110</v>
      </c>
      <c r="L186" s="4">
        <v>15499.52</v>
      </c>
      <c r="M186" s="4">
        <v>18.899999999999999</v>
      </c>
      <c r="N186" s="4">
        <v>18.899999999999999</v>
      </c>
      <c r="O186" s="4">
        <v>2.7</v>
      </c>
      <c r="P186" s="4">
        <v>7.0250000000000004</v>
      </c>
      <c r="Q186" s="4">
        <v>0.60099999999999998</v>
      </c>
      <c r="R186" s="4">
        <v>7</v>
      </c>
      <c r="S186" s="4"/>
      <c r="T186" s="4" t="str">
        <f>IF(Obstacles1114[[#This Row],[Minimum Distance Vert. Comp. (m)]]&gt;Obstacles1114[[#This Row],[Required Distance At Min. (m)]],"OK","NG")</f>
        <v>OK</v>
      </c>
      <c r="U186" s="4" t="s">
        <v>113</v>
      </c>
      <c r="V18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87" spans="1:22" ht="15" customHeight="1" x14ac:dyDescent="0.25">
      <c r="A187" s="4">
        <v>96</v>
      </c>
      <c r="B187" s="4">
        <v>35</v>
      </c>
      <c r="C187" s="4">
        <v>36</v>
      </c>
      <c r="D187" s="4">
        <v>1</v>
      </c>
      <c r="E187" s="4">
        <v>1</v>
      </c>
      <c r="F187" s="4" t="s">
        <v>105</v>
      </c>
      <c r="G187" s="4">
        <v>35</v>
      </c>
      <c r="H187" s="4">
        <v>36</v>
      </c>
      <c r="I187" s="4">
        <v>3</v>
      </c>
      <c r="J187" s="4">
        <v>1</v>
      </c>
      <c r="K187" s="4" t="s">
        <v>105</v>
      </c>
      <c r="L187" s="4">
        <v>16005.55</v>
      </c>
      <c r="M187" s="4">
        <v>19.14</v>
      </c>
      <c r="N187" s="4">
        <v>19.14</v>
      </c>
      <c r="O187" s="4">
        <v>2.7</v>
      </c>
      <c r="P187" s="4">
        <v>7.0259999999999998</v>
      </c>
      <c r="Q187" s="4">
        <v>0.60099999999999998</v>
      </c>
      <c r="R187" s="4">
        <v>7</v>
      </c>
      <c r="S187" s="4"/>
      <c r="T187" s="4" t="str">
        <f>IF(Obstacles1114[[#This Row],[Minimum Distance Vert. Comp. (m)]]&gt;Obstacles1114[[#This Row],[Required Distance At Min. (m)]],"OK","NG")</f>
        <v>OK</v>
      </c>
      <c r="U187" s="4" t="s">
        <v>113</v>
      </c>
      <c r="V18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88" spans="1:22" ht="15" customHeight="1" x14ac:dyDescent="0.25">
      <c r="A188" s="4">
        <v>97</v>
      </c>
      <c r="B188" s="4">
        <v>35</v>
      </c>
      <c r="C188" s="4">
        <v>36</v>
      </c>
      <c r="D188" s="4">
        <v>1</v>
      </c>
      <c r="E188" s="4">
        <v>1</v>
      </c>
      <c r="F188" s="4" t="s">
        <v>110</v>
      </c>
      <c r="G188" s="4">
        <v>35</v>
      </c>
      <c r="H188" s="4">
        <v>36</v>
      </c>
      <c r="I188" s="4">
        <v>3</v>
      </c>
      <c r="J188" s="4">
        <v>1</v>
      </c>
      <c r="K188" s="4" t="s">
        <v>110</v>
      </c>
      <c r="L188" s="4">
        <v>16005.09</v>
      </c>
      <c r="M188" s="4">
        <v>19.14</v>
      </c>
      <c r="N188" s="4">
        <v>19.14</v>
      </c>
      <c r="O188" s="4">
        <v>2.7</v>
      </c>
      <c r="P188" s="4">
        <v>7.0250000000000004</v>
      </c>
      <c r="Q188" s="4">
        <v>0.60099999999999998</v>
      </c>
      <c r="R188" s="4">
        <v>7</v>
      </c>
      <c r="S188" s="4"/>
      <c r="T188" s="4" t="str">
        <f>IF(Obstacles1114[[#This Row],[Minimum Distance Vert. Comp. (m)]]&gt;Obstacles1114[[#This Row],[Required Distance At Min. (m)]],"OK","NG")</f>
        <v>OK</v>
      </c>
      <c r="U188" s="4" t="s">
        <v>113</v>
      </c>
      <c r="V18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89" spans="1:22" x14ac:dyDescent="0.25">
      <c r="A189" s="4">
        <v>98</v>
      </c>
      <c r="B189" s="4">
        <v>36</v>
      </c>
      <c r="C189" s="4">
        <v>37</v>
      </c>
      <c r="D189" s="4">
        <v>1</v>
      </c>
      <c r="E189" s="4">
        <v>1</v>
      </c>
      <c r="F189" s="4" t="s">
        <v>105</v>
      </c>
      <c r="G189" s="4">
        <v>36</v>
      </c>
      <c r="H189" s="4">
        <v>37</v>
      </c>
      <c r="I189" s="4">
        <v>3</v>
      </c>
      <c r="J189" s="4">
        <v>1</v>
      </c>
      <c r="K189" s="4" t="s">
        <v>105</v>
      </c>
      <c r="L189" s="4">
        <v>16516.88</v>
      </c>
      <c r="M189" s="4">
        <v>19.760000000000002</v>
      </c>
      <c r="N189" s="4">
        <v>19.760000000000002</v>
      </c>
      <c r="O189" s="4">
        <v>2.7</v>
      </c>
      <c r="P189" s="4">
        <v>7.0259999999999998</v>
      </c>
      <c r="Q189" s="4">
        <v>0.6</v>
      </c>
      <c r="R189" s="4">
        <v>7</v>
      </c>
      <c r="S189" s="4"/>
      <c r="T189" s="4" t="str">
        <f>IF(Obstacles1114[[#This Row],[Minimum Distance Vert. Comp. (m)]]&gt;Obstacles1114[[#This Row],[Required Distance At Min. (m)]],"OK","NG")</f>
        <v>OK</v>
      </c>
      <c r="U189" s="4" t="s">
        <v>113</v>
      </c>
      <c r="V18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90" spans="1:22" ht="15" customHeight="1" x14ac:dyDescent="0.25">
      <c r="A190" s="4">
        <v>99</v>
      </c>
      <c r="B190" s="4">
        <v>36</v>
      </c>
      <c r="C190" s="4">
        <v>37</v>
      </c>
      <c r="D190" s="4">
        <v>1</v>
      </c>
      <c r="E190" s="4">
        <v>1</v>
      </c>
      <c r="F190" s="4" t="s">
        <v>110</v>
      </c>
      <c r="G190" s="4">
        <v>36</v>
      </c>
      <c r="H190" s="4">
        <v>37</v>
      </c>
      <c r="I190" s="4">
        <v>3</v>
      </c>
      <c r="J190" s="4">
        <v>1</v>
      </c>
      <c r="K190" s="4" t="s">
        <v>110</v>
      </c>
      <c r="L190" s="4">
        <v>16516.38</v>
      </c>
      <c r="M190" s="4">
        <v>19.760000000000002</v>
      </c>
      <c r="N190" s="4">
        <v>19.760000000000002</v>
      </c>
      <c r="O190" s="4">
        <v>2.7</v>
      </c>
      <c r="P190" s="4">
        <v>7.0259999999999998</v>
      </c>
      <c r="Q190" s="4">
        <v>0.6</v>
      </c>
      <c r="R190" s="4">
        <v>7</v>
      </c>
      <c r="S190" s="4"/>
      <c r="T190" s="4" t="str">
        <f>IF(Obstacles1114[[#This Row],[Minimum Distance Vert. Comp. (m)]]&gt;Obstacles1114[[#This Row],[Required Distance At Min. (m)]],"OK","NG")</f>
        <v>OK</v>
      </c>
      <c r="U190" s="4" t="s">
        <v>113</v>
      </c>
      <c r="V19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91" spans="1:22" ht="15" customHeight="1" x14ac:dyDescent="0.25">
      <c r="A191" s="4">
        <v>100</v>
      </c>
      <c r="B191" s="4">
        <v>37</v>
      </c>
      <c r="C191" s="4">
        <v>38</v>
      </c>
      <c r="D191" s="4">
        <v>1</v>
      </c>
      <c r="E191" s="4">
        <v>1</v>
      </c>
      <c r="F191" s="4" t="s">
        <v>105</v>
      </c>
      <c r="G191" s="4">
        <v>37</v>
      </c>
      <c r="H191" s="4">
        <v>38</v>
      </c>
      <c r="I191" s="4">
        <v>3</v>
      </c>
      <c r="J191" s="4">
        <v>1</v>
      </c>
      <c r="K191" s="4" t="s">
        <v>105</v>
      </c>
      <c r="L191" s="4">
        <v>17031.41</v>
      </c>
      <c r="M191" s="4">
        <v>19.7</v>
      </c>
      <c r="N191" s="4">
        <v>19.7</v>
      </c>
      <c r="O191" s="4">
        <v>2.7</v>
      </c>
      <c r="P191" s="4">
        <v>7.0259999999999998</v>
      </c>
      <c r="Q191" s="4">
        <v>0.60199999999999998</v>
      </c>
      <c r="R191" s="4">
        <v>7</v>
      </c>
      <c r="S191" s="4"/>
      <c r="T191" s="4" t="str">
        <f>IF(Obstacles1114[[#This Row],[Minimum Distance Vert. Comp. (m)]]&gt;Obstacles1114[[#This Row],[Required Distance At Min. (m)]],"OK","NG")</f>
        <v>OK</v>
      </c>
      <c r="U191" s="4" t="s">
        <v>113</v>
      </c>
      <c r="V19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92" spans="1:22" x14ac:dyDescent="0.25">
      <c r="A192" s="4">
        <v>101</v>
      </c>
      <c r="B192" s="4">
        <v>37</v>
      </c>
      <c r="C192" s="4">
        <v>38</v>
      </c>
      <c r="D192" s="4">
        <v>1</v>
      </c>
      <c r="E192" s="4">
        <v>1</v>
      </c>
      <c r="F192" s="4" t="s">
        <v>110</v>
      </c>
      <c r="G192" s="4">
        <v>37</v>
      </c>
      <c r="H192" s="4">
        <v>38</v>
      </c>
      <c r="I192" s="4">
        <v>3</v>
      </c>
      <c r="J192" s="4">
        <v>1</v>
      </c>
      <c r="K192" s="4" t="s">
        <v>110</v>
      </c>
      <c r="L192" s="4">
        <v>17031.37</v>
      </c>
      <c r="M192" s="4">
        <v>19.7</v>
      </c>
      <c r="N192" s="4">
        <v>19.7</v>
      </c>
      <c r="O192" s="4">
        <v>2.7</v>
      </c>
      <c r="P192" s="4">
        <v>7.0250000000000004</v>
      </c>
      <c r="Q192" s="4">
        <v>0.60199999999999998</v>
      </c>
      <c r="R192" s="4">
        <v>7</v>
      </c>
      <c r="S192" s="4"/>
      <c r="T192" s="4" t="str">
        <f>IF(Obstacles1114[[#This Row],[Minimum Distance Vert. Comp. (m)]]&gt;Obstacles1114[[#This Row],[Required Distance At Min. (m)]],"OK","NG")</f>
        <v>OK</v>
      </c>
      <c r="U192" s="4" t="s">
        <v>113</v>
      </c>
      <c r="V19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93" spans="1:22" ht="15" customHeight="1" x14ac:dyDescent="0.25">
      <c r="A193" s="4">
        <v>102</v>
      </c>
      <c r="B193" s="4">
        <v>38</v>
      </c>
      <c r="C193" s="4">
        <v>39</v>
      </c>
      <c r="D193" s="4">
        <v>1</v>
      </c>
      <c r="E193" s="4">
        <v>1</v>
      </c>
      <c r="F193" s="4" t="s">
        <v>105</v>
      </c>
      <c r="G193" s="4">
        <v>38</v>
      </c>
      <c r="H193" s="4">
        <v>39</v>
      </c>
      <c r="I193" s="4">
        <v>3</v>
      </c>
      <c r="J193" s="4">
        <v>1</v>
      </c>
      <c r="K193" s="4" t="s">
        <v>105</v>
      </c>
      <c r="L193" s="4">
        <v>17538.169999999998</v>
      </c>
      <c r="M193" s="4">
        <v>18.45</v>
      </c>
      <c r="N193" s="4">
        <v>18.45</v>
      </c>
      <c r="O193" s="4">
        <v>2.7</v>
      </c>
      <c r="P193" s="4">
        <v>7.0250000000000004</v>
      </c>
      <c r="Q193" s="4">
        <v>0.60599999999999998</v>
      </c>
      <c r="R193" s="4">
        <v>6.9989999999999997</v>
      </c>
      <c r="S193" s="4"/>
      <c r="T193" s="4" t="str">
        <f>IF(Obstacles1114[[#This Row],[Minimum Distance Vert. Comp. (m)]]&gt;Obstacles1114[[#This Row],[Required Distance At Min. (m)]],"OK","NG")</f>
        <v>OK</v>
      </c>
      <c r="U193" s="4" t="s">
        <v>113</v>
      </c>
      <c r="V19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94" spans="1:22" ht="15" customHeight="1" x14ac:dyDescent="0.25">
      <c r="A194" s="4">
        <v>103</v>
      </c>
      <c r="B194" s="4">
        <v>38</v>
      </c>
      <c r="C194" s="4">
        <v>39</v>
      </c>
      <c r="D194" s="4">
        <v>1</v>
      </c>
      <c r="E194" s="4">
        <v>1</v>
      </c>
      <c r="F194" s="4" t="s">
        <v>110</v>
      </c>
      <c r="G194" s="4">
        <v>38</v>
      </c>
      <c r="H194" s="4">
        <v>39</v>
      </c>
      <c r="I194" s="4">
        <v>3</v>
      </c>
      <c r="J194" s="4">
        <v>1</v>
      </c>
      <c r="K194" s="4" t="s">
        <v>110</v>
      </c>
      <c r="L194" s="4">
        <v>17537.59</v>
      </c>
      <c r="M194" s="4">
        <v>18.440000000000001</v>
      </c>
      <c r="N194" s="4">
        <v>18.440000000000001</v>
      </c>
      <c r="O194" s="4">
        <v>2.7</v>
      </c>
      <c r="P194" s="4">
        <v>7.0250000000000004</v>
      </c>
      <c r="Q194" s="4">
        <v>0.60599999999999998</v>
      </c>
      <c r="R194" s="4">
        <v>6.9989999999999997</v>
      </c>
      <c r="S194" s="4"/>
      <c r="T194" s="4" t="str">
        <f>IF(Obstacles1114[[#This Row],[Minimum Distance Vert. Comp. (m)]]&gt;Obstacles1114[[#This Row],[Required Distance At Min. (m)]],"OK","NG")</f>
        <v>OK</v>
      </c>
      <c r="U194" s="4" t="s">
        <v>113</v>
      </c>
      <c r="V19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95" spans="1:22" x14ac:dyDescent="0.25">
      <c r="A195" s="4">
        <v>104</v>
      </c>
      <c r="B195" s="4">
        <v>39</v>
      </c>
      <c r="C195" s="4">
        <v>40</v>
      </c>
      <c r="D195" s="4">
        <v>1</v>
      </c>
      <c r="E195" s="4">
        <v>1</v>
      </c>
      <c r="F195" s="4" t="s">
        <v>105</v>
      </c>
      <c r="G195" s="4">
        <v>39</v>
      </c>
      <c r="H195" s="4">
        <v>40</v>
      </c>
      <c r="I195" s="4">
        <v>3</v>
      </c>
      <c r="J195" s="4">
        <v>1</v>
      </c>
      <c r="K195" s="4" t="s">
        <v>105</v>
      </c>
      <c r="L195" s="4">
        <v>18033.060000000001</v>
      </c>
      <c r="M195" s="4">
        <v>18.02</v>
      </c>
      <c r="N195" s="4">
        <v>18.02</v>
      </c>
      <c r="O195" s="4">
        <v>2.7</v>
      </c>
      <c r="P195" s="4">
        <v>7.0259999999999998</v>
      </c>
      <c r="Q195" s="4">
        <v>0.60399999999999998</v>
      </c>
      <c r="R195" s="4">
        <v>7</v>
      </c>
      <c r="S195" s="4"/>
      <c r="T195" s="4" t="str">
        <f>IF(Obstacles1114[[#This Row],[Minimum Distance Vert. Comp. (m)]]&gt;Obstacles1114[[#This Row],[Required Distance At Min. (m)]],"OK","NG")</f>
        <v>OK</v>
      </c>
      <c r="U195" s="4" t="s">
        <v>113</v>
      </c>
      <c r="V19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96" spans="1:22" ht="15" customHeight="1" x14ac:dyDescent="0.25">
      <c r="A196" s="4">
        <v>105</v>
      </c>
      <c r="B196" s="4">
        <v>39</v>
      </c>
      <c r="C196" s="4">
        <v>40</v>
      </c>
      <c r="D196" s="4">
        <v>1</v>
      </c>
      <c r="E196" s="4">
        <v>1</v>
      </c>
      <c r="F196" s="4" t="s">
        <v>110</v>
      </c>
      <c r="G196" s="4">
        <v>39</v>
      </c>
      <c r="H196" s="4">
        <v>40</v>
      </c>
      <c r="I196" s="4">
        <v>3</v>
      </c>
      <c r="J196" s="4">
        <v>1</v>
      </c>
      <c r="K196" s="4" t="s">
        <v>110</v>
      </c>
      <c r="L196" s="4">
        <v>18032.509999999998</v>
      </c>
      <c r="M196" s="4">
        <v>18.02</v>
      </c>
      <c r="N196" s="4">
        <v>18.010000000000002</v>
      </c>
      <c r="O196" s="4">
        <v>2.7</v>
      </c>
      <c r="P196" s="4">
        <v>7.0259999999999998</v>
      </c>
      <c r="Q196" s="4">
        <v>0.60399999999999998</v>
      </c>
      <c r="R196" s="4">
        <v>7</v>
      </c>
      <c r="S196" s="4"/>
      <c r="T196" s="4" t="str">
        <f>IF(Obstacles1114[[#This Row],[Minimum Distance Vert. Comp. (m)]]&gt;Obstacles1114[[#This Row],[Required Distance At Min. (m)]],"OK","NG")</f>
        <v>OK</v>
      </c>
      <c r="U196" s="4" t="s">
        <v>113</v>
      </c>
      <c r="V19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97" spans="1:22" ht="15" customHeight="1" x14ac:dyDescent="0.25">
      <c r="A197" s="4">
        <v>106</v>
      </c>
      <c r="B197" s="4">
        <v>40</v>
      </c>
      <c r="C197" s="4">
        <v>41</v>
      </c>
      <c r="D197" s="4">
        <v>1</v>
      </c>
      <c r="E197" s="4">
        <v>1</v>
      </c>
      <c r="F197" s="4" t="s">
        <v>105</v>
      </c>
      <c r="G197" s="4">
        <v>40</v>
      </c>
      <c r="H197" s="4">
        <v>41</v>
      </c>
      <c r="I197" s="4">
        <v>3</v>
      </c>
      <c r="J197" s="4">
        <v>1</v>
      </c>
      <c r="K197" s="4" t="s">
        <v>105</v>
      </c>
      <c r="L197" s="4">
        <v>18518.919999999998</v>
      </c>
      <c r="M197" s="4">
        <v>17.2</v>
      </c>
      <c r="N197" s="4">
        <v>17.190000000000001</v>
      </c>
      <c r="O197" s="4">
        <v>2.7</v>
      </c>
      <c r="P197" s="4">
        <v>7.0229999999999997</v>
      </c>
      <c r="Q197" s="4">
        <v>0.69699999999999995</v>
      </c>
      <c r="R197" s="4">
        <v>6.9880000000000004</v>
      </c>
      <c r="S197" s="4"/>
      <c r="T197" s="4" t="str">
        <f>IF(Obstacles1114[[#This Row],[Minimum Distance Vert. Comp. (m)]]&gt;Obstacles1114[[#This Row],[Required Distance At Min. (m)]],"OK","NG")</f>
        <v>OK</v>
      </c>
      <c r="U197" s="4" t="s">
        <v>113</v>
      </c>
      <c r="V19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98" spans="1:22" x14ac:dyDescent="0.25">
      <c r="A198" s="4">
        <v>107</v>
      </c>
      <c r="B198" s="4">
        <v>40</v>
      </c>
      <c r="C198" s="4">
        <v>41</v>
      </c>
      <c r="D198" s="4">
        <v>1</v>
      </c>
      <c r="E198" s="4">
        <v>1</v>
      </c>
      <c r="F198" s="4" t="s">
        <v>110</v>
      </c>
      <c r="G198" s="4">
        <v>40</v>
      </c>
      <c r="H198" s="4">
        <v>41</v>
      </c>
      <c r="I198" s="4">
        <v>3</v>
      </c>
      <c r="J198" s="4">
        <v>1</v>
      </c>
      <c r="K198" s="4" t="s">
        <v>110</v>
      </c>
      <c r="L198" s="4">
        <v>18518.919999999998</v>
      </c>
      <c r="M198" s="4">
        <v>17.2</v>
      </c>
      <c r="N198" s="4">
        <v>17.190000000000001</v>
      </c>
      <c r="O198" s="4">
        <v>2.7</v>
      </c>
      <c r="P198" s="4">
        <v>7.024</v>
      </c>
      <c r="Q198" s="4">
        <v>0.70699999999999996</v>
      </c>
      <c r="R198" s="4">
        <v>6.9880000000000004</v>
      </c>
      <c r="S198" s="4"/>
      <c r="T198" s="4" t="str">
        <f>IF(Obstacles1114[[#This Row],[Minimum Distance Vert. Comp. (m)]]&gt;Obstacles1114[[#This Row],[Required Distance At Min. (m)]],"OK","NG")</f>
        <v>OK</v>
      </c>
      <c r="U198" s="4" t="s">
        <v>113</v>
      </c>
      <c r="V19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99" spans="1:22" ht="15" customHeight="1" x14ac:dyDescent="0.25">
      <c r="A199" s="4">
        <v>108</v>
      </c>
      <c r="B199" s="4">
        <v>41</v>
      </c>
      <c r="C199" s="4">
        <v>42</v>
      </c>
      <c r="D199" s="4">
        <v>41</v>
      </c>
      <c r="E199" s="4">
        <v>1</v>
      </c>
      <c r="F199" s="4" t="s">
        <v>105</v>
      </c>
      <c r="G199" s="4">
        <v>41</v>
      </c>
      <c r="H199" s="4">
        <v>42</v>
      </c>
      <c r="I199" s="4">
        <v>43</v>
      </c>
      <c r="J199" s="4">
        <v>1</v>
      </c>
      <c r="K199" s="4" t="s">
        <v>105</v>
      </c>
      <c r="L199" s="4">
        <v>19006.37</v>
      </c>
      <c r="M199" s="4">
        <v>16.46</v>
      </c>
      <c r="N199" s="4">
        <v>16.45</v>
      </c>
      <c r="O199" s="4">
        <v>2.7</v>
      </c>
      <c r="P199" s="4">
        <v>7.0220000000000002</v>
      </c>
      <c r="Q199" s="4">
        <v>0.67400000000000004</v>
      </c>
      <c r="R199" s="4">
        <v>6.99</v>
      </c>
      <c r="S199" s="4"/>
      <c r="T199" s="4" t="str">
        <f>IF(Obstacles1114[[#This Row],[Minimum Distance Vert. Comp. (m)]]&gt;Obstacles1114[[#This Row],[Required Distance At Min. (m)]],"OK","NG")</f>
        <v>OK</v>
      </c>
      <c r="U199" s="4" t="s">
        <v>113</v>
      </c>
      <c r="V19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00" spans="1:22" ht="15" customHeight="1" x14ac:dyDescent="0.25">
      <c r="A200" s="4">
        <v>109</v>
      </c>
      <c r="B200" s="4">
        <v>41</v>
      </c>
      <c r="C200" s="4">
        <v>42</v>
      </c>
      <c r="D200" s="4">
        <v>41</v>
      </c>
      <c r="E200" s="4">
        <v>1</v>
      </c>
      <c r="F200" s="4" t="s">
        <v>110</v>
      </c>
      <c r="G200" s="4">
        <v>41</v>
      </c>
      <c r="H200" s="4">
        <v>42</v>
      </c>
      <c r="I200" s="4">
        <v>43</v>
      </c>
      <c r="J200" s="4">
        <v>1</v>
      </c>
      <c r="K200" s="4" t="s">
        <v>110</v>
      </c>
      <c r="L200" s="4">
        <v>19006.37</v>
      </c>
      <c r="M200" s="4">
        <v>16.45</v>
      </c>
      <c r="N200" s="4">
        <v>16.440000000000001</v>
      </c>
      <c r="O200" s="4">
        <v>2.7</v>
      </c>
      <c r="P200" s="4">
        <v>7.0229999999999997</v>
      </c>
      <c r="Q200" s="4">
        <v>0.68500000000000005</v>
      </c>
      <c r="R200" s="4">
        <v>6.99</v>
      </c>
      <c r="S200" s="4"/>
      <c r="T200" s="4" t="str">
        <f>IF(Obstacles1114[[#This Row],[Minimum Distance Vert. Comp. (m)]]&gt;Obstacles1114[[#This Row],[Required Distance At Min. (m)]],"OK","NG")</f>
        <v>OK</v>
      </c>
      <c r="U200" s="4" t="s">
        <v>113</v>
      </c>
      <c r="V20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01" spans="1:22" x14ac:dyDescent="0.25">
      <c r="A201" s="4">
        <v>110</v>
      </c>
      <c r="B201" s="4">
        <v>42</v>
      </c>
      <c r="C201" s="4">
        <v>43</v>
      </c>
      <c r="D201" s="4">
        <v>1</v>
      </c>
      <c r="E201" s="4">
        <v>1</v>
      </c>
      <c r="F201" s="4" t="s">
        <v>105</v>
      </c>
      <c r="G201" s="4">
        <v>42</v>
      </c>
      <c r="H201" s="4">
        <v>43</v>
      </c>
      <c r="I201" s="4">
        <v>3</v>
      </c>
      <c r="J201" s="4">
        <v>1</v>
      </c>
      <c r="K201" s="4" t="s">
        <v>105</v>
      </c>
      <c r="L201" s="4">
        <v>19453.71</v>
      </c>
      <c r="M201" s="4">
        <v>13.74</v>
      </c>
      <c r="N201" s="4">
        <v>13.74</v>
      </c>
      <c r="O201" s="4">
        <v>2.7</v>
      </c>
      <c r="P201" s="4">
        <v>7.0259999999999998</v>
      </c>
      <c r="Q201" s="4">
        <v>0.60199999999999998</v>
      </c>
      <c r="R201" s="4">
        <v>7</v>
      </c>
      <c r="S201" s="4"/>
      <c r="T201" s="4" t="str">
        <f>IF(Obstacles1114[[#This Row],[Minimum Distance Vert. Comp. (m)]]&gt;Obstacles1114[[#This Row],[Required Distance At Min. (m)]],"OK","NG")</f>
        <v>OK</v>
      </c>
      <c r="U201" s="4" t="s">
        <v>113</v>
      </c>
      <c r="V20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02" spans="1:22" ht="15" customHeight="1" x14ac:dyDescent="0.25">
      <c r="A202" s="4">
        <v>112</v>
      </c>
      <c r="B202" s="4">
        <v>42</v>
      </c>
      <c r="C202" s="4">
        <v>43</v>
      </c>
      <c r="D202" s="4">
        <v>1</v>
      </c>
      <c r="E202" s="4">
        <v>1</v>
      </c>
      <c r="F202" s="4" t="s">
        <v>110</v>
      </c>
      <c r="G202" s="4">
        <v>42</v>
      </c>
      <c r="H202" s="4">
        <v>43</v>
      </c>
      <c r="I202" s="4">
        <v>3</v>
      </c>
      <c r="J202" s="4">
        <v>1</v>
      </c>
      <c r="K202" s="4" t="s">
        <v>110</v>
      </c>
      <c r="L202" s="4">
        <v>19454.189999999999</v>
      </c>
      <c r="M202" s="4">
        <v>13.74</v>
      </c>
      <c r="N202" s="4">
        <v>13.74</v>
      </c>
      <c r="O202" s="4">
        <v>2.7</v>
      </c>
      <c r="P202" s="4">
        <v>7.0259999999999998</v>
      </c>
      <c r="Q202" s="4">
        <v>0.60199999999999998</v>
      </c>
      <c r="R202" s="4">
        <v>7</v>
      </c>
      <c r="S202" s="4"/>
      <c r="T202" s="4" t="str">
        <f>IF(Obstacles1114[[#This Row],[Minimum Distance Vert. Comp. (m)]]&gt;Obstacles1114[[#This Row],[Required Distance At Min. (m)]],"OK","NG")</f>
        <v>OK</v>
      </c>
      <c r="U202" s="4" t="s">
        <v>113</v>
      </c>
      <c r="V20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03" spans="1:22" x14ac:dyDescent="0.25">
      <c r="A203" s="4">
        <v>114</v>
      </c>
      <c r="B203" s="4">
        <v>43</v>
      </c>
      <c r="C203" s="4">
        <v>44</v>
      </c>
      <c r="D203" s="4">
        <v>1</v>
      </c>
      <c r="E203" s="4">
        <v>1</v>
      </c>
      <c r="F203" s="4" t="s">
        <v>105</v>
      </c>
      <c r="G203" s="4">
        <v>43</v>
      </c>
      <c r="H203" s="4">
        <v>44</v>
      </c>
      <c r="I203" s="4">
        <v>3</v>
      </c>
      <c r="J203" s="4">
        <v>1</v>
      </c>
      <c r="K203" s="4" t="s">
        <v>105</v>
      </c>
      <c r="L203" s="4">
        <v>19885.509999999998</v>
      </c>
      <c r="M203" s="4">
        <v>14.1</v>
      </c>
      <c r="N203" s="4">
        <v>14.1</v>
      </c>
      <c r="O203" s="4">
        <v>2.7</v>
      </c>
      <c r="P203" s="4">
        <v>7.0259999999999998</v>
      </c>
      <c r="Q203" s="4">
        <v>0.60699999999999998</v>
      </c>
      <c r="R203" s="4">
        <v>7</v>
      </c>
      <c r="S203" s="4"/>
      <c r="T203" s="4" t="str">
        <f>IF(Obstacles1114[[#This Row],[Minimum Distance Vert. Comp. (m)]]&gt;Obstacles1114[[#This Row],[Required Distance At Min. (m)]],"OK","NG")</f>
        <v>OK</v>
      </c>
      <c r="U203" s="4" t="s">
        <v>113</v>
      </c>
      <c r="V20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04" spans="1:22" ht="15" customHeight="1" x14ac:dyDescent="0.25">
      <c r="A204" s="4">
        <v>116</v>
      </c>
      <c r="B204" s="4">
        <v>43</v>
      </c>
      <c r="C204" s="4">
        <v>44</v>
      </c>
      <c r="D204" s="4">
        <v>1</v>
      </c>
      <c r="E204" s="4">
        <v>1</v>
      </c>
      <c r="F204" s="4" t="s">
        <v>110</v>
      </c>
      <c r="G204" s="4">
        <v>43</v>
      </c>
      <c r="H204" s="4">
        <v>44</v>
      </c>
      <c r="I204" s="4">
        <v>3</v>
      </c>
      <c r="J204" s="4">
        <v>1</v>
      </c>
      <c r="K204" s="4" t="s">
        <v>110</v>
      </c>
      <c r="L204" s="4">
        <v>19884.599999999999</v>
      </c>
      <c r="M204" s="4">
        <v>14.1</v>
      </c>
      <c r="N204" s="4">
        <v>14.09</v>
      </c>
      <c r="O204" s="4">
        <v>2.7</v>
      </c>
      <c r="P204" s="4">
        <v>7.0250000000000004</v>
      </c>
      <c r="Q204" s="4">
        <v>0.60699999999999998</v>
      </c>
      <c r="R204" s="4">
        <v>6.9980000000000002</v>
      </c>
      <c r="S204" s="4"/>
      <c r="T204" s="4" t="str">
        <f>IF(Obstacles1114[[#This Row],[Minimum Distance Vert. Comp. (m)]]&gt;Obstacles1114[[#This Row],[Required Distance At Min. (m)]],"OK","NG")</f>
        <v>OK</v>
      </c>
      <c r="U204" s="4" t="s">
        <v>113</v>
      </c>
      <c r="V20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05" spans="1:22" ht="15" customHeight="1" x14ac:dyDescent="0.25">
      <c r="A205" s="4">
        <v>118</v>
      </c>
      <c r="B205" s="4">
        <v>44</v>
      </c>
      <c r="C205" s="4">
        <v>45</v>
      </c>
      <c r="D205" s="4">
        <v>1</v>
      </c>
      <c r="E205" s="4">
        <v>1</v>
      </c>
      <c r="F205" s="4" t="s">
        <v>105</v>
      </c>
      <c r="G205" s="4">
        <v>44</v>
      </c>
      <c r="H205" s="4">
        <v>45</v>
      </c>
      <c r="I205" s="4">
        <v>3</v>
      </c>
      <c r="J205" s="4">
        <v>1</v>
      </c>
      <c r="K205" s="4" t="s">
        <v>105</v>
      </c>
      <c r="L205" s="4">
        <v>20305.79</v>
      </c>
      <c r="M205" s="4">
        <v>12.48</v>
      </c>
      <c r="N205" s="4">
        <v>12.48</v>
      </c>
      <c r="O205" s="4">
        <v>2.7</v>
      </c>
      <c r="P205" s="4">
        <v>7.024</v>
      </c>
      <c r="Q205" s="4">
        <v>0.625</v>
      </c>
      <c r="R205" s="4">
        <v>6.9960000000000004</v>
      </c>
      <c r="S205" s="4"/>
      <c r="T205" s="4" t="str">
        <f>IF(Obstacles1114[[#This Row],[Minimum Distance Vert. Comp. (m)]]&gt;Obstacles1114[[#This Row],[Required Distance At Min. (m)]],"OK","NG")</f>
        <v>OK</v>
      </c>
      <c r="U205" s="4" t="s">
        <v>113</v>
      </c>
      <c r="V20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06" spans="1:22" x14ac:dyDescent="0.25">
      <c r="A206" s="4">
        <v>120</v>
      </c>
      <c r="B206" s="4">
        <v>44</v>
      </c>
      <c r="C206" s="4">
        <v>45</v>
      </c>
      <c r="D206" s="4">
        <v>1</v>
      </c>
      <c r="E206" s="4">
        <v>1</v>
      </c>
      <c r="F206" s="4" t="s">
        <v>110</v>
      </c>
      <c r="G206" s="4">
        <v>44</v>
      </c>
      <c r="H206" s="4">
        <v>45</v>
      </c>
      <c r="I206" s="4">
        <v>3</v>
      </c>
      <c r="J206" s="4">
        <v>1</v>
      </c>
      <c r="K206" s="4" t="s">
        <v>110</v>
      </c>
      <c r="L206" s="4">
        <v>20305.47</v>
      </c>
      <c r="M206" s="4">
        <v>12.48</v>
      </c>
      <c r="N206" s="4">
        <v>12.48</v>
      </c>
      <c r="O206" s="4">
        <v>2.7</v>
      </c>
      <c r="P206" s="4">
        <v>7.024</v>
      </c>
      <c r="Q206" s="4">
        <v>0.625</v>
      </c>
      <c r="R206" s="4">
        <v>6.9960000000000004</v>
      </c>
      <c r="S206" s="4"/>
      <c r="T206" s="4" t="str">
        <f>IF(Obstacles1114[[#This Row],[Minimum Distance Vert. Comp. (m)]]&gt;Obstacles1114[[#This Row],[Required Distance At Min. (m)]],"OK","NG")</f>
        <v>OK</v>
      </c>
      <c r="U206" s="4" t="s">
        <v>113</v>
      </c>
      <c r="V20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07" spans="1:22" ht="15" customHeight="1" x14ac:dyDescent="0.25">
      <c r="A207" s="4">
        <v>122</v>
      </c>
      <c r="B207" s="4">
        <v>45</v>
      </c>
      <c r="C207" s="4">
        <v>46</v>
      </c>
      <c r="D207" s="4">
        <v>1</v>
      </c>
      <c r="E207" s="4">
        <v>1</v>
      </c>
      <c r="F207" s="4" t="s">
        <v>105</v>
      </c>
      <c r="G207" s="4">
        <v>45</v>
      </c>
      <c r="H207" s="4">
        <v>46</v>
      </c>
      <c r="I207" s="4">
        <v>3</v>
      </c>
      <c r="J207" s="4">
        <v>1</v>
      </c>
      <c r="K207" s="4" t="s">
        <v>105</v>
      </c>
      <c r="L207" s="4">
        <v>20751.43</v>
      </c>
      <c r="M207" s="4">
        <v>17.52</v>
      </c>
      <c r="N207" s="4">
        <v>17.510000000000002</v>
      </c>
      <c r="O207" s="4">
        <v>2.7</v>
      </c>
      <c r="P207" s="4">
        <v>7.0250000000000004</v>
      </c>
      <c r="Q207" s="4">
        <v>0.67900000000000005</v>
      </c>
      <c r="R207" s="4">
        <v>6.992</v>
      </c>
      <c r="S207" s="4"/>
      <c r="T207" s="4" t="str">
        <f>IF(Obstacles1114[[#This Row],[Minimum Distance Vert. Comp. (m)]]&gt;Obstacles1114[[#This Row],[Required Distance At Min. (m)]],"OK","NG")</f>
        <v>OK</v>
      </c>
      <c r="U207" s="4" t="s">
        <v>113</v>
      </c>
      <c r="V20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08" spans="1:22" x14ac:dyDescent="0.25">
      <c r="A208" s="4">
        <v>123</v>
      </c>
      <c r="B208" s="4">
        <v>45</v>
      </c>
      <c r="C208" s="4">
        <v>46</v>
      </c>
      <c r="D208" s="4">
        <v>1</v>
      </c>
      <c r="E208" s="4">
        <v>1</v>
      </c>
      <c r="F208" s="4" t="s">
        <v>110</v>
      </c>
      <c r="G208" s="4">
        <v>45</v>
      </c>
      <c r="H208" s="4">
        <v>46</v>
      </c>
      <c r="I208" s="4">
        <v>3</v>
      </c>
      <c r="J208" s="4">
        <v>1</v>
      </c>
      <c r="K208" s="4" t="s">
        <v>110</v>
      </c>
      <c r="L208" s="4">
        <v>20751.439999999999</v>
      </c>
      <c r="M208" s="4">
        <v>17.52</v>
      </c>
      <c r="N208" s="4">
        <v>17.510000000000002</v>
      </c>
      <c r="O208" s="4">
        <v>2.7</v>
      </c>
      <c r="P208" s="4">
        <v>7.0259999999999998</v>
      </c>
      <c r="Q208" s="4">
        <v>0.68799999999999994</v>
      </c>
      <c r="R208" s="4">
        <v>6.992</v>
      </c>
      <c r="S208" s="4"/>
      <c r="T208" s="4" t="str">
        <f>IF(Obstacles1114[[#This Row],[Minimum Distance Vert. Comp. (m)]]&gt;Obstacles1114[[#This Row],[Required Distance At Min. (m)]],"OK","NG")</f>
        <v>OK</v>
      </c>
      <c r="U208" s="4" t="s">
        <v>113</v>
      </c>
      <c r="V20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09" spans="1:22" ht="15" customHeight="1" x14ac:dyDescent="0.25">
      <c r="A209" s="4">
        <v>124</v>
      </c>
      <c r="B209" s="4">
        <v>46</v>
      </c>
      <c r="C209" s="4">
        <v>47</v>
      </c>
      <c r="D209" s="4">
        <v>41</v>
      </c>
      <c r="E209" s="4">
        <v>1</v>
      </c>
      <c r="F209" s="4" t="s">
        <v>105</v>
      </c>
      <c r="G209" s="4">
        <v>46</v>
      </c>
      <c r="H209" s="4">
        <v>47</v>
      </c>
      <c r="I209" s="4">
        <v>43</v>
      </c>
      <c r="J209" s="4">
        <v>1</v>
      </c>
      <c r="K209" s="4" t="s">
        <v>105</v>
      </c>
      <c r="L209" s="4">
        <v>21232.799999999999</v>
      </c>
      <c r="M209" s="4">
        <v>15.33</v>
      </c>
      <c r="N209" s="4">
        <v>15.32</v>
      </c>
      <c r="O209" s="4">
        <v>2.7</v>
      </c>
      <c r="P209" s="4">
        <v>7.0229999999999997</v>
      </c>
      <c r="Q209" s="4">
        <v>0.71199999999999997</v>
      </c>
      <c r="R209" s="4">
        <v>6.9870000000000001</v>
      </c>
      <c r="S209" s="4"/>
      <c r="T209" s="4" t="str">
        <f>IF(Obstacles1114[[#This Row],[Minimum Distance Vert. Comp. (m)]]&gt;Obstacles1114[[#This Row],[Required Distance At Min. (m)]],"OK","NG")</f>
        <v>OK</v>
      </c>
      <c r="U209" s="4" t="s">
        <v>113</v>
      </c>
      <c r="V20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10" spans="1:22" x14ac:dyDescent="0.25">
      <c r="A210" s="4">
        <v>126</v>
      </c>
      <c r="B210" s="4">
        <v>46</v>
      </c>
      <c r="C210" s="4">
        <v>47</v>
      </c>
      <c r="D210" s="4">
        <v>41</v>
      </c>
      <c r="E210" s="4">
        <v>1</v>
      </c>
      <c r="F210" s="4" t="s">
        <v>110</v>
      </c>
      <c r="G210" s="4">
        <v>46</v>
      </c>
      <c r="H210" s="4">
        <v>47</v>
      </c>
      <c r="I210" s="4">
        <v>43</v>
      </c>
      <c r="J210" s="4">
        <v>1</v>
      </c>
      <c r="K210" s="4" t="s">
        <v>110</v>
      </c>
      <c r="L210" s="4">
        <v>21232.799999999999</v>
      </c>
      <c r="M210" s="4">
        <v>15.33</v>
      </c>
      <c r="N210" s="4">
        <v>15.32</v>
      </c>
      <c r="O210" s="4">
        <v>2.7</v>
      </c>
      <c r="P210" s="4">
        <v>7.024</v>
      </c>
      <c r="Q210" s="4">
        <v>0.72</v>
      </c>
      <c r="R210" s="4">
        <v>6.9870000000000001</v>
      </c>
      <c r="S210" s="4"/>
      <c r="T210" s="4" t="str">
        <f>IF(Obstacles1114[[#This Row],[Minimum Distance Vert. Comp. (m)]]&gt;Obstacles1114[[#This Row],[Required Distance At Min. (m)]],"OK","NG")</f>
        <v>OK</v>
      </c>
      <c r="U210" s="4" t="s">
        <v>113</v>
      </c>
      <c r="V21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11" spans="1:22" ht="15" customHeight="1" x14ac:dyDescent="0.25">
      <c r="A211" s="4">
        <v>128</v>
      </c>
      <c r="B211" s="4">
        <v>47</v>
      </c>
      <c r="C211" s="4">
        <v>48</v>
      </c>
      <c r="D211" s="4">
        <v>1</v>
      </c>
      <c r="E211" s="4">
        <v>1</v>
      </c>
      <c r="F211" s="4" t="s">
        <v>105</v>
      </c>
      <c r="G211" s="4">
        <v>47</v>
      </c>
      <c r="H211" s="4">
        <v>48</v>
      </c>
      <c r="I211" s="4">
        <v>3</v>
      </c>
      <c r="J211" s="4">
        <v>1</v>
      </c>
      <c r="K211" s="4" t="s">
        <v>105</v>
      </c>
      <c r="L211" s="4">
        <v>21708.58</v>
      </c>
      <c r="M211" s="4">
        <v>18.61</v>
      </c>
      <c r="N211" s="4">
        <v>18.61</v>
      </c>
      <c r="O211" s="4">
        <v>2.7</v>
      </c>
      <c r="P211" s="4">
        <v>7.0259999999999998</v>
      </c>
      <c r="Q211" s="4">
        <v>0.60099999999999998</v>
      </c>
      <c r="R211" s="4">
        <v>7</v>
      </c>
      <c r="S211" s="4"/>
      <c r="T211" s="4" t="str">
        <f>IF(Obstacles1114[[#This Row],[Minimum Distance Vert. Comp. (m)]]&gt;Obstacles1114[[#This Row],[Required Distance At Min. (m)]],"OK","NG")</f>
        <v>OK</v>
      </c>
      <c r="U211" s="4" t="s">
        <v>113</v>
      </c>
      <c r="V21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12" spans="1:22" x14ac:dyDescent="0.25">
      <c r="A212" s="4">
        <v>129</v>
      </c>
      <c r="B212" s="4">
        <v>47</v>
      </c>
      <c r="C212" s="4">
        <v>48</v>
      </c>
      <c r="D212" s="4">
        <v>1</v>
      </c>
      <c r="E212" s="4">
        <v>1</v>
      </c>
      <c r="F212" s="4" t="s">
        <v>110</v>
      </c>
      <c r="G212" s="4">
        <v>47</v>
      </c>
      <c r="H212" s="4">
        <v>48</v>
      </c>
      <c r="I212" s="4">
        <v>3</v>
      </c>
      <c r="J212" s="4">
        <v>1</v>
      </c>
      <c r="K212" s="4" t="s">
        <v>110</v>
      </c>
      <c r="L212" s="4">
        <v>21709.08</v>
      </c>
      <c r="M212" s="4">
        <v>18.61</v>
      </c>
      <c r="N212" s="4">
        <v>18.61</v>
      </c>
      <c r="O212" s="4">
        <v>2.7</v>
      </c>
      <c r="P212" s="4">
        <v>7.0259999999999998</v>
      </c>
      <c r="Q212" s="4">
        <v>0.60199999999999998</v>
      </c>
      <c r="R212" s="4">
        <v>7</v>
      </c>
      <c r="S212" s="4"/>
      <c r="T212" s="4" t="str">
        <f>IF(Obstacles1114[[#This Row],[Minimum Distance Vert. Comp. (m)]]&gt;Obstacles1114[[#This Row],[Required Distance At Min. (m)]],"OK","NG")</f>
        <v>OK</v>
      </c>
      <c r="U212" s="4" t="s">
        <v>113</v>
      </c>
      <c r="V21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13" spans="1:22" ht="15" customHeight="1" x14ac:dyDescent="0.25">
      <c r="A213" s="4">
        <v>130</v>
      </c>
      <c r="B213" s="4">
        <v>48</v>
      </c>
      <c r="C213" s="4">
        <v>49</v>
      </c>
      <c r="D213" s="4">
        <v>1</v>
      </c>
      <c r="E213" s="4">
        <v>1</v>
      </c>
      <c r="F213" s="4" t="s">
        <v>105</v>
      </c>
      <c r="G213" s="4">
        <v>48</v>
      </c>
      <c r="H213" s="4">
        <v>49</v>
      </c>
      <c r="I213" s="4">
        <v>3</v>
      </c>
      <c r="J213" s="4">
        <v>1</v>
      </c>
      <c r="K213" s="4" t="s">
        <v>105</v>
      </c>
      <c r="L213" s="4">
        <v>22210.5</v>
      </c>
      <c r="M213" s="4">
        <v>18.920000000000002</v>
      </c>
      <c r="N213" s="4">
        <v>18.920000000000002</v>
      </c>
      <c r="O213" s="4">
        <v>2.7</v>
      </c>
      <c r="P213" s="4">
        <v>7.0259999999999998</v>
      </c>
      <c r="Q213" s="4">
        <v>0.60099999999999998</v>
      </c>
      <c r="R213" s="4">
        <v>7</v>
      </c>
      <c r="S213" s="4"/>
      <c r="T213" s="4" t="str">
        <f>IF(Obstacles1114[[#This Row],[Minimum Distance Vert. Comp. (m)]]&gt;Obstacles1114[[#This Row],[Required Distance At Min. (m)]],"OK","NG")</f>
        <v>OK</v>
      </c>
      <c r="U213" s="4" t="s">
        <v>113</v>
      </c>
      <c r="V21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14" spans="1:22" ht="15" customHeight="1" x14ac:dyDescent="0.25">
      <c r="A214" s="4">
        <v>131</v>
      </c>
      <c r="B214" s="4">
        <v>48</v>
      </c>
      <c r="C214" s="4">
        <v>49</v>
      </c>
      <c r="D214" s="4">
        <v>1</v>
      </c>
      <c r="E214" s="4">
        <v>1</v>
      </c>
      <c r="F214" s="4" t="s">
        <v>110</v>
      </c>
      <c r="G214" s="4">
        <v>48</v>
      </c>
      <c r="H214" s="4">
        <v>49</v>
      </c>
      <c r="I214" s="4">
        <v>3</v>
      </c>
      <c r="J214" s="4">
        <v>1</v>
      </c>
      <c r="K214" s="4" t="s">
        <v>110</v>
      </c>
      <c r="L214" s="4">
        <v>22210.98</v>
      </c>
      <c r="M214" s="4">
        <v>18.920000000000002</v>
      </c>
      <c r="N214" s="4">
        <v>18.920000000000002</v>
      </c>
      <c r="O214" s="4">
        <v>2.7</v>
      </c>
      <c r="P214" s="4">
        <v>7.0250000000000004</v>
      </c>
      <c r="Q214" s="4">
        <v>0.60099999999999998</v>
      </c>
      <c r="R214" s="4">
        <v>7</v>
      </c>
      <c r="S214" s="4"/>
      <c r="T214" s="4" t="str">
        <f>IF(Obstacles1114[[#This Row],[Minimum Distance Vert. Comp. (m)]]&gt;Obstacles1114[[#This Row],[Required Distance At Min. (m)]],"OK","NG")</f>
        <v>OK</v>
      </c>
      <c r="U214" s="4" t="s">
        <v>113</v>
      </c>
      <c r="V21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15" spans="1:22" x14ac:dyDescent="0.25">
      <c r="A215" s="4">
        <v>132</v>
      </c>
      <c r="B215" s="4">
        <v>49</v>
      </c>
      <c r="C215" s="4">
        <v>50</v>
      </c>
      <c r="D215" s="4">
        <v>1</v>
      </c>
      <c r="E215" s="4">
        <v>1</v>
      </c>
      <c r="F215" s="4" t="s">
        <v>105</v>
      </c>
      <c r="G215" s="4">
        <v>49</v>
      </c>
      <c r="H215" s="4">
        <v>50</v>
      </c>
      <c r="I215" s="4">
        <v>3</v>
      </c>
      <c r="J215" s="4">
        <v>1</v>
      </c>
      <c r="K215" s="4" t="s">
        <v>105</v>
      </c>
      <c r="L215" s="4">
        <v>22705</v>
      </c>
      <c r="M215" s="4">
        <v>17.53</v>
      </c>
      <c r="N215" s="4">
        <v>17.53</v>
      </c>
      <c r="O215" s="4">
        <v>2.7</v>
      </c>
      <c r="P215" s="4">
        <v>7.024</v>
      </c>
      <c r="Q215" s="4">
        <v>0.61799999999999999</v>
      </c>
      <c r="R215" s="4">
        <v>6.9969999999999999</v>
      </c>
      <c r="S215" s="4"/>
      <c r="T215" s="4" t="str">
        <f>IF(Obstacles1114[[#This Row],[Minimum Distance Vert. Comp. (m)]]&gt;Obstacles1114[[#This Row],[Required Distance At Min. (m)]],"OK","NG")</f>
        <v>OK</v>
      </c>
      <c r="U215" s="4" t="s">
        <v>113</v>
      </c>
      <c r="V21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16" spans="1:22" ht="15" customHeight="1" x14ac:dyDescent="0.25">
      <c r="A216" s="4">
        <v>133</v>
      </c>
      <c r="B216" s="4">
        <v>49</v>
      </c>
      <c r="C216" s="4">
        <v>50</v>
      </c>
      <c r="D216" s="4">
        <v>1</v>
      </c>
      <c r="E216" s="4">
        <v>1</v>
      </c>
      <c r="F216" s="4" t="s">
        <v>110</v>
      </c>
      <c r="G216" s="4">
        <v>49</v>
      </c>
      <c r="H216" s="4">
        <v>50</v>
      </c>
      <c r="I216" s="4">
        <v>3</v>
      </c>
      <c r="J216" s="4">
        <v>1</v>
      </c>
      <c r="K216" s="4" t="s">
        <v>110</v>
      </c>
      <c r="L216" s="4">
        <v>22705.14</v>
      </c>
      <c r="M216" s="4">
        <v>17.53</v>
      </c>
      <c r="N216" s="4">
        <v>17.53</v>
      </c>
      <c r="O216" s="4">
        <v>2.7</v>
      </c>
      <c r="P216" s="4">
        <v>7.024</v>
      </c>
      <c r="Q216" s="4">
        <v>0.61799999999999999</v>
      </c>
      <c r="R216" s="4">
        <v>6.9969999999999999</v>
      </c>
      <c r="S216" s="4"/>
      <c r="T216" s="4" t="str">
        <f>IF(Obstacles1114[[#This Row],[Minimum Distance Vert. Comp. (m)]]&gt;Obstacles1114[[#This Row],[Required Distance At Min. (m)]],"OK","NG")</f>
        <v>OK</v>
      </c>
      <c r="U216" s="4" t="s">
        <v>113</v>
      </c>
      <c r="V21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17" spans="1:22" ht="15" customHeight="1" x14ac:dyDescent="0.25">
      <c r="A217" s="4">
        <v>134</v>
      </c>
      <c r="B217" s="4">
        <v>50</v>
      </c>
      <c r="C217" s="4">
        <v>51</v>
      </c>
      <c r="D217" s="4">
        <v>1</v>
      </c>
      <c r="E217" s="4">
        <v>1</v>
      </c>
      <c r="F217" s="4" t="s">
        <v>105</v>
      </c>
      <c r="G217" s="4">
        <v>50</v>
      </c>
      <c r="H217" s="4">
        <v>51</v>
      </c>
      <c r="I217" s="4">
        <v>3</v>
      </c>
      <c r="J217" s="4">
        <v>1</v>
      </c>
      <c r="K217" s="4" t="s">
        <v>105</v>
      </c>
      <c r="L217" s="4">
        <v>23191.81</v>
      </c>
      <c r="M217" s="4">
        <v>17.71</v>
      </c>
      <c r="N217" s="4">
        <v>17.71</v>
      </c>
      <c r="O217" s="4">
        <v>2.7</v>
      </c>
      <c r="P217" s="4">
        <v>7.0259999999999998</v>
      </c>
      <c r="Q217" s="4">
        <v>0.6</v>
      </c>
      <c r="R217" s="4">
        <v>7</v>
      </c>
      <c r="S217" s="4"/>
      <c r="T217" s="4" t="str">
        <f>IF(Obstacles1114[[#This Row],[Minimum Distance Vert. Comp. (m)]]&gt;Obstacles1114[[#This Row],[Required Distance At Min. (m)]],"OK","NG")</f>
        <v>OK</v>
      </c>
      <c r="U217" s="4" t="s">
        <v>113</v>
      </c>
      <c r="V21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18" spans="1:22" x14ac:dyDescent="0.25">
      <c r="A218" s="4">
        <v>135</v>
      </c>
      <c r="B218" s="4">
        <v>50</v>
      </c>
      <c r="C218" s="4">
        <v>51</v>
      </c>
      <c r="D218" s="4">
        <v>1</v>
      </c>
      <c r="E218" s="4">
        <v>1</v>
      </c>
      <c r="F218" s="4" t="s">
        <v>110</v>
      </c>
      <c r="G218" s="4">
        <v>50</v>
      </c>
      <c r="H218" s="4">
        <v>51</v>
      </c>
      <c r="I218" s="4">
        <v>3</v>
      </c>
      <c r="J218" s="4">
        <v>1</v>
      </c>
      <c r="K218" s="4" t="s">
        <v>110</v>
      </c>
      <c r="L218" s="4">
        <v>23191.29</v>
      </c>
      <c r="M218" s="4">
        <v>17.71</v>
      </c>
      <c r="N218" s="4">
        <v>17.71</v>
      </c>
      <c r="O218" s="4">
        <v>2.7</v>
      </c>
      <c r="P218" s="4">
        <v>7.0259999999999998</v>
      </c>
      <c r="Q218" s="4">
        <v>0.6</v>
      </c>
      <c r="R218" s="4">
        <v>7</v>
      </c>
      <c r="S218" s="4"/>
      <c r="T218" s="4" t="str">
        <f>IF(Obstacles1114[[#This Row],[Minimum Distance Vert. Comp. (m)]]&gt;Obstacles1114[[#This Row],[Required Distance At Min. (m)]],"OK","NG")</f>
        <v>OK</v>
      </c>
      <c r="U218" s="4" t="s">
        <v>113</v>
      </c>
      <c r="V21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19" spans="1:22" ht="15" customHeight="1" x14ac:dyDescent="0.25">
      <c r="A219" s="4">
        <v>136</v>
      </c>
      <c r="B219" s="4">
        <v>51</v>
      </c>
      <c r="C219" s="4">
        <v>52</v>
      </c>
      <c r="D219" s="4">
        <v>1</v>
      </c>
      <c r="E219" s="4">
        <v>1</v>
      </c>
      <c r="F219" s="4" t="s">
        <v>105</v>
      </c>
      <c r="G219" s="4">
        <v>51</v>
      </c>
      <c r="H219" s="4">
        <v>52</v>
      </c>
      <c r="I219" s="4">
        <v>3</v>
      </c>
      <c r="J219" s="4">
        <v>1</v>
      </c>
      <c r="K219" s="4" t="s">
        <v>105</v>
      </c>
      <c r="L219" s="4">
        <v>23691.79</v>
      </c>
      <c r="M219" s="4">
        <v>19.64</v>
      </c>
      <c r="N219" s="4">
        <v>19.64</v>
      </c>
      <c r="O219" s="4">
        <v>2.7</v>
      </c>
      <c r="P219" s="4">
        <v>7.0259999999999998</v>
      </c>
      <c r="Q219" s="4">
        <v>0.6</v>
      </c>
      <c r="R219" s="4">
        <v>7</v>
      </c>
      <c r="S219" s="4"/>
      <c r="T219" s="4" t="str">
        <f>IF(Obstacles1114[[#This Row],[Minimum Distance Vert. Comp. (m)]]&gt;Obstacles1114[[#This Row],[Required Distance At Min. (m)]],"OK","NG")</f>
        <v>OK</v>
      </c>
      <c r="U219" s="4" t="s">
        <v>113</v>
      </c>
      <c r="V21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20" spans="1:22" ht="15" customHeight="1" x14ac:dyDescent="0.25">
      <c r="A220" s="4">
        <v>137</v>
      </c>
      <c r="B220" s="4">
        <v>51</v>
      </c>
      <c r="C220" s="4">
        <v>52</v>
      </c>
      <c r="D220" s="4">
        <v>1</v>
      </c>
      <c r="E220" s="4">
        <v>1</v>
      </c>
      <c r="F220" s="4" t="s">
        <v>110</v>
      </c>
      <c r="G220" s="4">
        <v>51</v>
      </c>
      <c r="H220" s="4">
        <v>52</v>
      </c>
      <c r="I220" s="4">
        <v>3</v>
      </c>
      <c r="J220" s="4">
        <v>1</v>
      </c>
      <c r="K220" s="4" t="s">
        <v>110</v>
      </c>
      <c r="L220" s="4">
        <v>23692.28</v>
      </c>
      <c r="M220" s="4">
        <v>19.64</v>
      </c>
      <c r="N220" s="4">
        <v>19.64</v>
      </c>
      <c r="O220" s="4">
        <v>2.7</v>
      </c>
      <c r="P220" s="4">
        <v>7.0259999999999998</v>
      </c>
      <c r="Q220" s="4">
        <v>0.6</v>
      </c>
      <c r="R220" s="4">
        <v>7</v>
      </c>
      <c r="S220" s="4"/>
      <c r="T220" s="4" t="str">
        <f>IF(Obstacles1114[[#This Row],[Minimum Distance Vert. Comp. (m)]]&gt;Obstacles1114[[#This Row],[Required Distance At Min. (m)]],"OK","NG")</f>
        <v>OK</v>
      </c>
      <c r="U220" s="4" t="s">
        <v>113</v>
      </c>
      <c r="V22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21" spans="1:22" x14ac:dyDescent="0.25">
      <c r="A221" s="4">
        <v>138</v>
      </c>
      <c r="B221" s="4">
        <v>52</v>
      </c>
      <c r="C221" s="4">
        <v>53</v>
      </c>
      <c r="D221" s="4">
        <v>1</v>
      </c>
      <c r="E221" s="4">
        <v>1</v>
      </c>
      <c r="F221" s="4" t="s">
        <v>105</v>
      </c>
      <c r="G221" s="4">
        <v>52</v>
      </c>
      <c r="H221" s="4">
        <v>53</v>
      </c>
      <c r="I221" s="4">
        <v>3</v>
      </c>
      <c r="J221" s="4">
        <v>1</v>
      </c>
      <c r="K221" s="4" t="s">
        <v>105</v>
      </c>
      <c r="L221" s="4">
        <v>24194.62</v>
      </c>
      <c r="M221" s="4">
        <v>17.920000000000002</v>
      </c>
      <c r="N221" s="4">
        <v>17.920000000000002</v>
      </c>
      <c r="O221" s="4">
        <v>2.7</v>
      </c>
      <c r="P221" s="4">
        <v>7.0250000000000004</v>
      </c>
      <c r="Q221" s="4">
        <v>0.60499999999999998</v>
      </c>
      <c r="R221" s="4">
        <v>6.9989999999999997</v>
      </c>
      <c r="S221" s="4"/>
      <c r="T221" s="4" t="str">
        <f>IF(Obstacles1114[[#This Row],[Minimum Distance Vert. Comp. (m)]]&gt;Obstacles1114[[#This Row],[Required Distance At Min. (m)]],"OK","NG")</f>
        <v>OK</v>
      </c>
      <c r="U221" s="4" t="s">
        <v>113</v>
      </c>
      <c r="V22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22" spans="1:22" ht="15" customHeight="1" x14ac:dyDescent="0.25">
      <c r="A222" s="4">
        <v>139</v>
      </c>
      <c r="B222" s="4">
        <v>52</v>
      </c>
      <c r="C222" s="4">
        <v>53</v>
      </c>
      <c r="D222" s="4">
        <v>1</v>
      </c>
      <c r="E222" s="4">
        <v>1</v>
      </c>
      <c r="F222" s="4" t="s">
        <v>110</v>
      </c>
      <c r="G222" s="4">
        <v>52</v>
      </c>
      <c r="H222" s="4">
        <v>53</v>
      </c>
      <c r="I222" s="4">
        <v>3</v>
      </c>
      <c r="J222" s="4">
        <v>1</v>
      </c>
      <c r="K222" s="4" t="s">
        <v>110</v>
      </c>
      <c r="L222" s="4">
        <v>24193.7</v>
      </c>
      <c r="M222" s="4">
        <v>17.920000000000002</v>
      </c>
      <c r="N222" s="4">
        <v>17.920000000000002</v>
      </c>
      <c r="O222" s="4">
        <v>2.7</v>
      </c>
      <c r="P222" s="4">
        <v>7.0250000000000004</v>
      </c>
      <c r="Q222" s="4">
        <v>0.60499999999999998</v>
      </c>
      <c r="R222" s="4">
        <v>6.9989999999999997</v>
      </c>
      <c r="S222" s="4"/>
      <c r="T222" s="4" t="str">
        <f>IF(Obstacles1114[[#This Row],[Minimum Distance Vert. Comp. (m)]]&gt;Obstacles1114[[#This Row],[Required Distance At Min. (m)]],"OK","NG")</f>
        <v>OK</v>
      </c>
      <c r="U222" s="4" t="s">
        <v>113</v>
      </c>
      <c r="V22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23" spans="1:22" ht="15" customHeight="1" x14ac:dyDescent="0.25">
      <c r="A223" s="4">
        <v>140</v>
      </c>
      <c r="B223" s="4">
        <v>53</v>
      </c>
      <c r="C223" s="4">
        <v>54</v>
      </c>
      <c r="D223" s="4">
        <v>1</v>
      </c>
      <c r="E223" s="4">
        <v>1</v>
      </c>
      <c r="F223" s="4" t="s">
        <v>105</v>
      </c>
      <c r="G223" s="4">
        <v>53</v>
      </c>
      <c r="H223" s="4">
        <v>54</v>
      </c>
      <c r="I223" s="4">
        <v>3</v>
      </c>
      <c r="J223" s="4">
        <v>1</v>
      </c>
      <c r="K223" s="4" t="s">
        <v>105</v>
      </c>
      <c r="L223" s="4">
        <v>24687.14</v>
      </c>
      <c r="M223" s="4">
        <v>18.23</v>
      </c>
      <c r="N223" s="4">
        <v>18.23</v>
      </c>
      <c r="O223" s="4">
        <v>2.7</v>
      </c>
      <c r="P223" s="4">
        <v>7.0250000000000004</v>
      </c>
      <c r="Q223" s="4">
        <v>0.60599999999999998</v>
      </c>
      <c r="R223" s="4">
        <v>6.9989999999999997</v>
      </c>
      <c r="S223" s="4"/>
      <c r="T223" s="4" t="str">
        <f>IF(Obstacles1114[[#This Row],[Minimum Distance Vert. Comp. (m)]]&gt;Obstacles1114[[#This Row],[Required Distance At Min. (m)]],"OK","NG")</f>
        <v>OK</v>
      </c>
      <c r="U223" s="4" t="s">
        <v>113</v>
      </c>
      <c r="V22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24" spans="1:22" x14ac:dyDescent="0.25">
      <c r="A224" s="4">
        <v>141</v>
      </c>
      <c r="B224" s="4">
        <v>53</v>
      </c>
      <c r="C224" s="4">
        <v>54</v>
      </c>
      <c r="D224" s="4">
        <v>1</v>
      </c>
      <c r="E224" s="4">
        <v>1</v>
      </c>
      <c r="F224" s="4" t="s">
        <v>110</v>
      </c>
      <c r="G224" s="4">
        <v>53</v>
      </c>
      <c r="H224" s="4">
        <v>54</v>
      </c>
      <c r="I224" s="4">
        <v>3</v>
      </c>
      <c r="J224" s="4">
        <v>1</v>
      </c>
      <c r="K224" s="4" t="s">
        <v>110</v>
      </c>
      <c r="L224" s="4">
        <v>24686.23</v>
      </c>
      <c r="M224" s="4">
        <v>18.23</v>
      </c>
      <c r="N224" s="4">
        <v>18.23</v>
      </c>
      <c r="O224" s="4">
        <v>2.7</v>
      </c>
      <c r="P224" s="4">
        <v>7.0250000000000004</v>
      </c>
      <c r="Q224" s="4">
        <v>0.60599999999999998</v>
      </c>
      <c r="R224" s="4">
        <v>6.9989999999999997</v>
      </c>
      <c r="S224" s="4"/>
      <c r="T224" s="4" t="str">
        <f>IF(Obstacles1114[[#This Row],[Minimum Distance Vert. Comp. (m)]]&gt;Obstacles1114[[#This Row],[Required Distance At Min. (m)]],"OK","NG")</f>
        <v>OK</v>
      </c>
      <c r="U224" s="4" t="s">
        <v>113</v>
      </c>
      <c r="V22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25" spans="1:22" ht="15" customHeight="1" x14ac:dyDescent="0.25">
      <c r="A225" s="4">
        <v>142</v>
      </c>
      <c r="B225" s="4">
        <v>54</v>
      </c>
      <c r="C225" s="4">
        <v>55</v>
      </c>
      <c r="D225" s="4">
        <v>1</v>
      </c>
      <c r="E225" s="4">
        <v>1</v>
      </c>
      <c r="F225" s="4" t="s">
        <v>105</v>
      </c>
      <c r="G225" s="4">
        <v>54</v>
      </c>
      <c r="H225" s="4">
        <v>55</v>
      </c>
      <c r="I225" s="4">
        <v>3</v>
      </c>
      <c r="J225" s="4">
        <v>1</v>
      </c>
      <c r="K225" s="4" t="s">
        <v>105</v>
      </c>
      <c r="L225" s="4">
        <v>25178.76</v>
      </c>
      <c r="M225" s="4">
        <v>17.850000000000001</v>
      </c>
      <c r="N225" s="4">
        <v>17.850000000000001</v>
      </c>
      <c r="O225" s="4">
        <v>2.7</v>
      </c>
      <c r="P225" s="4">
        <v>7.0259999999999998</v>
      </c>
      <c r="Q225" s="4">
        <v>0.6</v>
      </c>
      <c r="R225" s="4">
        <v>7</v>
      </c>
      <c r="S225" s="4"/>
      <c r="T225" s="4" t="str">
        <f>IF(Obstacles1114[[#This Row],[Minimum Distance Vert. Comp. (m)]]&gt;Obstacles1114[[#This Row],[Required Distance At Min. (m)]],"OK","NG")</f>
        <v>OK</v>
      </c>
      <c r="U225" s="4" t="s">
        <v>113</v>
      </c>
      <c r="V22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26" spans="1:22" ht="15" customHeight="1" x14ac:dyDescent="0.25">
      <c r="A226" s="4">
        <v>143</v>
      </c>
      <c r="B226" s="4">
        <v>54</v>
      </c>
      <c r="C226" s="4">
        <v>55</v>
      </c>
      <c r="D226" s="4">
        <v>1</v>
      </c>
      <c r="E226" s="4">
        <v>1</v>
      </c>
      <c r="F226" s="4" t="s">
        <v>110</v>
      </c>
      <c r="G226" s="4">
        <v>54</v>
      </c>
      <c r="H226" s="4">
        <v>55</v>
      </c>
      <c r="I226" s="4">
        <v>3</v>
      </c>
      <c r="J226" s="4">
        <v>1</v>
      </c>
      <c r="K226" s="4" t="s">
        <v>110</v>
      </c>
      <c r="L226" s="4">
        <v>25178.25</v>
      </c>
      <c r="M226" s="4">
        <v>17.850000000000001</v>
      </c>
      <c r="N226" s="4">
        <v>17.850000000000001</v>
      </c>
      <c r="O226" s="4">
        <v>2.7</v>
      </c>
      <c r="P226" s="4">
        <v>7.0250000000000004</v>
      </c>
      <c r="Q226" s="4">
        <v>0.6</v>
      </c>
      <c r="R226" s="4">
        <v>7</v>
      </c>
      <c r="S226" s="4"/>
      <c r="T226" s="4" t="str">
        <f>IF(Obstacles1114[[#This Row],[Minimum Distance Vert. Comp. (m)]]&gt;Obstacles1114[[#This Row],[Required Distance At Min. (m)]],"OK","NG")</f>
        <v>OK</v>
      </c>
      <c r="U226" s="4" t="s">
        <v>113</v>
      </c>
      <c r="V22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27" spans="1:22" x14ac:dyDescent="0.25">
      <c r="A227" s="4">
        <v>144</v>
      </c>
      <c r="B227" s="4">
        <v>55</v>
      </c>
      <c r="C227" s="4">
        <v>56</v>
      </c>
      <c r="D227" s="4">
        <v>1</v>
      </c>
      <c r="E227" s="4">
        <v>1</v>
      </c>
      <c r="F227" s="4" t="s">
        <v>105</v>
      </c>
      <c r="G227" s="4">
        <v>55</v>
      </c>
      <c r="H227" s="4">
        <v>56</v>
      </c>
      <c r="I227" s="4">
        <v>3</v>
      </c>
      <c r="J227" s="4">
        <v>1</v>
      </c>
      <c r="K227" s="4" t="s">
        <v>105</v>
      </c>
      <c r="L227" s="4">
        <v>25668.31</v>
      </c>
      <c r="M227" s="4">
        <v>17.940000000000001</v>
      </c>
      <c r="N227" s="4">
        <v>17.940000000000001</v>
      </c>
      <c r="O227" s="4">
        <v>2.7</v>
      </c>
      <c r="P227" s="4">
        <v>7.0250000000000004</v>
      </c>
      <c r="Q227" s="4">
        <v>0.60699999999999998</v>
      </c>
      <c r="R227" s="4">
        <v>6.9989999999999997</v>
      </c>
      <c r="S227" s="4"/>
      <c r="T227" s="4" t="str">
        <f>IF(Obstacles1114[[#This Row],[Minimum Distance Vert. Comp. (m)]]&gt;Obstacles1114[[#This Row],[Required Distance At Min. (m)]],"OK","NG")</f>
        <v>OK</v>
      </c>
      <c r="U227" s="4" t="s">
        <v>113</v>
      </c>
      <c r="V22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28" spans="1:22" ht="15" customHeight="1" x14ac:dyDescent="0.25">
      <c r="A228" s="4">
        <v>145</v>
      </c>
      <c r="B228" s="4">
        <v>55</v>
      </c>
      <c r="C228" s="4">
        <v>56</v>
      </c>
      <c r="D228" s="4">
        <v>1</v>
      </c>
      <c r="E228" s="4">
        <v>1</v>
      </c>
      <c r="F228" s="4" t="s">
        <v>110</v>
      </c>
      <c r="G228" s="4">
        <v>55</v>
      </c>
      <c r="H228" s="4">
        <v>56</v>
      </c>
      <c r="I228" s="4">
        <v>3</v>
      </c>
      <c r="J228" s="4">
        <v>1</v>
      </c>
      <c r="K228" s="4" t="s">
        <v>110</v>
      </c>
      <c r="L228" s="4">
        <v>25668.22</v>
      </c>
      <c r="M228" s="4">
        <v>17.940000000000001</v>
      </c>
      <c r="N228" s="4">
        <v>17.93</v>
      </c>
      <c r="O228" s="4">
        <v>2.7</v>
      </c>
      <c r="P228" s="4">
        <v>7.0250000000000004</v>
      </c>
      <c r="Q228" s="4">
        <v>0.60699999999999998</v>
      </c>
      <c r="R228" s="4">
        <v>6.9989999999999997</v>
      </c>
      <c r="S228" s="4"/>
      <c r="T228" s="4" t="str">
        <f>IF(Obstacles1114[[#This Row],[Minimum Distance Vert. Comp. (m)]]&gt;Obstacles1114[[#This Row],[Required Distance At Min. (m)]],"OK","NG")</f>
        <v>OK</v>
      </c>
      <c r="U228" s="4" t="s">
        <v>113</v>
      </c>
      <c r="V22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29" spans="1:22" ht="15" customHeight="1" x14ac:dyDescent="0.25">
      <c r="A229" s="4">
        <v>146</v>
      </c>
      <c r="B229" s="4">
        <v>56</v>
      </c>
      <c r="C229" s="4">
        <v>57</v>
      </c>
      <c r="D229" s="4">
        <v>1</v>
      </c>
      <c r="E229" s="4">
        <v>1</v>
      </c>
      <c r="F229" s="4" t="s">
        <v>105</v>
      </c>
      <c r="G229" s="4">
        <v>56</v>
      </c>
      <c r="H229" s="4">
        <v>57</v>
      </c>
      <c r="I229" s="4">
        <v>3</v>
      </c>
      <c r="J229" s="4">
        <v>1</v>
      </c>
      <c r="K229" s="4" t="s">
        <v>105</v>
      </c>
      <c r="L229" s="4">
        <v>26128.54</v>
      </c>
      <c r="M229" s="4">
        <v>13.78</v>
      </c>
      <c r="N229" s="4">
        <v>13.8</v>
      </c>
      <c r="O229" s="4">
        <v>2.7</v>
      </c>
      <c r="P229" s="4">
        <v>7.032</v>
      </c>
      <c r="Q229" s="4">
        <v>0.72699999999999998</v>
      </c>
      <c r="R229" s="4">
        <v>6.9950000000000001</v>
      </c>
      <c r="S229" s="4"/>
      <c r="T229" s="4" t="str">
        <f>IF(Obstacles1114[[#This Row],[Minimum Distance Vert. Comp. (m)]]&gt;Obstacles1114[[#This Row],[Required Distance At Min. (m)]],"OK","NG")</f>
        <v>OK</v>
      </c>
      <c r="U229" s="4" t="s">
        <v>113</v>
      </c>
      <c r="V22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30" spans="1:22" x14ac:dyDescent="0.25">
      <c r="A230" s="4">
        <v>148</v>
      </c>
      <c r="B230" s="4">
        <v>56</v>
      </c>
      <c r="C230" s="4">
        <v>57</v>
      </c>
      <c r="D230" s="4">
        <v>1</v>
      </c>
      <c r="E230" s="4">
        <v>1</v>
      </c>
      <c r="F230" s="4" t="s">
        <v>110</v>
      </c>
      <c r="G230" s="4">
        <v>56</v>
      </c>
      <c r="H230" s="4">
        <v>57</v>
      </c>
      <c r="I230" s="4">
        <v>3</v>
      </c>
      <c r="J230" s="4">
        <v>1</v>
      </c>
      <c r="K230" s="4" t="s">
        <v>110</v>
      </c>
      <c r="L230" s="4">
        <v>26128.54</v>
      </c>
      <c r="M230" s="4">
        <v>13.78</v>
      </c>
      <c r="N230" s="4">
        <v>13.79</v>
      </c>
      <c r="O230" s="4">
        <v>2.7</v>
      </c>
      <c r="P230" s="4">
        <v>7.0309999999999997</v>
      </c>
      <c r="Q230" s="4">
        <v>0.71399999999999997</v>
      </c>
      <c r="R230" s="4">
        <v>6.9950000000000001</v>
      </c>
      <c r="S230" s="4"/>
      <c r="T230" s="4" t="str">
        <f>IF(Obstacles1114[[#This Row],[Minimum Distance Vert. Comp. (m)]]&gt;Obstacles1114[[#This Row],[Required Distance At Min. (m)]],"OK","NG")</f>
        <v>OK</v>
      </c>
      <c r="U230" s="4" t="s">
        <v>113</v>
      </c>
      <c r="V23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31" spans="1:22" ht="15" customHeight="1" x14ac:dyDescent="0.25">
      <c r="A231" s="4">
        <v>150</v>
      </c>
      <c r="B231" s="4">
        <v>57</v>
      </c>
      <c r="C231" s="4">
        <v>58</v>
      </c>
      <c r="D231" s="4">
        <v>41</v>
      </c>
      <c r="E231" s="4">
        <v>1</v>
      </c>
      <c r="F231" s="4" t="s">
        <v>105</v>
      </c>
      <c r="G231" s="4">
        <v>57</v>
      </c>
      <c r="H231" s="4">
        <v>58</v>
      </c>
      <c r="I231" s="4">
        <v>43</v>
      </c>
      <c r="J231" s="4">
        <v>1</v>
      </c>
      <c r="K231" s="4" t="s">
        <v>105</v>
      </c>
      <c r="L231" s="4">
        <v>26602.75</v>
      </c>
      <c r="M231" s="4">
        <v>18.7</v>
      </c>
      <c r="N231" s="4">
        <v>18.72</v>
      </c>
      <c r="O231" s="4">
        <v>2.7</v>
      </c>
      <c r="P231" s="4">
        <v>7.0410000000000004</v>
      </c>
      <c r="Q231" s="4">
        <v>0.68200000000000005</v>
      </c>
      <c r="R231" s="4">
        <v>7.0069999999999997</v>
      </c>
      <c r="S231" s="4"/>
      <c r="T231" s="4" t="str">
        <f>IF(Obstacles1114[[#This Row],[Minimum Distance Vert. Comp. (m)]]&gt;Obstacles1114[[#This Row],[Required Distance At Min. (m)]],"OK","NG")</f>
        <v>OK</v>
      </c>
      <c r="U231" s="4" t="s">
        <v>113</v>
      </c>
      <c r="V23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32" spans="1:22" x14ac:dyDescent="0.25">
      <c r="A232" s="4">
        <v>151</v>
      </c>
      <c r="B232" s="4">
        <v>57</v>
      </c>
      <c r="C232" s="4">
        <v>58</v>
      </c>
      <c r="D232" s="4">
        <v>41</v>
      </c>
      <c r="E232" s="4">
        <v>1</v>
      </c>
      <c r="F232" s="4" t="s">
        <v>110</v>
      </c>
      <c r="G232" s="4">
        <v>57</v>
      </c>
      <c r="H232" s="4">
        <v>58</v>
      </c>
      <c r="I232" s="4">
        <v>43</v>
      </c>
      <c r="J232" s="4">
        <v>1</v>
      </c>
      <c r="K232" s="4" t="s">
        <v>110</v>
      </c>
      <c r="L232" s="4">
        <v>26602.75</v>
      </c>
      <c r="M232" s="4">
        <v>18.7</v>
      </c>
      <c r="N232" s="4">
        <v>18.71</v>
      </c>
      <c r="O232" s="4">
        <v>2.7</v>
      </c>
      <c r="P232" s="4">
        <v>7.0389999999999997</v>
      </c>
      <c r="Q232" s="4">
        <v>0.66700000000000004</v>
      </c>
      <c r="R232" s="4">
        <v>7.0069999999999997</v>
      </c>
      <c r="S232" s="4"/>
      <c r="T232" s="4" t="str">
        <f>IF(Obstacles1114[[#This Row],[Minimum Distance Vert. Comp. (m)]]&gt;Obstacles1114[[#This Row],[Required Distance At Min. (m)]],"OK","NG")</f>
        <v>OK</v>
      </c>
      <c r="U232" s="4" t="s">
        <v>113</v>
      </c>
      <c r="V23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33" spans="1:22" ht="15" customHeight="1" x14ac:dyDescent="0.25">
      <c r="A233" s="4">
        <v>152</v>
      </c>
      <c r="B233" s="4">
        <v>58</v>
      </c>
      <c r="C233" s="4">
        <v>59</v>
      </c>
      <c r="D233" s="4">
        <v>1</v>
      </c>
      <c r="E233" s="4">
        <v>1</v>
      </c>
      <c r="F233" s="4" t="s">
        <v>105</v>
      </c>
      <c r="G233" s="4">
        <v>58</v>
      </c>
      <c r="H233" s="4">
        <v>59</v>
      </c>
      <c r="I233" s="4">
        <v>3</v>
      </c>
      <c r="J233" s="4">
        <v>1</v>
      </c>
      <c r="K233" s="4" t="s">
        <v>105</v>
      </c>
      <c r="L233" s="4">
        <v>27102.28</v>
      </c>
      <c r="M233" s="4">
        <v>18.57</v>
      </c>
      <c r="N233" s="4">
        <v>18.57</v>
      </c>
      <c r="O233" s="4">
        <v>2.7</v>
      </c>
      <c r="P233" s="4">
        <v>7.0250000000000004</v>
      </c>
      <c r="Q233" s="4">
        <v>0.60899999999999999</v>
      </c>
      <c r="R233" s="4">
        <v>6.9989999999999997</v>
      </c>
      <c r="S233" s="4"/>
      <c r="T233" s="4" t="str">
        <f>IF(Obstacles1114[[#This Row],[Minimum Distance Vert. Comp. (m)]]&gt;Obstacles1114[[#This Row],[Required Distance At Min. (m)]],"OK","NG")</f>
        <v>OK</v>
      </c>
      <c r="U233" s="4" t="s">
        <v>113</v>
      </c>
      <c r="V23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34" spans="1:22" ht="15" customHeight="1" x14ac:dyDescent="0.25">
      <c r="A234" s="4">
        <v>153</v>
      </c>
      <c r="B234" s="4">
        <v>58</v>
      </c>
      <c r="C234" s="4">
        <v>59</v>
      </c>
      <c r="D234" s="4">
        <v>1</v>
      </c>
      <c r="E234" s="4">
        <v>1</v>
      </c>
      <c r="F234" s="4" t="s">
        <v>110</v>
      </c>
      <c r="G234" s="4">
        <v>58</v>
      </c>
      <c r="H234" s="4">
        <v>59</v>
      </c>
      <c r="I234" s="4">
        <v>3</v>
      </c>
      <c r="J234" s="4">
        <v>1</v>
      </c>
      <c r="K234" s="4" t="s">
        <v>110</v>
      </c>
      <c r="L234" s="4">
        <v>27102.68</v>
      </c>
      <c r="M234" s="4">
        <v>18.57</v>
      </c>
      <c r="N234" s="4">
        <v>18.57</v>
      </c>
      <c r="O234" s="4">
        <v>2.7</v>
      </c>
      <c r="P234" s="4">
        <v>7.0250000000000004</v>
      </c>
      <c r="Q234" s="4">
        <v>0.60899999999999999</v>
      </c>
      <c r="R234" s="4">
        <v>6.9989999999999997</v>
      </c>
      <c r="S234" s="4"/>
      <c r="T234" s="4" t="str">
        <f>IF(Obstacles1114[[#This Row],[Minimum Distance Vert. Comp. (m)]]&gt;Obstacles1114[[#This Row],[Required Distance At Min. (m)]],"OK","NG")</f>
        <v>OK</v>
      </c>
      <c r="U234" s="4" t="s">
        <v>113</v>
      </c>
      <c r="V23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35" spans="1:22" x14ac:dyDescent="0.25">
      <c r="A235" s="4">
        <v>154</v>
      </c>
      <c r="B235" s="4">
        <v>59</v>
      </c>
      <c r="C235" s="4">
        <v>60</v>
      </c>
      <c r="D235" s="4">
        <v>1</v>
      </c>
      <c r="E235" s="4">
        <v>1</v>
      </c>
      <c r="F235" s="4" t="s">
        <v>105</v>
      </c>
      <c r="G235" s="4">
        <v>59</v>
      </c>
      <c r="H235" s="4">
        <v>60</v>
      </c>
      <c r="I235" s="4">
        <v>3</v>
      </c>
      <c r="J235" s="4">
        <v>1</v>
      </c>
      <c r="K235" s="4" t="s">
        <v>105</v>
      </c>
      <c r="L235" s="4">
        <v>27606.63</v>
      </c>
      <c r="M235" s="4">
        <v>19.29</v>
      </c>
      <c r="N235" s="4">
        <v>19.29</v>
      </c>
      <c r="O235" s="4">
        <v>2.7</v>
      </c>
      <c r="P235" s="4">
        <v>7.0259999999999998</v>
      </c>
      <c r="Q235" s="4">
        <v>0.60199999999999998</v>
      </c>
      <c r="R235" s="4">
        <v>7</v>
      </c>
      <c r="S235" s="4"/>
      <c r="T235" s="4" t="str">
        <f>IF(Obstacles1114[[#This Row],[Minimum Distance Vert. Comp. (m)]]&gt;Obstacles1114[[#This Row],[Required Distance At Min. (m)]],"OK","NG")</f>
        <v>OK</v>
      </c>
      <c r="U235" s="4" t="s">
        <v>113</v>
      </c>
      <c r="V23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36" spans="1:22" ht="15" customHeight="1" x14ac:dyDescent="0.25">
      <c r="A236" s="4">
        <v>155</v>
      </c>
      <c r="B236" s="4">
        <v>59</v>
      </c>
      <c r="C236" s="4">
        <v>60</v>
      </c>
      <c r="D236" s="4">
        <v>1</v>
      </c>
      <c r="E236" s="4">
        <v>1</v>
      </c>
      <c r="F236" s="4" t="s">
        <v>110</v>
      </c>
      <c r="G236" s="4">
        <v>59</v>
      </c>
      <c r="H236" s="4">
        <v>60</v>
      </c>
      <c r="I236" s="4">
        <v>3</v>
      </c>
      <c r="J236" s="4">
        <v>1</v>
      </c>
      <c r="K236" s="4" t="s">
        <v>110</v>
      </c>
      <c r="L236" s="4">
        <v>27607.17</v>
      </c>
      <c r="M236" s="4">
        <v>19.29</v>
      </c>
      <c r="N236" s="4">
        <v>19.29</v>
      </c>
      <c r="O236" s="4">
        <v>2.7</v>
      </c>
      <c r="P236" s="4">
        <v>7.0250000000000004</v>
      </c>
      <c r="Q236" s="4">
        <v>0.60199999999999998</v>
      </c>
      <c r="R236" s="4">
        <v>6.9989999999999997</v>
      </c>
      <c r="S236" s="4"/>
      <c r="T236" s="4" t="str">
        <f>IF(Obstacles1114[[#This Row],[Minimum Distance Vert. Comp. (m)]]&gt;Obstacles1114[[#This Row],[Required Distance At Min. (m)]],"OK","NG")</f>
        <v>OK</v>
      </c>
      <c r="U236" s="4" t="s">
        <v>113</v>
      </c>
      <c r="V23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37" spans="1:22" ht="15" customHeight="1" x14ac:dyDescent="0.25">
      <c r="A237" s="4">
        <v>156</v>
      </c>
      <c r="B237" s="4">
        <v>60</v>
      </c>
      <c r="C237" s="4">
        <v>61</v>
      </c>
      <c r="D237" s="4">
        <v>1</v>
      </c>
      <c r="E237" s="4">
        <v>1</v>
      </c>
      <c r="F237" s="4" t="s">
        <v>105</v>
      </c>
      <c r="G237" s="4">
        <v>60</v>
      </c>
      <c r="H237" s="4">
        <v>61</v>
      </c>
      <c r="I237" s="4">
        <v>3</v>
      </c>
      <c r="J237" s="4">
        <v>1</v>
      </c>
      <c r="K237" s="4" t="s">
        <v>105</v>
      </c>
      <c r="L237" s="4">
        <v>28120.35</v>
      </c>
      <c r="M237" s="4">
        <v>19.91</v>
      </c>
      <c r="N237" s="4">
        <v>19.91</v>
      </c>
      <c r="O237" s="4">
        <v>2.7</v>
      </c>
      <c r="P237" s="4">
        <v>7.0259999999999998</v>
      </c>
      <c r="Q237" s="4">
        <v>0.6</v>
      </c>
      <c r="R237" s="4">
        <v>7</v>
      </c>
      <c r="S237" s="4"/>
      <c r="T237" s="4" t="str">
        <f>IF(Obstacles1114[[#This Row],[Minimum Distance Vert. Comp. (m)]]&gt;Obstacles1114[[#This Row],[Required Distance At Min. (m)]],"OK","NG")</f>
        <v>OK</v>
      </c>
      <c r="U237" s="4" t="s">
        <v>113</v>
      </c>
      <c r="V23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38" spans="1:22" x14ac:dyDescent="0.25">
      <c r="A238" s="4">
        <v>157</v>
      </c>
      <c r="B238" s="4">
        <v>60</v>
      </c>
      <c r="C238" s="4">
        <v>61</v>
      </c>
      <c r="D238" s="4">
        <v>1</v>
      </c>
      <c r="E238" s="4">
        <v>1</v>
      </c>
      <c r="F238" s="4" t="s">
        <v>110</v>
      </c>
      <c r="G238" s="4">
        <v>60</v>
      </c>
      <c r="H238" s="4">
        <v>61</v>
      </c>
      <c r="I238" s="4">
        <v>3</v>
      </c>
      <c r="J238" s="4">
        <v>1</v>
      </c>
      <c r="K238" s="4" t="s">
        <v>110</v>
      </c>
      <c r="L238" s="4">
        <v>28119.85</v>
      </c>
      <c r="M238" s="4">
        <v>19.91</v>
      </c>
      <c r="N238" s="4">
        <v>19.91</v>
      </c>
      <c r="O238" s="4">
        <v>2.7</v>
      </c>
      <c r="P238" s="4">
        <v>7.0250000000000004</v>
      </c>
      <c r="Q238" s="4">
        <v>0.6</v>
      </c>
      <c r="R238" s="4">
        <v>7</v>
      </c>
      <c r="S238" s="4"/>
      <c r="T238" s="4" t="str">
        <f>IF(Obstacles1114[[#This Row],[Minimum Distance Vert. Comp. (m)]]&gt;Obstacles1114[[#This Row],[Required Distance At Min. (m)]],"OK","NG")</f>
        <v>OK</v>
      </c>
      <c r="U238" s="4" t="s">
        <v>113</v>
      </c>
      <c r="V23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39" spans="1:22" ht="15" customHeight="1" x14ac:dyDescent="0.25">
      <c r="A239" s="4">
        <v>158</v>
      </c>
      <c r="B239" s="4">
        <v>61</v>
      </c>
      <c r="C239" s="4">
        <v>62</v>
      </c>
      <c r="D239" s="4">
        <v>1</v>
      </c>
      <c r="E239" s="4">
        <v>1</v>
      </c>
      <c r="F239" s="4" t="s">
        <v>105</v>
      </c>
      <c r="G239" s="4">
        <v>61</v>
      </c>
      <c r="H239" s="4">
        <v>62</v>
      </c>
      <c r="I239" s="4">
        <v>3</v>
      </c>
      <c r="J239" s="4">
        <v>1</v>
      </c>
      <c r="K239" s="4" t="s">
        <v>105</v>
      </c>
      <c r="L239" s="4">
        <v>28633.51</v>
      </c>
      <c r="M239" s="4">
        <v>19.309999999999999</v>
      </c>
      <c r="N239" s="4">
        <v>19.309999999999999</v>
      </c>
      <c r="O239" s="4">
        <v>2.7</v>
      </c>
      <c r="P239" s="4">
        <v>7.0250000000000004</v>
      </c>
      <c r="Q239" s="4">
        <v>0.60799999999999998</v>
      </c>
      <c r="R239" s="4">
        <v>6.9989999999999997</v>
      </c>
      <c r="S239" s="4"/>
      <c r="T239" s="4" t="str">
        <f>IF(Obstacles1114[[#This Row],[Minimum Distance Vert. Comp. (m)]]&gt;Obstacles1114[[#This Row],[Required Distance At Min. (m)]],"OK","NG")</f>
        <v>OK</v>
      </c>
      <c r="U239" s="4" t="s">
        <v>113</v>
      </c>
      <c r="V23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40" spans="1:22" ht="15" customHeight="1" x14ac:dyDescent="0.25">
      <c r="A240" s="4">
        <v>159</v>
      </c>
      <c r="B240" s="4">
        <v>61</v>
      </c>
      <c r="C240" s="4">
        <v>62</v>
      </c>
      <c r="D240" s="4">
        <v>1</v>
      </c>
      <c r="E240" s="4">
        <v>1</v>
      </c>
      <c r="F240" s="4" t="s">
        <v>110</v>
      </c>
      <c r="G240" s="4">
        <v>61</v>
      </c>
      <c r="H240" s="4">
        <v>62</v>
      </c>
      <c r="I240" s="4">
        <v>3</v>
      </c>
      <c r="J240" s="4">
        <v>1</v>
      </c>
      <c r="K240" s="4" t="s">
        <v>110</v>
      </c>
      <c r="L240" s="4">
        <v>28633.1</v>
      </c>
      <c r="M240" s="4">
        <v>19.3</v>
      </c>
      <c r="N240" s="4">
        <v>19.3</v>
      </c>
      <c r="O240" s="4">
        <v>2.7</v>
      </c>
      <c r="P240" s="4">
        <v>7.0250000000000004</v>
      </c>
      <c r="Q240" s="4">
        <v>0.60799999999999998</v>
      </c>
      <c r="R240" s="4">
        <v>6.9989999999999997</v>
      </c>
      <c r="S240" s="4"/>
      <c r="T240" s="4" t="str">
        <f>IF(Obstacles1114[[#This Row],[Minimum Distance Vert. Comp. (m)]]&gt;Obstacles1114[[#This Row],[Required Distance At Min. (m)]],"OK","NG")</f>
        <v>OK</v>
      </c>
      <c r="U240" s="4" t="s">
        <v>113</v>
      </c>
      <c r="V24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41" spans="1:22" x14ac:dyDescent="0.25">
      <c r="A241" s="4">
        <v>160</v>
      </c>
      <c r="B241" s="4">
        <v>62</v>
      </c>
      <c r="C241" s="4">
        <v>63</v>
      </c>
      <c r="D241" s="4">
        <v>1</v>
      </c>
      <c r="E241" s="4">
        <v>1</v>
      </c>
      <c r="F241" s="4" t="s">
        <v>105</v>
      </c>
      <c r="G241" s="4">
        <v>62</v>
      </c>
      <c r="H241" s="4">
        <v>63</v>
      </c>
      <c r="I241" s="4">
        <v>3</v>
      </c>
      <c r="J241" s="4">
        <v>1</v>
      </c>
      <c r="K241" s="4" t="s">
        <v>105</v>
      </c>
      <c r="L241" s="4">
        <v>29115.51</v>
      </c>
      <c r="M241" s="4">
        <v>15.46</v>
      </c>
      <c r="N241" s="4">
        <v>15.46</v>
      </c>
      <c r="O241" s="4">
        <v>2.7</v>
      </c>
      <c r="P241" s="4">
        <v>7.032</v>
      </c>
      <c r="Q241" s="4">
        <v>0.68300000000000005</v>
      </c>
      <c r="R241" s="4">
        <v>6.9989999999999997</v>
      </c>
      <c r="S241" s="4"/>
      <c r="T241" s="4" t="str">
        <f>IF(Obstacles1114[[#This Row],[Minimum Distance Vert. Comp. (m)]]&gt;Obstacles1114[[#This Row],[Required Distance At Min. (m)]],"OK","NG")</f>
        <v>OK</v>
      </c>
      <c r="U241" s="4" t="s">
        <v>113</v>
      </c>
      <c r="V24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42" spans="1:22" ht="15" customHeight="1" x14ac:dyDescent="0.25">
      <c r="A242" s="4">
        <v>162</v>
      </c>
      <c r="B242" s="4">
        <v>62</v>
      </c>
      <c r="C242" s="4">
        <v>63</v>
      </c>
      <c r="D242" s="4">
        <v>1</v>
      </c>
      <c r="E242" s="4">
        <v>1</v>
      </c>
      <c r="F242" s="4" t="s">
        <v>110</v>
      </c>
      <c r="G242" s="4">
        <v>62</v>
      </c>
      <c r="H242" s="4">
        <v>63</v>
      </c>
      <c r="I242" s="4">
        <v>3</v>
      </c>
      <c r="J242" s="4">
        <v>1</v>
      </c>
      <c r="K242" s="4" t="s">
        <v>110</v>
      </c>
      <c r="L242" s="4">
        <v>29115.52</v>
      </c>
      <c r="M242" s="4">
        <v>15.46</v>
      </c>
      <c r="N242" s="4">
        <v>15.46</v>
      </c>
      <c r="O242" s="4">
        <v>2.7</v>
      </c>
      <c r="P242" s="4">
        <v>7.032</v>
      </c>
      <c r="Q242" s="4">
        <v>0.68300000000000005</v>
      </c>
      <c r="R242" s="4">
        <v>6.9980000000000002</v>
      </c>
      <c r="S242" s="4"/>
      <c r="T242" s="4" t="str">
        <f>IF(Obstacles1114[[#This Row],[Minimum Distance Vert. Comp. (m)]]&gt;Obstacles1114[[#This Row],[Required Distance At Min. (m)]],"OK","NG")</f>
        <v>OK</v>
      </c>
      <c r="U242" s="4" t="s">
        <v>113</v>
      </c>
      <c r="V24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43" spans="1:22" ht="15" customHeight="1" x14ac:dyDescent="0.25">
      <c r="A243" s="4">
        <v>164</v>
      </c>
      <c r="B243" s="4">
        <v>63</v>
      </c>
      <c r="C243" s="4">
        <v>64</v>
      </c>
      <c r="D243" s="4">
        <v>41</v>
      </c>
      <c r="E243" s="4">
        <v>1</v>
      </c>
      <c r="F243" s="4" t="s">
        <v>105</v>
      </c>
      <c r="G243" s="4">
        <v>63</v>
      </c>
      <c r="H243" s="4">
        <v>64</v>
      </c>
      <c r="I243" s="4">
        <v>43</v>
      </c>
      <c r="J243" s="4">
        <v>1</v>
      </c>
      <c r="K243" s="4" t="s">
        <v>105</v>
      </c>
      <c r="L243" s="4">
        <v>29590.23</v>
      </c>
      <c r="M243" s="4">
        <v>16.59</v>
      </c>
      <c r="N243" s="4">
        <v>16.59</v>
      </c>
      <c r="O243" s="4">
        <v>2.7</v>
      </c>
      <c r="P243" s="4">
        <v>7.032</v>
      </c>
      <c r="Q243" s="4">
        <v>0.67600000000000005</v>
      </c>
      <c r="R243" s="4">
        <v>7</v>
      </c>
      <c r="S243" s="4"/>
      <c r="T243" s="4" t="str">
        <f>IF(Obstacles1114[[#This Row],[Minimum Distance Vert. Comp. (m)]]&gt;Obstacles1114[[#This Row],[Required Distance At Min. (m)]],"OK","NG")</f>
        <v>OK</v>
      </c>
      <c r="U243" s="4" t="s">
        <v>113</v>
      </c>
      <c r="V24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44" spans="1:22" ht="15" customHeight="1" x14ac:dyDescent="0.25">
      <c r="A244" s="4">
        <v>165</v>
      </c>
      <c r="B244" s="4">
        <v>63</v>
      </c>
      <c r="C244" s="4">
        <v>64</v>
      </c>
      <c r="D244" s="4">
        <v>41</v>
      </c>
      <c r="E244" s="4">
        <v>1</v>
      </c>
      <c r="F244" s="4" t="s">
        <v>110</v>
      </c>
      <c r="G244" s="4">
        <v>63</v>
      </c>
      <c r="H244" s="4">
        <v>64</v>
      </c>
      <c r="I244" s="4">
        <v>43</v>
      </c>
      <c r="J244" s="4">
        <v>1</v>
      </c>
      <c r="K244" s="4" t="s">
        <v>110</v>
      </c>
      <c r="L244" s="4">
        <v>29590.23</v>
      </c>
      <c r="M244" s="4">
        <v>16.59</v>
      </c>
      <c r="N244" s="4">
        <v>16.59</v>
      </c>
      <c r="O244" s="4">
        <v>2.7</v>
      </c>
      <c r="P244" s="4">
        <v>7.032</v>
      </c>
      <c r="Q244" s="4">
        <v>0.67600000000000005</v>
      </c>
      <c r="R244" s="4">
        <v>7</v>
      </c>
      <c r="S244" s="4"/>
      <c r="T244" s="4" t="str">
        <f>IF(Obstacles1114[[#This Row],[Minimum Distance Vert. Comp. (m)]]&gt;Obstacles1114[[#This Row],[Required Distance At Min. (m)]],"OK","NG")</f>
        <v>OK</v>
      </c>
      <c r="U244" s="4" t="s">
        <v>113</v>
      </c>
      <c r="V24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45" spans="1:22" x14ac:dyDescent="0.25">
      <c r="A245" s="4">
        <v>166</v>
      </c>
      <c r="B245" s="4">
        <v>64</v>
      </c>
      <c r="C245" s="4">
        <v>65</v>
      </c>
      <c r="D245" s="4">
        <v>1</v>
      </c>
      <c r="E245" s="4">
        <v>1</v>
      </c>
      <c r="F245" s="4" t="s">
        <v>105</v>
      </c>
      <c r="G245" s="4">
        <v>64</v>
      </c>
      <c r="H245" s="4">
        <v>65</v>
      </c>
      <c r="I245" s="4">
        <v>3</v>
      </c>
      <c r="J245" s="4">
        <v>1</v>
      </c>
      <c r="K245" s="4" t="s">
        <v>105</v>
      </c>
      <c r="L245" s="4">
        <v>30080.49</v>
      </c>
      <c r="M245" s="4">
        <v>19.41</v>
      </c>
      <c r="N245" s="4">
        <v>19.41</v>
      </c>
      <c r="O245" s="4">
        <v>2.7</v>
      </c>
      <c r="P245" s="4">
        <v>7.0250000000000004</v>
      </c>
      <c r="Q245" s="4">
        <v>0.60899999999999999</v>
      </c>
      <c r="R245" s="4">
        <v>6.9989999999999997</v>
      </c>
      <c r="S245" s="4"/>
      <c r="T245" s="4" t="str">
        <f>IF(Obstacles1114[[#This Row],[Minimum Distance Vert. Comp. (m)]]&gt;Obstacles1114[[#This Row],[Required Distance At Min. (m)]],"OK","NG")</f>
        <v>OK</v>
      </c>
      <c r="U245" s="4" t="s">
        <v>113</v>
      </c>
      <c r="V24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46" spans="1:22" ht="15" customHeight="1" x14ac:dyDescent="0.25">
      <c r="A246" s="4">
        <v>167</v>
      </c>
      <c r="B246" s="4">
        <v>64</v>
      </c>
      <c r="C246" s="4">
        <v>65</v>
      </c>
      <c r="D246" s="4">
        <v>1</v>
      </c>
      <c r="E246" s="4">
        <v>1</v>
      </c>
      <c r="F246" s="4" t="s">
        <v>110</v>
      </c>
      <c r="G246" s="4">
        <v>64</v>
      </c>
      <c r="H246" s="4">
        <v>65</v>
      </c>
      <c r="I246" s="4">
        <v>3</v>
      </c>
      <c r="J246" s="4">
        <v>1</v>
      </c>
      <c r="K246" s="4" t="s">
        <v>110</v>
      </c>
      <c r="L246" s="4">
        <v>30080.59</v>
      </c>
      <c r="M246" s="4">
        <v>19.41</v>
      </c>
      <c r="N246" s="4">
        <v>19.41</v>
      </c>
      <c r="O246" s="4">
        <v>2.7</v>
      </c>
      <c r="P246" s="4">
        <v>7.0250000000000004</v>
      </c>
      <c r="Q246" s="4">
        <v>0.60899999999999999</v>
      </c>
      <c r="R246" s="4">
        <v>6.9989999999999997</v>
      </c>
      <c r="S246" s="4"/>
      <c r="T246" s="4" t="str">
        <f>IF(Obstacles1114[[#This Row],[Minimum Distance Vert. Comp. (m)]]&gt;Obstacles1114[[#This Row],[Required Distance At Min. (m)]],"OK","NG")</f>
        <v>OK</v>
      </c>
      <c r="U246" s="4" t="s">
        <v>113</v>
      </c>
      <c r="V24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47" spans="1:22" ht="15" customHeight="1" x14ac:dyDescent="0.25">
      <c r="A247" s="4">
        <v>168</v>
      </c>
      <c r="B247" s="4">
        <v>65</v>
      </c>
      <c r="C247" s="4">
        <v>66</v>
      </c>
      <c r="D247" s="4">
        <v>1</v>
      </c>
      <c r="E247" s="4">
        <v>1</v>
      </c>
      <c r="F247" s="4" t="s">
        <v>105</v>
      </c>
      <c r="G247" s="4">
        <v>65</v>
      </c>
      <c r="H247" s="4">
        <v>66</v>
      </c>
      <c r="I247" s="4">
        <v>3</v>
      </c>
      <c r="J247" s="4">
        <v>1</v>
      </c>
      <c r="K247" s="4" t="s">
        <v>105</v>
      </c>
      <c r="L247" s="4">
        <v>30595.64</v>
      </c>
      <c r="M247" s="4">
        <v>20.11</v>
      </c>
      <c r="N247" s="4">
        <v>20.11</v>
      </c>
      <c r="O247" s="4">
        <v>2.7</v>
      </c>
      <c r="P247" s="4">
        <v>7.0250000000000004</v>
      </c>
      <c r="Q247" s="4">
        <v>0.60899999999999999</v>
      </c>
      <c r="R247" s="4">
        <v>6.9989999999999997</v>
      </c>
      <c r="S247" s="4"/>
      <c r="T247" s="4" t="str">
        <f>IF(Obstacles1114[[#This Row],[Minimum Distance Vert. Comp. (m)]]&gt;Obstacles1114[[#This Row],[Required Distance At Min. (m)]],"OK","NG")</f>
        <v>OK</v>
      </c>
      <c r="U247" s="4" t="s">
        <v>113</v>
      </c>
      <c r="V24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48" spans="1:22" x14ac:dyDescent="0.25">
      <c r="A248" s="4">
        <v>169</v>
      </c>
      <c r="B248" s="4">
        <v>65</v>
      </c>
      <c r="C248" s="4">
        <v>66</v>
      </c>
      <c r="D248" s="4">
        <v>1</v>
      </c>
      <c r="E248" s="4">
        <v>1</v>
      </c>
      <c r="F248" s="4" t="s">
        <v>110</v>
      </c>
      <c r="G248" s="4">
        <v>65</v>
      </c>
      <c r="H248" s="4">
        <v>66</v>
      </c>
      <c r="I248" s="4">
        <v>3</v>
      </c>
      <c r="J248" s="4">
        <v>1</v>
      </c>
      <c r="K248" s="4" t="s">
        <v>110</v>
      </c>
      <c r="L248" s="4">
        <v>30596.03</v>
      </c>
      <c r="M248" s="4">
        <v>20.11</v>
      </c>
      <c r="N248" s="4">
        <v>20.11</v>
      </c>
      <c r="O248" s="4">
        <v>2.7</v>
      </c>
      <c r="P248" s="4">
        <v>7.0250000000000004</v>
      </c>
      <c r="Q248" s="4">
        <v>0.60899999999999999</v>
      </c>
      <c r="R248" s="4">
        <v>6.9980000000000002</v>
      </c>
      <c r="S248" s="4"/>
      <c r="T248" s="4" t="str">
        <f>IF(Obstacles1114[[#This Row],[Minimum Distance Vert. Comp. (m)]]&gt;Obstacles1114[[#This Row],[Required Distance At Min. (m)]],"OK","NG")</f>
        <v>OK</v>
      </c>
      <c r="U248" s="4" t="s">
        <v>113</v>
      </c>
      <c r="V24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49" spans="1:22" ht="15" customHeight="1" x14ac:dyDescent="0.25">
      <c r="A249" s="4">
        <v>170</v>
      </c>
      <c r="B249" s="4">
        <v>66</v>
      </c>
      <c r="C249" s="4">
        <v>67</v>
      </c>
      <c r="D249" s="4">
        <v>1</v>
      </c>
      <c r="E249" s="4">
        <v>1</v>
      </c>
      <c r="F249" s="4" t="s">
        <v>105</v>
      </c>
      <c r="G249" s="4">
        <v>66</v>
      </c>
      <c r="H249" s="4">
        <v>67</v>
      </c>
      <c r="I249" s="4">
        <v>3</v>
      </c>
      <c r="J249" s="4">
        <v>1</v>
      </c>
      <c r="K249" s="4" t="s">
        <v>105</v>
      </c>
      <c r="L249" s="4">
        <v>31113.74</v>
      </c>
      <c r="M249" s="4">
        <v>19.86</v>
      </c>
      <c r="N249" s="4">
        <v>19.86</v>
      </c>
      <c r="O249" s="4">
        <v>2.7</v>
      </c>
      <c r="P249" s="4">
        <v>7.0259999999999998</v>
      </c>
      <c r="Q249" s="4">
        <v>0.6</v>
      </c>
      <c r="R249" s="4">
        <v>7</v>
      </c>
      <c r="S249" s="4"/>
      <c r="T249" s="4" t="str">
        <f>IF(Obstacles1114[[#This Row],[Minimum Distance Vert. Comp. (m)]]&gt;Obstacles1114[[#This Row],[Required Distance At Min. (m)]],"OK","NG")</f>
        <v>OK</v>
      </c>
      <c r="U249" s="4" t="s">
        <v>113</v>
      </c>
      <c r="V24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50" spans="1:22" ht="15" customHeight="1" x14ac:dyDescent="0.25">
      <c r="A250" s="4">
        <v>171</v>
      </c>
      <c r="B250" s="4">
        <v>66</v>
      </c>
      <c r="C250" s="4">
        <v>67</v>
      </c>
      <c r="D250" s="4">
        <v>1</v>
      </c>
      <c r="E250" s="4">
        <v>1</v>
      </c>
      <c r="F250" s="4" t="s">
        <v>110</v>
      </c>
      <c r="G250" s="4">
        <v>66</v>
      </c>
      <c r="H250" s="4">
        <v>67</v>
      </c>
      <c r="I250" s="4">
        <v>3</v>
      </c>
      <c r="J250" s="4">
        <v>1</v>
      </c>
      <c r="K250" s="4" t="s">
        <v>110</v>
      </c>
      <c r="L250" s="4">
        <v>31113.74</v>
      </c>
      <c r="M250" s="4">
        <v>19.86</v>
      </c>
      <c r="N250" s="4">
        <v>19.86</v>
      </c>
      <c r="O250" s="4">
        <v>2.7</v>
      </c>
      <c r="P250" s="4">
        <v>7.0250000000000004</v>
      </c>
      <c r="Q250" s="4">
        <v>0.6</v>
      </c>
      <c r="R250" s="4">
        <v>7</v>
      </c>
      <c r="S250" s="4"/>
      <c r="T250" s="4" t="str">
        <f>IF(Obstacles1114[[#This Row],[Minimum Distance Vert. Comp. (m)]]&gt;Obstacles1114[[#This Row],[Required Distance At Min. (m)]],"OK","NG")</f>
        <v>OK</v>
      </c>
      <c r="U250" s="4" t="s">
        <v>113</v>
      </c>
      <c r="V25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51" spans="1:22" x14ac:dyDescent="0.25">
      <c r="A251" s="4">
        <v>172</v>
      </c>
      <c r="B251" s="4">
        <v>67</v>
      </c>
      <c r="C251" s="4">
        <v>68</v>
      </c>
      <c r="D251" s="4">
        <v>1</v>
      </c>
      <c r="E251" s="4">
        <v>1</v>
      </c>
      <c r="F251" s="4" t="s">
        <v>105</v>
      </c>
      <c r="G251" s="4">
        <v>67</v>
      </c>
      <c r="H251" s="4">
        <v>68</v>
      </c>
      <c r="I251" s="4">
        <v>3</v>
      </c>
      <c r="J251" s="4">
        <v>1</v>
      </c>
      <c r="K251" s="4" t="s">
        <v>105</v>
      </c>
      <c r="L251" s="4">
        <v>31617.15</v>
      </c>
      <c r="M251" s="4">
        <v>17.920000000000002</v>
      </c>
      <c r="N251" s="4">
        <v>17.920000000000002</v>
      </c>
      <c r="O251" s="4">
        <v>2.7</v>
      </c>
      <c r="P251" s="4">
        <v>7.0250000000000004</v>
      </c>
      <c r="Q251" s="4">
        <v>0.60399999999999998</v>
      </c>
      <c r="R251" s="4">
        <v>6.9989999999999997</v>
      </c>
      <c r="S251" s="4"/>
      <c r="T251" s="4" t="str">
        <f>IF(Obstacles1114[[#This Row],[Minimum Distance Vert. Comp. (m)]]&gt;Obstacles1114[[#This Row],[Required Distance At Min. (m)]],"OK","NG")</f>
        <v>OK</v>
      </c>
      <c r="U251" s="4" t="s">
        <v>113</v>
      </c>
      <c r="V25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52" spans="1:22" x14ac:dyDescent="0.25">
      <c r="A252" s="4">
        <v>173</v>
      </c>
      <c r="B252" s="4">
        <v>67</v>
      </c>
      <c r="C252" s="4">
        <v>68</v>
      </c>
      <c r="D252" s="4">
        <v>1</v>
      </c>
      <c r="E252" s="4">
        <v>1</v>
      </c>
      <c r="F252" s="4" t="s">
        <v>110</v>
      </c>
      <c r="G252" s="4">
        <v>67</v>
      </c>
      <c r="H252" s="4">
        <v>68</v>
      </c>
      <c r="I252" s="4">
        <v>3</v>
      </c>
      <c r="J252" s="4">
        <v>1</v>
      </c>
      <c r="K252" s="4" t="s">
        <v>110</v>
      </c>
      <c r="L252" s="4">
        <v>31617.22</v>
      </c>
      <c r="M252" s="4">
        <v>17.920000000000002</v>
      </c>
      <c r="N252" s="4">
        <v>17.920000000000002</v>
      </c>
      <c r="O252" s="4">
        <v>2.7</v>
      </c>
      <c r="P252" s="4">
        <v>7.0250000000000004</v>
      </c>
      <c r="Q252" s="4">
        <v>0.60399999999999998</v>
      </c>
      <c r="R252" s="4">
        <v>6.9989999999999997</v>
      </c>
      <c r="S252" s="4"/>
      <c r="T252" s="4" t="str">
        <f>IF(Obstacles1114[[#This Row],[Minimum Distance Vert. Comp. (m)]]&gt;Obstacles1114[[#This Row],[Required Distance At Min. (m)]],"OK","NG")</f>
        <v>OK</v>
      </c>
      <c r="U252" s="4" t="s">
        <v>113</v>
      </c>
      <c r="V25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53" spans="1:22" ht="15" customHeight="1" x14ac:dyDescent="0.25">
      <c r="A253" s="4">
        <v>174</v>
      </c>
      <c r="B253" s="4">
        <v>68</v>
      </c>
      <c r="C253" s="4">
        <v>69</v>
      </c>
      <c r="D253" s="4">
        <v>1</v>
      </c>
      <c r="E253" s="4">
        <v>1</v>
      </c>
      <c r="F253" s="4" t="s">
        <v>105</v>
      </c>
      <c r="G253" s="4">
        <v>68</v>
      </c>
      <c r="H253" s="4">
        <v>69</v>
      </c>
      <c r="I253" s="4">
        <v>3</v>
      </c>
      <c r="J253" s="4">
        <v>1</v>
      </c>
      <c r="K253" s="4" t="s">
        <v>105</v>
      </c>
      <c r="L253" s="4">
        <v>32083.96</v>
      </c>
      <c r="M253" s="4">
        <v>14.52</v>
      </c>
      <c r="N253" s="4">
        <v>14.52</v>
      </c>
      <c r="O253" s="4">
        <v>2.7</v>
      </c>
      <c r="P253" s="4">
        <v>7.0259999999999998</v>
      </c>
      <c r="Q253" s="4">
        <v>0.60299999999999998</v>
      </c>
      <c r="R253" s="4">
        <v>7</v>
      </c>
      <c r="S253" s="4"/>
      <c r="T253" s="4" t="str">
        <f>IF(Obstacles1114[[#This Row],[Minimum Distance Vert. Comp. (m)]]&gt;Obstacles1114[[#This Row],[Required Distance At Min. (m)]],"OK","NG")</f>
        <v>OK</v>
      </c>
      <c r="U253" s="4" t="s">
        <v>113</v>
      </c>
      <c r="V25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54" spans="1:22" ht="15" customHeight="1" x14ac:dyDescent="0.25">
      <c r="A254" s="4">
        <v>175</v>
      </c>
      <c r="B254" s="4">
        <v>68</v>
      </c>
      <c r="C254" s="4">
        <v>69</v>
      </c>
      <c r="D254" s="4">
        <v>1</v>
      </c>
      <c r="E254" s="4">
        <v>1</v>
      </c>
      <c r="F254" s="4" t="s">
        <v>110</v>
      </c>
      <c r="G254" s="4">
        <v>68</v>
      </c>
      <c r="H254" s="4">
        <v>69</v>
      </c>
      <c r="I254" s="4">
        <v>3</v>
      </c>
      <c r="J254" s="4">
        <v>1</v>
      </c>
      <c r="K254" s="4" t="s">
        <v>110</v>
      </c>
      <c r="L254" s="4">
        <v>32083.02</v>
      </c>
      <c r="M254" s="4">
        <v>14.52</v>
      </c>
      <c r="N254" s="4">
        <v>14.52</v>
      </c>
      <c r="O254" s="4">
        <v>2.7</v>
      </c>
      <c r="P254" s="4">
        <v>7.0250000000000004</v>
      </c>
      <c r="Q254" s="4">
        <v>0.60299999999999998</v>
      </c>
      <c r="R254" s="4">
        <v>6.9989999999999997</v>
      </c>
      <c r="S254" s="4"/>
      <c r="T254" s="4" t="str">
        <f>IF(Obstacles1114[[#This Row],[Minimum Distance Vert. Comp. (m)]]&gt;Obstacles1114[[#This Row],[Required Distance At Min. (m)]],"OK","NG")</f>
        <v>OK</v>
      </c>
      <c r="U254" s="4" t="s">
        <v>113</v>
      </c>
      <c r="V25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55" spans="1:22" ht="15" customHeight="1" x14ac:dyDescent="0.25">
      <c r="A255" s="4">
        <v>177</v>
      </c>
      <c r="B255" s="4">
        <v>69</v>
      </c>
      <c r="C255" s="4">
        <v>70</v>
      </c>
      <c r="D255" s="4">
        <v>1</v>
      </c>
      <c r="E255" s="4">
        <v>1</v>
      </c>
      <c r="F255" s="4" t="s">
        <v>105</v>
      </c>
      <c r="G255" s="4">
        <v>69</v>
      </c>
      <c r="H255" s="4">
        <v>70</v>
      </c>
      <c r="I255" s="4">
        <v>3</v>
      </c>
      <c r="J255" s="4">
        <v>1</v>
      </c>
      <c r="K255" s="4" t="s">
        <v>105</v>
      </c>
      <c r="L255" s="4">
        <v>32563.16</v>
      </c>
      <c r="M255" s="4">
        <v>19.91</v>
      </c>
      <c r="N255" s="4">
        <v>19.91</v>
      </c>
      <c r="O255" s="4">
        <v>2.7</v>
      </c>
      <c r="P255" s="4">
        <v>7.0259999999999998</v>
      </c>
      <c r="Q255" s="4">
        <v>0.6</v>
      </c>
      <c r="R255" s="4">
        <v>7</v>
      </c>
      <c r="S255" s="4"/>
      <c r="T255" s="4" t="str">
        <f>IF(Obstacles1114[[#This Row],[Minimum Distance Vert. Comp. (m)]]&gt;Obstacles1114[[#This Row],[Required Distance At Min. (m)]],"OK","NG")</f>
        <v>OK</v>
      </c>
      <c r="U255" s="4" t="s">
        <v>113</v>
      </c>
      <c r="V25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56" spans="1:22" ht="15" customHeight="1" x14ac:dyDescent="0.25">
      <c r="A256" s="4">
        <v>178</v>
      </c>
      <c r="B256" s="4">
        <v>69</v>
      </c>
      <c r="C256" s="4">
        <v>70</v>
      </c>
      <c r="D256" s="4">
        <v>1</v>
      </c>
      <c r="E256" s="4">
        <v>1</v>
      </c>
      <c r="F256" s="4" t="s">
        <v>110</v>
      </c>
      <c r="G256" s="4">
        <v>69</v>
      </c>
      <c r="H256" s="4">
        <v>70</v>
      </c>
      <c r="I256" s="4">
        <v>3</v>
      </c>
      <c r="J256" s="4">
        <v>1</v>
      </c>
      <c r="K256" s="4" t="s">
        <v>110</v>
      </c>
      <c r="L256" s="4">
        <v>32562.16</v>
      </c>
      <c r="M256" s="4">
        <v>19.91</v>
      </c>
      <c r="N256" s="4">
        <v>19.899999999999999</v>
      </c>
      <c r="O256" s="4">
        <v>2.7</v>
      </c>
      <c r="P256" s="4">
        <v>7.0250000000000004</v>
      </c>
      <c r="Q256" s="4">
        <v>0.6</v>
      </c>
      <c r="R256" s="4">
        <v>7</v>
      </c>
      <c r="S256" s="4"/>
      <c r="T256" s="4" t="str">
        <f>IF(Obstacles1114[[#This Row],[Minimum Distance Vert. Comp. (m)]]&gt;Obstacles1114[[#This Row],[Required Distance At Min. (m)]],"OK","NG")</f>
        <v>OK</v>
      </c>
      <c r="U256" s="4" t="s">
        <v>113</v>
      </c>
      <c r="V25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57" spans="1:22" x14ac:dyDescent="0.25">
      <c r="A257" s="4">
        <v>179</v>
      </c>
      <c r="B257" s="4">
        <v>70</v>
      </c>
      <c r="C257" s="4">
        <v>71</v>
      </c>
      <c r="D257" s="4">
        <v>1</v>
      </c>
      <c r="E257" s="4">
        <v>1</v>
      </c>
      <c r="F257" s="4" t="s">
        <v>105</v>
      </c>
      <c r="G257" s="4">
        <v>70</v>
      </c>
      <c r="H257" s="4">
        <v>71</v>
      </c>
      <c r="I257" s="4">
        <v>3</v>
      </c>
      <c r="J257" s="4">
        <v>1</v>
      </c>
      <c r="K257" s="4" t="s">
        <v>105</v>
      </c>
      <c r="L257" s="4">
        <v>33073.879999999997</v>
      </c>
      <c r="M257" s="4">
        <v>19.04</v>
      </c>
      <c r="N257" s="4">
        <v>19.04</v>
      </c>
      <c r="O257" s="4">
        <v>2.7</v>
      </c>
      <c r="P257" s="4">
        <v>7.0259999999999998</v>
      </c>
      <c r="Q257" s="4">
        <v>0.6</v>
      </c>
      <c r="R257" s="4">
        <v>7</v>
      </c>
      <c r="S257" s="4"/>
      <c r="T257" s="4" t="str">
        <f>IF(Obstacles1114[[#This Row],[Minimum Distance Vert. Comp. (m)]]&gt;Obstacles1114[[#This Row],[Required Distance At Min. (m)]],"OK","NG")</f>
        <v>OK</v>
      </c>
      <c r="U257" s="4" t="s">
        <v>113</v>
      </c>
      <c r="V25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58" spans="1:22" ht="15" customHeight="1" x14ac:dyDescent="0.25">
      <c r="A258" s="4">
        <v>180</v>
      </c>
      <c r="B258" s="4">
        <v>70</v>
      </c>
      <c r="C258" s="4">
        <v>71</v>
      </c>
      <c r="D258" s="4">
        <v>1</v>
      </c>
      <c r="E258" s="4">
        <v>1</v>
      </c>
      <c r="F258" s="4" t="s">
        <v>110</v>
      </c>
      <c r="G258" s="4">
        <v>70</v>
      </c>
      <c r="H258" s="4">
        <v>71</v>
      </c>
      <c r="I258" s="4">
        <v>3</v>
      </c>
      <c r="J258" s="4">
        <v>1</v>
      </c>
      <c r="K258" s="4" t="s">
        <v>110</v>
      </c>
      <c r="L258" s="4">
        <v>33073.39</v>
      </c>
      <c r="M258" s="4">
        <v>19.04</v>
      </c>
      <c r="N258" s="4">
        <v>19.04</v>
      </c>
      <c r="O258" s="4">
        <v>2.7</v>
      </c>
      <c r="P258" s="4">
        <v>7.0250000000000004</v>
      </c>
      <c r="Q258" s="4">
        <v>0.6</v>
      </c>
      <c r="R258" s="4">
        <v>7</v>
      </c>
      <c r="S258" s="4"/>
      <c r="T258" s="4" t="str">
        <f>IF(Obstacles1114[[#This Row],[Minimum Distance Vert. Comp. (m)]]&gt;Obstacles1114[[#This Row],[Required Distance At Min. (m)]],"OK","NG")</f>
        <v>OK</v>
      </c>
      <c r="U258" s="4" t="s">
        <v>113</v>
      </c>
      <c r="V25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59" spans="1:22" ht="15" customHeight="1" x14ac:dyDescent="0.25">
      <c r="A259" s="4">
        <v>181</v>
      </c>
      <c r="B259" s="4">
        <v>71</v>
      </c>
      <c r="C259" s="4">
        <v>72</v>
      </c>
      <c r="D259" s="4">
        <v>1</v>
      </c>
      <c r="E259" s="4">
        <v>1</v>
      </c>
      <c r="F259" s="4" t="s">
        <v>105</v>
      </c>
      <c r="G259" s="4">
        <v>71</v>
      </c>
      <c r="H259" s="4">
        <v>72</v>
      </c>
      <c r="I259" s="4">
        <v>3</v>
      </c>
      <c r="J259" s="4">
        <v>1</v>
      </c>
      <c r="K259" s="4" t="s">
        <v>105</v>
      </c>
      <c r="L259" s="4">
        <v>33577.339999999997</v>
      </c>
      <c r="M259" s="4">
        <v>18.71</v>
      </c>
      <c r="N259" s="4">
        <v>18.71</v>
      </c>
      <c r="O259" s="4">
        <v>2.7</v>
      </c>
      <c r="P259" s="4">
        <v>7.0250000000000004</v>
      </c>
      <c r="Q259" s="4">
        <v>0.60699999999999998</v>
      </c>
      <c r="R259" s="4">
        <v>6.9989999999999997</v>
      </c>
      <c r="S259" s="4"/>
      <c r="T259" s="4" t="str">
        <f>IF(Obstacles1114[[#This Row],[Minimum Distance Vert. Comp. (m)]]&gt;Obstacles1114[[#This Row],[Required Distance At Min. (m)]],"OK","NG")</f>
        <v>OK</v>
      </c>
      <c r="U259" s="4" t="s">
        <v>113</v>
      </c>
      <c r="V25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60" spans="1:22" x14ac:dyDescent="0.25">
      <c r="A260" s="4">
        <v>182</v>
      </c>
      <c r="B260" s="4">
        <v>71</v>
      </c>
      <c r="C260" s="4">
        <v>72</v>
      </c>
      <c r="D260" s="4">
        <v>1</v>
      </c>
      <c r="E260" s="4">
        <v>1</v>
      </c>
      <c r="F260" s="4" t="s">
        <v>110</v>
      </c>
      <c r="G260" s="4">
        <v>71</v>
      </c>
      <c r="H260" s="4">
        <v>72</v>
      </c>
      <c r="I260" s="4">
        <v>3</v>
      </c>
      <c r="J260" s="4">
        <v>1</v>
      </c>
      <c r="K260" s="4" t="s">
        <v>110</v>
      </c>
      <c r="L260" s="4">
        <v>33576.76</v>
      </c>
      <c r="M260" s="4">
        <v>18.71</v>
      </c>
      <c r="N260" s="4">
        <v>18.71</v>
      </c>
      <c r="O260" s="4">
        <v>2.7</v>
      </c>
      <c r="P260" s="4">
        <v>7.0250000000000004</v>
      </c>
      <c r="Q260" s="4">
        <v>0.60699999999999998</v>
      </c>
      <c r="R260" s="4">
        <v>6.9989999999999997</v>
      </c>
      <c r="S260" s="4"/>
      <c r="T260" s="4" t="str">
        <f>IF(Obstacles1114[[#This Row],[Minimum Distance Vert. Comp. (m)]]&gt;Obstacles1114[[#This Row],[Required Distance At Min. (m)]],"OK","NG")</f>
        <v>OK</v>
      </c>
      <c r="U260" s="4" t="s">
        <v>113</v>
      </c>
      <c r="V26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61" spans="1:22" ht="15" customHeight="1" x14ac:dyDescent="0.25">
      <c r="A261" s="4">
        <v>183</v>
      </c>
      <c r="B261" s="4">
        <v>72</v>
      </c>
      <c r="C261" s="4">
        <v>73</v>
      </c>
      <c r="D261" s="4">
        <v>1</v>
      </c>
      <c r="E261" s="4">
        <v>1</v>
      </c>
      <c r="F261" s="4" t="s">
        <v>105</v>
      </c>
      <c r="G261" s="4">
        <v>72</v>
      </c>
      <c r="H261" s="4">
        <v>73</v>
      </c>
      <c r="I261" s="4">
        <v>3</v>
      </c>
      <c r="J261" s="4">
        <v>1</v>
      </c>
      <c r="K261" s="4" t="s">
        <v>105</v>
      </c>
      <c r="L261" s="4">
        <v>34056.44</v>
      </c>
      <c r="M261" s="4">
        <v>15.64</v>
      </c>
      <c r="N261" s="4">
        <v>15.64</v>
      </c>
      <c r="O261" s="4">
        <v>2.7</v>
      </c>
      <c r="P261" s="4">
        <v>7.0350000000000001</v>
      </c>
      <c r="Q261" s="4">
        <v>0.68400000000000005</v>
      </c>
      <c r="R261" s="4">
        <v>7.0010000000000003</v>
      </c>
      <c r="S261" s="4"/>
      <c r="T261" s="4" t="str">
        <f>IF(Obstacles1114[[#This Row],[Minimum Distance Vert. Comp. (m)]]&gt;Obstacles1114[[#This Row],[Required Distance At Min. (m)]],"OK","NG")</f>
        <v>OK</v>
      </c>
      <c r="U261" s="4" t="s">
        <v>113</v>
      </c>
      <c r="V26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62" spans="1:22" x14ac:dyDescent="0.25">
      <c r="A262" s="4">
        <v>185</v>
      </c>
      <c r="B262" s="4">
        <v>72</v>
      </c>
      <c r="C262" s="4">
        <v>73</v>
      </c>
      <c r="D262" s="4">
        <v>1</v>
      </c>
      <c r="E262" s="4">
        <v>1</v>
      </c>
      <c r="F262" s="4" t="s">
        <v>110</v>
      </c>
      <c r="G262" s="4">
        <v>72</v>
      </c>
      <c r="H262" s="4">
        <v>73</v>
      </c>
      <c r="I262" s="4">
        <v>3</v>
      </c>
      <c r="J262" s="4">
        <v>1</v>
      </c>
      <c r="K262" s="4" t="s">
        <v>110</v>
      </c>
      <c r="L262" s="4">
        <v>34056.44</v>
      </c>
      <c r="M262" s="4">
        <v>15.64</v>
      </c>
      <c r="N262" s="4">
        <v>15.64</v>
      </c>
      <c r="O262" s="4">
        <v>2.7</v>
      </c>
      <c r="P262" s="4">
        <v>7.0339999999999998</v>
      </c>
      <c r="Q262" s="4">
        <v>0.68</v>
      </c>
      <c r="R262" s="4">
        <v>7.0010000000000003</v>
      </c>
      <c r="S262" s="4"/>
      <c r="T262" s="4" t="str">
        <f>IF(Obstacles1114[[#This Row],[Minimum Distance Vert. Comp. (m)]]&gt;Obstacles1114[[#This Row],[Required Distance At Min. (m)]],"OK","NG")</f>
        <v>OK</v>
      </c>
      <c r="U262" s="4" t="s">
        <v>113</v>
      </c>
      <c r="V26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63" spans="1:22" ht="15" customHeight="1" x14ac:dyDescent="0.25">
      <c r="A263" s="4">
        <v>187</v>
      </c>
      <c r="B263" s="4">
        <v>73</v>
      </c>
      <c r="C263" s="4">
        <v>74</v>
      </c>
      <c r="D263" s="4">
        <v>41</v>
      </c>
      <c r="E263" s="4">
        <v>1</v>
      </c>
      <c r="F263" s="4" t="s">
        <v>105</v>
      </c>
      <c r="G263" s="4">
        <v>73</v>
      </c>
      <c r="H263" s="4">
        <v>74</v>
      </c>
      <c r="I263" s="4">
        <v>43</v>
      </c>
      <c r="J263" s="4">
        <v>1</v>
      </c>
      <c r="K263" s="4" t="s">
        <v>105</v>
      </c>
      <c r="L263" s="4">
        <v>34497.760000000002</v>
      </c>
      <c r="M263" s="4">
        <v>12.22</v>
      </c>
      <c r="N263" s="4">
        <v>12.22</v>
      </c>
      <c r="O263" s="4">
        <v>2.7</v>
      </c>
      <c r="P263" s="4">
        <v>7.0339999999999998</v>
      </c>
      <c r="Q263" s="4">
        <v>0.68300000000000005</v>
      </c>
      <c r="R263" s="4">
        <v>7.0010000000000003</v>
      </c>
      <c r="S263" s="4"/>
      <c r="T263" s="4" t="str">
        <f>IF(Obstacles1114[[#This Row],[Minimum Distance Vert. Comp. (m)]]&gt;Obstacles1114[[#This Row],[Required Distance At Min. (m)]],"OK","NG")</f>
        <v>OK</v>
      </c>
      <c r="U263" s="4" t="s">
        <v>113</v>
      </c>
      <c r="V26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64" spans="1:22" ht="15" customHeight="1" x14ac:dyDescent="0.25">
      <c r="A264" s="4">
        <v>189</v>
      </c>
      <c r="B264" s="4">
        <v>73</v>
      </c>
      <c r="C264" s="4">
        <v>74</v>
      </c>
      <c r="D264" s="4">
        <v>41</v>
      </c>
      <c r="E264" s="4">
        <v>1</v>
      </c>
      <c r="F264" s="4" t="s">
        <v>110</v>
      </c>
      <c r="G264" s="4">
        <v>73</v>
      </c>
      <c r="H264" s="4">
        <v>74</v>
      </c>
      <c r="I264" s="4">
        <v>43</v>
      </c>
      <c r="J264" s="4">
        <v>1</v>
      </c>
      <c r="K264" s="4" t="s">
        <v>110</v>
      </c>
      <c r="L264" s="4">
        <v>34497.760000000002</v>
      </c>
      <c r="M264" s="4">
        <v>12.22</v>
      </c>
      <c r="N264" s="4">
        <v>12.22</v>
      </c>
      <c r="O264" s="4">
        <v>2.7</v>
      </c>
      <c r="P264" s="4">
        <v>7.0339999999999998</v>
      </c>
      <c r="Q264" s="4">
        <v>0.67800000000000005</v>
      </c>
      <c r="R264" s="4">
        <v>7.0019999999999998</v>
      </c>
      <c r="S264" s="4"/>
      <c r="T264" s="4" t="str">
        <f>IF(Obstacles1114[[#This Row],[Minimum Distance Vert. Comp. (m)]]&gt;Obstacles1114[[#This Row],[Required Distance At Min. (m)]],"OK","NG")</f>
        <v>OK</v>
      </c>
      <c r="U264" s="4" t="s">
        <v>113</v>
      </c>
      <c r="V26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65" spans="1:22" x14ac:dyDescent="0.25">
      <c r="A265" s="4">
        <v>191</v>
      </c>
      <c r="B265" s="4">
        <v>74</v>
      </c>
      <c r="C265" s="4">
        <v>75</v>
      </c>
      <c r="D265" s="4">
        <v>1</v>
      </c>
      <c r="E265" s="4">
        <v>1</v>
      </c>
      <c r="F265" s="4" t="s">
        <v>105</v>
      </c>
      <c r="G265" s="4">
        <v>74</v>
      </c>
      <c r="H265" s="4">
        <v>75</v>
      </c>
      <c r="I265" s="4">
        <v>3</v>
      </c>
      <c r="J265" s="4">
        <v>1</v>
      </c>
      <c r="K265" s="4" t="s">
        <v>105</v>
      </c>
      <c r="L265" s="4">
        <v>34934.79</v>
      </c>
      <c r="M265" s="4">
        <v>16.63</v>
      </c>
      <c r="N265" s="4">
        <v>16.63</v>
      </c>
      <c r="O265" s="4">
        <v>2.7</v>
      </c>
      <c r="P265" s="4">
        <v>7.0250000000000004</v>
      </c>
      <c r="Q265" s="4">
        <v>0.61</v>
      </c>
      <c r="R265" s="4">
        <v>6.9980000000000002</v>
      </c>
      <c r="S265" s="4"/>
      <c r="T265" s="4" t="str">
        <f>IF(Obstacles1114[[#This Row],[Minimum Distance Vert. Comp. (m)]]&gt;Obstacles1114[[#This Row],[Required Distance At Min. (m)]],"OK","NG")</f>
        <v>OK</v>
      </c>
      <c r="U265" s="4" t="s">
        <v>113</v>
      </c>
      <c r="V26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66" spans="1:22" ht="15" customHeight="1" x14ac:dyDescent="0.25">
      <c r="A266" s="4">
        <v>192</v>
      </c>
      <c r="B266" s="4">
        <v>74</v>
      </c>
      <c r="C266" s="4">
        <v>75</v>
      </c>
      <c r="D266" s="4">
        <v>1</v>
      </c>
      <c r="E266" s="4">
        <v>1</v>
      </c>
      <c r="F266" s="4" t="s">
        <v>110</v>
      </c>
      <c r="G266" s="4">
        <v>74</v>
      </c>
      <c r="H266" s="4">
        <v>75</v>
      </c>
      <c r="I266" s="4">
        <v>3</v>
      </c>
      <c r="J266" s="4">
        <v>1</v>
      </c>
      <c r="K266" s="4" t="s">
        <v>110</v>
      </c>
      <c r="L266" s="4">
        <v>34935.18</v>
      </c>
      <c r="M266" s="4">
        <v>16.63</v>
      </c>
      <c r="N266" s="4">
        <v>16.62</v>
      </c>
      <c r="O266" s="4">
        <v>2.7</v>
      </c>
      <c r="P266" s="4">
        <v>7.0250000000000004</v>
      </c>
      <c r="Q266" s="4">
        <v>0.61</v>
      </c>
      <c r="R266" s="4">
        <v>6.9989999999999997</v>
      </c>
      <c r="S266" s="4"/>
      <c r="T266" s="4" t="str">
        <f>IF(Obstacles1114[[#This Row],[Minimum Distance Vert. Comp. (m)]]&gt;Obstacles1114[[#This Row],[Required Distance At Min. (m)]],"OK","NG")</f>
        <v>OK</v>
      </c>
      <c r="U266" s="4" t="s">
        <v>113</v>
      </c>
      <c r="V26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67" spans="1:22" ht="15" customHeight="1" x14ac:dyDescent="0.25">
      <c r="A267" s="4">
        <v>193</v>
      </c>
      <c r="B267" s="4">
        <v>75</v>
      </c>
      <c r="C267" s="4">
        <v>76</v>
      </c>
      <c r="D267" s="4">
        <v>1</v>
      </c>
      <c r="E267" s="4">
        <v>1</v>
      </c>
      <c r="F267" s="4" t="s">
        <v>105</v>
      </c>
      <c r="G267" s="4">
        <v>75</v>
      </c>
      <c r="H267" s="4">
        <v>76</v>
      </c>
      <c r="I267" s="4">
        <v>3</v>
      </c>
      <c r="J267" s="4">
        <v>1</v>
      </c>
      <c r="K267" s="4" t="s">
        <v>105</v>
      </c>
      <c r="L267" s="4">
        <v>35426.370000000003</v>
      </c>
      <c r="M267" s="4">
        <v>19.53</v>
      </c>
      <c r="N267" s="4">
        <v>19.53</v>
      </c>
      <c r="O267" s="4">
        <v>2.7</v>
      </c>
      <c r="P267" s="4">
        <v>7.0259999999999998</v>
      </c>
      <c r="Q267" s="4">
        <v>0.6</v>
      </c>
      <c r="R267" s="4">
        <v>7</v>
      </c>
      <c r="S267" s="4"/>
      <c r="T267" s="4" t="str">
        <f>IF(Obstacles1114[[#This Row],[Minimum Distance Vert. Comp. (m)]]&gt;Obstacles1114[[#This Row],[Required Distance At Min. (m)]],"OK","NG")</f>
        <v>OK</v>
      </c>
      <c r="U267" s="4" t="s">
        <v>113</v>
      </c>
      <c r="V26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68" spans="1:22" x14ac:dyDescent="0.25">
      <c r="A268" s="4">
        <v>194</v>
      </c>
      <c r="B268" s="4">
        <v>75</v>
      </c>
      <c r="C268" s="4">
        <v>76</v>
      </c>
      <c r="D268" s="4">
        <v>1</v>
      </c>
      <c r="E268" s="4">
        <v>1</v>
      </c>
      <c r="F268" s="4" t="s">
        <v>110</v>
      </c>
      <c r="G268" s="4">
        <v>75</v>
      </c>
      <c r="H268" s="4">
        <v>76</v>
      </c>
      <c r="I268" s="4">
        <v>3</v>
      </c>
      <c r="J268" s="4">
        <v>1</v>
      </c>
      <c r="K268" s="4" t="s">
        <v>110</v>
      </c>
      <c r="L268" s="4">
        <v>35426.86</v>
      </c>
      <c r="M268" s="4">
        <v>19.53</v>
      </c>
      <c r="N268" s="4">
        <v>19.53</v>
      </c>
      <c r="O268" s="4">
        <v>2.7</v>
      </c>
      <c r="P268" s="4">
        <v>7.0250000000000004</v>
      </c>
      <c r="Q268" s="4">
        <v>0.60099999999999998</v>
      </c>
      <c r="R268" s="4">
        <v>6.9989999999999997</v>
      </c>
      <c r="S268" s="4"/>
      <c r="T268" s="4" t="str">
        <f>IF(Obstacles1114[[#This Row],[Minimum Distance Vert. Comp. (m)]]&gt;Obstacles1114[[#This Row],[Required Distance At Min. (m)]],"OK","NG")</f>
        <v>OK</v>
      </c>
      <c r="U268" s="4" t="s">
        <v>113</v>
      </c>
      <c r="V26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69" spans="1:22" ht="15" customHeight="1" x14ac:dyDescent="0.25">
      <c r="A269" s="4">
        <v>195</v>
      </c>
      <c r="B269" s="4">
        <v>76</v>
      </c>
      <c r="C269" s="4">
        <v>77</v>
      </c>
      <c r="D269" s="4">
        <v>1</v>
      </c>
      <c r="E269" s="4">
        <v>1</v>
      </c>
      <c r="F269" s="4" t="s">
        <v>105</v>
      </c>
      <c r="G269" s="4">
        <v>76</v>
      </c>
      <c r="H269" s="4">
        <v>77</v>
      </c>
      <c r="I269" s="4">
        <v>3</v>
      </c>
      <c r="J269" s="4">
        <v>1</v>
      </c>
      <c r="K269" s="4" t="s">
        <v>105</v>
      </c>
      <c r="L269" s="4">
        <v>35913.25</v>
      </c>
      <c r="M269" s="4">
        <v>15.96</v>
      </c>
      <c r="N269" s="4">
        <v>15.96</v>
      </c>
      <c r="O269" s="4">
        <v>2.7</v>
      </c>
      <c r="P269" s="4">
        <v>7.0259999999999998</v>
      </c>
      <c r="Q269" s="4">
        <v>0.60399999999999998</v>
      </c>
      <c r="R269" s="4">
        <v>7</v>
      </c>
      <c r="S269" s="4"/>
      <c r="T269" s="4" t="str">
        <f>IF(Obstacles1114[[#This Row],[Minimum Distance Vert. Comp. (m)]]&gt;Obstacles1114[[#This Row],[Required Distance At Min. (m)]],"OK","NG")</f>
        <v>OK</v>
      </c>
      <c r="U269" s="4" t="s">
        <v>113</v>
      </c>
      <c r="V26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70" spans="1:22" ht="15" customHeight="1" x14ac:dyDescent="0.25">
      <c r="A270" s="4">
        <v>196</v>
      </c>
      <c r="B270" s="4">
        <v>76</v>
      </c>
      <c r="C270" s="4">
        <v>77</v>
      </c>
      <c r="D270" s="4">
        <v>1</v>
      </c>
      <c r="E270" s="4">
        <v>1</v>
      </c>
      <c r="F270" s="4" t="s">
        <v>110</v>
      </c>
      <c r="G270" s="4">
        <v>76</v>
      </c>
      <c r="H270" s="4">
        <v>77</v>
      </c>
      <c r="I270" s="4">
        <v>3</v>
      </c>
      <c r="J270" s="4">
        <v>1</v>
      </c>
      <c r="K270" s="4" t="s">
        <v>110</v>
      </c>
      <c r="L270" s="4">
        <v>35913.82</v>
      </c>
      <c r="M270" s="4">
        <v>15.96</v>
      </c>
      <c r="N270" s="4">
        <v>15.96</v>
      </c>
      <c r="O270" s="4">
        <v>2.7</v>
      </c>
      <c r="P270" s="4">
        <v>7.0250000000000004</v>
      </c>
      <c r="Q270" s="4">
        <v>0.60399999999999998</v>
      </c>
      <c r="R270" s="4">
        <v>6.9989999999999997</v>
      </c>
      <c r="S270" s="4"/>
      <c r="T270" s="4" t="str">
        <f>IF(Obstacles1114[[#This Row],[Minimum Distance Vert. Comp. (m)]]&gt;Obstacles1114[[#This Row],[Required Distance At Min. (m)]],"OK","NG")</f>
        <v>OK</v>
      </c>
      <c r="U270" s="4" t="s">
        <v>113</v>
      </c>
      <c r="V27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71" spans="1:22" x14ac:dyDescent="0.25">
      <c r="A271" s="4">
        <v>197</v>
      </c>
      <c r="B271" s="4">
        <v>77</v>
      </c>
      <c r="C271" s="4">
        <v>78</v>
      </c>
      <c r="D271" s="4">
        <v>1</v>
      </c>
      <c r="E271" s="4">
        <v>1</v>
      </c>
      <c r="F271" s="4" t="s">
        <v>105</v>
      </c>
      <c r="G271" s="4">
        <v>77</v>
      </c>
      <c r="H271" s="4">
        <v>78</v>
      </c>
      <c r="I271" s="4">
        <v>3</v>
      </c>
      <c r="J271" s="4">
        <v>1</v>
      </c>
      <c r="K271" s="4" t="s">
        <v>105</v>
      </c>
      <c r="L271" s="4">
        <v>36368.019999999997</v>
      </c>
      <c r="M271" s="4">
        <v>14.81</v>
      </c>
      <c r="N271" s="4">
        <v>14.81</v>
      </c>
      <c r="O271" s="4">
        <v>2.7</v>
      </c>
      <c r="P271" s="4">
        <v>7.0250000000000004</v>
      </c>
      <c r="Q271" s="4">
        <v>0.60799999999999998</v>
      </c>
      <c r="R271" s="4">
        <v>6.9989999999999997</v>
      </c>
      <c r="S271" s="4"/>
      <c r="T271" s="4" t="str">
        <f>IF(Obstacles1114[[#This Row],[Minimum Distance Vert. Comp. (m)]]&gt;Obstacles1114[[#This Row],[Required Distance At Min. (m)]],"OK","NG")</f>
        <v>OK</v>
      </c>
      <c r="U271" s="4" t="s">
        <v>113</v>
      </c>
      <c r="V27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72" spans="1:22" x14ac:dyDescent="0.25">
      <c r="A272" s="4">
        <v>198</v>
      </c>
      <c r="B272" s="4">
        <v>77</v>
      </c>
      <c r="C272" s="4">
        <v>78</v>
      </c>
      <c r="D272" s="4">
        <v>1</v>
      </c>
      <c r="E272" s="4">
        <v>1</v>
      </c>
      <c r="F272" s="4" t="s">
        <v>110</v>
      </c>
      <c r="G272" s="4">
        <v>77</v>
      </c>
      <c r="H272" s="4">
        <v>78</v>
      </c>
      <c r="I272" s="4">
        <v>3</v>
      </c>
      <c r="J272" s="4">
        <v>1</v>
      </c>
      <c r="K272" s="4" t="s">
        <v>110</v>
      </c>
      <c r="L272" s="4">
        <v>36367.120000000003</v>
      </c>
      <c r="M272" s="4">
        <v>14.81</v>
      </c>
      <c r="N272" s="4">
        <v>14.81</v>
      </c>
      <c r="O272" s="4">
        <v>2.7</v>
      </c>
      <c r="P272" s="4">
        <v>7.0250000000000004</v>
      </c>
      <c r="Q272" s="4">
        <v>0.60799999999999998</v>
      </c>
      <c r="R272" s="4">
        <v>6.9980000000000002</v>
      </c>
      <c r="S272" s="4"/>
      <c r="T272" s="4" t="str">
        <f>IF(Obstacles1114[[#This Row],[Minimum Distance Vert. Comp. (m)]]&gt;Obstacles1114[[#This Row],[Required Distance At Min. (m)]],"OK","NG")</f>
        <v>OK</v>
      </c>
      <c r="U272" s="4" t="s">
        <v>113</v>
      </c>
      <c r="V27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73" spans="1:22" x14ac:dyDescent="0.25">
      <c r="A273" s="4">
        <v>199</v>
      </c>
      <c r="B273" s="4">
        <v>78</v>
      </c>
      <c r="C273" s="4">
        <v>79</v>
      </c>
      <c r="D273" s="4">
        <v>1</v>
      </c>
      <c r="E273" s="4">
        <v>1</v>
      </c>
      <c r="F273" s="4" t="s">
        <v>105</v>
      </c>
      <c r="G273" s="4">
        <v>78</v>
      </c>
      <c r="H273" s="4">
        <v>79</v>
      </c>
      <c r="I273" s="4">
        <v>3</v>
      </c>
      <c r="J273" s="4">
        <v>1</v>
      </c>
      <c r="K273" s="4" t="s">
        <v>105</v>
      </c>
      <c r="L273" s="4">
        <v>36856.15</v>
      </c>
      <c r="M273" s="4">
        <v>21.09</v>
      </c>
      <c r="N273" s="4">
        <v>21.09</v>
      </c>
      <c r="O273" s="4">
        <v>2.7</v>
      </c>
      <c r="P273" s="4">
        <v>7.0259999999999998</v>
      </c>
      <c r="Q273" s="4">
        <v>0.6</v>
      </c>
      <c r="R273" s="4">
        <v>7</v>
      </c>
      <c r="S273" s="4"/>
      <c r="T273" s="4" t="str">
        <f>IF(Obstacles1114[[#This Row],[Minimum Distance Vert. Comp. (m)]]&gt;Obstacles1114[[#This Row],[Required Distance At Min. (m)]],"OK","NG")</f>
        <v>OK</v>
      </c>
      <c r="U273" s="4" t="s">
        <v>113</v>
      </c>
      <c r="V27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74" spans="1:22" x14ac:dyDescent="0.25">
      <c r="A274" s="4">
        <v>200</v>
      </c>
      <c r="B274" s="4">
        <v>78</v>
      </c>
      <c r="C274" s="4">
        <v>79</v>
      </c>
      <c r="D274" s="4">
        <v>1</v>
      </c>
      <c r="E274" s="4">
        <v>1</v>
      </c>
      <c r="F274" s="4" t="s">
        <v>110</v>
      </c>
      <c r="G274" s="4">
        <v>78</v>
      </c>
      <c r="H274" s="4">
        <v>79</v>
      </c>
      <c r="I274" s="4">
        <v>3</v>
      </c>
      <c r="J274" s="4">
        <v>1</v>
      </c>
      <c r="K274" s="4" t="s">
        <v>110</v>
      </c>
      <c r="L274" s="4">
        <v>36855.660000000003</v>
      </c>
      <c r="M274" s="4">
        <v>21.09</v>
      </c>
      <c r="N274" s="4">
        <v>21.09</v>
      </c>
      <c r="O274" s="4">
        <v>2.7</v>
      </c>
      <c r="P274" s="4">
        <v>7.0250000000000004</v>
      </c>
      <c r="Q274" s="4">
        <v>0.6</v>
      </c>
      <c r="R274" s="4">
        <v>7</v>
      </c>
      <c r="S274" s="4"/>
      <c r="T274" s="4" t="str">
        <f>IF(Obstacles1114[[#This Row],[Minimum Distance Vert. Comp. (m)]]&gt;Obstacles1114[[#This Row],[Required Distance At Min. (m)]],"OK","NG")</f>
        <v>OK</v>
      </c>
      <c r="U274" s="4" t="s">
        <v>113</v>
      </c>
      <c r="V27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75" spans="1:22" x14ac:dyDescent="0.25">
      <c r="A275" s="4">
        <v>201</v>
      </c>
      <c r="B275" s="4">
        <v>79</v>
      </c>
      <c r="C275" s="4">
        <v>80</v>
      </c>
      <c r="D275" s="4">
        <v>1</v>
      </c>
      <c r="E275" s="4">
        <v>1</v>
      </c>
      <c r="F275" s="4" t="s">
        <v>105</v>
      </c>
      <c r="G275" s="4">
        <v>79</v>
      </c>
      <c r="H275" s="4">
        <v>80</v>
      </c>
      <c r="I275" s="4">
        <v>3</v>
      </c>
      <c r="J275" s="4">
        <v>1</v>
      </c>
      <c r="K275" s="4" t="s">
        <v>105</v>
      </c>
      <c r="L275" s="4">
        <v>37353.99</v>
      </c>
      <c r="M275" s="4">
        <v>16.14</v>
      </c>
      <c r="N275" s="4">
        <v>16.14</v>
      </c>
      <c r="O275" s="4">
        <v>2.7</v>
      </c>
      <c r="P275" s="4">
        <v>7.0250000000000004</v>
      </c>
      <c r="Q275" s="4">
        <v>0.60599999999999998</v>
      </c>
      <c r="R275" s="4">
        <v>6.9989999999999997</v>
      </c>
      <c r="S275" s="4"/>
      <c r="T275" s="4" t="str">
        <f>IF(Obstacles1114[[#This Row],[Minimum Distance Vert. Comp. (m)]]&gt;Obstacles1114[[#This Row],[Required Distance At Min. (m)]],"OK","NG")</f>
        <v>OK</v>
      </c>
      <c r="U275" s="4" t="s">
        <v>113</v>
      </c>
      <c r="V27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76" spans="1:22" x14ac:dyDescent="0.25">
      <c r="A276" s="4">
        <v>202</v>
      </c>
      <c r="B276" s="4">
        <v>79</v>
      </c>
      <c r="C276" s="4">
        <v>80</v>
      </c>
      <c r="D276" s="4">
        <v>1</v>
      </c>
      <c r="E276" s="4">
        <v>1</v>
      </c>
      <c r="F276" s="4" t="s">
        <v>110</v>
      </c>
      <c r="G276" s="4">
        <v>79</v>
      </c>
      <c r="H276" s="4">
        <v>80</v>
      </c>
      <c r="I276" s="4">
        <v>3</v>
      </c>
      <c r="J276" s="4">
        <v>1</v>
      </c>
      <c r="K276" s="4" t="s">
        <v>110</v>
      </c>
      <c r="L276" s="4">
        <v>37354.07</v>
      </c>
      <c r="M276" s="4">
        <v>16.14</v>
      </c>
      <c r="N276" s="4">
        <v>16.14</v>
      </c>
      <c r="O276" s="4">
        <v>2.7</v>
      </c>
      <c r="P276" s="4">
        <v>7.0250000000000004</v>
      </c>
      <c r="Q276" s="4">
        <v>0.60599999999999998</v>
      </c>
      <c r="R276" s="4">
        <v>6.9989999999999997</v>
      </c>
      <c r="S276" s="4"/>
      <c r="T276" s="4" t="str">
        <f>IF(Obstacles1114[[#This Row],[Minimum Distance Vert. Comp. (m)]]&gt;Obstacles1114[[#This Row],[Required Distance At Min. (m)]],"OK","NG")</f>
        <v>OK</v>
      </c>
      <c r="U276" s="4" t="s">
        <v>113</v>
      </c>
      <c r="V27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77" spans="1:22" x14ac:dyDescent="0.25">
      <c r="A277" s="4">
        <v>203</v>
      </c>
      <c r="B277" s="4">
        <v>80</v>
      </c>
      <c r="C277" s="4">
        <v>81</v>
      </c>
      <c r="D277" s="4">
        <v>1</v>
      </c>
      <c r="E277" s="4">
        <v>1</v>
      </c>
      <c r="F277" s="4" t="s">
        <v>105</v>
      </c>
      <c r="G277" s="4">
        <v>80</v>
      </c>
      <c r="H277" s="4">
        <v>81</v>
      </c>
      <c r="I277" s="4">
        <v>3</v>
      </c>
      <c r="J277" s="4">
        <v>1</v>
      </c>
      <c r="K277" s="4" t="s">
        <v>105</v>
      </c>
      <c r="L277" s="4">
        <v>37818.83</v>
      </c>
      <c r="M277" s="4">
        <v>15.99</v>
      </c>
      <c r="N277" s="4">
        <v>15.99</v>
      </c>
      <c r="O277" s="4">
        <v>2.7</v>
      </c>
      <c r="P277" s="4">
        <v>7.0259999999999998</v>
      </c>
      <c r="Q277" s="4">
        <v>0.60199999999999998</v>
      </c>
      <c r="R277" s="4">
        <v>7</v>
      </c>
      <c r="S277" s="4"/>
      <c r="T277" s="4" t="str">
        <f>IF(Obstacles1114[[#This Row],[Minimum Distance Vert. Comp. (m)]]&gt;Obstacles1114[[#This Row],[Required Distance At Min. (m)]],"OK","NG")</f>
        <v>OK</v>
      </c>
      <c r="U277" s="4" t="s">
        <v>113</v>
      </c>
      <c r="V27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78" spans="1:22" x14ac:dyDescent="0.25">
      <c r="A278" s="4">
        <v>204</v>
      </c>
      <c r="B278" s="4">
        <v>80</v>
      </c>
      <c r="C278" s="4">
        <v>81</v>
      </c>
      <c r="D278" s="4">
        <v>1</v>
      </c>
      <c r="E278" s="4">
        <v>1</v>
      </c>
      <c r="F278" s="4" t="s">
        <v>110</v>
      </c>
      <c r="G278" s="4">
        <v>80</v>
      </c>
      <c r="H278" s="4">
        <v>81</v>
      </c>
      <c r="I278" s="4">
        <v>3</v>
      </c>
      <c r="J278" s="4">
        <v>1</v>
      </c>
      <c r="K278" s="4" t="s">
        <v>110</v>
      </c>
      <c r="L278" s="4">
        <v>37817.879999999997</v>
      </c>
      <c r="M278" s="4">
        <v>15.98</v>
      </c>
      <c r="N278" s="4">
        <v>15.98</v>
      </c>
      <c r="O278" s="4">
        <v>2.7</v>
      </c>
      <c r="P278" s="4">
        <v>7.0250000000000004</v>
      </c>
      <c r="Q278" s="4">
        <v>0.60199999999999998</v>
      </c>
      <c r="R278" s="4">
        <v>6.9989999999999997</v>
      </c>
      <c r="S278" s="4"/>
      <c r="T278" s="4" t="str">
        <f>IF(Obstacles1114[[#This Row],[Minimum Distance Vert. Comp. (m)]]&gt;Obstacles1114[[#This Row],[Required Distance At Min. (m)]],"OK","NG")</f>
        <v>OK</v>
      </c>
      <c r="U278" s="4" t="s">
        <v>113</v>
      </c>
      <c r="V27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79" spans="1:22" x14ac:dyDescent="0.25">
      <c r="A279" s="4">
        <v>205</v>
      </c>
      <c r="B279" s="4">
        <v>81</v>
      </c>
      <c r="C279" s="4">
        <v>82</v>
      </c>
      <c r="D279" s="4">
        <v>1</v>
      </c>
      <c r="E279" s="4">
        <v>1</v>
      </c>
      <c r="F279" s="4" t="s">
        <v>105</v>
      </c>
      <c r="G279" s="4">
        <v>81</v>
      </c>
      <c r="H279" s="4">
        <v>82</v>
      </c>
      <c r="I279" s="4">
        <v>3</v>
      </c>
      <c r="J279" s="4">
        <v>1</v>
      </c>
      <c r="K279" s="4" t="s">
        <v>105</v>
      </c>
      <c r="L279" s="4">
        <v>38307.61</v>
      </c>
      <c r="M279" s="4">
        <v>19.86</v>
      </c>
      <c r="N279" s="4">
        <v>19.86</v>
      </c>
      <c r="O279" s="4">
        <v>2.7</v>
      </c>
      <c r="P279" s="4">
        <v>7.0259999999999998</v>
      </c>
      <c r="Q279" s="4">
        <v>0.60199999999999998</v>
      </c>
      <c r="R279" s="4">
        <v>7</v>
      </c>
      <c r="S279" s="4"/>
      <c r="T279" s="4" t="str">
        <f>IF(Obstacles1114[[#This Row],[Minimum Distance Vert. Comp. (m)]]&gt;Obstacles1114[[#This Row],[Required Distance At Min. (m)]],"OK","NG")</f>
        <v>OK</v>
      </c>
      <c r="U279" s="4" t="s">
        <v>113</v>
      </c>
      <c r="V27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80" spans="1:22" x14ac:dyDescent="0.25">
      <c r="A280" s="4">
        <v>206</v>
      </c>
      <c r="B280" s="4">
        <v>81</v>
      </c>
      <c r="C280" s="4">
        <v>82</v>
      </c>
      <c r="D280" s="4">
        <v>1</v>
      </c>
      <c r="E280" s="4">
        <v>1</v>
      </c>
      <c r="F280" s="4" t="s">
        <v>110</v>
      </c>
      <c r="G280" s="4">
        <v>81</v>
      </c>
      <c r="H280" s="4">
        <v>82</v>
      </c>
      <c r="I280" s="4">
        <v>3</v>
      </c>
      <c r="J280" s="4">
        <v>1</v>
      </c>
      <c r="K280" s="4" t="s">
        <v>110</v>
      </c>
      <c r="L280" s="4">
        <v>38307.120000000003</v>
      </c>
      <c r="M280" s="4">
        <v>19.86</v>
      </c>
      <c r="N280" s="4">
        <v>19.86</v>
      </c>
      <c r="O280" s="4">
        <v>2.7</v>
      </c>
      <c r="P280" s="4">
        <v>7.0259999999999998</v>
      </c>
      <c r="Q280" s="4">
        <v>0.60199999999999998</v>
      </c>
      <c r="R280" s="4">
        <v>7</v>
      </c>
      <c r="S280" s="4"/>
      <c r="T280" s="4" t="str">
        <f>IF(Obstacles1114[[#This Row],[Minimum Distance Vert. Comp. (m)]]&gt;Obstacles1114[[#This Row],[Required Distance At Min. (m)]],"OK","NG")</f>
        <v>OK</v>
      </c>
      <c r="U280" s="4" t="s">
        <v>113</v>
      </c>
      <c r="V28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81" spans="1:22" x14ac:dyDescent="0.25">
      <c r="A281" s="4">
        <v>207</v>
      </c>
      <c r="B281" s="4">
        <v>82</v>
      </c>
      <c r="C281" s="4">
        <v>83</v>
      </c>
      <c r="D281" s="4">
        <v>1</v>
      </c>
      <c r="E281" s="4">
        <v>1</v>
      </c>
      <c r="F281" s="4" t="s">
        <v>105</v>
      </c>
      <c r="G281" s="4">
        <v>82</v>
      </c>
      <c r="H281" s="4">
        <v>83</v>
      </c>
      <c r="I281" s="4">
        <v>3</v>
      </c>
      <c r="J281" s="4">
        <v>1</v>
      </c>
      <c r="K281" s="4" t="s">
        <v>105</v>
      </c>
      <c r="L281" s="4">
        <v>38787.35</v>
      </c>
      <c r="M281" s="4">
        <v>14.78</v>
      </c>
      <c r="N281" s="4">
        <v>14.78</v>
      </c>
      <c r="O281" s="4">
        <v>2.7</v>
      </c>
      <c r="P281" s="4">
        <v>7.0309999999999997</v>
      </c>
      <c r="Q281" s="4">
        <v>0.68799999999999994</v>
      </c>
      <c r="R281" s="4">
        <v>6.9980000000000002</v>
      </c>
      <c r="S281" s="4"/>
      <c r="T281" s="4" t="str">
        <f>IF(Obstacles1114[[#This Row],[Minimum Distance Vert. Comp. (m)]]&gt;Obstacles1114[[#This Row],[Required Distance At Min. (m)]],"OK","NG")</f>
        <v>OK</v>
      </c>
      <c r="U281" s="4" t="s">
        <v>113</v>
      </c>
      <c r="V28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82" spans="1:22" x14ac:dyDescent="0.25">
      <c r="A282" s="4">
        <v>209</v>
      </c>
      <c r="B282" s="4">
        <v>82</v>
      </c>
      <c r="C282" s="4">
        <v>83</v>
      </c>
      <c r="D282" s="4">
        <v>1</v>
      </c>
      <c r="E282" s="4">
        <v>1</v>
      </c>
      <c r="F282" s="4" t="s">
        <v>110</v>
      </c>
      <c r="G282" s="4">
        <v>82</v>
      </c>
      <c r="H282" s="4">
        <v>83</v>
      </c>
      <c r="I282" s="4">
        <v>3</v>
      </c>
      <c r="J282" s="4">
        <v>1</v>
      </c>
      <c r="K282" s="4" t="s">
        <v>110</v>
      </c>
      <c r="L282" s="4">
        <v>38787.35</v>
      </c>
      <c r="M282" s="4">
        <v>14.78</v>
      </c>
      <c r="N282" s="4">
        <v>14.78</v>
      </c>
      <c r="O282" s="4">
        <v>2.7</v>
      </c>
      <c r="P282" s="4">
        <v>7.032</v>
      </c>
      <c r="Q282" s="4">
        <v>0.68799999999999994</v>
      </c>
      <c r="R282" s="4">
        <v>6.9980000000000002</v>
      </c>
      <c r="S282" s="4"/>
      <c r="T282" s="4" t="str">
        <f>IF(Obstacles1114[[#This Row],[Minimum Distance Vert. Comp. (m)]]&gt;Obstacles1114[[#This Row],[Required Distance At Min. (m)]],"OK","NG")</f>
        <v>OK</v>
      </c>
      <c r="U282" s="4" t="s">
        <v>113</v>
      </c>
      <c r="V28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83" spans="1:22" x14ac:dyDescent="0.25">
      <c r="A283" s="4">
        <v>211</v>
      </c>
      <c r="B283" s="4">
        <v>83</v>
      </c>
      <c r="C283" s="4">
        <v>84</v>
      </c>
      <c r="D283" s="4">
        <v>41</v>
      </c>
      <c r="E283" s="4">
        <v>1</v>
      </c>
      <c r="F283" s="4" t="s">
        <v>105</v>
      </c>
      <c r="G283" s="4">
        <v>83</v>
      </c>
      <c r="H283" s="4">
        <v>84</v>
      </c>
      <c r="I283" s="4">
        <v>43</v>
      </c>
      <c r="J283" s="4">
        <v>1</v>
      </c>
      <c r="K283" s="4" t="s">
        <v>105</v>
      </c>
      <c r="L283" s="4">
        <v>39238.559999999998</v>
      </c>
      <c r="M283" s="4">
        <v>14.17</v>
      </c>
      <c r="N283" s="4">
        <v>14.17</v>
      </c>
      <c r="O283" s="4">
        <v>2.7</v>
      </c>
      <c r="P283" s="4">
        <v>7.032</v>
      </c>
      <c r="Q283" s="4">
        <v>0.68600000000000005</v>
      </c>
      <c r="R283" s="4">
        <v>6.9980000000000002</v>
      </c>
      <c r="S283" s="4"/>
      <c r="T283" s="4" t="str">
        <f>IF(Obstacles1114[[#This Row],[Minimum Distance Vert. Comp. (m)]]&gt;Obstacles1114[[#This Row],[Required Distance At Min. (m)]],"OK","NG")</f>
        <v>OK</v>
      </c>
      <c r="U283" s="4" t="s">
        <v>113</v>
      </c>
      <c r="V28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84" spans="1:22" x14ac:dyDescent="0.25">
      <c r="A284" s="4">
        <v>213</v>
      </c>
      <c r="B284" s="4">
        <v>83</v>
      </c>
      <c r="C284" s="4">
        <v>84</v>
      </c>
      <c r="D284" s="4">
        <v>41</v>
      </c>
      <c r="E284" s="4">
        <v>1</v>
      </c>
      <c r="F284" s="4" t="s">
        <v>110</v>
      </c>
      <c r="G284" s="4">
        <v>83</v>
      </c>
      <c r="H284" s="4">
        <v>84</v>
      </c>
      <c r="I284" s="4">
        <v>43</v>
      </c>
      <c r="J284" s="4">
        <v>1</v>
      </c>
      <c r="K284" s="4" t="s">
        <v>110</v>
      </c>
      <c r="L284" s="4">
        <v>39238.550000000003</v>
      </c>
      <c r="M284" s="4">
        <v>14.17</v>
      </c>
      <c r="N284" s="4">
        <v>14.17</v>
      </c>
      <c r="O284" s="4">
        <v>2.7</v>
      </c>
      <c r="P284" s="4">
        <v>7.032</v>
      </c>
      <c r="Q284" s="4">
        <v>0.68600000000000005</v>
      </c>
      <c r="R284" s="4">
        <v>6.9980000000000002</v>
      </c>
      <c r="S284" s="4"/>
      <c r="T284" s="4" t="str">
        <f>IF(Obstacles1114[[#This Row],[Minimum Distance Vert. Comp. (m)]]&gt;Obstacles1114[[#This Row],[Required Distance At Min. (m)]],"OK","NG")</f>
        <v>OK</v>
      </c>
      <c r="U284" s="4" t="s">
        <v>113</v>
      </c>
      <c r="V28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85" spans="1:22" x14ac:dyDescent="0.25">
      <c r="A285" s="4">
        <v>215</v>
      </c>
      <c r="B285" s="4">
        <v>84</v>
      </c>
      <c r="C285" s="4">
        <v>85</v>
      </c>
      <c r="D285" s="4">
        <v>1</v>
      </c>
      <c r="E285" s="4">
        <v>1</v>
      </c>
      <c r="F285" s="4" t="s">
        <v>105</v>
      </c>
      <c r="G285" s="4">
        <v>84</v>
      </c>
      <c r="H285" s="4">
        <v>85</v>
      </c>
      <c r="I285" s="4">
        <v>3</v>
      </c>
      <c r="J285" s="4">
        <v>1</v>
      </c>
      <c r="K285" s="4" t="s">
        <v>105</v>
      </c>
      <c r="L285" s="4">
        <v>39697.9</v>
      </c>
      <c r="M285" s="4">
        <v>17.52</v>
      </c>
      <c r="N285" s="4">
        <v>17.52</v>
      </c>
      <c r="O285" s="4">
        <v>2.7</v>
      </c>
      <c r="P285" s="4">
        <v>7.0229999999999997</v>
      </c>
      <c r="Q285" s="4">
        <v>0.628</v>
      </c>
      <c r="R285" s="4">
        <v>6.9950000000000001</v>
      </c>
      <c r="S285" s="4"/>
      <c r="T285" s="4" t="str">
        <f>IF(Obstacles1114[[#This Row],[Minimum Distance Vert. Comp. (m)]]&gt;Obstacles1114[[#This Row],[Required Distance At Min. (m)]],"OK","NG")</f>
        <v>OK</v>
      </c>
      <c r="U285" s="4" t="s">
        <v>113</v>
      </c>
      <c r="V28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86" spans="1:22" x14ac:dyDescent="0.25">
      <c r="A286" s="4">
        <v>216</v>
      </c>
      <c r="B286" s="4">
        <v>84</v>
      </c>
      <c r="C286" s="4">
        <v>85</v>
      </c>
      <c r="D286" s="4">
        <v>1</v>
      </c>
      <c r="E286" s="4">
        <v>1</v>
      </c>
      <c r="F286" s="4" t="s">
        <v>110</v>
      </c>
      <c r="G286" s="4">
        <v>84</v>
      </c>
      <c r="H286" s="4">
        <v>85</v>
      </c>
      <c r="I286" s="4">
        <v>3</v>
      </c>
      <c r="J286" s="4">
        <v>1</v>
      </c>
      <c r="K286" s="4" t="s">
        <v>110</v>
      </c>
      <c r="L286" s="4">
        <v>39698.080000000002</v>
      </c>
      <c r="M286" s="4">
        <v>17.52</v>
      </c>
      <c r="N286" s="4">
        <v>17.52</v>
      </c>
      <c r="O286" s="4">
        <v>2.7</v>
      </c>
      <c r="P286" s="4">
        <v>7.024</v>
      </c>
      <c r="Q286" s="4">
        <v>0.628</v>
      </c>
      <c r="R286" s="4">
        <v>6.9960000000000004</v>
      </c>
      <c r="S286" s="4"/>
      <c r="T286" s="4" t="str">
        <f>IF(Obstacles1114[[#This Row],[Minimum Distance Vert. Comp. (m)]]&gt;Obstacles1114[[#This Row],[Required Distance At Min. (m)]],"OK","NG")</f>
        <v>OK</v>
      </c>
      <c r="U286" s="4" t="s">
        <v>113</v>
      </c>
      <c r="V28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87" spans="1:22" x14ac:dyDescent="0.25">
      <c r="A287" s="4">
        <v>217</v>
      </c>
      <c r="B287" s="4">
        <v>85</v>
      </c>
      <c r="C287" s="4">
        <v>86</v>
      </c>
      <c r="D287" s="4">
        <v>1</v>
      </c>
      <c r="E287" s="4">
        <v>1</v>
      </c>
      <c r="F287" s="4" t="s">
        <v>105</v>
      </c>
      <c r="G287" s="4">
        <v>85</v>
      </c>
      <c r="H287" s="4">
        <v>86</v>
      </c>
      <c r="I287" s="4">
        <v>3</v>
      </c>
      <c r="J287" s="4">
        <v>1</v>
      </c>
      <c r="K287" s="4" t="s">
        <v>105</v>
      </c>
      <c r="L287" s="4">
        <v>40214.92</v>
      </c>
      <c r="M287" s="4">
        <v>22.47</v>
      </c>
      <c r="N287" s="4">
        <v>22.47</v>
      </c>
      <c r="O287" s="4">
        <v>2.7</v>
      </c>
      <c r="P287" s="4">
        <v>7.0259999999999998</v>
      </c>
      <c r="Q287" s="4">
        <v>0.60299999999999998</v>
      </c>
      <c r="R287" s="4">
        <v>7</v>
      </c>
      <c r="S287" s="4"/>
      <c r="T287" s="4" t="str">
        <f>IF(Obstacles1114[[#This Row],[Minimum Distance Vert. Comp. (m)]]&gt;Obstacles1114[[#This Row],[Required Distance At Min. (m)]],"OK","NG")</f>
        <v>OK</v>
      </c>
      <c r="U287" s="4" t="s">
        <v>113</v>
      </c>
      <c r="V28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88" spans="1:22" x14ac:dyDescent="0.25">
      <c r="A288" s="4">
        <v>218</v>
      </c>
      <c r="B288" s="4">
        <v>85</v>
      </c>
      <c r="C288" s="4">
        <v>86</v>
      </c>
      <c r="D288" s="4">
        <v>1</v>
      </c>
      <c r="E288" s="4">
        <v>1</v>
      </c>
      <c r="F288" s="4" t="s">
        <v>110</v>
      </c>
      <c r="G288" s="4">
        <v>85</v>
      </c>
      <c r="H288" s="4">
        <v>86</v>
      </c>
      <c r="I288" s="4">
        <v>3</v>
      </c>
      <c r="J288" s="4">
        <v>1</v>
      </c>
      <c r="K288" s="4" t="s">
        <v>110</v>
      </c>
      <c r="L288" s="4">
        <v>40215.35</v>
      </c>
      <c r="M288" s="4">
        <v>22.46</v>
      </c>
      <c r="N288" s="4">
        <v>22.46</v>
      </c>
      <c r="O288" s="4">
        <v>2.7</v>
      </c>
      <c r="P288" s="4">
        <v>7.0250000000000004</v>
      </c>
      <c r="Q288" s="4">
        <v>0.60299999999999998</v>
      </c>
      <c r="R288" s="4">
        <v>6.9989999999999997</v>
      </c>
      <c r="S288" s="4"/>
      <c r="T288" s="4" t="str">
        <f>IF(Obstacles1114[[#This Row],[Minimum Distance Vert. Comp. (m)]]&gt;Obstacles1114[[#This Row],[Required Distance At Min. (m)]],"OK","NG")</f>
        <v>OK</v>
      </c>
      <c r="U288" s="4" t="s">
        <v>113</v>
      </c>
      <c r="V28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89" spans="1:22" x14ac:dyDescent="0.25">
      <c r="A289" s="4">
        <v>219</v>
      </c>
      <c r="B289" s="4">
        <v>86</v>
      </c>
      <c r="C289" s="4">
        <v>87</v>
      </c>
      <c r="D289" s="4">
        <v>1</v>
      </c>
      <c r="E289" s="4">
        <v>1</v>
      </c>
      <c r="F289" s="4" t="s">
        <v>105</v>
      </c>
      <c r="G289" s="4">
        <v>86</v>
      </c>
      <c r="H289" s="4">
        <v>87</v>
      </c>
      <c r="I289" s="4">
        <v>3</v>
      </c>
      <c r="J289" s="4">
        <v>1</v>
      </c>
      <c r="K289" s="4" t="s">
        <v>105</v>
      </c>
      <c r="L289" s="4">
        <v>40732.9</v>
      </c>
      <c r="M289" s="4">
        <v>17.510000000000002</v>
      </c>
      <c r="N289" s="4">
        <v>17.510000000000002</v>
      </c>
      <c r="O289" s="4">
        <v>2.7</v>
      </c>
      <c r="P289" s="4">
        <v>7.0259999999999998</v>
      </c>
      <c r="Q289" s="4">
        <v>0.60199999999999998</v>
      </c>
      <c r="R289" s="4">
        <v>7</v>
      </c>
      <c r="S289" s="4"/>
      <c r="T289" s="4" t="str">
        <f>IF(Obstacles1114[[#This Row],[Minimum Distance Vert. Comp. (m)]]&gt;Obstacles1114[[#This Row],[Required Distance At Min. (m)]],"OK","NG")</f>
        <v>OK</v>
      </c>
      <c r="U289" s="4" t="s">
        <v>113</v>
      </c>
      <c r="V28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90" spans="1:22" x14ac:dyDescent="0.25">
      <c r="A290" s="4">
        <v>220</v>
      </c>
      <c r="B290" s="4">
        <v>86</v>
      </c>
      <c r="C290" s="4">
        <v>87</v>
      </c>
      <c r="D290" s="4">
        <v>1</v>
      </c>
      <c r="E290" s="4">
        <v>1</v>
      </c>
      <c r="F290" s="4" t="s">
        <v>110</v>
      </c>
      <c r="G290" s="4">
        <v>86</v>
      </c>
      <c r="H290" s="4">
        <v>87</v>
      </c>
      <c r="I290" s="4">
        <v>3</v>
      </c>
      <c r="J290" s="4">
        <v>1</v>
      </c>
      <c r="K290" s="4" t="s">
        <v>110</v>
      </c>
      <c r="L290" s="4">
        <v>40731.949999999997</v>
      </c>
      <c r="M290" s="4">
        <v>17.510000000000002</v>
      </c>
      <c r="N290" s="4">
        <v>17.510000000000002</v>
      </c>
      <c r="O290" s="4">
        <v>2.7</v>
      </c>
      <c r="P290" s="4">
        <v>7.0250000000000004</v>
      </c>
      <c r="Q290" s="4">
        <v>0.60199999999999998</v>
      </c>
      <c r="R290" s="4">
        <v>7</v>
      </c>
      <c r="S290" s="4"/>
      <c r="T290" s="4" t="str">
        <f>IF(Obstacles1114[[#This Row],[Minimum Distance Vert. Comp. (m)]]&gt;Obstacles1114[[#This Row],[Required Distance At Min. (m)]],"OK","NG")</f>
        <v>OK</v>
      </c>
      <c r="U290" s="4" t="s">
        <v>113</v>
      </c>
      <c r="V29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91" spans="1:22" x14ac:dyDescent="0.25">
      <c r="A291" s="4">
        <v>221</v>
      </c>
      <c r="B291" s="4">
        <v>87</v>
      </c>
      <c r="C291" s="4">
        <v>88</v>
      </c>
      <c r="D291" s="4">
        <v>1</v>
      </c>
      <c r="E291" s="4">
        <v>1</v>
      </c>
      <c r="F291" s="4" t="s">
        <v>105</v>
      </c>
      <c r="G291" s="4">
        <v>87</v>
      </c>
      <c r="H291" s="4">
        <v>88</v>
      </c>
      <c r="I291" s="4">
        <v>3</v>
      </c>
      <c r="J291" s="4">
        <v>1</v>
      </c>
      <c r="K291" s="4" t="s">
        <v>105</v>
      </c>
      <c r="L291" s="4">
        <v>41218.89</v>
      </c>
      <c r="M291" s="4">
        <v>17.82</v>
      </c>
      <c r="N291" s="4">
        <v>17.82</v>
      </c>
      <c r="O291" s="4">
        <v>2.7</v>
      </c>
      <c r="P291" s="4">
        <v>7.0250000000000004</v>
      </c>
      <c r="Q291" s="4">
        <v>0.60599999999999998</v>
      </c>
      <c r="R291" s="4">
        <v>6.9989999999999997</v>
      </c>
      <c r="S291" s="4"/>
      <c r="T291" s="4" t="str">
        <f>IF(Obstacles1114[[#This Row],[Minimum Distance Vert. Comp. (m)]]&gt;Obstacles1114[[#This Row],[Required Distance At Min. (m)]],"OK","NG")</f>
        <v>OK</v>
      </c>
      <c r="U291" s="4" t="s">
        <v>113</v>
      </c>
      <c r="V29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92" spans="1:22" x14ac:dyDescent="0.25">
      <c r="A292" s="4">
        <v>222</v>
      </c>
      <c r="B292" s="4">
        <v>87</v>
      </c>
      <c r="C292" s="4">
        <v>88</v>
      </c>
      <c r="D292" s="4">
        <v>1</v>
      </c>
      <c r="E292" s="4">
        <v>1</v>
      </c>
      <c r="F292" s="4" t="s">
        <v>110</v>
      </c>
      <c r="G292" s="4">
        <v>87</v>
      </c>
      <c r="H292" s="4">
        <v>88</v>
      </c>
      <c r="I292" s="4">
        <v>3</v>
      </c>
      <c r="J292" s="4">
        <v>1</v>
      </c>
      <c r="K292" s="4" t="s">
        <v>110</v>
      </c>
      <c r="L292" s="4">
        <v>41218.980000000003</v>
      </c>
      <c r="M292" s="4">
        <v>17.82</v>
      </c>
      <c r="N292" s="4">
        <v>17.82</v>
      </c>
      <c r="O292" s="4">
        <v>2.7</v>
      </c>
      <c r="P292" s="4">
        <v>7.0250000000000004</v>
      </c>
      <c r="Q292" s="4">
        <v>0.60599999999999998</v>
      </c>
      <c r="R292" s="4">
        <v>6.9989999999999997</v>
      </c>
      <c r="S292" s="4"/>
      <c r="T292" s="4" t="str">
        <f>IF(Obstacles1114[[#This Row],[Minimum Distance Vert. Comp. (m)]]&gt;Obstacles1114[[#This Row],[Required Distance At Min. (m)]],"OK","NG")</f>
        <v>OK</v>
      </c>
      <c r="U292" s="4" t="s">
        <v>113</v>
      </c>
      <c r="V29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93" spans="1:22" x14ac:dyDescent="0.25">
      <c r="A293" s="4">
        <v>223</v>
      </c>
      <c r="B293" s="4">
        <v>88</v>
      </c>
      <c r="C293" s="4">
        <v>89</v>
      </c>
      <c r="D293" s="4">
        <v>1</v>
      </c>
      <c r="E293" s="4">
        <v>1</v>
      </c>
      <c r="F293" s="4" t="s">
        <v>105</v>
      </c>
      <c r="G293" s="4">
        <v>88</v>
      </c>
      <c r="H293" s="4">
        <v>89</v>
      </c>
      <c r="I293" s="4">
        <v>3</v>
      </c>
      <c r="J293" s="4">
        <v>1</v>
      </c>
      <c r="K293" s="4" t="s">
        <v>105</v>
      </c>
      <c r="L293" s="4">
        <v>41705.4</v>
      </c>
      <c r="M293" s="4">
        <v>17.45</v>
      </c>
      <c r="N293" s="4">
        <v>17.45</v>
      </c>
      <c r="O293" s="4">
        <v>2.7</v>
      </c>
      <c r="P293" s="4">
        <v>7.0250000000000004</v>
      </c>
      <c r="Q293" s="4">
        <v>0.61</v>
      </c>
      <c r="R293" s="4">
        <v>6.9980000000000002</v>
      </c>
      <c r="S293" s="4"/>
      <c r="T293" s="4" t="str">
        <f>IF(Obstacles1114[[#This Row],[Minimum Distance Vert. Comp. (m)]]&gt;Obstacles1114[[#This Row],[Required Distance At Min. (m)]],"OK","NG")</f>
        <v>OK</v>
      </c>
      <c r="U293" s="4" t="s">
        <v>113</v>
      </c>
      <c r="V29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94" spans="1:22" x14ac:dyDescent="0.25">
      <c r="A294" s="4">
        <v>224</v>
      </c>
      <c r="B294" s="4">
        <v>88</v>
      </c>
      <c r="C294" s="4">
        <v>89</v>
      </c>
      <c r="D294" s="4">
        <v>1</v>
      </c>
      <c r="E294" s="4">
        <v>1</v>
      </c>
      <c r="F294" s="4" t="s">
        <v>110</v>
      </c>
      <c r="G294" s="4">
        <v>88</v>
      </c>
      <c r="H294" s="4">
        <v>89</v>
      </c>
      <c r="I294" s="4">
        <v>3</v>
      </c>
      <c r="J294" s="4">
        <v>1</v>
      </c>
      <c r="K294" s="4" t="s">
        <v>110</v>
      </c>
      <c r="L294" s="4">
        <v>41706.01</v>
      </c>
      <c r="M294" s="4">
        <v>17.45</v>
      </c>
      <c r="N294" s="4">
        <v>17.45</v>
      </c>
      <c r="O294" s="4">
        <v>2.7</v>
      </c>
      <c r="P294" s="4">
        <v>7.0250000000000004</v>
      </c>
      <c r="Q294" s="4">
        <v>0.61</v>
      </c>
      <c r="R294" s="4">
        <v>6.9980000000000002</v>
      </c>
      <c r="S294" s="4"/>
      <c r="T294" s="4" t="str">
        <f>IF(Obstacles1114[[#This Row],[Minimum Distance Vert. Comp. (m)]]&gt;Obstacles1114[[#This Row],[Required Distance At Min. (m)]],"OK","NG")</f>
        <v>OK</v>
      </c>
      <c r="U294" s="4" t="s">
        <v>113</v>
      </c>
      <c r="V29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95" spans="1:22" x14ac:dyDescent="0.25">
      <c r="A295" s="4">
        <v>225</v>
      </c>
      <c r="B295" s="4">
        <v>89</v>
      </c>
      <c r="C295" s="4">
        <v>90</v>
      </c>
      <c r="D295" s="4">
        <v>1</v>
      </c>
      <c r="E295" s="4">
        <v>1</v>
      </c>
      <c r="F295" s="4" t="s">
        <v>105</v>
      </c>
      <c r="G295" s="4">
        <v>89</v>
      </c>
      <c r="H295" s="4">
        <v>90</v>
      </c>
      <c r="I295" s="4">
        <v>3</v>
      </c>
      <c r="J295" s="4">
        <v>1</v>
      </c>
      <c r="K295" s="4" t="s">
        <v>105</v>
      </c>
      <c r="L295" s="4">
        <v>42227.45</v>
      </c>
      <c r="M295" s="4">
        <v>23.37</v>
      </c>
      <c r="N295" s="4">
        <v>23.37</v>
      </c>
      <c r="O295" s="4">
        <v>2.7</v>
      </c>
      <c r="P295" s="4">
        <v>7.0259999999999998</v>
      </c>
      <c r="Q295" s="4">
        <v>0.6</v>
      </c>
      <c r="R295" s="4">
        <v>7</v>
      </c>
      <c r="S295" s="4"/>
      <c r="T295" s="4" t="str">
        <f>IF(Obstacles1114[[#This Row],[Minimum Distance Vert. Comp. (m)]]&gt;Obstacles1114[[#This Row],[Required Distance At Min. (m)]],"OK","NG")</f>
        <v>OK</v>
      </c>
      <c r="U295" s="4" t="s">
        <v>113</v>
      </c>
      <c r="V29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96" spans="1:22" x14ac:dyDescent="0.25">
      <c r="A296" s="4">
        <v>226</v>
      </c>
      <c r="B296" s="4">
        <v>89</v>
      </c>
      <c r="C296" s="4">
        <v>90</v>
      </c>
      <c r="D296" s="4">
        <v>1</v>
      </c>
      <c r="E296" s="4">
        <v>1</v>
      </c>
      <c r="F296" s="4" t="s">
        <v>110</v>
      </c>
      <c r="G296" s="4">
        <v>89</v>
      </c>
      <c r="H296" s="4">
        <v>90</v>
      </c>
      <c r="I296" s="4">
        <v>3</v>
      </c>
      <c r="J296" s="4">
        <v>1</v>
      </c>
      <c r="K296" s="4" t="s">
        <v>110</v>
      </c>
      <c r="L296" s="4">
        <v>42227.43</v>
      </c>
      <c r="M296" s="4">
        <v>23.37</v>
      </c>
      <c r="N296" s="4">
        <v>23.37</v>
      </c>
      <c r="O296" s="4">
        <v>2.7</v>
      </c>
      <c r="P296" s="4">
        <v>7.0259999999999998</v>
      </c>
      <c r="Q296" s="4">
        <v>0.6</v>
      </c>
      <c r="R296" s="4">
        <v>7</v>
      </c>
      <c r="S296" s="4"/>
      <c r="T296" s="4" t="str">
        <f>IF(Obstacles1114[[#This Row],[Minimum Distance Vert. Comp. (m)]]&gt;Obstacles1114[[#This Row],[Required Distance At Min. (m)]],"OK","NG")</f>
        <v>OK</v>
      </c>
      <c r="U296" s="4" t="s">
        <v>113</v>
      </c>
      <c r="V29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97" spans="1:22" x14ac:dyDescent="0.25">
      <c r="A297" s="4">
        <v>227</v>
      </c>
      <c r="B297" s="4">
        <v>90</v>
      </c>
      <c r="C297" s="4">
        <v>91</v>
      </c>
      <c r="D297" s="4">
        <v>1</v>
      </c>
      <c r="E297" s="4">
        <v>1</v>
      </c>
      <c r="F297" s="4" t="s">
        <v>105</v>
      </c>
      <c r="G297" s="4">
        <v>90</v>
      </c>
      <c r="H297" s="4">
        <v>91</v>
      </c>
      <c r="I297" s="4">
        <v>3</v>
      </c>
      <c r="J297" s="4">
        <v>1</v>
      </c>
      <c r="K297" s="4" t="s">
        <v>105</v>
      </c>
      <c r="L297" s="4">
        <v>42741.95</v>
      </c>
      <c r="M297" s="4">
        <v>16.27</v>
      </c>
      <c r="N297" s="4">
        <v>16.27</v>
      </c>
      <c r="O297" s="4">
        <v>2.7</v>
      </c>
      <c r="P297" s="4">
        <v>7.0259999999999998</v>
      </c>
      <c r="Q297" s="4">
        <v>0.60099999999999998</v>
      </c>
      <c r="R297" s="4">
        <v>7</v>
      </c>
      <c r="S297" s="4"/>
      <c r="T297" s="4" t="str">
        <f>IF(Obstacles1114[[#This Row],[Minimum Distance Vert. Comp. (m)]]&gt;Obstacles1114[[#This Row],[Required Distance At Min. (m)]],"OK","NG")</f>
        <v>OK</v>
      </c>
      <c r="U297" s="4" t="s">
        <v>113</v>
      </c>
      <c r="V29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98" spans="1:22" x14ac:dyDescent="0.25">
      <c r="A298" s="4">
        <v>228</v>
      </c>
      <c r="B298" s="4">
        <v>90</v>
      </c>
      <c r="C298" s="4">
        <v>91</v>
      </c>
      <c r="D298" s="4">
        <v>1</v>
      </c>
      <c r="E298" s="4">
        <v>1</v>
      </c>
      <c r="F298" s="4" t="s">
        <v>110</v>
      </c>
      <c r="G298" s="4">
        <v>90</v>
      </c>
      <c r="H298" s="4">
        <v>91</v>
      </c>
      <c r="I298" s="4">
        <v>3</v>
      </c>
      <c r="J298" s="4">
        <v>1</v>
      </c>
      <c r="K298" s="4" t="s">
        <v>110</v>
      </c>
      <c r="L298" s="4">
        <v>42741</v>
      </c>
      <c r="M298" s="4">
        <v>16.27</v>
      </c>
      <c r="N298" s="4">
        <v>16.27</v>
      </c>
      <c r="O298" s="4">
        <v>2.7</v>
      </c>
      <c r="P298" s="4">
        <v>7.0259999999999998</v>
      </c>
      <c r="Q298" s="4">
        <v>0.60099999999999998</v>
      </c>
      <c r="R298" s="4">
        <v>7</v>
      </c>
      <c r="S298" s="4"/>
      <c r="T298" s="4" t="str">
        <f>IF(Obstacles1114[[#This Row],[Minimum Distance Vert. Comp. (m)]]&gt;Obstacles1114[[#This Row],[Required Distance At Min. (m)]],"OK","NG")</f>
        <v>OK</v>
      </c>
      <c r="U298" s="4" t="s">
        <v>113</v>
      </c>
      <c r="V29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99" spans="1:22" x14ac:dyDescent="0.25">
      <c r="A299" s="4">
        <v>229</v>
      </c>
      <c r="B299" s="4">
        <v>91</v>
      </c>
      <c r="C299" s="4">
        <v>92</v>
      </c>
      <c r="D299" s="4">
        <v>1</v>
      </c>
      <c r="E299" s="4">
        <v>1</v>
      </c>
      <c r="F299" s="4" t="s">
        <v>105</v>
      </c>
      <c r="G299" s="4">
        <v>91</v>
      </c>
      <c r="H299" s="4">
        <v>92</v>
      </c>
      <c r="I299" s="4">
        <v>3</v>
      </c>
      <c r="J299" s="4">
        <v>1</v>
      </c>
      <c r="K299" s="4" t="s">
        <v>105</v>
      </c>
      <c r="L299" s="4">
        <v>43173.599999999999</v>
      </c>
      <c r="M299" s="4">
        <v>11.84</v>
      </c>
      <c r="N299" s="4">
        <v>11.84</v>
      </c>
      <c r="O299" s="4">
        <v>2.7</v>
      </c>
      <c r="P299" s="4">
        <v>7.0259999999999998</v>
      </c>
      <c r="Q299" s="4">
        <v>0.60199999999999998</v>
      </c>
      <c r="R299" s="4">
        <v>7</v>
      </c>
      <c r="S299" s="4"/>
      <c r="T299" s="4" t="str">
        <f>IF(Obstacles1114[[#This Row],[Minimum Distance Vert. Comp. (m)]]&gt;Obstacles1114[[#This Row],[Required Distance At Min. (m)]],"OK","NG")</f>
        <v>OK</v>
      </c>
      <c r="U299" s="4" t="s">
        <v>113</v>
      </c>
      <c r="V29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00" spans="1:22" x14ac:dyDescent="0.25">
      <c r="A300" s="4">
        <v>231</v>
      </c>
      <c r="B300" s="4">
        <v>91</v>
      </c>
      <c r="C300" s="4">
        <v>92</v>
      </c>
      <c r="D300" s="4">
        <v>1</v>
      </c>
      <c r="E300" s="4">
        <v>1</v>
      </c>
      <c r="F300" s="4" t="s">
        <v>110</v>
      </c>
      <c r="G300" s="4">
        <v>91</v>
      </c>
      <c r="H300" s="4">
        <v>92</v>
      </c>
      <c r="I300" s="4">
        <v>3</v>
      </c>
      <c r="J300" s="4">
        <v>1</v>
      </c>
      <c r="K300" s="4" t="s">
        <v>110</v>
      </c>
      <c r="L300" s="4">
        <v>43174.04</v>
      </c>
      <c r="M300" s="4">
        <v>11.84</v>
      </c>
      <c r="N300" s="4">
        <v>11.84</v>
      </c>
      <c r="O300" s="4">
        <v>2.7</v>
      </c>
      <c r="P300" s="4">
        <v>7.0250000000000004</v>
      </c>
      <c r="Q300" s="4">
        <v>0.60199999999999998</v>
      </c>
      <c r="R300" s="4">
        <v>7</v>
      </c>
      <c r="S300" s="4"/>
      <c r="T300" s="4" t="str">
        <f>IF(Obstacles1114[[#This Row],[Minimum Distance Vert. Comp. (m)]]&gt;Obstacles1114[[#This Row],[Required Distance At Min. (m)]],"OK","NG")</f>
        <v>OK</v>
      </c>
      <c r="U300" s="4" t="s">
        <v>113</v>
      </c>
      <c r="V30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01" spans="1:22" x14ac:dyDescent="0.25">
      <c r="A301" s="4">
        <v>233</v>
      </c>
      <c r="B301" s="4">
        <v>92</v>
      </c>
      <c r="C301" s="4">
        <v>93</v>
      </c>
      <c r="D301" s="4">
        <v>1</v>
      </c>
      <c r="E301" s="4">
        <v>1</v>
      </c>
      <c r="F301" s="4" t="s">
        <v>105</v>
      </c>
      <c r="G301" s="4">
        <v>92</v>
      </c>
      <c r="H301" s="4">
        <v>93</v>
      </c>
      <c r="I301" s="4">
        <v>3</v>
      </c>
      <c r="J301" s="4">
        <v>1</v>
      </c>
      <c r="K301" s="4" t="s">
        <v>105</v>
      </c>
      <c r="L301" s="4">
        <v>43594.19</v>
      </c>
      <c r="M301" s="4">
        <v>14.6</v>
      </c>
      <c r="N301" s="4">
        <v>14.6</v>
      </c>
      <c r="O301" s="4">
        <v>2.7</v>
      </c>
      <c r="P301" s="4">
        <v>7.0250000000000004</v>
      </c>
      <c r="Q301" s="4">
        <v>0.60699999999999998</v>
      </c>
      <c r="R301" s="4">
        <v>6.9989999999999997</v>
      </c>
      <c r="S301" s="4"/>
      <c r="T301" s="4" t="str">
        <f>IF(Obstacles1114[[#This Row],[Minimum Distance Vert. Comp. (m)]]&gt;Obstacles1114[[#This Row],[Required Distance At Min. (m)]],"OK","NG")</f>
        <v>OK</v>
      </c>
      <c r="U301" s="4" t="s">
        <v>113</v>
      </c>
      <c r="V30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02" spans="1:22" x14ac:dyDescent="0.25">
      <c r="A302" s="4">
        <v>234</v>
      </c>
      <c r="B302" s="4">
        <v>92</v>
      </c>
      <c r="C302" s="4">
        <v>93</v>
      </c>
      <c r="D302" s="4">
        <v>1</v>
      </c>
      <c r="E302" s="4">
        <v>1</v>
      </c>
      <c r="F302" s="4" t="s">
        <v>110</v>
      </c>
      <c r="G302" s="4">
        <v>92</v>
      </c>
      <c r="H302" s="4">
        <v>93</v>
      </c>
      <c r="I302" s="4">
        <v>3</v>
      </c>
      <c r="J302" s="4">
        <v>1</v>
      </c>
      <c r="K302" s="4" t="s">
        <v>110</v>
      </c>
      <c r="L302" s="4">
        <v>43593.79</v>
      </c>
      <c r="M302" s="4">
        <v>14.6</v>
      </c>
      <c r="N302" s="4">
        <v>14.6</v>
      </c>
      <c r="O302" s="4">
        <v>2.7</v>
      </c>
      <c r="P302" s="4">
        <v>7.0250000000000004</v>
      </c>
      <c r="Q302" s="4">
        <v>0.60699999999999998</v>
      </c>
      <c r="R302" s="4">
        <v>6.9989999999999997</v>
      </c>
      <c r="S302" s="4"/>
      <c r="T302" s="4" t="str">
        <f>IF(Obstacles1114[[#This Row],[Minimum Distance Vert. Comp. (m)]]&gt;Obstacles1114[[#This Row],[Required Distance At Min. (m)]],"OK","NG")</f>
        <v>OK</v>
      </c>
      <c r="U302" s="4" t="s">
        <v>113</v>
      </c>
      <c r="V30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03" spans="1:22" x14ac:dyDescent="0.25">
      <c r="A303" s="4">
        <v>236</v>
      </c>
      <c r="B303" s="4">
        <v>93</v>
      </c>
      <c r="C303" s="4">
        <v>94</v>
      </c>
      <c r="D303" s="4">
        <v>1</v>
      </c>
      <c r="E303" s="4">
        <v>1</v>
      </c>
      <c r="F303" s="4" t="s">
        <v>105</v>
      </c>
      <c r="G303" s="4">
        <v>93</v>
      </c>
      <c r="H303" s="4">
        <v>94</v>
      </c>
      <c r="I303" s="4">
        <v>3</v>
      </c>
      <c r="J303" s="4">
        <v>1</v>
      </c>
      <c r="K303" s="4" t="s">
        <v>105</v>
      </c>
      <c r="L303" s="4">
        <v>44081.14</v>
      </c>
      <c r="M303" s="4">
        <v>21.13</v>
      </c>
      <c r="N303" s="4">
        <v>21.13</v>
      </c>
      <c r="O303" s="4">
        <v>2.7</v>
      </c>
      <c r="P303" s="4">
        <v>7.0259999999999998</v>
      </c>
      <c r="Q303" s="4">
        <v>0.60199999999999998</v>
      </c>
      <c r="R303" s="4">
        <v>7</v>
      </c>
      <c r="S303" s="4"/>
      <c r="T303" s="4" t="str">
        <f>IF(Obstacles1114[[#This Row],[Minimum Distance Vert. Comp. (m)]]&gt;Obstacles1114[[#This Row],[Required Distance At Min. (m)]],"OK","NG")</f>
        <v>OK</v>
      </c>
      <c r="U303" s="4" t="s">
        <v>113</v>
      </c>
      <c r="V30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04" spans="1:22" x14ac:dyDescent="0.25">
      <c r="A304" s="4">
        <v>237</v>
      </c>
      <c r="B304" s="4">
        <v>93</v>
      </c>
      <c r="C304" s="4">
        <v>94</v>
      </c>
      <c r="D304" s="4">
        <v>1</v>
      </c>
      <c r="E304" s="4">
        <v>1</v>
      </c>
      <c r="F304" s="4" t="s">
        <v>110</v>
      </c>
      <c r="G304" s="4">
        <v>93</v>
      </c>
      <c r="H304" s="4">
        <v>94</v>
      </c>
      <c r="I304" s="4">
        <v>3</v>
      </c>
      <c r="J304" s="4">
        <v>1</v>
      </c>
      <c r="K304" s="4" t="s">
        <v>110</v>
      </c>
      <c r="L304" s="4">
        <v>44081.09</v>
      </c>
      <c r="M304" s="4">
        <v>21.13</v>
      </c>
      <c r="N304" s="4">
        <v>21.13</v>
      </c>
      <c r="O304" s="4">
        <v>2.7</v>
      </c>
      <c r="P304" s="4">
        <v>7.0250000000000004</v>
      </c>
      <c r="Q304" s="4">
        <v>0.60199999999999998</v>
      </c>
      <c r="R304" s="4">
        <v>6.9989999999999997</v>
      </c>
      <c r="S304" s="4"/>
      <c r="T304" s="4" t="str">
        <f>IF(Obstacles1114[[#This Row],[Minimum Distance Vert. Comp. (m)]]&gt;Obstacles1114[[#This Row],[Required Distance At Min. (m)]],"OK","NG")</f>
        <v>OK</v>
      </c>
      <c r="U304" s="4" t="s">
        <v>113</v>
      </c>
      <c r="V30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05" spans="1:22" x14ac:dyDescent="0.25">
      <c r="A305" s="4">
        <v>238</v>
      </c>
      <c r="B305" s="4">
        <v>94</v>
      </c>
      <c r="C305" s="4">
        <v>95</v>
      </c>
      <c r="D305" s="4">
        <v>1</v>
      </c>
      <c r="E305" s="4">
        <v>1</v>
      </c>
      <c r="F305" s="4" t="s">
        <v>105</v>
      </c>
      <c r="G305" s="4">
        <v>94</v>
      </c>
      <c r="H305" s="4">
        <v>95</v>
      </c>
      <c r="I305" s="4">
        <v>3</v>
      </c>
      <c r="J305" s="4">
        <v>1</v>
      </c>
      <c r="K305" s="4" t="s">
        <v>105</v>
      </c>
      <c r="L305" s="4">
        <v>44602.37</v>
      </c>
      <c r="M305" s="4">
        <v>19.25</v>
      </c>
      <c r="N305" s="4">
        <v>19.25</v>
      </c>
      <c r="O305" s="4">
        <v>2.7</v>
      </c>
      <c r="P305" s="4">
        <v>7.0259999999999998</v>
      </c>
      <c r="Q305" s="4">
        <v>0.60199999999999998</v>
      </c>
      <c r="R305" s="4">
        <v>7</v>
      </c>
      <c r="S305" s="4"/>
      <c r="T305" s="4" t="str">
        <f>IF(Obstacles1114[[#This Row],[Minimum Distance Vert. Comp. (m)]]&gt;Obstacles1114[[#This Row],[Required Distance At Min. (m)]],"OK","NG")</f>
        <v>OK</v>
      </c>
      <c r="U305" s="4" t="s">
        <v>113</v>
      </c>
      <c r="V30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06" spans="1:22" x14ac:dyDescent="0.25">
      <c r="A306" s="4">
        <v>239</v>
      </c>
      <c r="B306" s="4">
        <v>94</v>
      </c>
      <c r="C306" s="4">
        <v>95</v>
      </c>
      <c r="D306" s="4">
        <v>1</v>
      </c>
      <c r="E306" s="4">
        <v>1</v>
      </c>
      <c r="F306" s="4" t="s">
        <v>110</v>
      </c>
      <c r="G306" s="4">
        <v>94</v>
      </c>
      <c r="H306" s="4">
        <v>95</v>
      </c>
      <c r="I306" s="4">
        <v>3</v>
      </c>
      <c r="J306" s="4">
        <v>1</v>
      </c>
      <c r="K306" s="4" t="s">
        <v>110</v>
      </c>
      <c r="L306" s="4">
        <v>44601.4</v>
      </c>
      <c r="M306" s="4">
        <v>19.239999999999998</v>
      </c>
      <c r="N306" s="4">
        <v>19.239999999999998</v>
      </c>
      <c r="O306" s="4">
        <v>2.7</v>
      </c>
      <c r="P306" s="4">
        <v>7.0259999999999998</v>
      </c>
      <c r="Q306" s="4">
        <v>0.60199999999999998</v>
      </c>
      <c r="R306" s="4">
        <v>7</v>
      </c>
      <c r="S306" s="4"/>
      <c r="T306" s="4" t="str">
        <f>IF(Obstacles1114[[#This Row],[Minimum Distance Vert. Comp. (m)]]&gt;Obstacles1114[[#This Row],[Required Distance At Min. (m)]],"OK","NG")</f>
        <v>OK</v>
      </c>
      <c r="U306" s="4" t="s">
        <v>113</v>
      </c>
      <c r="V30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07" spans="1:22" x14ac:dyDescent="0.25">
      <c r="A307" s="4">
        <v>240</v>
      </c>
      <c r="B307" s="4">
        <v>95</v>
      </c>
      <c r="C307" s="4">
        <v>96</v>
      </c>
      <c r="D307" s="4">
        <v>1</v>
      </c>
      <c r="E307" s="4">
        <v>1</v>
      </c>
      <c r="F307" s="4" t="s">
        <v>105</v>
      </c>
      <c r="G307" s="4">
        <v>95</v>
      </c>
      <c r="H307" s="4">
        <v>96</v>
      </c>
      <c r="I307" s="4">
        <v>3</v>
      </c>
      <c r="J307" s="4">
        <v>1</v>
      </c>
      <c r="K307" s="4" t="s">
        <v>105</v>
      </c>
      <c r="L307" s="4">
        <v>45078.94</v>
      </c>
      <c r="M307" s="4">
        <v>14.88</v>
      </c>
      <c r="N307" s="4">
        <v>14.87</v>
      </c>
      <c r="O307" s="4">
        <v>2.7</v>
      </c>
      <c r="P307" s="4">
        <v>7.024</v>
      </c>
      <c r="Q307" s="4">
        <v>0.68400000000000005</v>
      </c>
      <c r="R307" s="4">
        <v>6.9909999999999997</v>
      </c>
      <c r="S307" s="4"/>
      <c r="T307" s="4" t="str">
        <f>IF(Obstacles1114[[#This Row],[Minimum Distance Vert. Comp. (m)]]&gt;Obstacles1114[[#This Row],[Required Distance At Min. (m)]],"OK","NG")</f>
        <v>OK</v>
      </c>
      <c r="U307" s="4" t="s">
        <v>113</v>
      </c>
      <c r="V30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08" spans="1:22" x14ac:dyDescent="0.25">
      <c r="A308" s="4">
        <v>242</v>
      </c>
      <c r="B308" s="4">
        <v>95</v>
      </c>
      <c r="C308" s="4">
        <v>96</v>
      </c>
      <c r="D308" s="4">
        <v>1</v>
      </c>
      <c r="E308" s="4">
        <v>1</v>
      </c>
      <c r="F308" s="4" t="s">
        <v>110</v>
      </c>
      <c r="G308" s="4">
        <v>95</v>
      </c>
      <c r="H308" s="4">
        <v>96</v>
      </c>
      <c r="I308" s="4">
        <v>3</v>
      </c>
      <c r="J308" s="4">
        <v>1</v>
      </c>
      <c r="K308" s="4" t="s">
        <v>110</v>
      </c>
      <c r="L308" s="4">
        <v>45078.94</v>
      </c>
      <c r="M308" s="4">
        <v>14.88</v>
      </c>
      <c r="N308" s="4">
        <v>14.87</v>
      </c>
      <c r="O308" s="4">
        <v>2.7</v>
      </c>
      <c r="P308" s="4">
        <v>7.0250000000000004</v>
      </c>
      <c r="Q308" s="4">
        <v>0.69399999999999995</v>
      </c>
      <c r="R308" s="4">
        <v>6.9909999999999997</v>
      </c>
      <c r="S308" s="4"/>
      <c r="T308" s="4" t="str">
        <f>IF(Obstacles1114[[#This Row],[Minimum Distance Vert. Comp. (m)]]&gt;Obstacles1114[[#This Row],[Required Distance At Min. (m)]],"OK","NG")</f>
        <v>OK</v>
      </c>
      <c r="U308" s="4" t="s">
        <v>113</v>
      </c>
      <c r="V30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09" spans="1:22" x14ac:dyDescent="0.25">
      <c r="A309" s="4">
        <v>244</v>
      </c>
      <c r="B309" s="4">
        <v>96</v>
      </c>
      <c r="C309" s="4">
        <v>97</v>
      </c>
      <c r="D309" s="4">
        <v>41</v>
      </c>
      <c r="E309" s="4">
        <v>1</v>
      </c>
      <c r="F309" s="4" t="s">
        <v>105</v>
      </c>
      <c r="G309" s="4">
        <v>96</v>
      </c>
      <c r="H309" s="4">
        <v>97</v>
      </c>
      <c r="I309" s="4">
        <v>43</v>
      </c>
      <c r="J309" s="4">
        <v>1</v>
      </c>
      <c r="K309" s="4" t="s">
        <v>105</v>
      </c>
      <c r="L309" s="4">
        <v>45506.04</v>
      </c>
      <c r="M309" s="4">
        <v>10.9</v>
      </c>
      <c r="N309" s="4">
        <v>10.9</v>
      </c>
      <c r="O309" s="4">
        <v>2.7</v>
      </c>
      <c r="P309" s="4">
        <v>7.0259999999999998</v>
      </c>
      <c r="Q309" s="4">
        <v>0.66800000000000004</v>
      </c>
      <c r="R309" s="4">
        <v>6.9939999999999998</v>
      </c>
      <c r="S309" s="4"/>
      <c r="T309" s="4" t="str">
        <f>IF(Obstacles1114[[#This Row],[Minimum Distance Vert. Comp. (m)]]&gt;Obstacles1114[[#This Row],[Required Distance At Min. (m)]],"OK","NG")</f>
        <v>OK</v>
      </c>
      <c r="U309" s="4" t="s">
        <v>113</v>
      </c>
      <c r="V30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10" spans="1:22" x14ac:dyDescent="0.25">
      <c r="A310" s="4">
        <v>246</v>
      </c>
      <c r="B310" s="4">
        <v>96</v>
      </c>
      <c r="C310" s="4">
        <v>97</v>
      </c>
      <c r="D310" s="4">
        <v>41</v>
      </c>
      <c r="E310" s="4">
        <v>1</v>
      </c>
      <c r="F310" s="4" t="s">
        <v>110</v>
      </c>
      <c r="G310" s="4">
        <v>96</v>
      </c>
      <c r="H310" s="4">
        <v>97</v>
      </c>
      <c r="I310" s="4">
        <v>43</v>
      </c>
      <c r="J310" s="4">
        <v>1</v>
      </c>
      <c r="K310" s="4" t="s">
        <v>110</v>
      </c>
      <c r="L310" s="4">
        <v>45506.03</v>
      </c>
      <c r="M310" s="4">
        <v>10.9</v>
      </c>
      <c r="N310" s="4">
        <v>10.9</v>
      </c>
      <c r="O310" s="4">
        <v>2.7</v>
      </c>
      <c r="P310" s="4">
        <v>7.0270000000000001</v>
      </c>
      <c r="Q310" s="4">
        <v>0.67700000000000005</v>
      </c>
      <c r="R310" s="4">
        <v>6.9939999999999998</v>
      </c>
      <c r="S310" s="4"/>
      <c r="T310" s="4" t="str">
        <f>IF(Obstacles1114[[#This Row],[Minimum Distance Vert. Comp. (m)]]&gt;Obstacles1114[[#This Row],[Required Distance At Min. (m)]],"OK","NG")</f>
        <v>OK</v>
      </c>
      <c r="U310" s="4" t="s">
        <v>113</v>
      </c>
      <c r="V31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11" spans="1:22" x14ac:dyDescent="0.25">
      <c r="A311" s="4">
        <v>248</v>
      </c>
      <c r="B311" s="4">
        <v>97</v>
      </c>
      <c r="C311" s="4">
        <v>98</v>
      </c>
      <c r="D311" s="4">
        <v>1</v>
      </c>
      <c r="E311" s="4">
        <v>1</v>
      </c>
      <c r="F311" s="4" t="s">
        <v>105</v>
      </c>
      <c r="G311" s="4">
        <v>97</v>
      </c>
      <c r="H311" s="4">
        <v>98</v>
      </c>
      <c r="I311" s="4">
        <v>3</v>
      </c>
      <c r="J311" s="4">
        <v>1</v>
      </c>
      <c r="K311" s="4" t="s">
        <v>105</v>
      </c>
      <c r="L311" s="4">
        <v>45917.18</v>
      </c>
      <c r="M311" s="4">
        <v>14.63</v>
      </c>
      <c r="N311" s="4">
        <v>14.63</v>
      </c>
      <c r="O311" s="4">
        <v>2.7</v>
      </c>
      <c r="P311" s="4">
        <v>7.0259999999999998</v>
      </c>
      <c r="Q311" s="4">
        <v>0.60199999999999998</v>
      </c>
      <c r="R311" s="4">
        <v>7</v>
      </c>
      <c r="S311" s="4"/>
      <c r="T311" s="4" t="str">
        <f>IF(Obstacles1114[[#This Row],[Minimum Distance Vert. Comp. (m)]]&gt;Obstacles1114[[#This Row],[Required Distance At Min. (m)]],"OK","NG")</f>
        <v>OK</v>
      </c>
      <c r="U311" s="4" t="s">
        <v>113</v>
      </c>
      <c r="V31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12" spans="1:22" x14ac:dyDescent="0.25">
      <c r="A312" s="4">
        <v>249</v>
      </c>
      <c r="B312" s="4">
        <v>97</v>
      </c>
      <c r="C312" s="4">
        <v>98</v>
      </c>
      <c r="D312" s="4">
        <v>1</v>
      </c>
      <c r="E312" s="4">
        <v>1</v>
      </c>
      <c r="F312" s="4" t="s">
        <v>110</v>
      </c>
      <c r="G312" s="4">
        <v>97</v>
      </c>
      <c r="H312" s="4">
        <v>98</v>
      </c>
      <c r="I312" s="4">
        <v>3</v>
      </c>
      <c r="J312" s="4">
        <v>1</v>
      </c>
      <c r="K312" s="4" t="s">
        <v>110</v>
      </c>
      <c r="L312" s="4">
        <v>45917.69</v>
      </c>
      <c r="M312" s="4">
        <v>14.63</v>
      </c>
      <c r="N312" s="4">
        <v>14.62</v>
      </c>
      <c r="O312" s="4">
        <v>2.7</v>
      </c>
      <c r="P312" s="4">
        <v>7.0259999999999998</v>
      </c>
      <c r="Q312" s="4">
        <v>0.60199999999999998</v>
      </c>
      <c r="R312" s="4">
        <v>7</v>
      </c>
      <c r="S312" s="4"/>
      <c r="T312" s="4" t="str">
        <f>IF(Obstacles1114[[#This Row],[Minimum Distance Vert. Comp. (m)]]&gt;Obstacles1114[[#This Row],[Required Distance At Min. (m)]],"OK","NG")</f>
        <v>OK</v>
      </c>
      <c r="U312" s="4" t="s">
        <v>113</v>
      </c>
      <c r="V31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13" spans="1:22" x14ac:dyDescent="0.25">
      <c r="A313" s="4">
        <v>251</v>
      </c>
      <c r="B313" s="4">
        <v>98</v>
      </c>
      <c r="C313" s="4">
        <v>99</v>
      </c>
      <c r="D313" s="4">
        <v>1</v>
      </c>
      <c r="E313" s="4">
        <v>1</v>
      </c>
      <c r="F313" s="4" t="s">
        <v>105</v>
      </c>
      <c r="G313" s="4">
        <v>98</v>
      </c>
      <c r="H313" s="4">
        <v>99</v>
      </c>
      <c r="I313" s="4">
        <v>3</v>
      </c>
      <c r="J313" s="4">
        <v>1</v>
      </c>
      <c r="K313" s="4" t="s">
        <v>105</v>
      </c>
      <c r="L313" s="4">
        <v>46416.25</v>
      </c>
      <c r="M313" s="4">
        <v>23.02</v>
      </c>
      <c r="N313" s="4">
        <v>23.02</v>
      </c>
      <c r="O313" s="4">
        <v>2.7</v>
      </c>
      <c r="P313" s="4">
        <v>7.0259999999999998</v>
      </c>
      <c r="Q313" s="4">
        <v>0.6</v>
      </c>
      <c r="R313" s="4">
        <v>7.0010000000000003</v>
      </c>
      <c r="S313" s="4"/>
      <c r="T313" s="4" t="str">
        <f>IF(Obstacles1114[[#This Row],[Minimum Distance Vert. Comp. (m)]]&gt;Obstacles1114[[#This Row],[Required Distance At Min. (m)]],"OK","NG")</f>
        <v>OK</v>
      </c>
      <c r="U313" s="4" t="s">
        <v>113</v>
      </c>
      <c r="V31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14" spans="1:22" x14ac:dyDescent="0.25">
      <c r="A314" s="4">
        <v>252</v>
      </c>
      <c r="B314" s="4">
        <v>98</v>
      </c>
      <c r="C314" s="4">
        <v>99</v>
      </c>
      <c r="D314" s="4">
        <v>1</v>
      </c>
      <c r="E314" s="4">
        <v>1</v>
      </c>
      <c r="F314" s="4" t="s">
        <v>110</v>
      </c>
      <c r="G314" s="4">
        <v>98</v>
      </c>
      <c r="H314" s="4">
        <v>99</v>
      </c>
      <c r="I314" s="4">
        <v>3</v>
      </c>
      <c r="J314" s="4">
        <v>1</v>
      </c>
      <c r="K314" s="4" t="s">
        <v>110</v>
      </c>
      <c r="L314" s="4">
        <v>46417.23</v>
      </c>
      <c r="M314" s="4">
        <v>23.02</v>
      </c>
      <c r="N314" s="4">
        <v>23.02</v>
      </c>
      <c r="O314" s="4">
        <v>2.7</v>
      </c>
      <c r="P314" s="4">
        <v>7.0250000000000004</v>
      </c>
      <c r="Q314" s="4">
        <v>0.6</v>
      </c>
      <c r="R314" s="4">
        <v>6.9989999999999997</v>
      </c>
      <c r="S314" s="4"/>
      <c r="T314" s="4" t="str">
        <f>IF(Obstacles1114[[#This Row],[Minimum Distance Vert. Comp. (m)]]&gt;Obstacles1114[[#This Row],[Required Distance At Min. (m)]],"OK","NG")</f>
        <v>OK</v>
      </c>
      <c r="U314" s="4" t="s">
        <v>113</v>
      </c>
      <c r="V31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15" spans="1:22" x14ac:dyDescent="0.25">
      <c r="A315" s="4">
        <v>253</v>
      </c>
      <c r="B315" s="4">
        <v>99</v>
      </c>
      <c r="C315" s="4">
        <v>100</v>
      </c>
      <c r="D315" s="4">
        <v>1</v>
      </c>
      <c r="E315" s="4">
        <v>1</v>
      </c>
      <c r="F315" s="4" t="s">
        <v>105</v>
      </c>
      <c r="G315" s="4">
        <v>99</v>
      </c>
      <c r="H315" s="4">
        <v>100</v>
      </c>
      <c r="I315" s="4">
        <v>3</v>
      </c>
      <c r="J315" s="4">
        <v>1</v>
      </c>
      <c r="K315" s="4" t="s">
        <v>105</v>
      </c>
      <c r="L315" s="4">
        <v>46932.27</v>
      </c>
      <c r="M315" s="4">
        <v>16.79</v>
      </c>
      <c r="N315" s="4">
        <v>16.79</v>
      </c>
      <c r="O315" s="4">
        <v>2.7</v>
      </c>
      <c r="P315" s="4">
        <v>7.0250000000000004</v>
      </c>
      <c r="Q315" s="4">
        <v>0.61399999999999999</v>
      </c>
      <c r="R315" s="4">
        <v>6.9980000000000002</v>
      </c>
      <c r="S315" s="4"/>
      <c r="T315" s="4" t="str">
        <f>IF(Obstacles1114[[#This Row],[Minimum Distance Vert. Comp. (m)]]&gt;Obstacles1114[[#This Row],[Required Distance At Min. (m)]],"OK","NG")</f>
        <v>OK</v>
      </c>
      <c r="U315" s="4" t="s">
        <v>113</v>
      </c>
      <c r="V31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16" spans="1:22" x14ac:dyDescent="0.25">
      <c r="A316" s="4">
        <v>254</v>
      </c>
      <c r="B316" s="4">
        <v>99</v>
      </c>
      <c r="C316" s="4">
        <v>100</v>
      </c>
      <c r="D316" s="4">
        <v>1</v>
      </c>
      <c r="E316" s="4">
        <v>1</v>
      </c>
      <c r="F316" s="4" t="s">
        <v>110</v>
      </c>
      <c r="G316" s="4">
        <v>99</v>
      </c>
      <c r="H316" s="4">
        <v>100</v>
      </c>
      <c r="I316" s="4">
        <v>3</v>
      </c>
      <c r="J316" s="4">
        <v>1</v>
      </c>
      <c r="K316" s="4" t="s">
        <v>110</v>
      </c>
      <c r="L316" s="4">
        <v>46931.4</v>
      </c>
      <c r="M316" s="4">
        <v>16.79</v>
      </c>
      <c r="N316" s="4">
        <v>16.79</v>
      </c>
      <c r="O316" s="4">
        <v>2.7</v>
      </c>
      <c r="P316" s="4">
        <v>7.024</v>
      </c>
      <c r="Q316" s="4">
        <v>0.61399999999999999</v>
      </c>
      <c r="R316" s="4">
        <v>6.9969999999999999</v>
      </c>
      <c r="S316" s="4"/>
      <c r="T316" s="4" t="str">
        <f>IF(Obstacles1114[[#This Row],[Minimum Distance Vert. Comp. (m)]]&gt;Obstacles1114[[#This Row],[Required Distance At Min. (m)]],"OK","NG")</f>
        <v>OK</v>
      </c>
      <c r="U316" s="4" t="s">
        <v>113</v>
      </c>
      <c r="V31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17" spans="1:22" x14ac:dyDescent="0.25">
      <c r="A317" s="4">
        <v>255</v>
      </c>
      <c r="B317" s="4">
        <v>100</v>
      </c>
      <c r="C317" s="4">
        <v>101</v>
      </c>
      <c r="D317" s="4">
        <v>1</v>
      </c>
      <c r="E317" s="4">
        <v>1</v>
      </c>
      <c r="F317" s="4" t="s">
        <v>105</v>
      </c>
      <c r="G317" s="4">
        <v>100</v>
      </c>
      <c r="H317" s="4">
        <v>101</v>
      </c>
      <c r="I317" s="4">
        <v>3</v>
      </c>
      <c r="J317" s="4">
        <v>1</v>
      </c>
      <c r="K317" s="4" t="s">
        <v>105</v>
      </c>
      <c r="L317" s="4">
        <v>47408.11</v>
      </c>
      <c r="M317" s="4">
        <v>17.079999999999998</v>
      </c>
      <c r="N317" s="4">
        <v>17.079999999999998</v>
      </c>
      <c r="O317" s="4">
        <v>2.7</v>
      </c>
      <c r="P317" s="4">
        <v>7.0259999999999998</v>
      </c>
      <c r="Q317" s="4">
        <v>0.60199999999999998</v>
      </c>
      <c r="R317" s="4">
        <v>7</v>
      </c>
      <c r="S317" s="4"/>
      <c r="T317" s="4" t="str">
        <f>IF(Obstacles1114[[#This Row],[Minimum Distance Vert. Comp. (m)]]&gt;Obstacles1114[[#This Row],[Required Distance At Min. (m)]],"OK","NG")</f>
        <v>OK</v>
      </c>
      <c r="U317" s="4" t="s">
        <v>113</v>
      </c>
      <c r="V31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18" spans="1:22" x14ac:dyDescent="0.25">
      <c r="A318" s="4">
        <v>256</v>
      </c>
      <c r="B318" s="4">
        <v>100</v>
      </c>
      <c r="C318" s="4">
        <v>101</v>
      </c>
      <c r="D318" s="4">
        <v>1</v>
      </c>
      <c r="E318" s="4">
        <v>1</v>
      </c>
      <c r="F318" s="4" t="s">
        <v>110</v>
      </c>
      <c r="G318" s="4">
        <v>100</v>
      </c>
      <c r="H318" s="4">
        <v>101</v>
      </c>
      <c r="I318" s="4">
        <v>3</v>
      </c>
      <c r="J318" s="4">
        <v>1</v>
      </c>
      <c r="K318" s="4" t="s">
        <v>110</v>
      </c>
      <c r="L318" s="4">
        <v>47408.160000000003</v>
      </c>
      <c r="M318" s="4">
        <v>17.079999999999998</v>
      </c>
      <c r="N318" s="4">
        <v>17.079999999999998</v>
      </c>
      <c r="O318" s="4">
        <v>2.7</v>
      </c>
      <c r="P318" s="4">
        <v>7.0250000000000004</v>
      </c>
      <c r="Q318" s="4">
        <v>0.60199999999999998</v>
      </c>
      <c r="R318" s="4">
        <v>6.9989999999999997</v>
      </c>
      <c r="S318" s="4"/>
      <c r="T318" s="4" t="str">
        <f>IF(Obstacles1114[[#This Row],[Minimum Distance Vert. Comp. (m)]]&gt;Obstacles1114[[#This Row],[Required Distance At Min. (m)]],"OK","NG")</f>
        <v>OK</v>
      </c>
      <c r="U318" s="4" t="s">
        <v>113</v>
      </c>
      <c r="V31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19" spans="1:22" x14ac:dyDescent="0.25">
      <c r="A319" s="4">
        <v>257</v>
      </c>
      <c r="B319" s="4">
        <v>101</v>
      </c>
      <c r="C319" s="4">
        <v>102</v>
      </c>
      <c r="D319" s="4">
        <v>1</v>
      </c>
      <c r="E319" s="4">
        <v>1</v>
      </c>
      <c r="F319" s="4" t="s">
        <v>105</v>
      </c>
      <c r="G319" s="4">
        <v>101</v>
      </c>
      <c r="H319" s="4">
        <v>102</v>
      </c>
      <c r="I319" s="4">
        <v>3</v>
      </c>
      <c r="J319" s="4">
        <v>1</v>
      </c>
      <c r="K319" s="4" t="s">
        <v>105</v>
      </c>
      <c r="L319" s="4">
        <v>47906.28</v>
      </c>
      <c r="M319" s="4">
        <v>19.940000000000001</v>
      </c>
      <c r="N319" s="4">
        <v>19.940000000000001</v>
      </c>
      <c r="O319" s="4">
        <v>2.7</v>
      </c>
      <c r="P319" s="4">
        <v>7.0250000000000004</v>
      </c>
      <c r="Q319" s="4">
        <v>0.60899999999999999</v>
      </c>
      <c r="R319" s="4">
        <v>6.9989999999999997</v>
      </c>
      <c r="S319" s="4"/>
      <c r="T319" s="4" t="str">
        <f>IF(Obstacles1114[[#This Row],[Minimum Distance Vert. Comp. (m)]]&gt;Obstacles1114[[#This Row],[Required Distance At Min. (m)]],"OK","NG")</f>
        <v>OK</v>
      </c>
      <c r="U319" s="4" t="s">
        <v>113</v>
      </c>
      <c r="V31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20" spans="1:22" x14ac:dyDescent="0.25">
      <c r="A320" s="4">
        <v>258</v>
      </c>
      <c r="B320" s="4">
        <v>101</v>
      </c>
      <c r="C320" s="4">
        <v>102</v>
      </c>
      <c r="D320" s="4">
        <v>1</v>
      </c>
      <c r="E320" s="4">
        <v>1</v>
      </c>
      <c r="F320" s="4" t="s">
        <v>110</v>
      </c>
      <c r="G320" s="4">
        <v>101</v>
      </c>
      <c r="H320" s="4">
        <v>102</v>
      </c>
      <c r="I320" s="4">
        <v>3</v>
      </c>
      <c r="J320" s="4">
        <v>1</v>
      </c>
      <c r="K320" s="4" t="s">
        <v>110</v>
      </c>
      <c r="L320" s="4">
        <v>47906.87</v>
      </c>
      <c r="M320" s="4">
        <v>19.940000000000001</v>
      </c>
      <c r="N320" s="4">
        <v>19.940000000000001</v>
      </c>
      <c r="O320" s="4">
        <v>2.7</v>
      </c>
      <c r="P320" s="4">
        <v>7.0250000000000004</v>
      </c>
      <c r="Q320" s="4">
        <v>0.60899999999999999</v>
      </c>
      <c r="R320" s="4">
        <v>6.9980000000000002</v>
      </c>
      <c r="S320" s="4"/>
      <c r="T320" s="4" t="str">
        <f>IF(Obstacles1114[[#This Row],[Minimum Distance Vert. Comp. (m)]]&gt;Obstacles1114[[#This Row],[Required Distance At Min. (m)]],"OK","NG")</f>
        <v>OK</v>
      </c>
      <c r="U320" s="4" t="s">
        <v>113</v>
      </c>
      <c r="V32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21" spans="1:22" x14ac:dyDescent="0.25">
      <c r="A321" s="4">
        <v>259</v>
      </c>
      <c r="B321" s="4">
        <v>102</v>
      </c>
      <c r="C321" s="4">
        <v>103</v>
      </c>
      <c r="D321" s="4">
        <v>1</v>
      </c>
      <c r="E321" s="4">
        <v>1</v>
      </c>
      <c r="F321" s="4" t="s">
        <v>105</v>
      </c>
      <c r="G321" s="4">
        <v>102</v>
      </c>
      <c r="H321" s="4">
        <v>103</v>
      </c>
      <c r="I321" s="4">
        <v>3</v>
      </c>
      <c r="J321" s="4">
        <v>1</v>
      </c>
      <c r="K321" s="4" t="s">
        <v>105</v>
      </c>
      <c r="L321" s="4">
        <v>48431.02</v>
      </c>
      <c r="M321" s="4">
        <v>20.91</v>
      </c>
      <c r="N321" s="4">
        <v>20.91</v>
      </c>
      <c r="O321" s="4">
        <v>2.7</v>
      </c>
      <c r="P321" s="4">
        <v>7.0259999999999998</v>
      </c>
      <c r="Q321" s="4">
        <v>0.60299999999999998</v>
      </c>
      <c r="R321" s="4">
        <v>7</v>
      </c>
      <c r="S321" s="4"/>
      <c r="T321" s="4" t="str">
        <f>IF(Obstacles1114[[#This Row],[Minimum Distance Vert. Comp. (m)]]&gt;Obstacles1114[[#This Row],[Required Distance At Min. (m)]],"OK","NG")</f>
        <v>OK</v>
      </c>
      <c r="U321" s="4" t="s">
        <v>113</v>
      </c>
      <c r="V32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22" spans="1:22" x14ac:dyDescent="0.25">
      <c r="A322" s="4">
        <v>260</v>
      </c>
      <c r="B322" s="4">
        <v>102</v>
      </c>
      <c r="C322" s="4">
        <v>103</v>
      </c>
      <c r="D322" s="4">
        <v>1</v>
      </c>
      <c r="E322" s="4">
        <v>1</v>
      </c>
      <c r="F322" s="4" t="s">
        <v>110</v>
      </c>
      <c r="G322" s="4">
        <v>102</v>
      </c>
      <c r="H322" s="4">
        <v>103</v>
      </c>
      <c r="I322" s="4">
        <v>3</v>
      </c>
      <c r="J322" s="4">
        <v>1</v>
      </c>
      <c r="K322" s="4" t="s">
        <v>110</v>
      </c>
      <c r="L322" s="4">
        <v>48430.07</v>
      </c>
      <c r="M322" s="4">
        <v>20.91</v>
      </c>
      <c r="N322" s="4">
        <v>20.91</v>
      </c>
      <c r="O322" s="4">
        <v>2.7</v>
      </c>
      <c r="P322" s="4">
        <v>7.0250000000000004</v>
      </c>
      <c r="Q322" s="4">
        <v>0.60199999999999998</v>
      </c>
      <c r="R322" s="4">
        <v>6.9989999999999997</v>
      </c>
      <c r="S322" s="4"/>
      <c r="T322" s="4" t="str">
        <f>IF(Obstacles1114[[#This Row],[Minimum Distance Vert. Comp. (m)]]&gt;Obstacles1114[[#This Row],[Required Distance At Min. (m)]],"OK","NG")</f>
        <v>OK</v>
      </c>
      <c r="U322" s="4" t="s">
        <v>113</v>
      </c>
      <c r="V32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23" spans="1:22" x14ac:dyDescent="0.25">
      <c r="A323" s="4">
        <v>261</v>
      </c>
      <c r="B323" s="4">
        <v>103</v>
      </c>
      <c r="C323" s="4">
        <v>104</v>
      </c>
      <c r="D323" s="4">
        <v>1</v>
      </c>
      <c r="E323" s="4">
        <v>1</v>
      </c>
      <c r="F323" s="4" t="s">
        <v>105</v>
      </c>
      <c r="G323" s="4">
        <v>103</v>
      </c>
      <c r="H323" s="4">
        <v>104</v>
      </c>
      <c r="I323" s="4">
        <v>3</v>
      </c>
      <c r="J323" s="4">
        <v>1</v>
      </c>
      <c r="K323" s="4" t="s">
        <v>105</v>
      </c>
      <c r="L323" s="4">
        <v>48946.19</v>
      </c>
      <c r="M323" s="4">
        <v>18.7</v>
      </c>
      <c r="N323" s="4">
        <v>18.7</v>
      </c>
      <c r="O323" s="4">
        <v>2.7</v>
      </c>
      <c r="P323" s="4">
        <v>7.0259999999999998</v>
      </c>
      <c r="Q323" s="4">
        <v>0.60199999999999998</v>
      </c>
      <c r="R323" s="4">
        <v>7</v>
      </c>
      <c r="S323" s="4"/>
      <c r="T323" s="4" t="str">
        <f>IF(Obstacles1114[[#This Row],[Minimum Distance Vert. Comp. (m)]]&gt;Obstacles1114[[#This Row],[Required Distance At Min. (m)]],"OK","NG")</f>
        <v>OK</v>
      </c>
      <c r="U323" s="4" t="s">
        <v>113</v>
      </c>
      <c r="V32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24" spans="1:22" x14ac:dyDescent="0.25">
      <c r="A324" s="4">
        <v>262</v>
      </c>
      <c r="B324" s="4">
        <v>103</v>
      </c>
      <c r="C324" s="4">
        <v>104</v>
      </c>
      <c r="D324" s="4">
        <v>1</v>
      </c>
      <c r="E324" s="4">
        <v>1</v>
      </c>
      <c r="F324" s="4" t="s">
        <v>110</v>
      </c>
      <c r="G324" s="4">
        <v>103</v>
      </c>
      <c r="H324" s="4">
        <v>104</v>
      </c>
      <c r="I324" s="4">
        <v>3</v>
      </c>
      <c r="J324" s="4">
        <v>1</v>
      </c>
      <c r="K324" s="4" t="s">
        <v>110</v>
      </c>
      <c r="L324" s="4">
        <v>48945.68</v>
      </c>
      <c r="M324" s="4">
        <v>18.7</v>
      </c>
      <c r="N324" s="4">
        <v>18.7</v>
      </c>
      <c r="O324" s="4">
        <v>2.7</v>
      </c>
      <c r="P324" s="4">
        <v>7.0259999999999998</v>
      </c>
      <c r="Q324" s="4">
        <v>0.60199999999999998</v>
      </c>
      <c r="R324" s="4">
        <v>7</v>
      </c>
      <c r="S324" s="4"/>
      <c r="T324" s="4" t="str">
        <f>IF(Obstacles1114[[#This Row],[Minimum Distance Vert. Comp. (m)]]&gt;Obstacles1114[[#This Row],[Required Distance At Min. (m)]],"OK","NG")</f>
        <v>OK</v>
      </c>
      <c r="U324" s="4" t="s">
        <v>113</v>
      </c>
      <c r="V32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25" spans="1:22" x14ac:dyDescent="0.25">
      <c r="A325" s="4">
        <v>263</v>
      </c>
      <c r="B325" s="4">
        <v>104</v>
      </c>
      <c r="C325" s="4">
        <v>105</v>
      </c>
      <c r="D325" s="4">
        <v>1</v>
      </c>
      <c r="E325" s="4">
        <v>1</v>
      </c>
      <c r="F325" s="4" t="s">
        <v>105</v>
      </c>
      <c r="G325" s="4">
        <v>104</v>
      </c>
      <c r="H325" s="4">
        <v>105</v>
      </c>
      <c r="I325" s="4">
        <v>3</v>
      </c>
      <c r="J325" s="4">
        <v>1</v>
      </c>
      <c r="K325" s="4" t="s">
        <v>105</v>
      </c>
      <c r="L325" s="4">
        <v>49417.77</v>
      </c>
      <c r="M325" s="4">
        <v>14.62</v>
      </c>
      <c r="N325" s="4">
        <v>14.6</v>
      </c>
      <c r="O325" s="4">
        <v>2.7</v>
      </c>
      <c r="P325" s="4">
        <v>7.0179999999999998</v>
      </c>
      <c r="Q325" s="4">
        <v>0.7</v>
      </c>
      <c r="R325" s="4">
        <v>6.9829999999999997</v>
      </c>
      <c r="S325" s="4"/>
      <c r="T325" s="4" t="str">
        <f>IF(Obstacles1114[[#This Row],[Minimum Distance Vert. Comp. (m)]]&gt;Obstacles1114[[#This Row],[Required Distance At Min. (m)]],"OK","NG")</f>
        <v>OK</v>
      </c>
      <c r="U325" s="4" t="s">
        <v>113</v>
      </c>
      <c r="V32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26" spans="1:22" x14ac:dyDescent="0.25">
      <c r="A326" s="4">
        <v>265</v>
      </c>
      <c r="B326" s="4">
        <v>104</v>
      </c>
      <c r="C326" s="4">
        <v>105</v>
      </c>
      <c r="D326" s="4">
        <v>1</v>
      </c>
      <c r="E326" s="4">
        <v>1</v>
      </c>
      <c r="F326" s="4" t="s">
        <v>110</v>
      </c>
      <c r="G326" s="4">
        <v>104</v>
      </c>
      <c r="H326" s="4">
        <v>105</v>
      </c>
      <c r="I326" s="4">
        <v>3</v>
      </c>
      <c r="J326" s="4">
        <v>1</v>
      </c>
      <c r="K326" s="4" t="s">
        <v>110</v>
      </c>
      <c r="L326" s="4">
        <v>49417.760000000002</v>
      </c>
      <c r="M326" s="4">
        <v>14.62</v>
      </c>
      <c r="N326" s="4">
        <v>14.6</v>
      </c>
      <c r="O326" s="4">
        <v>2.7</v>
      </c>
      <c r="P326" s="4">
        <v>7.02</v>
      </c>
      <c r="Q326" s="4">
        <v>0.72399999999999998</v>
      </c>
      <c r="R326" s="4">
        <v>6.9829999999999997</v>
      </c>
      <c r="S326" s="4"/>
      <c r="T326" s="4" t="str">
        <f>IF(Obstacles1114[[#This Row],[Minimum Distance Vert. Comp. (m)]]&gt;Obstacles1114[[#This Row],[Required Distance At Min. (m)]],"OK","NG")</f>
        <v>OK</v>
      </c>
      <c r="U326" s="4" t="s">
        <v>113</v>
      </c>
      <c r="V32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27" spans="1:22" x14ac:dyDescent="0.25">
      <c r="A327" s="4">
        <v>267</v>
      </c>
      <c r="B327" s="4">
        <v>105</v>
      </c>
      <c r="C327" s="4">
        <v>106</v>
      </c>
      <c r="D327" s="4">
        <v>41</v>
      </c>
      <c r="E327" s="4">
        <v>1</v>
      </c>
      <c r="F327" s="4" t="s">
        <v>105</v>
      </c>
      <c r="G327" s="4">
        <v>105</v>
      </c>
      <c r="H327" s="4">
        <v>106</v>
      </c>
      <c r="I327" s="4">
        <v>43</v>
      </c>
      <c r="J327" s="4">
        <v>1</v>
      </c>
      <c r="K327" s="4" t="s">
        <v>105</v>
      </c>
      <c r="L327" s="4">
        <v>49902.35</v>
      </c>
      <c r="M327" s="4">
        <v>18.36</v>
      </c>
      <c r="N327" s="4">
        <v>18.34</v>
      </c>
      <c r="O327" s="4">
        <v>2.7</v>
      </c>
      <c r="P327" s="4">
        <v>7.016</v>
      </c>
      <c r="Q327" s="4">
        <v>0.71399999999999997</v>
      </c>
      <c r="R327" s="4">
        <v>6.9790000000000001</v>
      </c>
      <c r="S327" s="4"/>
      <c r="T327" s="4" t="str">
        <f>IF(Obstacles1114[[#This Row],[Minimum Distance Vert. Comp. (m)]]&gt;Obstacles1114[[#This Row],[Required Distance At Min. (m)]],"OK","NG")</f>
        <v>OK</v>
      </c>
      <c r="U327" s="4" t="s">
        <v>113</v>
      </c>
      <c r="V32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28" spans="1:22" x14ac:dyDescent="0.25">
      <c r="A328" s="4">
        <v>268</v>
      </c>
      <c r="B328" s="4">
        <v>105</v>
      </c>
      <c r="C328" s="4">
        <v>106</v>
      </c>
      <c r="D328" s="4">
        <v>41</v>
      </c>
      <c r="E328" s="4">
        <v>1</v>
      </c>
      <c r="F328" s="4" t="s">
        <v>110</v>
      </c>
      <c r="G328" s="4">
        <v>105</v>
      </c>
      <c r="H328" s="4">
        <v>106</v>
      </c>
      <c r="I328" s="4">
        <v>43</v>
      </c>
      <c r="J328" s="4">
        <v>1</v>
      </c>
      <c r="K328" s="4" t="s">
        <v>110</v>
      </c>
      <c r="L328" s="4">
        <v>49902.36</v>
      </c>
      <c r="M328" s="4">
        <v>18.37</v>
      </c>
      <c r="N328" s="4">
        <v>18.34</v>
      </c>
      <c r="O328" s="4">
        <v>2.7</v>
      </c>
      <c r="P328" s="4">
        <v>7.0179999999999998</v>
      </c>
      <c r="Q328" s="4">
        <v>0.74</v>
      </c>
      <c r="R328" s="4">
        <v>6.9790000000000001</v>
      </c>
      <c r="S328" s="4"/>
      <c r="T328" s="4" t="str">
        <f>IF(Obstacles1114[[#This Row],[Minimum Distance Vert. Comp. (m)]]&gt;Obstacles1114[[#This Row],[Required Distance At Min. (m)]],"OK","NG")</f>
        <v>OK</v>
      </c>
      <c r="U328" s="4" t="s">
        <v>113</v>
      </c>
      <c r="V32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29" spans="1:22" x14ac:dyDescent="0.25">
      <c r="A329" s="4">
        <v>269</v>
      </c>
      <c r="B329" s="4">
        <v>106</v>
      </c>
      <c r="C329" s="4">
        <v>107</v>
      </c>
      <c r="D329" s="4">
        <v>1</v>
      </c>
      <c r="E329" s="4">
        <v>1</v>
      </c>
      <c r="F329" s="4" t="s">
        <v>105</v>
      </c>
      <c r="G329" s="4">
        <v>106</v>
      </c>
      <c r="H329" s="4">
        <v>107</v>
      </c>
      <c r="I329" s="4">
        <v>3</v>
      </c>
      <c r="J329" s="4">
        <v>1</v>
      </c>
      <c r="K329" s="4" t="s">
        <v>105</v>
      </c>
      <c r="L329" s="4">
        <v>50373.71</v>
      </c>
      <c r="M329" s="4">
        <v>15.02</v>
      </c>
      <c r="N329" s="4">
        <v>15.02</v>
      </c>
      <c r="O329" s="4">
        <v>2.7</v>
      </c>
      <c r="P329" s="4">
        <v>7.024</v>
      </c>
      <c r="Q329" s="4">
        <v>0.61699999999999999</v>
      </c>
      <c r="R329" s="4">
        <v>6.9969999999999999</v>
      </c>
      <c r="S329" s="4"/>
      <c r="T329" s="4" t="str">
        <f>IF(Obstacles1114[[#This Row],[Minimum Distance Vert. Comp. (m)]]&gt;Obstacles1114[[#This Row],[Required Distance At Min. (m)]],"OK","NG")</f>
        <v>OK</v>
      </c>
      <c r="U329" s="4" t="s">
        <v>113</v>
      </c>
      <c r="V32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30" spans="1:22" x14ac:dyDescent="0.25">
      <c r="A330" s="4">
        <v>270</v>
      </c>
      <c r="B330" s="4">
        <v>106</v>
      </c>
      <c r="C330" s="4">
        <v>107</v>
      </c>
      <c r="D330" s="4">
        <v>1</v>
      </c>
      <c r="E330" s="4">
        <v>1</v>
      </c>
      <c r="F330" s="4" t="s">
        <v>110</v>
      </c>
      <c r="G330" s="4">
        <v>106</v>
      </c>
      <c r="H330" s="4">
        <v>107</v>
      </c>
      <c r="I330" s="4">
        <v>3</v>
      </c>
      <c r="J330" s="4">
        <v>1</v>
      </c>
      <c r="K330" s="4" t="s">
        <v>110</v>
      </c>
      <c r="L330" s="4">
        <v>50374.34</v>
      </c>
      <c r="M330" s="4">
        <v>15.02</v>
      </c>
      <c r="N330" s="4">
        <v>15.02</v>
      </c>
      <c r="O330" s="4">
        <v>2.7</v>
      </c>
      <c r="P330" s="4">
        <v>7.0250000000000004</v>
      </c>
      <c r="Q330" s="4">
        <v>0.61699999999999999</v>
      </c>
      <c r="R330" s="4">
        <v>6.9980000000000002</v>
      </c>
      <c r="S330" s="4"/>
      <c r="T330" s="4" t="str">
        <f>IF(Obstacles1114[[#This Row],[Minimum Distance Vert. Comp. (m)]]&gt;Obstacles1114[[#This Row],[Required Distance At Min. (m)]],"OK","NG")</f>
        <v>OK</v>
      </c>
      <c r="U330" s="4" t="s">
        <v>113</v>
      </c>
      <c r="V33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31" spans="1:22" x14ac:dyDescent="0.25">
      <c r="A331" s="4">
        <v>271</v>
      </c>
      <c r="B331" s="4">
        <v>107</v>
      </c>
      <c r="C331" s="4">
        <v>108</v>
      </c>
      <c r="D331" s="4">
        <v>1</v>
      </c>
      <c r="E331" s="4">
        <v>1</v>
      </c>
      <c r="F331" s="4" t="s">
        <v>105</v>
      </c>
      <c r="G331" s="4">
        <v>107</v>
      </c>
      <c r="H331" s="4">
        <v>108</v>
      </c>
      <c r="I331" s="4">
        <v>3</v>
      </c>
      <c r="J331" s="4">
        <v>1</v>
      </c>
      <c r="K331" s="4" t="s">
        <v>105</v>
      </c>
      <c r="L331" s="4">
        <v>50835.22</v>
      </c>
      <c r="M331" s="4">
        <v>16.829999999999998</v>
      </c>
      <c r="N331" s="4">
        <v>16.829999999999998</v>
      </c>
      <c r="O331" s="4">
        <v>2.7</v>
      </c>
      <c r="P331" s="4">
        <v>7.0259999999999998</v>
      </c>
      <c r="Q331" s="4">
        <v>0.60099999999999998</v>
      </c>
      <c r="R331" s="4">
        <v>7</v>
      </c>
      <c r="S331" s="4"/>
      <c r="T331" s="4" t="str">
        <f>IF(Obstacles1114[[#This Row],[Minimum Distance Vert. Comp. (m)]]&gt;Obstacles1114[[#This Row],[Required Distance At Min. (m)]],"OK","NG")</f>
        <v>OK</v>
      </c>
      <c r="U331" s="4" t="s">
        <v>113</v>
      </c>
      <c r="V33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32" spans="1:22" x14ac:dyDescent="0.25">
      <c r="A332" s="4">
        <v>272</v>
      </c>
      <c r="B332" s="4">
        <v>107</v>
      </c>
      <c r="C332" s="4">
        <v>108</v>
      </c>
      <c r="D332" s="4">
        <v>1</v>
      </c>
      <c r="E332" s="4">
        <v>1</v>
      </c>
      <c r="F332" s="4" t="s">
        <v>110</v>
      </c>
      <c r="G332" s="4">
        <v>107</v>
      </c>
      <c r="H332" s="4">
        <v>108</v>
      </c>
      <c r="I332" s="4">
        <v>3</v>
      </c>
      <c r="J332" s="4">
        <v>1</v>
      </c>
      <c r="K332" s="4" t="s">
        <v>110</v>
      </c>
      <c r="L332" s="4">
        <v>50835.25</v>
      </c>
      <c r="M332" s="4">
        <v>16.829999999999998</v>
      </c>
      <c r="N332" s="4">
        <v>16.829999999999998</v>
      </c>
      <c r="O332" s="4">
        <v>2.7</v>
      </c>
      <c r="P332" s="4">
        <v>7.0250000000000004</v>
      </c>
      <c r="Q332" s="4">
        <v>0.60099999999999998</v>
      </c>
      <c r="R332" s="4">
        <v>7</v>
      </c>
      <c r="S332" s="4"/>
      <c r="T332" s="4" t="str">
        <f>IF(Obstacles1114[[#This Row],[Minimum Distance Vert. Comp. (m)]]&gt;Obstacles1114[[#This Row],[Required Distance At Min. (m)]],"OK","NG")</f>
        <v>OK</v>
      </c>
      <c r="U332" s="4" t="s">
        <v>113</v>
      </c>
      <c r="V33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33" spans="1:22" x14ac:dyDescent="0.25">
      <c r="A333" s="4">
        <v>273</v>
      </c>
      <c r="B333" s="4">
        <v>108</v>
      </c>
      <c r="C333" s="4">
        <v>109</v>
      </c>
      <c r="D333" s="4">
        <v>1</v>
      </c>
      <c r="E333" s="4">
        <v>1</v>
      </c>
      <c r="F333" s="4" t="s">
        <v>105</v>
      </c>
      <c r="G333" s="4">
        <v>108</v>
      </c>
      <c r="H333" s="4">
        <v>109</v>
      </c>
      <c r="I333" s="4">
        <v>3</v>
      </c>
      <c r="J333" s="4">
        <v>1</v>
      </c>
      <c r="K333" s="4" t="s">
        <v>105</v>
      </c>
      <c r="L333" s="4">
        <v>51302.49</v>
      </c>
      <c r="M333" s="4">
        <v>15.82</v>
      </c>
      <c r="N333" s="4">
        <v>15.82</v>
      </c>
      <c r="O333" s="4">
        <v>2.7</v>
      </c>
      <c r="P333" s="4">
        <v>7.0250000000000004</v>
      </c>
      <c r="Q333" s="4">
        <v>0.61</v>
      </c>
      <c r="R333" s="4">
        <v>6.9989999999999997</v>
      </c>
      <c r="S333" s="4"/>
      <c r="T333" s="4" t="str">
        <f>IF(Obstacles1114[[#This Row],[Minimum Distance Vert. Comp. (m)]]&gt;Obstacles1114[[#This Row],[Required Distance At Min. (m)]],"OK","NG")</f>
        <v>OK</v>
      </c>
      <c r="U333" s="4" t="s">
        <v>113</v>
      </c>
      <c r="V33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34" spans="1:22" x14ac:dyDescent="0.25">
      <c r="A334" s="4">
        <v>274</v>
      </c>
      <c r="B334" s="4">
        <v>108</v>
      </c>
      <c r="C334" s="4">
        <v>109</v>
      </c>
      <c r="D334" s="4">
        <v>1</v>
      </c>
      <c r="E334" s="4">
        <v>1</v>
      </c>
      <c r="F334" s="4" t="s">
        <v>110</v>
      </c>
      <c r="G334" s="4">
        <v>108</v>
      </c>
      <c r="H334" s="4">
        <v>109</v>
      </c>
      <c r="I334" s="4">
        <v>3</v>
      </c>
      <c r="J334" s="4">
        <v>1</v>
      </c>
      <c r="K334" s="4" t="s">
        <v>110</v>
      </c>
      <c r="L334" s="4">
        <v>51303.1</v>
      </c>
      <c r="M334" s="4">
        <v>15.82</v>
      </c>
      <c r="N334" s="4">
        <v>15.82</v>
      </c>
      <c r="O334" s="4">
        <v>2.7</v>
      </c>
      <c r="P334" s="4">
        <v>7.0250000000000004</v>
      </c>
      <c r="Q334" s="4">
        <v>0.60899999999999999</v>
      </c>
      <c r="R334" s="4">
        <v>6.9980000000000002</v>
      </c>
      <c r="S334" s="4"/>
      <c r="T334" s="4" t="str">
        <f>IF(Obstacles1114[[#This Row],[Minimum Distance Vert. Comp. (m)]]&gt;Obstacles1114[[#This Row],[Required Distance At Min. (m)]],"OK","NG")</f>
        <v>OK</v>
      </c>
      <c r="U334" s="4" t="s">
        <v>113</v>
      </c>
      <c r="V33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35" spans="1:22" x14ac:dyDescent="0.25">
      <c r="A335" s="4">
        <v>275</v>
      </c>
      <c r="B335" s="4">
        <v>109</v>
      </c>
      <c r="C335" s="4">
        <v>110</v>
      </c>
      <c r="D335" s="4">
        <v>1</v>
      </c>
      <c r="E335" s="4">
        <v>1</v>
      </c>
      <c r="F335" s="4" t="s">
        <v>105</v>
      </c>
      <c r="G335" s="4">
        <v>109</v>
      </c>
      <c r="H335" s="4">
        <v>110</v>
      </c>
      <c r="I335" s="4">
        <v>3</v>
      </c>
      <c r="J335" s="4">
        <v>1</v>
      </c>
      <c r="K335" s="4" t="s">
        <v>105</v>
      </c>
      <c r="L335" s="4">
        <v>51756.21</v>
      </c>
      <c r="M335" s="4">
        <v>14.97</v>
      </c>
      <c r="N335" s="4">
        <v>14.97</v>
      </c>
      <c r="O335" s="4">
        <v>2.7</v>
      </c>
      <c r="P335" s="4">
        <v>7.0259999999999998</v>
      </c>
      <c r="Q335" s="4">
        <v>0.60099999999999998</v>
      </c>
      <c r="R335" s="4">
        <v>7</v>
      </c>
      <c r="S335" s="4"/>
      <c r="T335" s="4" t="str">
        <f>IF(Obstacles1114[[#This Row],[Minimum Distance Vert. Comp. (m)]]&gt;Obstacles1114[[#This Row],[Required Distance At Min. (m)]],"OK","NG")</f>
        <v>OK</v>
      </c>
      <c r="U335" s="4" t="s">
        <v>113</v>
      </c>
      <c r="V33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36" spans="1:22" x14ac:dyDescent="0.25">
      <c r="A336" s="4">
        <v>276</v>
      </c>
      <c r="B336" s="4">
        <v>109</v>
      </c>
      <c r="C336" s="4">
        <v>110</v>
      </c>
      <c r="D336" s="4">
        <v>1</v>
      </c>
      <c r="E336" s="4">
        <v>1</v>
      </c>
      <c r="F336" s="4" t="s">
        <v>110</v>
      </c>
      <c r="G336" s="4">
        <v>109</v>
      </c>
      <c r="H336" s="4">
        <v>110</v>
      </c>
      <c r="I336" s="4">
        <v>3</v>
      </c>
      <c r="J336" s="4">
        <v>1</v>
      </c>
      <c r="K336" s="4" t="s">
        <v>110</v>
      </c>
      <c r="L336" s="4">
        <v>51756.19</v>
      </c>
      <c r="M336" s="4">
        <v>14.97</v>
      </c>
      <c r="N336" s="4">
        <v>14.97</v>
      </c>
      <c r="O336" s="4">
        <v>2.7</v>
      </c>
      <c r="P336" s="4">
        <v>7.0259999999999998</v>
      </c>
      <c r="Q336" s="4">
        <v>0.60099999999999998</v>
      </c>
      <c r="R336" s="4">
        <v>7</v>
      </c>
      <c r="S336" s="4"/>
      <c r="T336" s="4" t="str">
        <f>IF(Obstacles1114[[#This Row],[Minimum Distance Vert. Comp. (m)]]&gt;Obstacles1114[[#This Row],[Required Distance At Min. (m)]],"OK","NG")</f>
        <v>OK</v>
      </c>
      <c r="U336" s="4" t="s">
        <v>113</v>
      </c>
      <c r="V33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37" spans="1:22" x14ac:dyDescent="0.25">
      <c r="A337" s="4">
        <v>277</v>
      </c>
      <c r="B337" s="4">
        <v>110</v>
      </c>
      <c r="C337" s="4">
        <v>111</v>
      </c>
      <c r="D337" s="4">
        <v>1</v>
      </c>
      <c r="E337" s="4">
        <v>1</v>
      </c>
      <c r="F337" s="4" t="s">
        <v>105</v>
      </c>
      <c r="G337" s="4">
        <v>110</v>
      </c>
      <c r="H337" s="4">
        <v>111</v>
      </c>
      <c r="I337" s="4">
        <v>3</v>
      </c>
      <c r="J337" s="4">
        <v>1</v>
      </c>
      <c r="K337" s="4" t="s">
        <v>105</v>
      </c>
      <c r="L337" s="4">
        <v>52191.02</v>
      </c>
      <c r="M337" s="4">
        <v>13.34</v>
      </c>
      <c r="N337" s="4">
        <v>13.34</v>
      </c>
      <c r="O337" s="4">
        <v>2.7</v>
      </c>
      <c r="P337" s="4">
        <v>7.0259999999999998</v>
      </c>
      <c r="Q337" s="4">
        <v>0.60199999999999998</v>
      </c>
      <c r="R337" s="4">
        <v>7</v>
      </c>
      <c r="S337" s="4"/>
      <c r="T337" s="4" t="str">
        <f>IF(Obstacles1114[[#This Row],[Minimum Distance Vert. Comp. (m)]]&gt;Obstacles1114[[#This Row],[Required Distance At Min. (m)]],"OK","NG")</f>
        <v>OK</v>
      </c>
      <c r="U337" s="4" t="s">
        <v>113</v>
      </c>
      <c r="V33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38" spans="1:22" x14ac:dyDescent="0.25">
      <c r="A338" s="4">
        <v>279</v>
      </c>
      <c r="B338" s="4">
        <v>110</v>
      </c>
      <c r="C338" s="4">
        <v>111</v>
      </c>
      <c r="D338" s="4">
        <v>1</v>
      </c>
      <c r="E338" s="4">
        <v>1</v>
      </c>
      <c r="F338" s="4" t="s">
        <v>110</v>
      </c>
      <c r="G338" s="4">
        <v>110</v>
      </c>
      <c r="H338" s="4">
        <v>111</v>
      </c>
      <c r="I338" s="4">
        <v>3</v>
      </c>
      <c r="J338" s="4">
        <v>1</v>
      </c>
      <c r="K338" s="4" t="s">
        <v>110</v>
      </c>
      <c r="L338" s="4">
        <v>52191.02</v>
      </c>
      <c r="M338" s="4">
        <v>13.34</v>
      </c>
      <c r="N338" s="4">
        <v>13.34</v>
      </c>
      <c r="O338" s="4">
        <v>2.7</v>
      </c>
      <c r="P338" s="4">
        <v>7.0259999999999998</v>
      </c>
      <c r="Q338" s="4">
        <v>0.60199999999999998</v>
      </c>
      <c r="R338" s="4">
        <v>7</v>
      </c>
      <c r="S338" s="4"/>
      <c r="T338" s="4" t="str">
        <f>IF(Obstacles1114[[#This Row],[Minimum Distance Vert. Comp. (m)]]&gt;Obstacles1114[[#This Row],[Required Distance At Min. (m)]],"OK","NG")</f>
        <v>OK</v>
      </c>
      <c r="U338" s="4" t="s">
        <v>113</v>
      </c>
      <c r="V33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39" spans="1:22" x14ac:dyDescent="0.25">
      <c r="A339" s="4">
        <v>281</v>
      </c>
      <c r="B339" s="4">
        <v>111</v>
      </c>
      <c r="C339" s="4">
        <v>112</v>
      </c>
      <c r="D339" s="4">
        <v>1</v>
      </c>
      <c r="E339" s="4">
        <v>1</v>
      </c>
      <c r="F339" s="4" t="s">
        <v>105</v>
      </c>
      <c r="G339" s="4">
        <v>111</v>
      </c>
      <c r="H339" s="4">
        <v>112</v>
      </c>
      <c r="I339" s="4">
        <v>3</v>
      </c>
      <c r="J339" s="4">
        <v>1</v>
      </c>
      <c r="K339" s="4" t="s">
        <v>105</v>
      </c>
      <c r="L339" s="4">
        <v>52635.68</v>
      </c>
      <c r="M339" s="4">
        <v>16.3</v>
      </c>
      <c r="N339" s="4">
        <v>16.3</v>
      </c>
      <c r="O339" s="4">
        <v>2.7</v>
      </c>
      <c r="P339" s="4">
        <v>7.0250000000000004</v>
      </c>
      <c r="Q339" s="4">
        <v>0.60799999999999998</v>
      </c>
      <c r="R339" s="4">
        <v>6.9989999999999997</v>
      </c>
      <c r="S339" s="4"/>
      <c r="T339" s="4" t="str">
        <f>IF(Obstacles1114[[#This Row],[Minimum Distance Vert. Comp. (m)]]&gt;Obstacles1114[[#This Row],[Required Distance At Min. (m)]],"OK","NG")</f>
        <v>OK</v>
      </c>
      <c r="U339" s="4" t="s">
        <v>113</v>
      </c>
      <c r="V33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40" spans="1:22" x14ac:dyDescent="0.25">
      <c r="A340" s="4">
        <v>282</v>
      </c>
      <c r="B340" s="4">
        <v>111</v>
      </c>
      <c r="C340" s="4">
        <v>112</v>
      </c>
      <c r="D340" s="4">
        <v>1</v>
      </c>
      <c r="E340" s="4">
        <v>1</v>
      </c>
      <c r="F340" s="4" t="s">
        <v>110</v>
      </c>
      <c r="G340" s="4">
        <v>111</v>
      </c>
      <c r="H340" s="4">
        <v>112</v>
      </c>
      <c r="I340" s="4">
        <v>3</v>
      </c>
      <c r="J340" s="4">
        <v>1</v>
      </c>
      <c r="K340" s="4" t="s">
        <v>110</v>
      </c>
      <c r="L340" s="4">
        <v>52635.68</v>
      </c>
      <c r="M340" s="4">
        <v>16.3</v>
      </c>
      <c r="N340" s="4">
        <v>16.3</v>
      </c>
      <c r="O340" s="4">
        <v>2.7</v>
      </c>
      <c r="P340" s="4">
        <v>7.0250000000000004</v>
      </c>
      <c r="Q340" s="4">
        <v>0.60799999999999998</v>
      </c>
      <c r="R340" s="4">
        <v>6.9989999999999997</v>
      </c>
      <c r="S340" s="4"/>
      <c r="T340" s="4" t="str">
        <f>IF(Obstacles1114[[#This Row],[Minimum Distance Vert. Comp. (m)]]&gt;Obstacles1114[[#This Row],[Required Distance At Min. (m)]],"OK","NG")</f>
        <v>OK</v>
      </c>
      <c r="U340" s="4" t="s">
        <v>113</v>
      </c>
      <c r="V34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41" spans="1:22" x14ac:dyDescent="0.25">
      <c r="A341" s="4">
        <v>283</v>
      </c>
      <c r="B341" s="4">
        <v>112</v>
      </c>
      <c r="C341" s="4">
        <v>113</v>
      </c>
      <c r="D341" s="4">
        <v>1</v>
      </c>
      <c r="E341" s="4">
        <v>1</v>
      </c>
      <c r="F341" s="4" t="s">
        <v>105</v>
      </c>
      <c r="G341" s="4">
        <v>112</v>
      </c>
      <c r="H341" s="4">
        <v>113</v>
      </c>
      <c r="I341" s="4">
        <v>3</v>
      </c>
      <c r="J341" s="4">
        <v>1</v>
      </c>
      <c r="K341" s="4" t="s">
        <v>105</v>
      </c>
      <c r="L341" s="4">
        <v>53134.05</v>
      </c>
      <c r="M341" s="4">
        <v>20.96</v>
      </c>
      <c r="N341" s="4">
        <v>20.96</v>
      </c>
      <c r="O341" s="4">
        <v>2.7</v>
      </c>
      <c r="P341" s="4">
        <v>7.0259999999999998</v>
      </c>
      <c r="Q341" s="4">
        <v>0.60099999999999998</v>
      </c>
      <c r="R341" s="4">
        <v>7</v>
      </c>
      <c r="S341" s="4"/>
      <c r="T341" s="4" t="str">
        <f>IF(Obstacles1114[[#This Row],[Minimum Distance Vert. Comp. (m)]]&gt;Obstacles1114[[#This Row],[Required Distance At Min. (m)]],"OK","NG")</f>
        <v>OK</v>
      </c>
      <c r="U341" s="4" t="s">
        <v>113</v>
      </c>
      <c r="V34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42" spans="1:22" x14ac:dyDescent="0.25">
      <c r="A342" s="4">
        <v>284</v>
      </c>
      <c r="B342" s="4">
        <v>112</v>
      </c>
      <c r="C342" s="4">
        <v>113</v>
      </c>
      <c r="D342" s="4">
        <v>1</v>
      </c>
      <c r="E342" s="4">
        <v>1</v>
      </c>
      <c r="F342" s="4" t="s">
        <v>110</v>
      </c>
      <c r="G342" s="4">
        <v>112</v>
      </c>
      <c r="H342" s="4">
        <v>113</v>
      </c>
      <c r="I342" s="4">
        <v>3</v>
      </c>
      <c r="J342" s="4">
        <v>1</v>
      </c>
      <c r="K342" s="4" t="s">
        <v>110</v>
      </c>
      <c r="L342" s="4">
        <v>53134.05</v>
      </c>
      <c r="M342" s="4">
        <v>20.95</v>
      </c>
      <c r="N342" s="4">
        <v>20.95</v>
      </c>
      <c r="O342" s="4">
        <v>2.7</v>
      </c>
      <c r="P342" s="4">
        <v>7.0259999999999998</v>
      </c>
      <c r="Q342" s="4">
        <v>0.60099999999999998</v>
      </c>
      <c r="R342" s="4">
        <v>7</v>
      </c>
      <c r="S342" s="4"/>
      <c r="T342" s="4" t="str">
        <f>IF(Obstacles1114[[#This Row],[Minimum Distance Vert. Comp. (m)]]&gt;Obstacles1114[[#This Row],[Required Distance At Min. (m)]],"OK","NG")</f>
        <v>OK</v>
      </c>
      <c r="U342" s="4" t="s">
        <v>113</v>
      </c>
      <c r="V34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43" spans="1:22" x14ac:dyDescent="0.25">
      <c r="A343" s="4">
        <v>285</v>
      </c>
      <c r="B343" s="4">
        <v>113</v>
      </c>
      <c r="C343" s="4">
        <v>114</v>
      </c>
      <c r="D343" s="4">
        <v>1</v>
      </c>
      <c r="E343" s="4">
        <v>1</v>
      </c>
      <c r="F343" s="4" t="s">
        <v>105</v>
      </c>
      <c r="G343" s="4">
        <v>113</v>
      </c>
      <c r="H343" s="4">
        <v>114</v>
      </c>
      <c r="I343" s="4">
        <v>3</v>
      </c>
      <c r="J343" s="4">
        <v>1</v>
      </c>
      <c r="K343" s="4" t="s">
        <v>105</v>
      </c>
      <c r="L343" s="4">
        <v>53589.99</v>
      </c>
      <c r="M343" s="4">
        <v>10.92</v>
      </c>
      <c r="N343" s="4">
        <v>10.9</v>
      </c>
      <c r="O343" s="4">
        <v>2.7</v>
      </c>
      <c r="P343" s="4">
        <v>7.0090000000000003</v>
      </c>
      <c r="Q343" s="4">
        <v>0.63900000000000001</v>
      </c>
      <c r="R343" s="4">
        <v>6.98</v>
      </c>
      <c r="S343" s="4"/>
      <c r="T343" s="4" t="str">
        <f>IF(Obstacles1114[[#This Row],[Minimum Distance Vert. Comp. (m)]]&gt;Obstacles1114[[#This Row],[Required Distance At Min. (m)]],"OK","NG")</f>
        <v>OK</v>
      </c>
      <c r="U343" s="4" t="s">
        <v>113</v>
      </c>
      <c r="V34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44" spans="1:22" x14ac:dyDescent="0.25">
      <c r="A344" s="4">
        <v>287</v>
      </c>
      <c r="B344" s="4">
        <v>113</v>
      </c>
      <c r="C344" s="4">
        <v>114</v>
      </c>
      <c r="D344" s="4">
        <v>1</v>
      </c>
      <c r="E344" s="4">
        <v>1</v>
      </c>
      <c r="F344" s="4" t="s">
        <v>110</v>
      </c>
      <c r="G344" s="4">
        <v>113</v>
      </c>
      <c r="H344" s="4">
        <v>114</v>
      </c>
      <c r="I344" s="4">
        <v>3</v>
      </c>
      <c r="J344" s="4">
        <v>1</v>
      </c>
      <c r="K344" s="4" t="s">
        <v>110</v>
      </c>
      <c r="L344" s="4">
        <v>53590.02</v>
      </c>
      <c r="M344" s="4">
        <v>10.91</v>
      </c>
      <c r="N344" s="4">
        <v>10.89</v>
      </c>
      <c r="O344" s="4">
        <v>2.7</v>
      </c>
      <c r="P344" s="4">
        <v>7.0110000000000001</v>
      </c>
      <c r="Q344" s="4">
        <v>0.66200000000000003</v>
      </c>
      <c r="R344" s="4">
        <v>6.98</v>
      </c>
      <c r="S344" s="4"/>
      <c r="T344" s="4" t="str">
        <f>IF(Obstacles1114[[#This Row],[Minimum Distance Vert. Comp. (m)]]&gt;Obstacles1114[[#This Row],[Required Distance At Min. (m)]],"OK","NG")</f>
        <v>OK</v>
      </c>
      <c r="U344" s="4" t="s">
        <v>113</v>
      </c>
      <c r="V34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45" spans="1:22" x14ac:dyDescent="0.25">
      <c r="A345" s="4">
        <v>1</v>
      </c>
      <c r="B345" s="4">
        <v>1</v>
      </c>
      <c r="C345" s="4">
        <v>2</v>
      </c>
      <c r="D345" s="4">
        <v>41</v>
      </c>
      <c r="E345" s="4">
        <v>1</v>
      </c>
      <c r="F345" s="4" t="s">
        <v>105</v>
      </c>
      <c r="G345" s="4">
        <v>1</v>
      </c>
      <c r="H345" s="4">
        <v>2</v>
      </c>
      <c r="I345" s="4">
        <v>43</v>
      </c>
      <c r="J345" s="4">
        <v>1</v>
      </c>
      <c r="K345" s="4" t="s">
        <v>105</v>
      </c>
      <c r="L345" s="4">
        <v>189.14</v>
      </c>
      <c r="M345" s="4">
        <v>11.93</v>
      </c>
      <c r="N345" s="4">
        <v>11.91</v>
      </c>
      <c r="O345" s="4">
        <v>1.54</v>
      </c>
      <c r="P345" s="4">
        <v>6.9930000000000003</v>
      </c>
      <c r="Q345" s="4">
        <v>0.68700000000000006</v>
      </c>
      <c r="R345" s="4">
        <v>6.9589999999999996</v>
      </c>
      <c r="S345" s="4"/>
      <c r="T345" s="4" t="str">
        <f>IF(Obstacles1114[[#This Row],[Minimum Distance Vert. Comp. (m)]]&gt;Obstacles1114[[#This Row],[Required Distance At Min. (m)]],"OK","NG")</f>
        <v>OK</v>
      </c>
      <c r="U345" s="4" t="s">
        <v>114</v>
      </c>
      <c r="V34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46" spans="1:22" x14ac:dyDescent="0.25">
      <c r="A346" s="4">
        <v>2</v>
      </c>
      <c r="B346" s="4">
        <v>1</v>
      </c>
      <c r="C346" s="4">
        <v>2</v>
      </c>
      <c r="D346" s="4">
        <v>41</v>
      </c>
      <c r="E346" s="4">
        <v>1</v>
      </c>
      <c r="F346" s="4" t="s">
        <v>110</v>
      </c>
      <c r="G346" s="4">
        <v>1</v>
      </c>
      <c r="H346" s="4">
        <v>2</v>
      </c>
      <c r="I346" s="4">
        <v>43</v>
      </c>
      <c r="J346" s="4">
        <v>1</v>
      </c>
      <c r="K346" s="4" t="s">
        <v>110</v>
      </c>
      <c r="L346" s="4">
        <v>189.1</v>
      </c>
      <c r="M346" s="4">
        <v>11.92</v>
      </c>
      <c r="N346" s="4">
        <v>11.89</v>
      </c>
      <c r="O346" s="4">
        <v>1.54</v>
      </c>
      <c r="P346" s="4">
        <v>6.9950000000000001</v>
      </c>
      <c r="Q346" s="4">
        <v>0.71899999999999997</v>
      </c>
      <c r="R346" s="4">
        <v>6.9580000000000002</v>
      </c>
      <c r="S346" s="4"/>
      <c r="T346" s="4" t="str">
        <f>IF(Obstacles1114[[#This Row],[Minimum Distance Vert. Comp. (m)]]&gt;Obstacles1114[[#This Row],[Required Distance At Min. (m)]],"OK","NG")</f>
        <v>OK</v>
      </c>
      <c r="U346" s="4" t="s">
        <v>114</v>
      </c>
      <c r="V34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47" spans="1:22" x14ac:dyDescent="0.25">
      <c r="A347" s="4">
        <v>3</v>
      </c>
      <c r="B347" s="4">
        <v>2</v>
      </c>
      <c r="C347" s="4">
        <v>3</v>
      </c>
      <c r="D347" s="4">
        <v>1</v>
      </c>
      <c r="E347" s="4">
        <v>1</v>
      </c>
      <c r="F347" s="4" t="s">
        <v>105</v>
      </c>
      <c r="G347" s="4">
        <v>2</v>
      </c>
      <c r="H347" s="4">
        <v>3</v>
      </c>
      <c r="I347" s="4">
        <v>3</v>
      </c>
      <c r="J347" s="4">
        <v>1</v>
      </c>
      <c r="K347" s="4" t="s">
        <v>105</v>
      </c>
      <c r="L347" s="4">
        <v>535.52</v>
      </c>
      <c r="M347" s="4">
        <v>9.33</v>
      </c>
      <c r="N347" s="4">
        <v>9.35</v>
      </c>
      <c r="O347" s="4">
        <v>1.54</v>
      </c>
      <c r="P347" s="4">
        <v>7.04</v>
      </c>
      <c r="Q347" s="4">
        <v>0.73299999999999998</v>
      </c>
      <c r="R347" s="4">
        <v>7.0019999999999998</v>
      </c>
      <c r="S347" s="4"/>
      <c r="T347" s="4" t="str">
        <f>IF(Obstacles1114[[#This Row],[Minimum Distance Vert. Comp. (m)]]&gt;Obstacles1114[[#This Row],[Required Distance At Min. (m)]],"OK","NG")</f>
        <v>OK</v>
      </c>
      <c r="U347" s="4" t="s">
        <v>114</v>
      </c>
      <c r="V34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48" spans="1:22" x14ac:dyDescent="0.25">
      <c r="A348" s="4">
        <v>5</v>
      </c>
      <c r="B348" s="4">
        <v>2</v>
      </c>
      <c r="C348" s="4">
        <v>3</v>
      </c>
      <c r="D348" s="4">
        <v>1</v>
      </c>
      <c r="E348" s="4">
        <v>1</v>
      </c>
      <c r="F348" s="4" t="s">
        <v>110</v>
      </c>
      <c r="G348" s="4">
        <v>2</v>
      </c>
      <c r="H348" s="4">
        <v>3</v>
      </c>
      <c r="I348" s="4">
        <v>3</v>
      </c>
      <c r="J348" s="4">
        <v>1</v>
      </c>
      <c r="K348" s="4" t="s">
        <v>110</v>
      </c>
      <c r="L348" s="4">
        <v>535.5</v>
      </c>
      <c r="M348" s="4">
        <v>9.31</v>
      </c>
      <c r="N348" s="4">
        <v>9.33</v>
      </c>
      <c r="O348" s="4">
        <v>1.54</v>
      </c>
      <c r="P348" s="4">
        <v>7.0350000000000001</v>
      </c>
      <c r="Q348" s="4">
        <v>0.69699999999999995</v>
      </c>
      <c r="R348" s="4">
        <v>7.0010000000000003</v>
      </c>
      <c r="S348" s="4"/>
      <c r="T348" s="4" t="str">
        <f>IF(Obstacles1114[[#This Row],[Minimum Distance Vert. Comp. (m)]]&gt;Obstacles1114[[#This Row],[Required Distance At Min. (m)]],"OK","NG")</f>
        <v>OK</v>
      </c>
      <c r="U348" s="4" t="s">
        <v>114</v>
      </c>
      <c r="V34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49" spans="1:22" x14ac:dyDescent="0.25">
      <c r="A349" s="4">
        <v>7</v>
      </c>
      <c r="B349" s="4">
        <v>3</v>
      </c>
      <c r="C349" s="4">
        <v>4</v>
      </c>
      <c r="D349" s="4">
        <v>41</v>
      </c>
      <c r="E349" s="4">
        <v>1</v>
      </c>
      <c r="F349" s="4" t="s">
        <v>105</v>
      </c>
      <c r="G349" s="4">
        <v>3</v>
      </c>
      <c r="H349" s="4">
        <v>4</v>
      </c>
      <c r="I349" s="4">
        <v>43</v>
      </c>
      <c r="J349" s="4">
        <v>1</v>
      </c>
      <c r="K349" s="4" t="s">
        <v>105</v>
      </c>
      <c r="L349" s="4">
        <v>880.46</v>
      </c>
      <c r="M349" s="4">
        <v>10.38</v>
      </c>
      <c r="N349" s="4">
        <v>10.41</v>
      </c>
      <c r="O349" s="4">
        <v>1.54</v>
      </c>
      <c r="P349" s="4">
        <v>7.0419999999999998</v>
      </c>
      <c r="Q349" s="4">
        <v>0.71899999999999997</v>
      </c>
      <c r="R349" s="4">
        <v>7.0049999999999999</v>
      </c>
      <c r="S349" s="4"/>
      <c r="T349" s="4" t="str">
        <f>IF(Obstacles1114[[#This Row],[Minimum Distance Vert. Comp. (m)]]&gt;Obstacles1114[[#This Row],[Required Distance At Min. (m)]],"OK","NG")</f>
        <v>OK</v>
      </c>
      <c r="U349" s="4" t="s">
        <v>114</v>
      </c>
      <c r="V34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50" spans="1:22" x14ac:dyDescent="0.25">
      <c r="A350" s="4">
        <v>8</v>
      </c>
      <c r="B350" s="4">
        <v>3</v>
      </c>
      <c r="C350" s="4">
        <v>4</v>
      </c>
      <c r="D350" s="4">
        <v>41</v>
      </c>
      <c r="E350" s="4">
        <v>1</v>
      </c>
      <c r="F350" s="4" t="s">
        <v>110</v>
      </c>
      <c r="G350" s="4">
        <v>3</v>
      </c>
      <c r="H350" s="4">
        <v>4</v>
      </c>
      <c r="I350" s="4">
        <v>43</v>
      </c>
      <c r="J350" s="4">
        <v>1</v>
      </c>
      <c r="K350" s="4" t="s">
        <v>110</v>
      </c>
      <c r="L350" s="4">
        <v>880.48</v>
      </c>
      <c r="M350" s="4">
        <v>10.39</v>
      </c>
      <c r="N350" s="4">
        <v>10.41</v>
      </c>
      <c r="O350" s="4">
        <v>1.54</v>
      </c>
      <c r="P350" s="4">
        <v>7.0380000000000003</v>
      </c>
      <c r="Q350" s="4">
        <v>0.68300000000000005</v>
      </c>
      <c r="R350" s="4">
        <v>7.0049999999999999</v>
      </c>
      <c r="S350" s="4"/>
      <c r="T350" s="4" t="str">
        <f>IF(Obstacles1114[[#This Row],[Minimum Distance Vert. Comp. (m)]]&gt;Obstacles1114[[#This Row],[Required Distance At Min. (m)]],"OK","NG")</f>
        <v>OK</v>
      </c>
      <c r="U350" s="4" t="s">
        <v>114</v>
      </c>
      <c r="V35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51" spans="1:22" x14ac:dyDescent="0.25">
      <c r="A351" s="4">
        <v>10</v>
      </c>
      <c r="B351" s="4">
        <v>4</v>
      </c>
      <c r="C351" s="4">
        <v>5</v>
      </c>
      <c r="D351" s="4">
        <v>1</v>
      </c>
      <c r="E351" s="4">
        <v>1</v>
      </c>
      <c r="F351" s="4" t="s">
        <v>105</v>
      </c>
      <c r="G351" s="4">
        <v>4</v>
      </c>
      <c r="H351" s="4">
        <v>5</v>
      </c>
      <c r="I351" s="4">
        <v>3</v>
      </c>
      <c r="J351" s="4">
        <v>1</v>
      </c>
      <c r="K351" s="4" t="s">
        <v>105</v>
      </c>
      <c r="L351" s="4">
        <v>1258.21</v>
      </c>
      <c r="M351" s="4">
        <v>13.69</v>
      </c>
      <c r="N351" s="4">
        <v>13.69</v>
      </c>
      <c r="O351" s="4">
        <v>1.54</v>
      </c>
      <c r="P351" s="4">
        <v>7.024</v>
      </c>
      <c r="Q351" s="4">
        <v>0.62</v>
      </c>
      <c r="R351" s="4">
        <v>6.9960000000000004</v>
      </c>
      <c r="S351" s="4"/>
      <c r="T351" s="4" t="str">
        <f>IF(Obstacles1114[[#This Row],[Minimum Distance Vert. Comp. (m)]]&gt;Obstacles1114[[#This Row],[Required Distance At Min. (m)]],"OK","NG")</f>
        <v>OK</v>
      </c>
      <c r="U351" s="4" t="s">
        <v>114</v>
      </c>
      <c r="V35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52" spans="1:22" x14ac:dyDescent="0.25">
      <c r="A352" s="4">
        <v>11</v>
      </c>
      <c r="B352" s="4">
        <v>4</v>
      </c>
      <c r="C352" s="4">
        <v>5</v>
      </c>
      <c r="D352" s="4">
        <v>1</v>
      </c>
      <c r="E352" s="4">
        <v>1</v>
      </c>
      <c r="F352" s="4" t="s">
        <v>110</v>
      </c>
      <c r="G352" s="4">
        <v>4</v>
      </c>
      <c r="H352" s="4">
        <v>5</v>
      </c>
      <c r="I352" s="4">
        <v>3</v>
      </c>
      <c r="J352" s="4">
        <v>1</v>
      </c>
      <c r="K352" s="4" t="s">
        <v>110</v>
      </c>
      <c r="L352" s="4">
        <v>1259.06</v>
      </c>
      <c r="M352" s="4">
        <v>13.7</v>
      </c>
      <c r="N352" s="4">
        <v>13.69</v>
      </c>
      <c r="O352" s="4">
        <v>1.54</v>
      </c>
      <c r="P352" s="4">
        <v>7.024</v>
      </c>
      <c r="Q352" s="4">
        <v>0.621</v>
      </c>
      <c r="R352" s="4">
        <v>6.9969999999999999</v>
      </c>
      <c r="S352" s="4"/>
      <c r="T352" s="4" t="str">
        <f>IF(Obstacles1114[[#This Row],[Minimum Distance Vert. Comp. (m)]]&gt;Obstacles1114[[#This Row],[Required Distance At Min. (m)]],"OK","NG")</f>
        <v>OK</v>
      </c>
      <c r="U352" s="4" t="s">
        <v>114</v>
      </c>
      <c r="V35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53" spans="1:22" x14ac:dyDescent="0.25">
      <c r="A353" s="4">
        <v>12</v>
      </c>
      <c r="B353" s="4">
        <v>5</v>
      </c>
      <c r="C353" s="4">
        <v>6</v>
      </c>
      <c r="D353" s="4">
        <v>1</v>
      </c>
      <c r="E353" s="4">
        <v>1</v>
      </c>
      <c r="F353" s="4" t="s">
        <v>105</v>
      </c>
      <c r="G353" s="4">
        <v>5</v>
      </c>
      <c r="H353" s="4">
        <v>6</v>
      </c>
      <c r="I353" s="4">
        <v>3</v>
      </c>
      <c r="J353" s="4">
        <v>1</v>
      </c>
      <c r="K353" s="4" t="s">
        <v>105</v>
      </c>
      <c r="L353" s="4">
        <v>1713.69</v>
      </c>
      <c r="M353" s="4">
        <v>20.91</v>
      </c>
      <c r="N353" s="4">
        <v>20.91</v>
      </c>
      <c r="O353" s="4">
        <v>1.54</v>
      </c>
      <c r="P353" s="4">
        <v>7.0259999999999998</v>
      </c>
      <c r="Q353" s="4">
        <v>0.60299999999999998</v>
      </c>
      <c r="R353" s="4">
        <v>7</v>
      </c>
      <c r="S353" s="4"/>
      <c r="T353" s="4" t="str">
        <f>IF(Obstacles1114[[#This Row],[Minimum Distance Vert. Comp. (m)]]&gt;Obstacles1114[[#This Row],[Required Distance At Min. (m)]],"OK","NG")</f>
        <v>OK</v>
      </c>
      <c r="U353" s="4" t="s">
        <v>114</v>
      </c>
      <c r="V35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54" spans="1:22" x14ac:dyDescent="0.25">
      <c r="A354" s="4">
        <v>13</v>
      </c>
      <c r="B354" s="4">
        <v>5</v>
      </c>
      <c r="C354" s="4">
        <v>6</v>
      </c>
      <c r="D354" s="4">
        <v>1</v>
      </c>
      <c r="E354" s="4">
        <v>1</v>
      </c>
      <c r="F354" s="4" t="s">
        <v>110</v>
      </c>
      <c r="G354" s="4">
        <v>5</v>
      </c>
      <c r="H354" s="4">
        <v>6</v>
      </c>
      <c r="I354" s="4">
        <v>3</v>
      </c>
      <c r="J354" s="4">
        <v>1</v>
      </c>
      <c r="K354" s="4" t="s">
        <v>110</v>
      </c>
      <c r="L354" s="4">
        <v>1712.7</v>
      </c>
      <c r="M354" s="4">
        <v>20.92</v>
      </c>
      <c r="N354" s="4">
        <v>20.92</v>
      </c>
      <c r="O354" s="4">
        <v>1.54</v>
      </c>
      <c r="P354" s="4">
        <v>7.0250000000000004</v>
      </c>
      <c r="Q354" s="4">
        <v>0.60399999999999998</v>
      </c>
      <c r="R354" s="4">
        <v>6.9989999999999997</v>
      </c>
      <c r="S354" s="4"/>
      <c r="T354" s="4" t="str">
        <f>IF(Obstacles1114[[#This Row],[Minimum Distance Vert. Comp. (m)]]&gt;Obstacles1114[[#This Row],[Required Distance At Min. (m)]],"OK","NG")</f>
        <v>OK</v>
      </c>
      <c r="U354" s="4" t="s">
        <v>114</v>
      </c>
      <c r="V35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55" spans="1:22" x14ac:dyDescent="0.25">
      <c r="A355" s="4">
        <v>14</v>
      </c>
      <c r="B355" s="4">
        <v>6</v>
      </c>
      <c r="C355" s="4">
        <v>7</v>
      </c>
      <c r="D355" s="4">
        <v>1</v>
      </c>
      <c r="E355" s="4">
        <v>1</v>
      </c>
      <c r="F355" s="4" t="s">
        <v>105</v>
      </c>
      <c r="G355" s="4">
        <v>6</v>
      </c>
      <c r="H355" s="4">
        <v>7</v>
      </c>
      <c r="I355" s="4">
        <v>3</v>
      </c>
      <c r="J355" s="4">
        <v>1</v>
      </c>
      <c r="K355" s="4" t="s">
        <v>105</v>
      </c>
      <c r="L355" s="4">
        <v>2200.48</v>
      </c>
      <c r="M355" s="4">
        <v>18.29</v>
      </c>
      <c r="N355" s="4">
        <v>18.309999999999999</v>
      </c>
      <c r="O355" s="4">
        <v>1.54</v>
      </c>
      <c r="P355" s="4">
        <v>7.0449999999999999</v>
      </c>
      <c r="Q355" s="4">
        <v>0.73199999999999998</v>
      </c>
      <c r="R355" s="4">
        <v>7.0069999999999997</v>
      </c>
      <c r="S355" s="4"/>
      <c r="T355" s="4" t="str">
        <f>IF(Obstacles1114[[#This Row],[Minimum Distance Vert. Comp. (m)]]&gt;Obstacles1114[[#This Row],[Required Distance At Min. (m)]],"OK","NG")</f>
        <v>OK</v>
      </c>
      <c r="U355" s="4" t="s">
        <v>114</v>
      </c>
      <c r="V35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56" spans="1:22" x14ac:dyDescent="0.25">
      <c r="A356" s="4">
        <v>15</v>
      </c>
      <c r="B356" s="4">
        <v>6</v>
      </c>
      <c r="C356" s="4">
        <v>7</v>
      </c>
      <c r="D356" s="4">
        <v>1</v>
      </c>
      <c r="E356" s="4">
        <v>1</v>
      </c>
      <c r="F356" s="4" t="s">
        <v>110</v>
      </c>
      <c r="G356" s="4">
        <v>6</v>
      </c>
      <c r="H356" s="4">
        <v>7</v>
      </c>
      <c r="I356" s="4">
        <v>3</v>
      </c>
      <c r="J356" s="4">
        <v>1</v>
      </c>
      <c r="K356" s="4" t="s">
        <v>110</v>
      </c>
      <c r="L356" s="4">
        <v>2200.4699999999998</v>
      </c>
      <c r="M356" s="4">
        <v>18.29</v>
      </c>
      <c r="N356" s="4">
        <v>18.309999999999999</v>
      </c>
      <c r="O356" s="4">
        <v>1.54</v>
      </c>
      <c r="P356" s="4">
        <v>7.0410000000000004</v>
      </c>
      <c r="Q356" s="4">
        <v>0.69899999999999995</v>
      </c>
      <c r="R356" s="4">
        <v>7.0060000000000002</v>
      </c>
      <c r="S356" s="4"/>
      <c r="T356" s="4" t="str">
        <f>IF(Obstacles1114[[#This Row],[Minimum Distance Vert. Comp. (m)]]&gt;Obstacles1114[[#This Row],[Required Distance At Min. (m)]],"OK","NG")</f>
        <v>OK</v>
      </c>
      <c r="U356" s="4" t="s">
        <v>114</v>
      </c>
      <c r="V35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57" spans="1:22" x14ac:dyDescent="0.25">
      <c r="A357" s="4">
        <v>16</v>
      </c>
      <c r="B357" s="4">
        <v>7</v>
      </c>
      <c r="C357" s="4">
        <v>8</v>
      </c>
      <c r="D357" s="4">
        <v>41</v>
      </c>
      <c r="E357" s="4">
        <v>1</v>
      </c>
      <c r="F357" s="4" t="s">
        <v>105</v>
      </c>
      <c r="G357" s="4">
        <v>7</v>
      </c>
      <c r="H357" s="4">
        <v>8</v>
      </c>
      <c r="I357" s="4">
        <v>43</v>
      </c>
      <c r="J357" s="4">
        <v>1</v>
      </c>
      <c r="K357" s="4" t="s">
        <v>105</v>
      </c>
      <c r="L357" s="4">
        <v>2643.8</v>
      </c>
      <c r="M357" s="4">
        <v>13.12</v>
      </c>
      <c r="N357" s="4">
        <v>13.14</v>
      </c>
      <c r="O357" s="4">
        <v>1.54</v>
      </c>
      <c r="P357" s="4">
        <v>7.0380000000000003</v>
      </c>
      <c r="Q357" s="4">
        <v>0.75900000000000001</v>
      </c>
      <c r="R357" s="4">
        <v>6.9969999999999999</v>
      </c>
      <c r="S357" s="4"/>
      <c r="T357" s="4" t="str">
        <f>IF(Obstacles1114[[#This Row],[Minimum Distance Vert. Comp. (m)]]&gt;Obstacles1114[[#This Row],[Required Distance At Min. (m)]],"OK","NG")</f>
        <v>OK</v>
      </c>
      <c r="U357" s="4" t="s">
        <v>114</v>
      </c>
      <c r="V35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58" spans="1:22" x14ac:dyDescent="0.25">
      <c r="A358" s="4">
        <v>17</v>
      </c>
      <c r="B358" s="4">
        <v>7</v>
      </c>
      <c r="C358" s="4">
        <v>8</v>
      </c>
      <c r="D358" s="4">
        <v>41</v>
      </c>
      <c r="E358" s="4">
        <v>1</v>
      </c>
      <c r="F358" s="4" t="s">
        <v>110</v>
      </c>
      <c r="G358" s="4">
        <v>7</v>
      </c>
      <c r="H358" s="4">
        <v>8</v>
      </c>
      <c r="I358" s="4">
        <v>43</v>
      </c>
      <c r="J358" s="4">
        <v>1</v>
      </c>
      <c r="K358" s="4" t="s">
        <v>110</v>
      </c>
      <c r="L358" s="4">
        <v>2643.8</v>
      </c>
      <c r="M358" s="4">
        <v>13.12</v>
      </c>
      <c r="N358" s="4">
        <v>13.14</v>
      </c>
      <c r="O358" s="4">
        <v>1.54</v>
      </c>
      <c r="P358" s="4">
        <v>7.0350000000000001</v>
      </c>
      <c r="Q358" s="4">
        <v>0.73</v>
      </c>
      <c r="R358" s="4">
        <v>6.9969999999999999</v>
      </c>
      <c r="S358" s="4"/>
      <c r="T358" s="4" t="str">
        <f>IF(Obstacles1114[[#This Row],[Minimum Distance Vert. Comp. (m)]]&gt;Obstacles1114[[#This Row],[Required Distance At Min. (m)]],"OK","NG")</f>
        <v>OK</v>
      </c>
      <c r="U358" s="4" t="s">
        <v>114</v>
      </c>
      <c r="V35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59" spans="1:22" x14ac:dyDescent="0.25">
      <c r="A359" s="4">
        <v>18</v>
      </c>
      <c r="B359" s="4">
        <v>8</v>
      </c>
      <c r="C359" s="4">
        <v>9</v>
      </c>
      <c r="D359" s="4">
        <v>1</v>
      </c>
      <c r="E359" s="4">
        <v>1</v>
      </c>
      <c r="F359" s="4" t="s">
        <v>105</v>
      </c>
      <c r="G359" s="4">
        <v>8</v>
      </c>
      <c r="H359" s="4">
        <v>9</v>
      </c>
      <c r="I359" s="4">
        <v>3</v>
      </c>
      <c r="J359" s="4">
        <v>1</v>
      </c>
      <c r="K359" s="4" t="s">
        <v>105</v>
      </c>
      <c r="L359" s="4">
        <v>3113.47</v>
      </c>
      <c r="M359" s="4">
        <v>23.87</v>
      </c>
      <c r="N359" s="4">
        <v>23.87</v>
      </c>
      <c r="O359" s="4">
        <v>1.54</v>
      </c>
      <c r="P359" s="4">
        <v>7.024</v>
      </c>
      <c r="Q359" s="4">
        <v>0.61199999999999999</v>
      </c>
      <c r="R359" s="4">
        <v>6.9980000000000002</v>
      </c>
      <c r="S359" s="4"/>
      <c r="T359" s="4" t="str">
        <f>IF(Obstacles1114[[#This Row],[Minimum Distance Vert. Comp. (m)]]&gt;Obstacles1114[[#This Row],[Required Distance At Min. (m)]],"OK","NG")</f>
        <v>OK</v>
      </c>
      <c r="U359" s="4" t="s">
        <v>114</v>
      </c>
      <c r="V35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60" spans="1:22" x14ac:dyDescent="0.25">
      <c r="A360" s="4">
        <v>19</v>
      </c>
      <c r="B360" s="4">
        <v>8</v>
      </c>
      <c r="C360" s="4">
        <v>9</v>
      </c>
      <c r="D360" s="4">
        <v>1</v>
      </c>
      <c r="E360" s="4">
        <v>1</v>
      </c>
      <c r="F360" s="4" t="s">
        <v>110</v>
      </c>
      <c r="G360" s="4">
        <v>8</v>
      </c>
      <c r="H360" s="4">
        <v>9</v>
      </c>
      <c r="I360" s="4">
        <v>3</v>
      </c>
      <c r="J360" s="4">
        <v>1</v>
      </c>
      <c r="K360" s="4" t="s">
        <v>110</v>
      </c>
      <c r="L360" s="4">
        <v>3113.58</v>
      </c>
      <c r="M360" s="4">
        <v>23.87</v>
      </c>
      <c r="N360" s="4">
        <v>23.87</v>
      </c>
      <c r="O360" s="4">
        <v>1.54</v>
      </c>
      <c r="P360" s="4">
        <v>7.0250000000000004</v>
      </c>
      <c r="Q360" s="4">
        <v>0.61299999999999999</v>
      </c>
      <c r="R360" s="4">
        <v>6.9980000000000002</v>
      </c>
      <c r="S360" s="4"/>
      <c r="T360" s="4" t="str">
        <f>IF(Obstacles1114[[#This Row],[Minimum Distance Vert. Comp. (m)]]&gt;Obstacles1114[[#This Row],[Required Distance At Min. (m)]],"OK","NG")</f>
        <v>OK</v>
      </c>
      <c r="U360" s="4" t="s">
        <v>114</v>
      </c>
      <c r="V36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61" spans="1:22" x14ac:dyDescent="0.25">
      <c r="A361" s="4">
        <v>20</v>
      </c>
      <c r="B361" s="4">
        <v>9</v>
      </c>
      <c r="C361" s="4">
        <v>10</v>
      </c>
      <c r="D361" s="4">
        <v>1</v>
      </c>
      <c r="E361" s="4">
        <v>1</v>
      </c>
      <c r="F361" s="4" t="s">
        <v>105</v>
      </c>
      <c r="G361" s="4">
        <v>9</v>
      </c>
      <c r="H361" s="4">
        <v>10</v>
      </c>
      <c r="I361" s="4">
        <v>3</v>
      </c>
      <c r="J361" s="4">
        <v>1</v>
      </c>
      <c r="K361" s="4" t="s">
        <v>105</v>
      </c>
      <c r="L361" s="4">
        <v>3619.04</v>
      </c>
      <c r="M361" s="4">
        <v>18.03</v>
      </c>
      <c r="N361" s="4">
        <v>18.03</v>
      </c>
      <c r="O361" s="4">
        <v>1.54</v>
      </c>
      <c r="P361" s="4">
        <v>7.0259999999999998</v>
      </c>
      <c r="Q361" s="4">
        <v>0.60099999999999998</v>
      </c>
      <c r="R361" s="4">
        <v>7</v>
      </c>
      <c r="S361" s="4"/>
      <c r="T361" s="4" t="str">
        <f>IF(Obstacles1114[[#This Row],[Minimum Distance Vert. Comp. (m)]]&gt;Obstacles1114[[#This Row],[Required Distance At Min. (m)]],"OK","NG")</f>
        <v>OK</v>
      </c>
      <c r="U361" s="4" t="s">
        <v>114</v>
      </c>
      <c r="V36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62" spans="1:22" x14ac:dyDescent="0.25">
      <c r="A362" s="4">
        <v>21</v>
      </c>
      <c r="B362" s="4">
        <v>9</v>
      </c>
      <c r="C362" s="4">
        <v>10</v>
      </c>
      <c r="D362" s="4">
        <v>1</v>
      </c>
      <c r="E362" s="4">
        <v>1</v>
      </c>
      <c r="F362" s="4" t="s">
        <v>110</v>
      </c>
      <c r="G362" s="4">
        <v>9</v>
      </c>
      <c r="H362" s="4">
        <v>10</v>
      </c>
      <c r="I362" s="4">
        <v>3</v>
      </c>
      <c r="J362" s="4">
        <v>1</v>
      </c>
      <c r="K362" s="4" t="s">
        <v>110</v>
      </c>
      <c r="L362" s="4">
        <v>3619.56</v>
      </c>
      <c r="M362" s="4">
        <v>18.03</v>
      </c>
      <c r="N362" s="4">
        <v>18.03</v>
      </c>
      <c r="O362" s="4">
        <v>1.54</v>
      </c>
      <c r="P362" s="4">
        <v>7.0250000000000004</v>
      </c>
      <c r="Q362" s="4">
        <v>0.60099999999999998</v>
      </c>
      <c r="R362" s="4">
        <v>6.9989999999999997</v>
      </c>
      <c r="S362" s="4"/>
      <c r="T362" s="4" t="str">
        <f>IF(Obstacles1114[[#This Row],[Minimum Distance Vert. Comp. (m)]]&gt;Obstacles1114[[#This Row],[Required Distance At Min. (m)]],"OK","NG")</f>
        <v>OK</v>
      </c>
      <c r="U362" s="4" t="s">
        <v>114</v>
      </c>
      <c r="V36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63" spans="1:22" x14ac:dyDescent="0.25">
      <c r="A363" s="4">
        <v>22</v>
      </c>
      <c r="B363" s="4">
        <v>10</v>
      </c>
      <c r="C363" s="4">
        <v>11</v>
      </c>
      <c r="D363" s="4">
        <v>1</v>
      </c>
      <c r="E363" s="4">
        <v>1</v>
      </c>
      <c r="F363" s="4" t="s">
        <v>105</v>
      </c>
      <c r="G363" s="4">
        <v>10</v>
      </c>
      <c r="H363" s="4">
        <v>11</v>
      </c>
      <c r="I363" s="4">
        <v>3</v>
      </c>
      <c r="J363" s="4">
        <v>1</v>
      </c>
      <c r="K363" s="4" t="s">
        <v>105</v>
      </c>
      <c r="L363" s="4">
        <v>4091.44</v>
      </c>
      <c r="M363" s="4">
        <v>18.440000000000001</v>
      </c>
      <c r="N363" s="4">
        <v>18.440000000000001</v>
      </c>
      <c r="O363" s="4">
        <v>1.54</v>
      </c>
      <c r="P363" s="4">
        <v>7.0259999999999998</v>
      </c>
      <c r="Q363" s="4">
        <v>0.60099999999999998</v>
      </c>
      <c r="R363" s="4">
        <v>7</v>
      </c>
      <c r="S363" s="4"/>
      <c r="T363" s="4" t="str">
        <f>IF(Obstacles1114[[#This Row],[Minimum Distance Vert. Comp. (m)]]&gt;Obstacles1114[[#This Row],[Required Distance At Min. (m)]],"OK","NG")</f>
        <v>OK</v>
      </c>
      <c r="U363" s="4" t="s">
        <v>114</v>
      </c>
      <c r="V36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64" spans="1:22" x14ac:dyDescent="0.25">
      <c r="A364" s="4">
        <v>23</v>
      </c>
      <c r="B364" s="4">
        <v>10</v>
      </c>
      <c r="C364" s="4">
        <v>11</v>
      </c>
      <c r="D364" s="4">
        <v>1</v>
      </c>
      <c r="E364" s="4">
        <v>1</v>
      </c>
      <c r="F364" s="4" t="s">
        <v>110</v>
      </c>
      <c r="G364" s="4">
        <v>10</v>
      </c>
      <c r="H364" s="4">
        <v>11</v>
      </c>
      <c r="I364" s="4">
        <v>3</v>
      </c>
      <c r="J364" s="4">
        <v>1</v>
      </c>
      <c r="K364" s="4" t="s">
        <v>110</v>
      </c>
      <c r="L364" s="4">
        <v>4091.46</v>
      </c>
      <c r="M364" s="4">
        <v>18.440000000000001</v>
      </c>
      <c r="N364" s="4">
        <v>18.440000000000001</v>
      </c>
      <c r="O364" s="4">
        <v>1.54</v>
      </c>
      <c r="P364" s="4">
        <v>7.0250000000000004</v>
      </c>
      <c r="Q364" s="4">
        <v>0.60099999999999998</v>
      </c>
      <c r="R364" s="4">
        <v>7</v>
      </c>
      <c r="S364" s="4"/>
      <c r="T364" s="4" t="str">
        <f>IF(Obstacles1114[[#This Row],[Minimum Distance Vert. Comp. (m)]]&gt;Obstacles1114[[#This Row],[Required Distance At Min. (m)]],"OK","NG")</f>
        <v>OK</v>
      </c>
      <c r="U364" s="4" t="s">
        <v>114</v>
      </c>
      <c r="V36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65" spans="1:22" x14ac:dyDescent="0.25">
      <c r="A365" s="4">
        <v>24</v>
      </c>
      <c r="B365" s="4">
        <v>11</v>
      </c>
      <c r="C365" s="4">
        <v>12</v>
      </c>
      <c r="D365" s="4">
        <v>1</v>
      </c>
      <c r="E365" s="4">
        <v>1</v>
      </c>
      <c r="F365" s="4" t="s">
        <v>105</v>
      </c>
      <c r="G365" s="4">
        <v>11</v>
      </c>
      <c r="H365" s="4">
        <v>12</v>
      </c>
      <c r="I365" s="4">
        <v>3</v>
      </c>
      <c r="J365" s="4">
        <v>1</v>
      </c>
      <c r="K365" s="4" t="s">
        <v>105</v>
      </c>
      <c r="L365" s="4">
        <v>4591.3999999999996</v>
      </c>
      <c r="M365" s="4">
        <v>22.38</v>
      </c>
      <c r="N365" s="4">
        <v>22.38</v>
      </c>
      <c r="O365" s="4">
        <v>1.54</v>
      </c>
      <c r="P365" s="4">
        <v>7.024</v>
      </c>
      <c r="Q365" s="4">
        <v>0.626</v>
      </c>
      <c r="R365" s="4">
        <v>6.9960000000000004</v>
      </c>
      <c r="S365" s="4"/>
      <c r="T365" s="4" t="str">
        <f>IF(Obstacles1114[[#This Row],[Minimum Distance Vert. Comp. (m)]]&gt;Obstacles1114[[#This Row],[Required Distance At Min. (m)]],"OK","NG")</f>
        <v>OK</v>
      </c>
      <c r="U365" s="4" t="s">
        <v>114</v>
      </c>
      <c r="V36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66" spans="1:22" x14ac:dyDescent="0.25">
      <c r="A366" s="4">
        <v>25</v>
      </c>
      <c r="B366" s="4">
        <v>11</v>
      </c>
      <c r="C366" s="4">
        <v>12</v>
      </c>
      <c r="D366" s="4">
        <v>1</v>
      </c>
      <c r="E366" s="4">
        <v>1</v>
      </c>
      <c r="F366" s="4" t="s">
        <v>110</v>
      </c>
      <c r="G366" s="4">
        <v>11</v>
      </c>
      <c r="H366" s="4">
        <v>12</v>
      </c>
      <c r="I366" s="4">
        <v>3</v>
      </c>
      <c r="J366" s="4">
        <v>1</v>
      </c>
      <c r="K366" s="4" t="s">
        <v>110</v>
      </c>
      <c r="L366" s="4">
        <v>4590.59</v>
      </c>
      <c r="M366" s="4">
        <v>22.38</v>
      </c>
      <c r="N366" s="4">
        <v>22.38</v>
      </c>
      <c r="O366" s="4">
        <v>1.54</v>
      </c>
      <c r="P366" s="4">
        <v>7.0229999999999997</v>
      </c>
      <c r="Q366" s="4">
        <v>0.626</v>
      </c>
      <c r="R366" s="4">
        <v>6.9950000000000001</v>
      </c>
      <c r="S366" s="4"/>
      <c r="T366" s="4" t="str">
        <f>IF(Obstacles1114[[#This Row],[Minimum Distance Vert. Comp. (m)]]&gt;Obstacles1114[[#This Row],[Required Distance At Min. (m)]],"OK","NG")</f>
        <v>OK</v>
      </c>
      <c r="U366" s="4" t="s">
        <v>114</v>
      </c>
      <c r="V36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67" spans="1:22" x14ac:dyDescent="0.25">
      <c r="A367" s="4">
        <v>26</v>
      </c>
      <c r="B367" s="4">
        <v>12</v>
      </c>
      <c r="C367" s="4">
        <v>13</v>
      </c>
      <c r="D367" s="4">
        <v>1</v>
      </c>
      <c r="E367" s="4">
        <v>1</v>
      </c>
      <c r="F367" s="4" t="s">
        <v>105</v>
      </c>
      <c r="G367" s="4">
        <v>12</v>
      </c>
      <c r="H367" s="4">
        <v>13</v>
      </c>
      <c r="I367" s="4">
        <v>3</v>
      </c>
      <c r="J367" s="4">
        <v>1</v>
      </c>
      <c r="K367" s="4" t="s">
        <v>105</v>
      </c>
      <c r="L367" s="4">
        <v>5085.33</v>
      </c>
      <c r="M367" s="4">
        <v>17.87</v>
      </c>
      <c r="N367" s="4">
        <v>17.87</v>
      </c>
      <c r="O367" s="4">
        <v>1.54</v>
      </c>
      <c r="P367" s="4">
        <v>7.0250000000000004</v>
      </c>
      <c r="Q367" s="4">
        <v>0.60599999999999998</v>
      </c>
      <c r="R367" s="4">
        <v>6.9989999999999997</v>
      </c>
      <c r="S367" s="4"/>
      <c r="T367" s="4" t="str">
        <f>IF(Obstacles1114[[#This Row],[Minimum Distance Vert. Comp. (m)]]&gt;Obstacles1114[[#This Row],[Required Distance At Min. (m)]],"OK","NG")</f>
        <v>OK</v>
      </c>
      <c r="U367" s="4" t="s">
        <v>114</v>
      </c>
      <c r="V36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68" spans="1:22" x14ac:dyDescent="0.25">
      <c r="A368" s="4">
        <v>27</v>
      </c>
      <c r="B368" s="4">
        <v>12</v>
      </c>
      <c r="C368" s="4">
        <v>13</v>
      </c>
      <c r="D368" s="4">
        <v>1</v>
      </c>
      <c r="E368" s="4">
        <v>1</v>
      </c>
      <c r="F368" s="4" t="s">
        <v>110</v>
      </c>
      <c r="G368" s="4">
        <v>12</v>
      </c>
      <c r="H368" s="4">
        <v>13</v>
      </c>
      <c r="I368" s="4">
        <v>3</v>
      </c>
      <c r="J368" s="4">
        <v>1</v>
      </c>
      <c r="K368" s="4" t="s">
        <v>110</v>
      </c>
      <c r="L368" s="4">
        <v>5086.24</v>
      </c>
      <c r="M368" s="4">
        <v>17.87</v>
      </c>
      <c r="N368" s="4">
        <v>17.87</v>
      </c>
      <c r="O368" s="4">
        <v>1.54</v>
      </c>
      <c r="P368" s="4">
        <v>7.0250000000000004</v>
      </c>
      <c r="Q368" s="4">
        <v>0.60599999999999998</v>
      </c>
      <c r="R368" s="4">
        <v>6.9989999999999997</v>
      </c>
      <c r="S368" s="4"/>
      <c r="T368" s="4" t="str">
        <f>IF(Obstacles1114[[#This Row],[Minimum Distance Vert. Comp. (m)]]&gt;Obstacles1114[[#This Row],[Required Distance At Min. (m)]],"OK","NG")</f>
        <v>OK</v>
      </c>
      <c r="U368" s="4" t="s">
        <v>114</v>
      </c>
      <c r="V36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69" spans="1:22" x14ac:dyDescent="0.25">
      <c r="A369" s="4">
        <v>28</v>
      </c>
      <c r="B369" s="4">
        <v>13</v>
      </c>
      <c r="C369" s="4">
        <v>14</v>
      </c>
      <c r="D369" s="4">
        <v>1</v>
      </c>
      <c r="E369" s="4">
        <v>1</v>
      </c>
      <c r="F369" s="4" t="s">
        <v>105</v>
      </c>
      <c r="G369" s="4">
        <v>13</v>
      </c>
      <c r="H369" s="4">
        <v>14</v>
      </c>
      <c r="I369" s="4">
        <v>3</v>
      </c>
      <c r="J369" s="4">
        <v>1</v>
      </c>
      <c r="K369" s="4" t="s">
        <v>105</v>
      </c>
      <c r="L369" s="4">
        <v>5534.77</v>
      </c>
      <c r="M369" s="4">
        <v>15.42</v>
      </c>
      <c r="N369" s="4">
        <v>15.42</v>
      </c>
      <c r="O369" s="4">
        <v>1.54</v>
      </c>
      <c r="P369" s="4">
        <v>7.024</v>
      </c>
      <c r="Q369" s="4">
        <v>0.62</v>
      </c>
      <c r="R369" s="4">
        <v>6.9969999999999999</v>
      </c>
      <c r="S369" s="4"/>
      <c r="T369" s="4" t="str">
        <f>IF(Obstacles1114[[#This Row],[Minimum Distance Vert. Comp. (m)]]&gt;Obstacles1114[[#This Row],[Required Distance At Min. (m)]],"OK","NG")</f>
        <v>OK</v>
      </c>
      <c r="U369" s="4" t="s">
        <v>114</v>
      </c>
      <c r="V36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70" spans="1:22" x14ac:dyDescent="0.25">
      <c r="A370" s="4">
        <v>29</v>
      </c>
      <c r="B370" s="4">
        <v>13</v>
      </c>
      <c r="C370" s="4">
        <v>14</v>
      </c>
      <c r="D370" s="4">
        <v>1</v>
      </c>
      <c r="E370" s="4">
        <v>1</v>
      </c>
      <c r="F370" s="4" t="s">
        <v>110</v>
      </c>
      <c r="G370" s="4">
        <v>13</v>
      </c>
      <c r="H370" s="4">
        <v>14</v>
      </c>
      <c r="I370" s="4">
        <v>3</v>
      </c>
      <c r="J370" s="4">
        <v>1</v>
      </c>
      <c r="K370" s="4" t="s">
        <v>110</v>
      </c>
      <c r="L370" s="4">
        <v>5534.43</v>
      </c>
      <c r="M370" s="4">
        <v>15.42</v>
      </c>
      <c r="N370" s="4">
        <v>15.42</v>
      </c>
      <c r="O370" s="4">
        <v>1.54</v>
      </c>
      <c r="P370" s="4">
        <v>7.024</v>
      </c>
      <c r="Q370" s="4">
        <v>0.62</v>
      </c>
      <c r="R370" s="4">
        <v>6.9960000000000004</v>
      </c>
      <c r="S370" s="4"/>
      <c r="T370" s="4" t="str">
        <f>IF(Obstacles1114[[#This Row],[Minimum Distance Vert. Comp. (m)]]&gt;Obstacles1114[[#This Row],[Required Distance At Min. (m)]],"OK","NG")</f>
        <v>OK</v>
      </c>
      <c r="U370" s="4" t="s">
        <v>114</v>
      </c>
      <c r="V37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71" spans="1:22" x14ac:dyDescent="0.25">
      <c r="A371" s="4">
        <v>30</v>
      </c>
      <c r="B371" s="4">
        <v>14</v>
      </c>
      <c r="C371" s="4">
        <v>15</v>
      </c>
      <c r="D371" s="4">
        <v>1</v>
      </c>
      <c r="E371" s="4">
        <v>1</v>
      </c>
      <c r="F371" s="4" t="s">
        <v>105</v>
      </c>
      <c r="G371" s="4">
        <v>14</v>
      </c>
      <c r="H371" s="4">
        <v>15</v>
      </c>
      <c r="I371" s="4">
        <v>3</v>
      </c>
      <c r="J371" s="4">
        <v>1</v>
      </c>
      <c r="K371" s="4" t="s">
        <v>105</v>
      </c>
      <c r="L371" s="4">
        <v>5970.67</v>
      </c>
      <c r="M371" s="4">
        <v>16.059999999999999</v>
      </c>
      <c r="N371" s="4">
        <v>16.059999999999999</v>
      </c>
      <c r="O371" s="4">
        <v>1.54</v>
      </c>
      <c r="P371" s="4">
        <v>7.0250000000000004</v>
      </c>
      <c r="Q371" s="4">
        <v>0.61099999999999999</v>
      </c>
      <c r="R371" s="4">
        <v>6.9980000000000002</v>
      </c>
      <c r="S371" s="4"/>
      <c r="T371" s="4" t="str">
        <f>IF(Obstacles1114[[#This Row],[Minimum Distance Vert. Comp. (m)]]&gt;Obstacles1114[[#This Row],[Required Distance At Min. (m)]],"OK","NG")</f>
        <v>OK</v>
      </c>
      <c r="U371" s="4" t="s">
        <v>114</v>
      </c>
      <c r="V37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72" spans="1:22" x14ac:dyDescent="0.25">
      <c r="A372" s="4">
        <v>31</v>
      </c>
      <c r="B372" s="4">
        <v>14</v>
      </c>
      <c r="C372" s="4">
        <v>15</v>
      </c>
      <c r="D372" s="4">
        <v>1</v>
      </c>
      <c r="E372" s="4">
        <v>1</v>
      </c>
      <c r="F372" s="4" t="s">
        <v>110</v>
      </c>
      <c r="G372" s="4">
        <v>14</v>
      </c>
      <c r="H372" s="4">
        <v>15</v>
      </c>
      <c r="I372" s="4">
        <v>3</v>
      </c>
      <c r="J372" s="4">
        <v>1</v>
      </c>
      <c r="K372" s="4" t="s">
        <v>110</v>
      </c>
      <c r="L372" s="4">
        <v>5970.78</v>
      </c>
      <c r="M372" s="4">
        <v>16.059999999999999</v>
      </c>
      <c r="N372" s="4">
        <v>16.059999999999999</v>
      </c>
      <c r="O372" s="4">
        <v>1.54</v>
      </c>
      <c r="P372" s="4">
        <v>7.0250000000000004</v>
      </c>
      <c r="Q372" s="4">
        <v>0.61099999999999999</v>
      </c>
      <c r="R372" s="4">
        <v>6.9980000000000002</v>
      </c>
      <c r="S372" s="4"/>
      <c r="T372" s="4" t="str">
        <f>IF(Obstacles1114[[#This Row],[Minimum Distance Vert. Comp. (m)]]&gt;Obstacles1114[[#This Row],[Required Distance At Min. (m)]],"OK","NG")</f>
        <v>OK</v>
      </c>
      <c r="U372" s="4" t="s">
        <v>114</v>
      </c>
      <c r="V37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73" spans="1:22" x14ac:dyDescent="0.25">
      <c r="A373" s="4">
        <v>32</v>
      </c>
      <c r="B373" s="4">
        <v>15</v>
      </c>
      <c r="C373" s="4">
        <v>16</v>
      </c>
      <c r="D373" s="4">
        <v>1</v>
      </c>
      <c r="E373" s="4">
        <v>1</v>
      </c>
      <c r="F373" s="4" t="s">
        <v>105</v>
      </c>
      <c r="G373" s="4">
        <v>15</v>
      </c>
      <c r="H373" s="4">
        <v>16</v>
      </c>
      <c r="I373" s="4">
        <v>3</v>
      </c>
      <c r="J373" s="4">
        <v>1</v>
      </c>
      <c r="K373" s="4" t="s">
        <v>105</v>
      </c>
      <c r="L373" s="4">
        <v>6396.12</v>
      </c>
      <c r="M373" s="4">
        <v>13.91</v>
      </c>
      <c r="N373" s="4">
        <v>13.91</v>
      </c>
      <c r="O373" s="4">
        <v>1.54</v>
      </c>
      <c r="P373" s="4">
        <v>7.0259999999999998</v>
      </c>
      <c r="Q373" s="4">
        <v>0.60099999999999998</v>
      </c>
      <c r="R373" s="4">
        <v>7</v>
      </c>
      <c r="S373" s="4"/>
      <c r="T373" s="4" t="str">
        <f>IF(Obstacles1114[[#This Row],[Minimum Distance Vert. Comp. (m)]]&gt;Obstacles1114[[#This Row],[Required Distance At Min. (m)]],"OK","NG")</f>
        <v>OK</v>
      </c>
      <c r="U373" s="4" t="s">
        <v>114</v>
      </c>
      <c r="V37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74" spans="1:22" x14ac:dyDescent="0.25">
      <c r="A374" s="4">
        <v>33</v>
      </c>
      <c r="B374" s="4">
        <v>15</v>
      </c>
      <c r="C374" s="4">
        <v>16</v>
      </c>
      <c r="D374" s="4">
        <v>1</v>
      </c>
      <c r="E374" s="4">
        <v>1</v>
      </c>
      <c r="F374" s="4" t="s">
        <v>110</v>
      </c>
      <c r="G374" s="4">
        <v>15</v>
      </c>
      <c r="H374" s="4">
        <v>16</v>
      </c>
      <c r="I374" s="4">
        <v>3</v>
      </c>
      <c r="J374" s="4">
        <v>1</v>
      </c>
      <c r="K374" s="4" t="s">
        <v>110</v>
      </c>
      <c r="L374" s="4">
        <v>6396.66</v>
      </c>
      <c r="M374" s="4">
        <v>13.91</v>
      </c>
      <c r="N374" s="4">
        <v>13.91</v>
      </c>
      <c r="O374" s="4">
        <v>1.54</v>
      </c>
      <c r="P374" s="4">
        <v>7.0250000000000004</v>
      </c>
      <c r="Q374" s="4">
        <v>0.60099999999999998</v>
      </c>
      <c r="R374" s="4">
        <v>7</v>
      </c>
      <c r="S374" s="4"/>
      <c r="T374" s="4" t="str">
        <f>IF(Obstacles1114[[#This Row],[Minimum Distance Vert. Comp. (m)]]&gt;Obstacles1114[[#This Row],[Required Distance At Min. (m)]],"OK","NG")</f>
        <v>OK</v>
      </c>
      <c r="U374" s="4" t="s">
        <v>114</v>
      </c>
      <c r="V37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75" spans="1:22" x14ac:dyDescent="0.25">
      <c r="A375" s="4">
        <v>34</v>
      </c>
      <c r="B375" s="4">
        <v>16</v>
      </c>
      <c r="C375" s="4">
        <v>17</v>
      </c>
      <c r="D375" s="4">
        <v>1</v>
      </c>
      <c r="E375" s="4">
        <v>1</v>
      </c>
      <c r="F375" s="4" t="s">
        <v>105</v>
      </c>
      <c r="G375" s="4">
        <v>16</v>
      </c>
      <c r="H375" s="4">
        <v>17</v>
      </c>
      <c r="I375" s="4">
        <v>3</v>
      </c>
      <c r="J375" s="4">
        <v>1</v>
      </c>
      <c r="K375" s="4" t="s">
        <v>105</v>
      </c>
      <c r="L375" s="4">
        <v>6871.41</v>
      </c>
      <c r="M375" s="4">
        <v>23.84</v>
      </c>
      <c r="N375" s="4">
        <v>23.84</v>
      </c>
      <c r="O375" s="4">
        <v>1.54</v>
      </c>
      <c r="P375" s="4">
        <v>7.0259999999999998</v>
      </c>
      <c r="Q375" s="4">
        <v>0.60199999999999998</v>
      </c>
      <c r="R375" s="4">
        <v>7</v>
      </c>
      <c r="S375" s="4"/>
      <c r="T375" s="4" t="str">
        <f>IF(Obstacles1114[[#This Row],[Minimum Distance Vert. Comp. (m)]]&gt;Obstacles1114[[#This Row],[Required Distance At Min. (m)]],"OK","NG")</f>
        <v>OK</v>
      </c>
      <c r="U375" s="4" t="s">
        <v>114</v>
      </c>
      <c r="V37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76" spans="1:22" x14ac:dyDescent="0.25">
      <c r="A376" s="4">
        <v>35</v>
      </c>
      <c r="B376" s="4">
        <v>16</v>
      </c>
      <c r="C376" s="4">
        <v>17</v>
      </c>
      <c r="D376" s="4">
        <v>1</v>
      </c>
      <c r="E376" s="4">
        <v>1</v>
      </c>
      <c r="F376" s="4" t="s">
        <v>110</v>
      </c>
      <c r="G376" s="4">
        <v>16</v>
      </c>
      <c r="H376" s="4">
        <v>17</v>
      </c>
      <c r="I376" s="4">
        <v>3</v>
      </c>
      <c r="J376" s="4">
        <v>1</v>
      </c>
      <c r="K376" s="4" t="s">
        <v>110</v>
      </c>
      <c r="L376" s="4">
        <v>6870.86</v>
      </c>
      <c r="M376" s="4">
        <v>23.84</v>
      </c>
      <c r="N376" s="4">
        <v>23.84</v>
      </c>
      <c r="O376" s="4">
        <v>1.54</v>
      </c>
      <c r="P376" s="4">
        <v>7.0250000000000004</v>
      </c>
      <c r="Q376" s="4">
        <v>0.60199999999999998</v>
      </c>
      <c r="R376" s="4">
        <v>6.9989999999999997</v>
      </c>
      <c r="S376" s="4"/>
      <c r="T376" s="4" t="str">
        <f>IF(Obstacles1114[[#This Row],[Minimum Distance Vert. Comp. (m)]]&gt;Obstacles1114[[#This Row],[Required Distance At Min. (m)]],"OK","NG")</f>
        <v>OK</v>
      </c>
      <c r="U376" s="4" t="s">
        <v>114</v>
      </c>
      <c r="V37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77" spans="1:22" x14ac:dyDescent="0.25">
      <c r="A377" s="4">
        <v>36</v>
      </c>
      <c r="B377" s="4">
        <v>17</v>
      </c>
      <c r="C377" s="4">
        <v>18</v>
      </c>
      <c r="D377" s="4">
        <v>1</v>
      </c>
      <c r="E377" s="4">
        <v>1</v>
      </c>
      <c r="F377" s="4" t="s">
        <v>105</v>
      </c>
      <c r="G377" s="4">
        <v>17</v>
      </c>
      <c r="H377" s="4">
        <v>18</v>
      </c>
      <c r="I377" s="4">
        <v>3</v>
      </c>
      <c r="J377" s="4">
        <v>1</v>
      </c>
      <c r="K377" s="4" t="s">
        <v>105</v>
      </c>
      <c r="L377" s="4">
        <v>7346.81</v>
      </c>
      <c r="M377" s="4">
        <v>13.91</v>
      </c>
      <c r="N377" s="4">
        <v>13.91</v>
      </c>
      <c r="O377" s="4">
        <v>1.54</v>
      </c>
      <c r="P377" s="4">
        <v>7.024</v>
      </c>
      <c r="Q377" s="4">
        <v>0.61199999999999999</v>
      </c>
      <c r="R377" s="4">
        <v>6.9980000000000002</v>
      </c>
      <c r="S377" s="4"/>
      <c r="T377" s="4" t="str">
        <f>IF(Obstacles1114[[#This Row],[Minimum Distance Vert. Comp. (m)]]&gt;Obstacles1114[[#This Row],[Required Distance At Min. (m)]],"OK","NG")</f>
        <v>OK</v>
      </c>
      <c r="U377" s="4" t="s">
        <v>114</v>
      </c>
      <c r="V37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78" spans="1:22" x14ac:dyDescent="0.25">
      <c r="A378" s="4">
        <v>37</v>
      </c>
      <c r="B378" s="4">
        <v>17</v>
      </c>
      <c r="C378" s="4">
        <v>18</v>
      </c>
      <c r="D378" s="4">
        <v>1</v>
      </c>
      <c r="E378" s="4">
        <v>1</v>
      </c>
      <c r="F378" s="4" t="s">
        <v>110</v>
      </c>
      <c r="G378" s="4">
        <v>17</v>
      </c>
      <c r="H378" s="4">
        <v>18</v>
      </c>
      <c r="I378" s="4">
        <v>3</v>
      </c>
      <c r="J378" s="4">
        <v>1</v>
      </c>
      <c r="K378" s="4" t="s">
        <v>110</v>
      </c>
      <c r="L378" s="4">
        <v>7345.93</v>
      </c>
      <c r="M378" s="4">
        <v>13.91</v>
      </c>
      <c r="N378" s="4">
        <v>13.91</v>
      </c>
      <c r="O378" s="4">
        <v>1.54</v>
      </c>
      <c r="P378" s="4">
        <v>7.0250000000000004</v>
      </c>
      <c r="Q378" s="4">
        <v>0.61199999999999999</v>
      </c>
      <c r="R378" s="4">
        <v>6.9980000000000002</v>
      </c>
      <c r="S378" s="4"/>
      <c r="T378" s="4" t="str">
        <f>IF(Obstacles1114[[#This Row],[Minimum Distance Vert. Comp. (m)]]&gt;Obstacles1114[[#This Row],[Required Distance At Min. (m)]],"OK","NG")</f>
        <v>OK</v>
      </c>
      <c r="U378" s="4" t="s">
        <v>114</v>
      </c>
      <c r="V37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79" spans="1:22" x14ac:dyDescent="0.25">
      <c r="A379" s="4">
        <v>38</v>
      </c>
      <c r="B379" s="4">
        <v>18</v>
      </c>
      <c r="C379" s="4">
        <v>19</v>
      </c>
      <c r="D379" s="4">
        <v>1</v>
      </c>
      <c r="E379" s="4">
        <v>1</v>
      </c>
      <c r="F379" s="4" t="s">
        <v>105</v>
      </c>
      <c r="G379" s="4">
        <v>18</v>
      </c>
      <c r="H379" s="4">
        <v>19</v>
      </c>
      <c r="I379" s="4">
        <v>3</v>
      </c>
      <c r="J379" s="4">
        <v>1</v>
      </c>
      <c r="K379" s="4" t="s">
        <v>105</v>
      </c>
      <c r="L379" s="4">
        <v>7778.15</v>
      </c>
      <c r="M379" s="4">
        <v>16.91</v>
      </c>
      <c r="N379" s="4">
        <v>16.920000000000002</v>
      </c>
      <c r="O379" s="4">
        <v>1.54</v>
      </c>
      <c r="P379" s="4">
        <v>7.0220000000000002</v>
      </c>
      <c r="Q379" s="4">
        <v>0.79500000000000004</v>
      </c>
      <c r="R379" s="4">
        <v>6.9770000000000003</v>
      </c>
      <c r="S379" s="4"/>
      <c r="T379" s="4" t="str">
        <f>IF(Obstacles1114[[#This Row],[Minimum Distance Vert. Comp. (m)]]&gt;Obstacles1114[[#This Row],[Required Distance At Min. (m)]],"OK","NG")</f>
        <v>OK</v>
      </c>
      <c r="U379" s="4" t="s">
        <v>114</v>
      </c>
      <c r="V37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80" spans="1:22" x14ac:dyDescent="0.25">
      <c r="A380" s="4">
        <v>39</v>
      </c>
      <c r="B380" s="4">
        <v>18</v>
      </c>
      <c r="C380" s="4">
        <v>19</v>
      </c>
      <c r="D380" s="4">
        <v>1</v>
      </c>
      <c r="E380" s="4">
        <v>1</v>
      </c>
      <c r="F380" s="4" t="s">
        <v>110</v>
      </c>
      <c r="G380" s="4">
        <v>18</v>
      </c>
      <c r="H380" s="4">
        <v>19</v>
      </c>
      <c r="I380" s="4">
        <v>3</v>
      </c>
      <c r="J380" s="4">
        <v>1</v>
      </c>
      <c r="K380" s="4" t="s">
        <v>110</v>
      </c>
      <c r="L380" s="4">
        <v>7778.16</v>
      </c>
      <c r="M380" s="4">
        <v>16.91</v>
      </c>
      <c r="N380" s="4">
        <v>16.920000000000002</v>
      </c>
      <c r="O380" s="4">
        <v>1.54</v>
      </c>
      <c r="P380" s="4">
        <v>7.02</v>
      </c>
      <c r="Q380" s="4">
        <v>0.78200000000000003</v>
      </c>
      <c r="R380" s="4">
        <v>6.9770000000000003</v>
      </c>
      <c r="S380" s="4"/>
      <c r="T380" s="4" t="str">
        <f>IF(Obstacles1114[[#This Row],[Minimum Distance Vert. Comp. (m)]]&gt;Obstacles1114[[#This Row],[Required Distance At Min. (m)]],"OK","NG")</f>
        <v>OK</v>
      </c>
      <c r="U380" s="4" t="s">
        <v>114</v>
      </c>
      <c r="V38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81" spans="1:22" x14ac:dyDescent="0.25">
      <c r="A381" s="4">
        <v>40</v>
      </c>
      <c r="B381" s="4">
        <v>19</v>
      </c>
      <c r="C381" s="4">
        <v>20</v>
      </c>
      <c r="D381" s="4">
        <v>41</v>
      </c>
      <c r="E381" s="4">
        <v>1</v>
      </c>
      <c r="F381" s="4" t="s">
        <v>105</v>
      </c>
      <c r="G381" s="4">
        <v>19</v>
      </c>
      <c r="H381" s="4">
        <v>20</v>
      </c>
      <c r="I381" s="4">
        <v>43</v>
      </c>
      <c r="J381" s="4">
        <v>1</v>
      </c>
      <c r="K381" s="4" t="s">
        <v>105</v>
      </c>
      <c r="L381" s="4">
        <v>8244.14</v>
      </c>
      <c r="M381" s="4">
        <v>17.29</v>
      </c>
      <c r="N381" s="4">
        <v>17.3</v>
      </c>
      <c r="O381" s="4">
        <v>1.54</v>
      </c>
      <c r="P381" s="4">
        <v>7.0359999999999996</v>
      </c>
      <c r="Q381" s="4">
        <v>0.69099999999999995</v>
      </c>
      <c r="R381" s="4">
        <v>7.0019999999999998</v>
      </c>
      <c r="S381" s="4"/>
      <c r="T381" s="4" t="str">
        <f>IF(Obstacles1114[[#This Row],[Minimum Distance Vert. Comp. (m)]]&gt;Obstacles1114[[#This Row],[Required Distance At Min. (m)]],"OK","NG")</f>
        <v>OK</v>
      </c>
      <c r="U381" s="4" t="s">
        <v>114</v>
      </c>
      <c r="V38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82" spans="1:22" x14ac:dyDescent="0.25">
      <c r="A382" s="4">
        <v>41</v>
      </c>
      <c r="B382" s="4">
        <v>19</v>
      </c>
      <c r="C382" s="4">
        <v>20</v>
      </c>
      <c r="D382" s="4">
        <v>41</v>
      </c>
      <c r="E382" s="4">
        <v>1</v>
      </c>
      <c r="F382" s="4" t="s">
        <v>110</v>
      </c>
      <c r="G382" s="4">
        <v>19</v>
      </c>
      <c r="H382" s="4">
        <v>20</v>
      </c>
      <c r="I382" s="4">
        <v>43</v>
      </c>
      <c r="J382" s="4">
        <v>1</v>
      </c>
      <c r="K382" s="4" t="s">
        <v>110</v>
      </c>
      <c r="L382" s="4">
        <v>8244.1299999999992</v>
      </c>
      <c r="M382" s="4">
        <v>17.29</v>
      </c>
      <c r="N382" s="4">
        <v>17.29</v>
      </c>
      <c r="O382" s="4">
        <v>1.54</v>
      </c>
      <c r="P382" s="4">
        <v>7.0339999999999998</v>
      </c>
      <c r="Q382" s="4">
        <v>0.67600000000000005</v>
      </c>
      <c r="R382" s="4">
        <v>7.0010000000000003</v>
      </c>
      <c r="S382" s="4"/>
      <c r="T382" s="4" t="str">
        <f>IF(Obstacles1114[[#This Row],[Minimum Distance Vert. Comp. (m)]]&gt;Obstacles1114[[#This Row],[Required Distance At Min. (m)]],"OK","NG")</f>
        <v>OK</v>
      </c>
      <c r="U382" s="4" t="s">
        <v>114</v>
      </c>
      <c r="V38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83" spans="1:22" x14ac:dyDescent="0.25">
      <c r="A383" s="4">
        <v>42</v>
      </c>
      <c r="B383" s="4">
        <v>20</v>
      </c>
      <c r="C383" s="4">
        <v>21</v>
      </c>
      <c r="D383" s="4">
        <v>1</v>
      </c>
      <c r="E383" s="4">
        <v>1</v>
      </c>
      <c r="F383" s="4" t="s">
        <v>105</v>
      </c>
      <c r="G383" s="4">
        <v>20</v>
      </c>
      <c r="H383" s="4">
        <v>21</v>
      </c>
      <c r="I383" s="4">
        <v>3</v>
      </c>
      <c r="J383" s="4">
        <v>1</v>
      </c>
      <c r="K383" s="4" t="s">
        <v>105</v>
      </c>
      <c r="L383" s="4">
        <v>8697.41</v>
      </c>
      <c r="M383" s="4">
        <v>16.37</v>
      </c>
      <c r="N383" s="4">
        <v>16.37</v>
      </c>
      <c r="O383" s="4">
        <v>1.54</v>
      </c>
      <c r="P383" s="4">
        <v>7.0250000000000004</v>
      </c>
      <c r="Q383" s="4">
        <v>0.60299999999999998</v>
      </c>
      <c r="R383" s="4">
        <v>6.9989999999999997</v>
      </c>
      <c r="S383" s="4"/>
      <c r="T383" s="4" t="str">
        <f>IF(Obstacles1114[[#This Row],[Minimum Distance Vert. Comp. (m)]]&gt;Obstacles1114[[#This Row],[Required Distance At Min. (m)]],"OK","NG")</f>
        <v>OK</v>
      </c>
      <c r="U383" s="4" t="s">
        <v>114</v>
      </c>
      <c r="V38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84" spans="1:22" x14ac:dyDescent="0.25">
      <c r="A384" s="4">
        <v>43</v>
      </c>
      <c r="B384" s="4">
        <v>20</v>
      </c>
      <c r="C384" s="4">
        <v>21</v>
      </c>
      <c r="D384" s="4">
        <v>1</v>
      </c>
      <c r="E384" s="4">
        <v>1</v>
      </c>
      <c r="F384" s="4" t="s">
        <v>110</v>
      </c>
      <c r="G384" s="4">
        <v>20</v>
      </c>
      <c r="H384" s="4">
        <v>21</v>
      </c>
      <c r="I384" s="4">
        <v>3</v>
      </c>
      <c r="J384" s="4">
        <v>1</v>
      </c>
      <c r="K384" s="4" t="s">
        <v>110</v>
      </c>
      <c r="L384" s="4">
        <v>8697.89</v>
      </c>
      <c r="M384" s="4">
        <v>16.36</v>
      </c>
      <c r="N384" s="4">
        <v>16.36</v>
      </c>
      <c r="O384" s="4">
        <v>1.54</v>
      </c>
      <c r="P384" s="4">
        <v>7.0259999999999998</v>
      </c>
      <c r="Q384" s="4">
        <v>0.60299999999999998</v>
      </c>
      <c r="R384" s="4">
        <v>7</v>
      </c>
      <c r="S384" s="4"/>
      <c r="T384" s="4" t="str">
        <f>IF(Obstacles1114[[#This Row],[Minimum Distance Vert. Comp. (m)]]&gt;Obstacles1114[[#This Row],[Required Distance At Min. (m)]],"OK","NG")</f>
        <v>OK</v>
      </c>
      <c r="U384" s="4" t="s">
        <v>114</v>
      </c>
      <c r="V38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85" spans="1:22" x14ac:dyDescent="0.25">
      <c r="A385" s="4">
        <v>44</v>
      </c>
      <c r="B385" s="4">
        <v>21</v>
      </c>
      <c r="C385" s="4">
        <v>22</v>
      </c>
      <c r="D385" s="4">
        <v>1</v>
      </c>
      <c r="E385" s="4">
        <v>1</v>
      </c>
      <c r="F385" s="4" t="s">
        <v>105</v>
      </c>
      <c r="G385" s="4">
        <v>21</v>
      </c>
      <c r="H385" s="4">
        <v>22</v>
      </c>
      <c r="I385" s="4">
        <v>3</v>
      </c>
      <c r="J385" s="4">
        <v>1</v>
      </c>
      <c r="K385" s="4" t="s">
        <v>105</v>
      </c>
      <c r="L385" s="4">
        <v>9201.1</v>
      </c>
      <c r="M385" s="4">
        <v>25.29</v>
      </c>
      <c r="N385" s="4">
        <v>25.3</v>
      </c>
      <c r="O385" s="4">
        <v>1.54</v>
      </c>
      <c r="P385" s="4">
        <v>7.0359999999999996</v>
      </c>
      <c r="Q385" s="4">
        <v>0.68899999999999995</v>
      </c>
      <c r="R385" s="4">
        <v>7.0019999999999998</v>
      </c>
      <c r="S385" s="4"/>
      <c r="T385" s="4" t="str">
        <f>IF(Obstacles1114[[#This Row],[Minimum Distance Vert. Comp. (m)]]&gt;Obstacles1114[[#This Row],[Required Distance At Min. (m)]],"OK","NG")</f>
        <v>OK</v>
      </c>
      <c r="U385" s="4" t="s">
        <v>114</v>
      </c>
      <c r="V38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86" spans="1:22" x14ac:dyDescent="0.25">
      <c r="A386" s="4">
        <v>45</v>
      </c>
      <c r="B386" s="4">
        <v>21</v>
      </c>
      <c r="C386" s="4">
        <v>22</v>
      </c>
      <c r="D386" s="4">
        <v>1</v>
      </c>
      <c r="E386" s="4">
        <v>1</v>
      </c>
      <c r="F386" s="4" t="s">
        <v>110</v>
      </c>
      <c r="G386" s="4">
        <v>21</v>
      </c>
      <c r="H386" s="4">
        <v>22</v>
      </c>
      <c r="I386" s="4">
        <v>3</v>
      </c>
      <c r="J386" s="4">
        <v>1</v>
      </c>
      <c r="K386" s="4" t="s">
        <v>110</v>
      </c>
      <c r="L386" s="4">
        <v>9201.11</v>
      </c>
      <c r="M386" s="4">
        <v>25.29</v>
      </c>
      <c r="N386" s="4">
        <v>25.29</v>
      </c>
      <c r="O386" s="4">
        <v>1.54</v>
      </c>
      <c r="P386" s="4">
        <v>7.0339999999999998</v>
      </c>
      <c r="Q386" s="4">
        <v>0.68</v>
      </c>
      <c r="R386" s="4">
        <v>7.0010000000000003</v>
      </c>
      <c r="S386" s="4"/>
      <c r="T386" s="4" t="str">
        <f>IF(Obstacles1114[[#This Row],[Minimum Distance Vert. Comp. (m)]]&gt;Obstacles1114[[#This Row],[Required Distance At Min. (m)]],"OK","NG")</f>
        <v>OK</v>
      </c>
      <c r="U386" s="4" t="s">
        <v>114</v>
      </c>
      <c r="V38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87" spans="1:22" x14ac:dyDescent="0.25">
      <c r="A387" s="4">
        <v>46</v>
      </c>
      <c r="B387" s="4">
        <v>22</v>
      </c>
      <c r="C387" s="4">
        <v>23</v>
      </c>
      <c r="D387" s="4">
        <v>21</v>
      </c>
      <c r="E387" s="4">
        <v>1</v>
      </c>
      <c r="F387" s="4" t="s">
        <v>105</v>
      </c>
      <c r="G387" s="4">
        <v>22</v>
      </c>
      <c r="H387" s="4">
        <v>23</v>
      </c>
      <c r="I387" s="4">
        <v>43</v>
      </c>
      <c r="J387" s="4">
        <v>1</v>
      </c>
      <c r="K387" s="4" t="s">
        <v>105</v>
      </c>
      <c r="L387" s="4">
        <v>9727.8700000000008</v>
      </c>
      <c r="M387" s="4">
        <v>18.3</v>
      </c>
      <c r="N387" s="4">
        <v>18.309999999999999</v>
      </c>
      <c r="O387" s="4">
        <v>1.54</v>
      </c>
      <c r="P387" s="4">
        <v>7.0339999999999998</v>
      </c>
      <c r="Q387" s="4">
        <v>0.68799999999999994</v>
      </c>
      <c r="R387" s="4">
        <v>7</v>
      </c>
      <c r="S387" s="4"/>
      <c r="T387" s="4" t="str">
        <f>IF(Obstacles1114[[#This Row],[Minimum Distance Vert. Comp. (m)]]&gt;Obstacles1114[[#This Row],[Required Distance At Min. (m)]],"OK","NG")</f>
        <v>OK</v>
      </c>
      <c r="U387" s="4" t="s">
        <v>114</v>
      </c>
      <c r="V38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88" spans="1:22" x14ac:dyDescent="0.25">
      <c r="A388" s="4">
        <v>47</v>
      </c>
      <c r="B388" s="4">
        <v>22</v>
      </c>
      <c r="C388" s="4">
        <v>23</v>
      </c>
      <c r="D388" s="4">
        <v>21</v>
      </c>
      <c r="E388" s="4">
        <v>1</v>
      </c>
      <c r="F388" s="4" t="s">
        <v>110</v>
      </c>
      <c r="G388" s="4">
        <v>22</v>
      </c>
      <c r="H388" s="4">
        <v>23</v>
      </c>
      <c r="I388" s="4">
        <v>43</v>
      </c>
      <c r="J388" s="4">
        <v>1</v>
      </c>
      <c r="K388" s="4" t="s">
        <v>110</v>
      </c>
      <c r="L388" s="4">
        <v>9727.86</v>
      </c>
      <c r="M388" s="4">
        <v>18.3</v>
      </c>
      <c r="N388" s="4">
        <v>18.3</v>
      </c>
      <c r="O388" s="4">
        <v>1.54</v>
      </c>
      <c r="P388" s="4">
        <v>7.0330000000000004</v>
      </c>
      <c r="Q388" s="4">
        <v>0.68</v>
      </c>
      <c r="R388" s="4">
        <v>7</v>
      </c>
      <c r="S388" s="4"/>
      <c r="T388" s="4" t="str">
        <f>IF(Obstacles1114[[#This Row],[Minimum Distance Vert. Comp. (m)]]&gt;Obstacles1114[[#This Row],[Required Distance At Min. (m)]],"OK","NG")</f>
        <v>OK</v>
      </c>
      <c r="U388" s="4" t="s">
        <v>114</v>
      </c>
      <c r="V38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89" spans="1:22" x14ac:dyDescent="0.25">
      <c r="A389" s="4">
        <v>48</v>
      </c>
      <c r="B389" s="4">
        <v>23</v>
      </c>
      <c r="C389" s="4">
        <v>24</v>
      </c>
      <c r="D389" s="4">
        <v>1</v>
      </c>
      <c r="E389" s="4">
        <v>1</v>
      </c>
      <c r="F389" s="4" t="s">
        <v>105</v>
      </c>
      <c r="G389" s="4">
        <v>23</v>
      </c>
      <c r="H389" s="4">
        <v>24</v>
      </c>
      <c r="I389" s="4">
        <v>3</v>
      </c>
      <c r="J389" s="4">
        <v>1</v>
      </c>
      <c r="K389" s="4" t="s">
        <v>105</v>
      </c>
      <c r="L389" s="4">
        <v>10221.4</v>
      </c>
      <c r="M389" s="4">
        <v>21.42</v>
      </c>
      <c r="N389" s="4">
        <v>21.43</v>
      </c>
      <c r="O389" s="4">
        <v>1.54</v>
      </c>
      <c r="P389" s="4">
        <v>7.0259999999999998</v>
      </c>
      <c r="Q389" s="4">
        <v>0.60099999999999998</v>
      </c>
      <c r="R389" s="4">
        <v>7</v>
      </c>
      <c r="S389" s="4"/>
      <c r="T389" s="4" t="str">
        <f>IF(Obstacles1114[[#This Row],[Minimum Distance Vert. Comp. (m)]]&gt;Obstacles1114[[#This Row],[Required Distance At Min. (m)]],"OK","NG")</f>
        <v>OK</v>
      </c>
      <c r="U389" s="4" t="s">
        <v>114</v>
      </c>
      <c r="V38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90" spans="1:22" x14ac:dyDescent="0.25">
      <c r="A390" s="4">
        <v>49</v>
      </c>
      <c r="B390" s="4">
        <v>23</v>
      </c>
      <c r="C390" s="4">
        <v>24</v>
      </c>
      <c r="D390" s="4">
        <v>1</v>
      </c>
      <c r="E390" s="4">
        <v>1</v>
      </c>
      <c r="F390" s="4" t="s">
        <v>110</v>
      </c>
      <c r="G390" s="4">
        <v>23</v>
      </c>
      <c r="H390" s="4">
        <v>24</v>
      </c>
      <c r="I390" s="4">
        <v>3</v>
      </c>
      <c r="J390" s="4">
        <v>1</v>
      </c>
      <c r="K390" s="4" t="s">
        <v>110</v>
      </c>
      <c r="L390" s="4">
        <v>10222.39</v>
      </c>
      <c r="M390" s="4">
        <v>21.42</v>
      </c>
      <c r="N390" s="4">
        <v>21.42</v>
      </c>
      <c r="O390" s="4">
        <v>1.54</v>
      </c>
      <c r="P390" s="4">
        <v>7.0259999999999998</v>
      </c>
      <c r="Q390" s="4">
        <v>0.60199999999999998</v>
      </c>
      <c r="R390" s="4">
        <v>7</v>
      </c>
      <c r="S390" s="4"/>
      <c r="T390" s="4" t="str">
        <f>IF(Obstacles1114[[#This Row],[Minimum Distance Vert. Comp. (m)]]&gt;Obstacles1114[[#This Row],[Required Distance At Min. (m)]],"OK","NG")</f>
        <v>OK</v>
      </c>
      <c r="U390" s="4" t="s">
        <v>114</v>
      </c>
      <c r="V39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91" spans="1:22" x14ac:dyDescent="0.25">
      <c r="A391" s="4">
        <v>50</v>
      </c>
      <c r="B391" s="4">
        <v>24</v>
      </c>
      <c r="C391" s="4">
        <v>25</v>
      </c>
      <c r="D391" s="4">
        <v>1</v>
      </c>
      <c r="E391" s="4">
        <v>1</v>
      </c>
      <c r="F391" s="4" t="s">
        <v>105</v>
      </c>
      <c r="G391" s="4">
        <v>24</v>
      </c>
      <c r="H391" s="4">
        <v>25</v>
      </c>
      <c r="I391" s="4">
        <v>3</v>
      </c>
      <c r="J391" s="4">
        <v>1</v>
      </c>
      <c r="K391" s="4" t="s">
        <v>105</v>
      </c>
      <c r="L391" s="4">
        <v>10734</v>
      </c>
      <c r="M391" s="4">
        <v>21.15</v>
      </c>
      <c r="N391" s="4">
        <v>21.15</v>
      </c>
      <c r="O391" s="4">
        <v>1.54</v>
      </c>
      <c r="P391" s="4">
        <v>7.0259999999999998</v>
      </c>
      <c r="Q391" s="4">
        <v>0.6</v>
      </c>
      <c r="R391" s="4">
        <v>7</v>
      </c>
      <c r="S391" s="4"/>
      <c r="T391" s="4" t="str">
        <f>IF(Obstacles1114[[#This Row],[Minimum Distance Vert. Comp. (m)]]&gt;Obstacles1114[[#This Row],[Required Distance At Min. (m)]],"OK","NG")</f>
        <v>OK</v>
      </c>
      <c r="U391" s="4" t="s">
        <v>114</v>
      </c>
      <c r="V39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92" spans="1:22" x14ac:dyDescent="0.25">
      <c r="A392" s="4">
        <v>51</v>
      </c>
      <c r="B392" s="4">
        <v>24</v>
      </c>
      <c r="C392" s="4">
        <v>25</v>
      </c>
      <c r="D392" s="4">
        <v>1</v>
      </c>
      <c r="E392" s="4">
        <v>1</v>
      </c>
      <c r="F392" s="4" t="s">
        <v>110</v>
      </c>
      <c r="G392" s="4">
        <v>24</v>
      </c>
      <c r="H392" s="4">
        <v>25</v>
      </c>
      <c r="I392" s="4">
        <v>3</v>
      </c>
      <c r="J392" s="4">
        <v>1</v>
      </c>
      <c r="K392" s="4" t="s">
        <v>110</v>
      </c>
      <c r="L392" s="4">
        <v>10734.49</v>
      </c>
      <c r="M392" s="4">
        <v>21.15</v>
      </c>
      <c r="N392" s="4">
        <v>21.15</v>
      </c>
      <c r="O392" s="4">
        <v>1.54</v>
      </c>
      <c r="P392" s="4">
        <v>7.0250000000000004</v>
      </c>
      <c r="Q392" s="4">
        <v>0.60099999999999998</v>
      </c>
      <c r="R392" s="4">
        <v>7</v>
      </c>
      <c r="S392" s="4"/>
      <c r="T392" s="4" t="str">
        <f>IF(Obstacles1114[[#This Row],[Minimum Distance Vert. Comp. (m)]]&gt;Obstacles1114[[#This Row],[Required Distance At Min. (m)]],"OK","NG")</f>
        <v>OK</v>
      </c>
      <c r="U392" s="4" t="s">
        <v>114</v>
      </c>
      <c r="V39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93" spans="1:22" x14ac:dyDescent="0.25">
      <c r="A393" s="4">
        <v>52</v>
      </c>
      <c r="B393" s="4">
        <v>25</v>
      </c>
      <c r="C393" s="4">
        <v>26</v>
      </c>
      <c r="D393" s="4">
        <v>1</v>
      </c>
      <c r="E393" s="4">
        <v>1</v>
      </c>
      <c r="F393" s="4" t="s">
        <v>105</v>
      </c>
      <c r="G393" s="4">
        <v>25</v>
      </c>
      <c r="H393" s="4">
        <v>26</v>
      </c>
      <c r="I393" s="4">
        <v>3</v>
      </c>
      <c r="J393" s="4">
        <v>1</v>
      </c>
      <c r="K393" s="4" t="s">
        <v>105</v>
      </c>
      <c r="L393" s="4">
        <v>11251.41</v>
      </c>
      <c r="M393" s="4">
        <v>22.23</v>
      </c>
      <c r="N393" s="4">
        <v>22.23</v>
      </c>
      <c r="O393" s="4">
        <v>1.54</v>
      </c>
      <c r="P393" s="4">
        <v>7.0259999999999998</v>
      </c>
      <c r="Q393" s="4">
        <v>0.60199999999999998</v>
      </c>
      <c r="R393" s="4">
        <v>7</v>
      </c>
      <c r="S393" s="4"/>
      <c r="T393" s="4" t="str">
        <f>IF(Obstacles1114[[#This Row],[Minimum Distance Vert. Comp. (m)]]&gt;Obstacles1114[[#This Row],[Required Distance At Min. (m)]],"OK","NG")</f>
        <v>OK</v>
      </c>
      <c r="U393" s="4" t="s">
        <v>114</v>
      </c>
      <c r="V39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94" spans="1:22" x14ac:dyDescent="0.25">
      <c r="A394" s="4">
        <v>53</v>
      </c>
      <c r="B394" s="4">
        <v>25</v>
      </c>
      <c r="C394" s="4">
        <v>26</v>
      </c>
      <c r="D394" s="4">
        <v>1</v>
      </c>
      <c r="E394" s="4">
        <v>1</v>
      </c>
      <c r="F394" s="4" t="s">
        <v>110</v>
      </c>
      <c r="G394" s="4">
        <v>25</v>
      </c>
      <c r="H394" s="4">
        <v>26</v>
      </c>
      <c r="I394" s="4">
        <v>3</v>
      </c>
      <c r="J394" s="4">
        <v>1</v>
      </c>
      <c r="K394" s="4" t="s">
        <v>110</v>
      </c>
      <c r="L394" s="4">
        <v>11251.44</v>
      </c>
      <c r="M394" s="4">
        <v>22.22</v>
      </c>
      <c r="N394" s="4">
        <v>22.22</v>
      </c>
      <c r="O394" s="4">
        <v>1.54</v>
      </c>
      <c r="P394" s="4">
        <v>7.0250000000000004</v>
      </c>
      <c r="Q394" s="4">
        <v>0.60199999999999998</v>
      </c>
      <c r="R394" s="4">
        <v>7</v>
      </c>
      <c r="S394" s="4"/>
      <c r="T394" s="4" t="str">
        <f>IF(Obstacles1114[[#This Row],[Minimum Distance Vert. Comp. (m)]]&gt;Obstacles1114[[#This Row],[Required Distance At Min. (m)]],"OK","NG")</f>
        <v>OK</v>
      </c>
      <c r="U394" s="4" t="s">
        <v>114</v>
      </c>
      <c r="V39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95" spans="1:22" x14ac:dyDescent="0.25">
      <c r="A395" s="4">
        <v>54</v>
      </c>
      <c r="B395" s="4">
        <v>26</v>
      </c>
      <c r="C395" s="4">
        <v>27</v>
      </c>
      <c r="D395" s="4">
        <v>1</v>
      </c>
      <c r="E395" s="4">
        <v>1</v>
      </c>
      <c r="F395" s="4" t="s">
        <v>105</v>
      </c>
      <c r="G395" s="4">
        <v>26</v>
      </c>
      <c r="H395" s="4">
        <v>27</v>
      </c>
      <c r="I395" s="4">
        <v>3</v>
      </c>
      <c r="J395" s="4">
        <v>1</v>
      </c>
      <c r="K395" s="4" t="s">
        <v>105</v>
      </c>
      <c r="L395" s="4">
        <v>11765.4</v>
      </c>
      <c r="M395" s="4">
        <v>20.56</v>
      </c>
      <c r="N395" s="4">
        <v>20.56</v>
      </c>
      <c r="O395" s="4">
        <v>1.54</v>
      </c>
      <c r="P395" s="4">
        <v>7.0259999999999998</v>
      </c>
      <c r="Q395" s="4">
        <v>0.60099999999999998</v>
      </c>
      <c r="R395" s="4">
        <v>7</v>
      </c>
      <c r="S395" s="4"/>
      <c r="T395" s="4" t="str">
        <f>IF(Obstacles1114[[#This Row],[Minimum Distance Vert. Comp. (m)]]&gt;Obstacles1114[[#This Row],[Required Distance At Min. (m)]],"OK","NG")</f>
        <v>OK</v>
      </c>
      <c r="U395" s="4" t="s">
        <v>114</v>
      </c>
      <c r="V39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96" spans="1:22" x14ac:dyDescent="0.25">
      <c r="A396" s="4">
        <v>55</v>
      </c>
      <c r="B396" s="4">
        <v>26</v>
      </c>
      <c r="C396" s="4">
        <v>27</v>
      </c>
      <c r="D396" s="4">
        <v>1</v>
      </c>
      <c r="E396" s="4">
        <v>1</v>
      </c>
      <c r="F396" s="4" t="s">
        <v>110</v>
      </c>
      <c r="G396" s="4">
        <v>26</v>
      </c>
      <c r="H396" s="4">
        <v>27</v>
      </c>
      <c r="I396" s="4">
        <v>3</v>
      </c>
      <c r="J396" s="4">
        <v>1</v>
      </c>
      <c r="K396" s="4" t="s">
        <v>110</v>
      </c>
      <c r="L396" s="4">
        <v>11764.9</v>
      </c>
      <c r="M396" s="4">
        <v>20.56</v>
      </c>
      <c r="N396" s="4">
        <v>20.56</v>
      </c>
      <c r="O396" s="4">
        <v>1.54</v>
      </c>
      <c r="P396" s="4">
        <v>7.0250000000000004</v>
      </c>
      <c r="Q396" s="4">
        <v>0.60099999999999998</v>
      </c>
      <c r="R396" s="4">
        <v>7</v>
      </c>
      <c r="S396" s="4"/>
      <c r="T396" s="4" t="str">
        <f>IF(Obstacles1114[[#This Row],[Minimum Distance Vert. Comp. (m)]]&gt;Obstacles1114[[#This Row],[Required Distance At Min. (m)]],"OK","NG")</f>
        <v>OK</v>
      </c>
      <c r="U396" s="4" t="s">
        <v>114</v>
      </c>
      <c r="V39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97" spans="1:22" x14ac:dyDescent="0.25">
      <c r="A397" s="4">
        <v>56</v>
      </c>
      <c r="B397" s="4">
        <v>27</v>
      </c>
      <c r="C397" s="4">
        <v>28</v>
      </c>
      <c r="D397" s="4">
        <v>1</v>
      </c>
      <c r="E397" s="4">
        <v>1</v>
      </c>
      <c r="F397" s="4" t="s">
        <v>105</v>
      </c>
      <c r="G397" s="4">
        <v>27</v>
      </c>
      <c r="H397" s="4">
        <v>28</v>
      </c>
      <c r="I397" s="4">
        <v>3</v>
      </c>
      <c r="J397" s="4">
        <v>1</v>
      </c>
      <c r="K397" s="4" t="s">
        <v>105</v>
      </c>
      <c r="L397" s="4">
        <v>12280.48</v>
      </c>
      <c r="M397" s="4">
        <v>22.64</v>
      </c>
      <c r="N397" s="4">
        <v>22.65</v>
      </c>
      <c r="O397" s="4">
        <v>1.54</v>
      </c>
      <c r="P397" s="4">
        <v>7.0259999999999998</v>
      </c>
      <c r="Q397" s="4">
        <v>0.60299999999999998</v>
      </c>
      <c r="R397" s="4">
        <v>7</v>
      </c>
      <c r="S397" s="4"/>
      <c r="T397" s="4" t="str">
        <f>IF(Obstacles1114[[#This Row],[Minimum Distance Vert. Comp. (m)]]&gt;Obstacles1114[[#This Row],[Required Distance At Min. (m)]],"OK","NG")</f>
        <v>OK</v>
      </c>
      <c r="U397" s="4" t="s">
        <v>114</v>
      </c>
      <c r="V39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98" spans="1:22" x14ac:dyDescent="0.25">
      <c r="A398" s="4">
        <v>57</v>
      </c>
      <c r="B398" s="4">
        <v>27</v>
      </c>
      <c r="C398" s="4">
        <v>28</v>
      </c>
      <c r="D398" s="4">
        <v>1</v>
      </c>
      <c r="E398" s="4">
        <v>1</v>
      </c>
      <c r="F398" s="4" t="s">
        <v>110</v>
      </c>
      <c r="G398" s="4">
        <v>27</v>
      </c>
      <c r="H398" s="4">
        <v>28</v>
      </c>
      <c r="I398" s="4">
        <v>3</v>
      </c>
      <c r="J398" s="4">
        <v>1</v>
      </c>
      <c r="K398" s="4" t="s">
        <v>110</v>
      </c>
      <c r="L398" s="4">
        <v>12279.93</v>
      </c>
      <c r="M398" s="4">
        <v>22.64</v>
      </c>
      <c r="N398" s="4">
        <v>22.64</v>
      </c>
      <c r="O398" s="4">
        <v>1.54</v>
      </c>
      <c r="P398" s="4">
        <v>7.0250000000000004</v>
      </c>
      <c r="Q398" s="4">
        <v>0.60299999999999998</v>
      </c>
      <c r="R398" s="4">
        <v>6.9989999999999997</v>
      </c>
      <c r="S398" s="4"/>
      <c r="T398" s="4" t="str">
        <f>IF(Obstacles1114[[#This Row],[Minimum Distance Vert. Comp. (m)]]&gt;Obstacles1114[[#This Row],[Required Distance At Min. (m)]],"OK","NG")</f>
        <v>OK</v>
      </c>
      <c r="U398" s="4" t="s">
        <v>114</v>
      </c>
      <c r="V39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99" spans="1:22" x14ac:dyDescent="0.25">
      <c r="A399" s="4">
        <v>58</v>
      </c>
      <c r="B399" s="4">
        <v>28</v>
      </c>
      <c r="C399" s="4">
        <v>29</v>
      </c>
      <c r="D399" s="4">
        <v>1</v>
      </c>
      <c r="E399" s="4">
        <v>1</v>
      </c>
      <c r="F399" s="4" t="s">
        <v>105</v>
      </c>
      <c r="G399" s="4">
        <v>28</v>
      </c>
      <c r="H399" s="4">
        <v>29</v>
      </c>
      <c r="I399" s="4">
        <v>3</v>
      </c>
      <c r="J399" s="4">
        <v>1</v>
      </c>
      <c r="K399" s="4" t="s">
        <v>105</v>
      </c>
      <c r="L399" s="4">
        <v>12768</v>
      </c>
      <c r="M399" s="4">
        <v>16.54</v>
      </c>
      <c r="N399" s="4">
        <v>16.54</v>
      </c>
      <c r="O399" s="4">
        <v>1.54</v>
      </c>
      <c r="P399" s="4">
        <v>7.024</v>
      </c>
      <c r="Q399" s="4">
        <v>0.623</v>
      </c>
      <c r="R399" s="4">
        <v>6.9960000000000004</v>
      </c>
      <c r="S399" s="4"/>
      <c r="T399" s="4" t="str">
        <f>IF(Obstacles1114[[#This Row],[Minimum Distance Vert. Comp. (m)]]&gt;Obstacles1114[[#This Row],[Required Distance At Min. (m)]],"OK","NG")</f>
        <v>OK</v>
      </c>
      <c r="U399" s="4" t="s">
        <v>114</v>
      </c>
      <c r="V39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00" spans="1:22" x14ac:dyDescent="0.25">
      <c r="A400" s="4">
        <v>59</v>
      </c>
      <c r="B400" s="4">
        <v>28</v>
      </c>
      <c r="C400" s="4">
        <v>29</v>
      </c>
      <c r="D400" s="4">
        <v>1</v>
      </c>
      <c r="E400" s="4">
        <v>1</v>
      </c>
      <c r="F400" s="4" t="s">
        <v>110</v>
      </c>
      <c r="G400" s="4">
        <v>28</v>
      </c>
      <c r="H400" s="4">
        <v>29</v>
      </c>
      <c r="I400" s="4">
        <v>3</v>
      </c>
      <c r="J400" s="4">
        <v>1</v>
      </c>
      <c r="K400" s="4" t="s">
        <v>110</v>
      </c>
      <c r="L400" s="4">
        <v>12767.35</v>
      </c>
      <c r="M400" s="4">
        <v>16.54</v>
      </c>
      <c r="N400" s="4">
        <v>16.54</v>
      </c>
      <c r="O400" s="4">
        <v>1.54</v>
      </c>
      <c r="P400" s="4">
        <v>7.0250000000000004</v>
      </c>
      <c r="Q400" s="4">
        <v>0.623</v>
      </c>
      <c r="R400" s="4">
        <v>6.9969999999999999</v>
      </c>
      <c r="S400" s="4"/>
      <c r="T400" s="4" t="str">
        <f>IF(Obstacles1114[[#This Row],[Minimum Distance Vert. Comp. (m)]]&gt;Obstacles1114[[#This Row],[Required Distance At Min. (m)]],"OK","NG")</f>
        <v>OK</v>
      </c>
      <c r="U400" s="4" t="s">
        <v>114</v>
      </c>
      <c r="V40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01" spans="1:22" x14ac:dyDescent="0.25">
      <c r="A401" s="4">
        <v>60</v>
      </c>
      <c r="B401" s="4">
        <v>29</v>
      </c>
      <c r="C401" s="4">
        <v>30</v>
      </c>
      <c r="D401" s="4">
        <v>1</v>
      </c>
      <c r="E401" s="4">
        <v>1</v>
      </c>
      <c r="F401" s="4" t="s">
        <v>105</v>
      </c>
      <c r="G401" s="4">
        <v>29</v>
      </c>
      <c r="H401" s="4">
        <v>30</v>
      </c>
      <c r="I401" s="4">
        <v>3</v>
      </c>
      <c r="J401" s="4">
        <v>1</v>
      </c>
      <c r="K401" s="4" t="s">
        <v>105</v>
      </c>
      <c r="L401" s="4">
        <v>13121.34</v>
      </c>
      <c r="M401" s="4">
        <v>5.62</v>
      </c>
      <c r="N401" s="4">
        <v>5.61</v>
      </c>
      <c r="O401" s="4">
        <v>1.54</v>
      </c>
      <c r="P401" s="4">
        <v>7.0209999999999999</v>
      </c>
      <c r="Q401" s="4">
        <v>0.76100000000000001</v>
      </c>
      <c r="R401" s="4">
        <v>6.98</v>
      </c>
      <c r="S401" s="4"/>
      <c r="T401" s="4" t="str">
        <f>IF(Obstacles1114[[#This Row],[Minimum Distance Vert. Comp. (m)]]&gt;Obstacles1114[[#This Row],[Required Distance At Min. (m)]],"OK","NG")</f>
        <v>OK</v>
      </c>
      <c r="U401" s="4" t="s">
        <v>114</v>
      </c>
      <c r="V40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02" spans="1:22" x14ac:dyDescent="0.25">
      <c r="A402" s="4">
        <v>62</v>
      </c>
      <c r="B402" s="4">
        <v>29</v>
      </c>
      <c r="C402" s="4">
        <v>30</v>
      </c>
      <c r="D402" s="4">
        <v>1</v>
      </c>
      <c r="E402" s="4">
        <v>1</v>
      </c>
      <c r="F402" s="4" t="s">
        <v>110</v>
      </c>
      <c r="G402" s="4">
        <v>29</v>
      </c>
      <c r="H402" s="4">
        <v>30</v>
      </c>
      <c r="I402" s="4">
        <v>3</v>
      </c>
      <c r="J402" s="4">
        <v>1</v>
      </c>
      <c r="K402" s="4" t="s">
        <v>110</v>
      </c>
      <c r="L402" s="4">
        <v>13121.34</v>
      </c>
      <c r="M402" s="4">
        <v>5.62</v>
      </c>
      <c r="N402" s="4">
        <v>5.61</v>
      </c>
      <c r="O402" s="4">
        <v>1.54</v>
      </c>
      <c r="P402" s="4">
        <v>7.024</v>
      </c>
      <c r="Q402" s="4">
        <v>0.77</v>
      </c>
      <c r="R402" s="4">
        <v>6.9809999999999999</v>
      </c>
      <c r="S402" s="4"/>
      <c r="T402" s="4" t="str">
        <f>IF(Obstacles1114[[#This Row],[Minimum Distance Vert. Comp. (m)]]&gt;Obstacles1114[[#This Row],[Required Distance At Min. (m)]],"OK","NG")</f>
        <v>OK</v>
      </c>
      <c r="U402" s="4" t="s">
        <v>114</v>
      </c>
      <c r="V40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03" spans="1:22" x14ac:dyDescent="0.25">
      <c r="A403" s="4">
        <v>64</v>
      </c>
      <c r="B403" s="4">
        <v>30</v>
      </c>
      <c r="C403" s="4">
        <v>31</v>
      </c>
      <c r="D403" s="4">
        <v>41</v>
      </c>
      <c r="E403" s="4">
        <v>1</v>
      </c>
      <c r="F403" s="4" t="s">
        <v>105</v>
      </c>
      <c r="G403" s="4">
        <v>30</v>
      </c>
      <c r="H403" s="4">
        <v>31</v>
      </c>
      <c r="I403" s="4">
        <v>43</v>
      </c>
      <c r="J403" s="4">
        <v>1</v>
      </c>
      <c r="K403" s="4" t="s">
        <v>105</v>
      </c>
      <c r="L403" s="4">
        <v>13480.27</v>
      </c>
      <c r="M403" s="4">
        <v>15.19</v>
      </c>
      <c r="N403" s="4">
        <v>15.18</v>
      </c>
      <c r="O403" s="4">
        <v>1.54</v>
      </c>
      <c r="P403" s="4">
        <v>7.0259999999999998</v>
      </c>
      <c r="Q403" s="4">
        <v>0.68799999999999994</v>
      </c>
      <c r="R403" s="4">
        <v>6.992</v>
      </c>
      <c r="S403" s="4"/>
      <c r="T403" s="4" t="str">
        <f>IF(Obstacles1114[[#This Row],[Minimum Distance Vert. Comp. (m)]]&gt;Obstacles1114[[#This Row],[Required Distance At Min. (m)]],"OK","NG")</f>
        <v>OK</v>
      </c>
      <c r="U403" s="4" t="s">
        <v>114</v>
      </c>
      <c r="V40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04" spans="1:22" x14ac:dyDescent="0.25">
      <c r="A404" s="4">
        <v>65</v>
      </c>
      <c r="B404" s="4">
        <v>30</v>
      </c>
      <c r="C404" s="4">
        <v>31</v>
      </c>
      <c r="D404" s="4">
        <v>41</v>
      </c>
      <c r="E404" s="4">
        <v>1</v>
      </c>
      <c r="F404" s="4" t="s">
        <v>110</v>
      </c>
      <c r="G404" s="4">
        <v>30</v>
      </c>
      <c r="H404" s="4">
        <v>31</v>
      </c>
      <c r="I404" s="4">
        <v>43</v>
      </c>
      <c r="J404" s="4">
        <v>1</v>
      </c>
      <c r="K404" s="4" t="s">
        <v>110</v>
      </c>
      <c r="L404" s="4">
        <v>13480.27</v>
      </c>
      <c r="M404" s="4">
        <v>15.19</v>
      </c>
      <c r="N404" s="4">
        <v>15.18</v>
      </c>
      <c r="O404" s="4">
        <v>1.54</v>
      </c>
      <c r="P404" s="4">
        <v>7.0270000000000001</v>
      </c>
      <c r="Q404" s="4">
        <v>0.70299999999999996</v>
      </c>
      <c r="R404" s="4">
        <v>6.992</v>
      </c>
      <c r="S404" s="4"/>
      <c r="T404" s="4" t="str">
        <f>IF(Obstacles1114[[#This Row],[Minimum Distance Vert. Comp. (m)]]&gt;Obstacles1114[[#This Row],[Required Distance At Min. (m)]],"OK","NG")</f>
        <v>OK</v>
      </c>
      <c r="U404" s="4" t="s">
        <v>114</v>
      </c>
      <c r="V40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05" spans="1:22" x14ac:dyDescent="0.25">
      <c r="A405" s="4">
        <v>66</v>
      </c>
      <c r="B405" s="4">
        <v>31</v>
      </c>
      <c r="C405" s="4">
        <v>32</v>
      </c>
      <c r="D405" s="4">
        <v>1</v>
      </c>
      <c r="E405" s="4">
        <v>1</v>
      </c>
      <c r="F405" s="4" t="s">
        <v>105</v>
      </c>
      <c r="G405" s="4">
        <v>31</v>
      </c>
      <c r="H405" s="4">
        <v>32</v>
      </c>
      <c r="I405" s="4">
        <v>3</v>
      </c>
      <c r="J405" s="4">
        <v>1</v>
      </c>
      <c r="K405" s="4" t="s">
        <v>105</v>
      </c>
      <c r="L405" s="4">
        <v>13968.46</v>
      </c>
      <c r="M405" s="4">
        <v>24.13</v>
      </c>
      <c r="N405" s="4">
        <v>24.13</v>
      </c>
      <c r="O405" s="4">
        <v>1.54</v>
      </c>
      <c r="P405" s="4">
        <v>7.0229999999999997</v>
      </c>
      <c r="Q405" s="4">
        <v>0.63</v>
      </c>
      <c r="R405" s="4">
        <v>6.9950000000000001</v>
      </c>
      <c r="S405" s="4"/>
      <c r="T405" s="4" t="str">
        <f>IF(Obstacles1114[[#This Row],[Minimum Distance Vert. Comp. (m)]]&gt;Obstacles1114[[#This Row],[Required Distance At Min. (m)]],"OK","NG")</f>
        <v>OK</v>
      </c>
      <c r="U405" s="4" t="s">
        <v>114</v>
      </c>
      <c r="V40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06" spans="1:22" x14ac:dyDescent="0.25">
      <c r="A406" s="4">
        <v>67</v>
      </c>
      <c r="B406" s="4">
        <v>31</v>
      </c>
      <c r="C406" s="4">
        <v>32</v>
      </c>
      <c r="D406" s="4">
        <v>1</v>
      </c>
      <c r="E406" s="4">
        <v>1</v>
      </c>
      <c r="F406" s="4" t="s">
        <v>110</v>
      </c>
      <c r="G406" s="4">
        <v>31</v>
      </c>
      <c r="H406" s="4">
        <v>32</v>
      </c>
      <c r="I406" s="4">
        <v>3</v>
      </c>
      <c r="J406" s="4">
        <v>1</v>
      </c>
      <c r="K406" s="4" t="s">
        <v>110</v>
      </c>
      <c r="L406" s="4">
        <v>13968.77</v>
      </c>
      <c r="M406" s="4">
        <v>24.13</v>
      </c>
      <c r="N406" s="4">
        <v>24.13</v>
      </c>
      <c r="O406" s="4">
        <v>1.54</v>
      </c>
      <c r="P406" s="4">
        <v>7.024</v>
      </c>
      <c r="Q406" s="4">
        <v>0.629</v>
      </c>
      <c r="R406" s="4">
        <v>6.9950000000000001</v>
      </c>
      <c r="S406" s="4"/>
      <c r="T406" s="4" t="str">
        <f>IF(Obstacles1114[[#This Row],[Minimum Distance Vert. Comp. (m)]]&gt;Obstacles1114[[#This Row],[Required Distance At Min. (m)]],"OK","NG")</f>
        <v>OK</v>
      </c>
      <c r="U406" s="4" t="s">
        <v>114</v>
      </c>
      <c r="V40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07" spans="1:22" x14ac:dyDescent="0.25">
      <c r="A407" s="4">
        <v>68</v>
      </c>
      <c r="B407" s="4">
        <v>32</v>
      </c>
      <c r="C407" s="4">
        <v>33</v>
      </c>
      <c r="D407" s="4">
        <v>1</v>
      </c>
      <c r="E407" s="4">
        <v>1</v>
      </c>
      <c r="F407" s="4" t="s">
        <v>105</v>
      </c>
      <c r="G407" s="4">
        <v>32</v>
      </c>
      <c r="H407" s="4">
        <v>33</v>
      </c>
      <c r="I407" s="4">
        <v>3</v>
      </c>
      <c r="J407" s="4">
        <v>1</v>
      </c>
      <c r="K407" s="4" t="s">
        <v>105</v>
      </c>
      <c r="L407" s="4">
        <v>14492.49</v>
      </c>
      <c r="M407" s="4">
        <v>20.420000000000002</v>
      </c>
      <c r="N407" s="4">
        <v>20.420000000000002</v>
      </c>
      <c r="O407" s="4">
        <v>1.54</v>
      </c>
      <c r="P407" s="4">
        <v>7.0250000000000004</v>
      </c>
      <c r="Q407" s="4">
        <v>0.60899999999999999</v>
      </c>
      <c r="R407" s="4">
        <v>6.9989999999999997</v>
      </c>
      <c r="S407" s="4"/>
      <c r="T407" s="4" t="str">
        <f>IF(Obstacles1114[[#This Row],[Minimum Distance Vert. Comp. (m)]]&gt;Obstacles1114[[#This Row],[Required Distance At Min. (m)]],"OK","NG")</f>
        <v>OK</v>
      </c>
      <c r="U407" s="4" t="s">
        <v>114</v>
      </c>
      <c r="V40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08" spans="1:22" x14ac:dyDescent="0.25">
      <c r="A408" s="4">
        <v>69</v>
      </c>
      <c r="B408" s="4">
        <v>32</v>
      </c>
      <c r="C408" s="4">
        <v>33</v>
      </c>
      <c r="D408" s="4">
        <v>1</v>
      </c>
      <c r="E408" s="4">
        <v>1</v>
      </c>
      <c r="F408" s="4" t="s">
        <v>110</v>
      </c>
      <c r="G408" s="4">
        <v>32</v>
      </c>
      <c r="H408" s="4">
        <v>33</v>
      </c>
      <c r="I408" s="4">
        <v>3</v>
      </c>
      <c r="J408" s="4">
        <v>1</v>
      </c>
      <c r="K408" s="4" t="s">
        <v>110</v>
      </c>
      <c r="L408" s="4">
        <v>14493.39</v>
      </c>
      <c r="M408" s="4">
        <v>20.41</v>
      </c>
      <c r="N408" s="4">
        <v>20.41</v>
      </c>
      <c r="O408" s="4">
        <v>1.54</v>
      </c>
      <c r="P408" s="4">
        <v>7.0250000000000004</v>
      </c>
      <c r="Q408" s="4">
        <v>0.60899999999999999</v>
      </c>
      <c r="R408" s="4">
        <v>6.9980000000000002</v>
      </c>
      <c r="S408" s="4"/>
      <c r="T408" s="4" t="str">
        <f>IF(Obstacles1114[[#This Row],[Minimum Distance Vert. Comp. (m)]]&gt;Obstacles1114[[#This Row],[Required Distance At Min. (m)]],"OK","NG")</f>
        <v>OK</v>
      </c>
      <c r="U408" s="4" t="s">
        <v>114</v>
      </c>
      <c r="V40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09" spans="1:22" x14ac:dyDescent="0.25">
      <c r="A409" s="4">
        <v>70</v>
      </c>
      <c r="B409" s="4">
        <v>33</v>
      </c>
      <c r="C409" s="4">
        <v>34</v>
      </c>
      <c r="D409" s="4">
        <v>1</v>
      </c>
      <c r="E409" s="4">
        <v>1</v>
      </c>
      <c r="F409" s="4" t="s">
        <v>105</v>
      </c>
      <c r="G409" s="4">
        <v>33</v>
      </c>
      <c r="H409" s="4">
        <v>34</v>
      </c>
      <c r="I409" s="4">
        <v>3</v>
      </c>
      <c r="J409" s="4">
        <v>1</v>
      </c>
      <c r="K409" s="4" t="s">
        <v>105</v>
      </c>
      <c r="L409" s="4">
        <v>14995.51</v>
      </c>
      <c r="M409" s="4">
        <v>20.59</v>
      </c>
      <c r="N409" s="4">
        <v>20.59</v>
      </c>
      <c r="O409" s="4">
        <v>1.54</v>
      </c>
      <c r="P409" s="4">
        <v>7.0259999999999998</v>
      </c>
      <c r="Q409" s="4">
        <v>0.60099999999999998</v>
      </c>
      <c r="R409" s="4">
        <v>7</v>
      </c>
      <c r="S409" s="4"/>
      <c r="T409" s="4" t="str">
        <f>IF(Obstacles1114[[#This Row],[Minimum Distance Vert. Comp. (m)]]&gt;Obstacles1114[[#This Row],[Required Distance At Min. (m)]],"OK","NG")</f>
        <v>OK</v>
      </c>
      <c r="U409" s="4" t="s">
        <v>114</v>
      </c>
      <c r="V40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10" spans="1:22" x14ac:dyDescent="0.25">
      <c r="A410" s="4">
        <v>71</v>
      </c>
      <c r="B410" s="4">
        <v>33</v>
      </c>
      <c r="C410" s="4">
        <v>34</v>
      </c>
      <c r="D410" s="4">
        <v>1</v>
      </c>
      <c r="E410" s="4">
        <v>1</v>
      </c>
      <c r="F410" s="4" t="s">
        <v>110</v>
      </c>
      <c r="G410" s="4">
        <v>33</v>
      </c>
      <c r="H410" s="4">
        <v>34</v>
      </c>
      <c r="I410" s="4">
        <v>3</v>
      </c>
      <c r="J410" s="4">
        <v>1</v>
      </c>
      <c r="K410" s="4" t="s">
        <v>110</v>
      </c>
      <c r="L410" s="4">
        <v>14996.48</v>
      </c>
      <c r="M410" s="4">
        <v>20.59</v>
      </c>
      <c r="N410" s="4">
        <v>20.59</v>
      </c>
      <c r="O410" s="4">
        <v>1.54</v>
      </c>
      <c r="P410" s="4">
        <v>7.0259999999999998</v>
      </c>
      <c r="Q410" s="4">
        <v>0.60099999999999998</v>
      </c>
      <c r="R410" s="4">
        <v>7</v>
      </c>
      <c r="S410" s="4"/>
      <c r="T410" s="4" t="str">
        <f>IF(Obstacles1114[[#This Row],[Minimum Distance Vert. Comp. (m)]]&gt;Obstacles1114[[#This Row],[Required Distance At Min. (m)]],"OK","NG")</f>
        <v>OK</v>
      </c>
      <c r="U410" s="4" t="s">
        <v>114</v>
      </c>
      <c r="V41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11" spans="1:22" x14ac:dyDescent="0.25">
      <c r="A411" s="4">
        <v>72</v>
      </c>
      <c r="B411" s="4">
        <v>34</v>
      </c>
      <c r="C411" s="4">
        <v>35</v>
      </c>
      <c r="D411" s="4">
        <v>1</v>
      </c>
      <c r="E411" s="4">
        <v>1</v>
      </c>
      <c r="F411" s="4" t="s">
        <v>105</v>
      </c>
      <c r="G411" s="4">
        <v>34</v>
      </c>
      <c r="H411" s="4">
        <v>35</v>
      </c>
      <c r="I411" s="4">
        <v>3</v>
      </c>
      <c r="J411" s="4">
        <v>1</v>
      </c>
      <c r="K411" s="4" t="s">
        <v>105</v>
      </c>
      <c r="L411" s="4">
        <v>15500.47</v>
      </c>
      <c r="M411" s="4">
        <v>20.58</v>
      </c>
      <c r="N411" s="4">
        <v>20.58</v>
      </c>
      <c r="O411" s="4">
        <v>1.54</v>
      </c>
      <c r="P411" s="4">
        <v>7.0259999999999998</v>
      </c>
      <c r="Q411" s="4">
        <v>0.60099999999999998</v>
      </c>
      <c r="R411" s="4">
        <v>7</v>
      </c>
      <c r="S411" s="4"/>
      <c r="T411" s="4" t="str">
        <f>IF(Obstacles1114[[#This Row],[Minimum Distance Vert. Comp. (m)]]&gt;Obstacles1114[[#This Row],[Required Distance At Min. (m)]],"OK","NG")</f>
        <v>OK</v>
      </c>
      <c r="U411" s="4" t="s">
        <v>114</v>
      </c>
      <c r="V41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12" spans="1:22" x14ac:dyDescent="0.25">
      <c r="A412" s="4">
        <v>73</v>
      </c>
      <c r="B412" s="4">
        <v>34</v>
      </c>
      <c r="C412" s="4">
        <v>35</v>
      </c>
      <c r="D412" s="4">
        <v>1</v>
      </c>
      <c r="E412" s="4">
        <v>1</v>
      </c>
      <c r="F412" s="4" t="s">
        <v>110</v>
      </c>
      <c r="G412" s="4">
        <v>34</v>
      </c>
      <c r="H412" s="4">
        <v>35</v>
      </c>
      <c r="I412" s="4">
        <v>3</v>
      </c>
      <c r="J412" s="4">
        <v>1</v>
      </c>
      <c r="K412" s="4" t="s">
        <v>110</v>
      </c>
      <c r="L412" s="4">
        <v>15499.52</v>
      </c>
      <c r="M412" s="4">
        <v>20.58</v>
      </c>
      <c r="N412" s="4">
        <v>20.58</v>
      </c>
      <c r="O412" s="4">
        <v>1.54</v>
      </c>
      <c r="P412" s="4">
        <v>7.0250000000000004</v>
      </c>
      <c r="Q412" s="4">
        <v>0.60099999999999998</v>
      </c>
      <c r="R412" s="4">
        <v>7</v>
      </c>
      <c r="S412" s="4"/>
      <c r="T412" s="4" t="str">
        <f>IF(Obstacles1114[[#This Row],[Minimum Distance Vert. Comp. (m)]]&gt;Obstacles1114[[#This Row],[Required Distance At Min. (m)]],"OK","NG")</f>
        <v>OK</v>
      </c>
      <c r="U412" s="4" t="s">
        <v>114</v>
      </c>
      <c r="V41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13" spans="1:22" x14ac:dyDescent="0.25">
      <c r="A413" s="4">
        <v>74</v>
      </c>
      <c r="B413" s="4">
        <v>35</v>
      </c>
      <c r="C413" s="4">
        <v>36</v>
      </c>
      <c r="D413" s="4">
        <v>1</v>
      </c>
      <c r="E413" s="4">
        <v>1</v>
      </c>
      <c r="F413" s="4" t="s">
        <v>105</v>
      </c>
      <c r="G413" s="4">
        <v>35</v>
      </c>
      <c r="H413" s="4">
        <v>36</v>
      </c>
      <c r="I413" s="4">
        <v>3</v>
      </c>
      <c r="J413" s="4">
        <v>1</v>
      </c>
      <c r="K413" s="4" t="s">
        <v>105</v>
      </c>
      <c r="L413" s="4">
        <v>16005.56</v>
      </c>
      <c r="M413" s="4">
        <v>20.84</v>
      </c>
      <c r="N413" s="4">
        <v>20.84</v>
      </c>
      <c r="O413" s="4">
        <v>1.54</v>
      </c>
      <c r="P413" s="4">
        <v>7.0259999999999998</v>
      </c>
      <c r="Q413" s="4">
        <v>0.60099999999999998</v>
      </c>
      <c r="R413" s="4">
        <v>7</v>
      </c>
      <c r="S413" s="4"/>
      <c r="T413" s="4" t="str">
        <f>IF(Obstacles1114[[#This Row],[Minimum Distance Vert. Comp. (m)]]&gt;Obstacles1114[[#This Row],[Required Distance At Min. (m)]],"OK","NG")</f>
        <v>OK</v>
      </c>
      <c r="U413" s="4" t="s">
        <v>114</v>
      </c>
      <c r="V41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14" spans="1:22" x14ac:dyDescent="0.25">
      <c r="A414" s="4">
        <v>75</v>
      </c>
      <c r="B414" s="4">
        <v>35</v>
      </c>
      <c r="C414" s="4">
        <v>36</v>
      </c>
      <c r="D414" s="4">
        <v>1</v>
      </c>
      <c r="E414" s="4">
        <v>1</v>
      </c>
      <c r="F414" s="4" t="s">
        <v>110</v>
      </c>
      <c r="G414" s="4">
        <v>35</v>
      </c>
      <c r="H414" s="4">
        <v>36</v>
      </c>
      <c r="I414" s="4">
        <v>3</v>
      </c>
      <c r="J414" s="4">
        <v>1</v>
      </c>
      <c r="K414" s="4" t="s">
        <v>110</v>
      </c>
      <c r="L414" s="4">
        <v>16005.1</v>
      </c>
      <c r="M414" s="4">
        <v>20.84</v>
      </c>
      <c r="N414" s="4">
        <v>20.84</v>
      </c>
      <c r="O414" s="4">
        <v>1.54</v>
      </c>
      <c r="P414" s="4">
        <v>7.0259999999999998</v>
      </c>
      <c r="Q414" s="4">
        <v>0.60099999999999998</v>
      </c>
      <c r="R414" s="4">
        <v>7</v>
      </c>
      <c r="S414" s="4"/>
      <c r="T414" s="4" t="str">
        <f>IF(Obstacles1114[[#This Row],[Minimum Distance Vert. Comp. (m)]]&gt;Obstacles1114[[#This Row],[Required Distance At Min. (m)]],"OK","NG")</f>
        <v>OK</v>
      </c>
      <c r="U414" s="4" t="s">
        <v>114</v>
      </c>
      <c r="V41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15" spans="1:22" x14ac:dyDescent="0.25">
      <c r="A415" s="4">
        <v>76</v>
      </c>
      <c r="B415" s="4">
        <v>36</v>
      </c>
      <c r="C415" s="4">
        <v>37</v>
      </c>
      <c r="D415" s="4">
        <v>1</v>
      </c>
      <c r="E415" s="4">
        <v>1</v>
      </c>
      <c r="F415" s="4" t="s">
        <v>105</v>
      </c>
      <c r="G415" s="4">
        <v>36</v>
      </c>
      <c r="H415" s="4">
        <v>37</v>
      </c>
      <c r="I415" s="4">
        <v>3</v>
      </c>
      <c r="J415" s="4">
        <v>1</v>
      </c>
      <c r="K415" s="4" t="s">
        <v>105</v>
      </c>
      <c r="L415" s="4">
        <v>16516.88</v>
      </c>
      <c r="M415" s="4">
        <v>21.5</v>
      </c>
      <c r="N415" s="4">
        <v>21.5</v>
      </c>
      <c r="O415" s="4">
        <v>1.54</v>
      </c>
      <c r="P415" s="4">
        <v>7.0259999999999998</v>
      </c>
      <c r="Q415" s="4">
        <v>0.6</v>
      </c>
      <c r="R415" s="4">
        <v>7</v>
      </c>
      <c r="S415" s="4"/>
      <c r="T415" s="4" t="str">
        <f>IF(Obstacles1114[[#This Row],[Minimum Distance Vert. Comp. (m)]]&gt;Obstacles1114[[#This Row],[Required Distance At Min. (m)]],"OK","NG")</f>
        <v>OK</v>
      </c>
      <c r="U415" s="4" t="s">
        <v>114</v>
      </c>
      <c r="V41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16" spans="1:22" x14ac:dyDescent="0.25">
      <c r="A416" s="4">
        <v>77</v>
      </c>
      <c r="B416" s="4">
        <v>36</v>
      </c>
      <c r="C416" s="4">
        <v>37</v>
      </c>
      <c r="D416" s="4">
        <v>1</v>
      </c>
      <c r="E416" s="4">
        <v>1</v>
      </c>
      <c r="F416" s="4" t="s">
        <v>110</v>
      </c>
      <c r="G416" s="4">
        <v>36</v>
      </c>
      <c r="H416" s="4">
        <v>37</v>
      </c>
      <c r="I416" s="4">
        <v>3</v>
      </c>
      <c r="J416" s="4">
        <v>1</v>
      </c>
      <c r="K416" s="4" t="s">
        <v>110</v>
      </c>
      <c r="L416" s="4">
        <v>16516.38</v>
      </c>
      <c r="M416" s="4">
        <v>21.5</v>
      </c>
      <c r="N416" s="4">
        <v>21.5</v>
      </c>
      <c r="O416" s="4">
        <v>1.54</v>
      </c>
      <c r="P416" s="4">
        <v>7.0259999999999998</v>
      </c>
      <c r="Q416" s="4">
        <v>0.6</v>
      </c>
      <c r="R416" s="4">
        <v>7</v>
      </c>
      <c r="S416" s="4"/>
      <c r="T416" s="4" t="str">
        <f>IF(Obstacles1114[[#This Row],[Minimum Distance Vert. Comp. (m)]]&gt;Obstacles1114[[#This Row],[Required Distance At Min. (m)]],"OK","NG")</f>
        <v>OK</v>
      </c>
      <c r="U416" s="4" t="s">
        <v>114</v>
      </c>
      <c r="V41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17" spans="1:22" x14ac:dyDescent="0.25">
      <c r="A417" s="4">
        <v>78</v>
      </c>
      <c r="B417" s="4">
        <v>37</v>
      </c>
      <c r="C417" s="4">
        <v>38</v>
      </c>
      <c r="D417" s="4">
        <v>1</v>
      </c>
      <c r="E417" s="4">
        <v>1</v>
      </c>
      <c r="F417" s="4" t="s">
        <v>105</v>
      </c>
      <c r="G417" s="4">
        <v>37</v>
      </c>
      <c r="H417" s="4">
        <v>38</v>
      </c>
      <c r="I417" s="4">
        <v>3</v>
      </c>
      <c r="J417" s="4">
        <v>1</v>
      </c>
      <c r="K417" s="4" t="s">
        <v>105</v>
      </c>
      <c r="L417" s="4">
        <v>17031.41</v>
      </c>
      <c r="M417" s="4">
        <v>21.45</v>
      </c>
      <c r="N417" s="4">
        <v>21.45</v>
      </c>
      <c r="O417" s="4">
        <v>1.54</v>
      </c>
      <c r="P417" s="4">
        <v>7.0259999999999998</v>
      </c>
      <c r="Q417" s="4">
        <v>0.60199999999999998</v>
      </c>
      <c r="R417" s="4">
        <v>7</v>
      </c>
      <c r="S417" s="4"/>
      <c r="T417" s="4" t="str">
        <f>IF(Obstacles1114[[#This Row],[Minimum Distance Vert. Comp. (m)]]&gt;Obstacles1114[[#This Row],[Required Distance At Min. (m)]],"OK","NG")</f>
        <v>OK</v>
      </c>
      <c r="U417" s="4" t="s">
        <v>114</v>
      </c>
      <c r="V41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18" spans="1:22" x14ac:dyDescent="0.25">
      <c r="A418" s="4">
        <v>79</v>
      </c>
      <c r="B418" s="4">
        <v>37</v>
      </c>
      <c r="C418" s="4">
        <v>38</v>
      </c>
      <c r="D418" s="4">
        <v>1</v>
      </c>
      <c r="E418" s="4">
        <v>1</v>
      </c>
      <c r="F418" s="4" t="s">
        <v>110</v>
      </c>
      <c r="G418" s="4">
        <v>37</v>
      </c>
      <c r="H418" s="4">
        <v>38</v>
      </c>
      <c r="I418" s="4">
        <v>3</v>
      </c>
      <c r="J418" s="4">
        <v>1</v>
      </c>
      <c r="K418" s="4" t="s">
        <v>110</v>
      </c>
      <c r="L418" s="4">
        <v>17031.36</v>
      </c>
      <c r="M418" s="4">
        <v>21.45</v>
      </c>
      <c r="N418" s="4">
        <v>21.45</v>
      </c>
      <c r="O418" s="4">
        <v>1.54</v>
      </c>
      <c r="P418" s="4">
        <v>7.0250000000000004</v>
      </c>
      <c r="Q418" s="4">
        <v>0.60199999999999998</v>
      </c>
      <c r="R418" s="4">
        <v>7</v>
      </c>
      <c r="S418" s="4"/>
      <c r="T418" s="4" t="str">
        <f>IF(Obstacles1114[[#This Row],[Minimum Distance Vert. Comp. (m)]]&gt;Obstacles1114[[#This Row],[Required Distance At Min. (m)]],"OK","NG")</f>
        <v>OK</v>
      </c>
      <c r="U418" s="4" t="s">
        <v>114</v>
      </c>
      <c r="V41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19" spans="1:22" x14ac:dyDescent="0.25">
      <c r="A419" s="4">
        <v>80</v>
      </c>
      <c r="B419" s="4">
        <v>38</v>
      </c>
      <c r="C419" s="4">
        <v>39</v>
      </c>
      <c r="D419" s="4">
        <v>1</v>
      </c>
      <c r="E419" s="4">
        <v>1</v>
      </c>
      <c r="F419" s="4" t="s">
        <v>105</v>
      </c>
      <c r="G419" s="4">
        <v>38</v>
      </c>
      <c r="H419" s="4">
        <v>39</v>
      </c>
      <c r="I419" s="4">
        <v>3</v>
      </c>
      <c r="J419" s="4">
        <v>1</v>
      </c>
      <c r="K419" s="4" t="s">
        <v>105</v>
      </c>
      <c r="L419" s="4">
        <v>17537.66</v>
      </c>
      <c r="M419" s="4">
        <v>20.11</v>
      </c>
      <c r="N419" s="4">
        <v>20.11</v>
      </c>
      <c r="O419" s="4">
        <v>1.54</v>
      </c>
      <c r="P419" s="4">
        <v>7.0259999999999998</v>
      </c>
      <c r="Q419" s="4">
        <v>0.60599999999999998</v>
      </c>
      <c r="R419" s="4">
        <v>6.9989999999999997</v>
      </c>
      <c r="S419" s="4"/>
      <c r="T419" s="4" t="str">
        <f>IF(Obstacles1114[[#This Row],[Minimum Distance Vert. Comp. (m)]]&gt;Obstacles1114[[#This Row],[Required Distance At Min. (m)]],"OK","NG")</f>
        <v>OK</v>
      </c>
      <c r="U419" s="4" t="s">
        <v>114</v>
      </c>
      <c r="V41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20" spans="1:22" x14ac:dyDescent="0.25">
      <c r="A420" s="4">
        <v>81</v>
      </c>
      <c r="B420" s="4">
        <v>38</v>
      </c>
      <c r="C420" s="4">
        <v>39</v>
      </c>
      <c r="D420" s="4">
        <v>1</v>
      </c>
      <c r="E420" s="4">
        <v>1</v>
      </c>
      <c r="F420" s="4" t="s">
        <v>110</v>
      </c>
      <c r="G420" s="4">
        <v>38</v>
      </c>
      <c r="H420" s="4">
        <v>39</v>
      </c>
      <c r="I420" s="4">
        <v>3</v>
      </c>
      <c r="J420" s="4">
        <v>1</v>
      </c>
      <c r="K420" s="4" t="s">
        <v>110</v>
      </c>
      <c r="L420" s="4">
        <v>17537.580000000002</v>
      </c>
      <c r="M420" s="4">
        <v>20.11</v>
      </c>
      <c r="N420" s="4">
        <v>20.11</v>
      </c>
      <c r="O420" s="4">
        <v>1.54</v>
      </c>
      <c r="P420" s="4">
        <v>7.0250000000000004</v>
      </c>
      <c r="Q420" s="4">
        <v>0.60599999999999998</v>
      </c>
      <c r="R420" s="4">
        <v>6.9989999999999997</v>
      </c>
      <c r="S420" s="4"/>
      <c r="T420" s="4" t="str">
        <f>IF(Obstacles1114[[#This Row],[Minimum Distance Vert. Comp. (m)]]&gt;Obstacles1114[[#This Row],[Required Distance At Min. (m)]],"OK","NG")</f>
        <v>OK</v>
      </c>
      <c r="U420" s="4" t="s">
        <v>114</v>
      </c>
      <c r="V42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21" spans="1:22" x14ac:dyDescent="0.25">
      <c r="A421" s="4">
        <v>82</v>
      </c>
      <c r="B421" s="4">
        <v>39</v>
      </c>
      <c r="C421" s="4">
        <v>40</v>
      </c>
      <c r="D421" s="4">
        <v>1</v>
      </c>
      <c r="E421" s="4">
        <v>1</v>
      </c>
      <c r="F421" s="4" t="s">
        <v>105</v>
      </c>
      <c r="G421" s="4">
        <v>39</v>
      </c>
      <c r="H421" s="4">
        <v>40</v>
      </c>
      <c r="I421" s="4">
        <v>3</v>
      </c>
      <c r="J421" s="4">
        <v>1</v>
      </c>
      <c r="K421" s="4" t="s">
        <v>105</v>
      </c>
      <c r="L421" s="4">
        <v>18032.560000000001</v>
      </c>
      <c r="M421" s="4">
        <v>19.66</v>
      </c>
      <c r="N421" s="4">
        <v>19.66</v>
      </c>
      <c r="O421" s="4">
        <v>1.54</v>
      </c>
      <c r="P421" s="4">
        <v>7.0259999999999998</v>
      </c>
      <c r="Q421" s="4">
        <v>0.60399999999999998</v>
      </c>
      <c r="R421" s="4">
        <v>7</v>
      </c>
      <c r="S421" s="4"/>
      <c r="T421" s="4" t="str">
        <f>IF(Obstacles1114[[#This Row],[Minimum Distance Vert. Comp. (m)]]&gt;Obstacles1114[[#This Row],[Required Distance At Min. (m)]],"OK","NG")</f>
        <v>OK</v>
      </c>
      <c r="U421" s="4" t="s">
        <v>114</v>
      </c>
      <c r="V42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22" spans="1:22" x14ac:dyDescent="0.25">
      <c r="A422" s="4">
        <v>83</v>
      </c>
      <c r="B422" s="4">
        <v>39</v>
      </c>
      <c r="C422" s="4">
        <v>40</v>
      </c>
      <c r="D422" s="4">
        <v>1</v>
      </c>
      <c r="E422" s="4">
        <v>1</v>
      </c>
      <c r="F422" s="4" t="s">
        <v>110</v>
      </c>
      <c r="G422" s="4">
        <v>39</v>
      </c>
      <c r="H422" s="4">
        <v>40</v>
      </c>
      <c r="I422" s="4">
        <v>3</v>
      </c>
      <c r="J422" s="4">
        <v>1</v>
      </c>
      <c r="K422" s="4" t="s">
        <v>110</v>
      </c>
      <c r="L422" s="4">
        <v>18032.509999999998</v>
      </c>
      <c r="M422" s="4">
        <v>19.649999999999999</v>
      </c>
      <c r="N422" s="4">
        <v>19.649999999999999</v>
      </c>
      <c r="O422" s="4">
        <v>1.54</v>
      </c>
      <c r="P422" s="4">
        <v>7.0259999999999998</v>
      </c>
      <c r="Q422" s="4">
        <v>0.60399999999999998</v>
      </c>
      <c r="R422" s="4">
        <v>7</v>
      </c>
      <c r="S422" s="4"/>
      <c r="T422" s="4" t="str">
        <f>IF(Obstacles1114[[#This Row],[Minimum Distance Vert. Comp. (m)]]&gt;Obstacles1114[[#This Row],[Required Distance At Min. (m)]],"OK","NG")</f>
        <v>OK</v>
      </c>
      <c r="U422" s="4" t="s">
        <v>114</v>
      </c>
      <c r="V42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23" spans="1:22" x14ac:dyDescent="0.25">
      <c r="A423" s="4">
        <v>84</v>
      </c>
      <c r="B423" s="4">
        <v>40</v>
      </c>
      <c r="C423" s="4">
        <v>41</v>
      </c>
      <c r="D423" s="4">
        <v>1</v>
      </c>
      <c r="E423" s="4">
        <v>1</v>
      </c>
      <c r="F423" s="4" t="s">
        <v>105</v>
      </c>
      <c r="G423" s="4">
        <v>40</v>
      </c>
      <c r="H423" s="4">
        <v>41</v>
      </c>
      <c r="I423" s="4">
        <v>3</v>
      </c>
      <c r="J423" s="4">
        <v>1</v>
      </c>
      <c r="K423" s="4" t="s">
        <v>105</v>
      </c>
      <c r="L423" s="4">
        <v>18518.96</v>
      </c>
      <c r="M423" s="4">
        <v>18.77</v>
      </c>
      <c r="N423" s="4">
        <v>18.760000000000002</v>
      </c>
      <c r="O423" s="4">
        <v>1.54</v>
      </c>
      <c r="P423" s="4">
        <v>7.024</v>
      </c>
      <c r="Q423" s="4">
        <v>0.69599999999999995</v>
      </c>
      <c r="R423" s="4">
        <v>6.99</v>
      </c>
      <c r="S423" s="4"/>
      <c r="T423" s="4" t="str">
        <f>IF(Obstacles1114[[#This Row],[Minimum Distance Vert. Comp. (m)]]&gt;Obstacles1114[[#This Row],[Required Distance At Min. (m)]],"OK","NG")</f>
        <v>OK</v>
      </c>
      <c r="U423" s="4" t="s">
        <v>114</v>
      </c>
      <c r="V42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24" spans="1:22" x14ac:dyDescent="0.25">
      <c r="A424" s="4">
        <v>85</v>
      </c>
      <c r="B424" s="4">
        <v>40</v>
      </c>
      <c r="C424" s="4">
        <v>41</v>
      </c>
      <c r="D424" s="4">
        <v>1</v>
      </c>
      <c r="E424" s="4">
        <v>1</v>
      </c>
      <c r="F424" s="4" t="s">
        <v>110</v>
      </c>
      <c r="G424" s="4">
        <v>40</v>
      </c>
      <c r="H424" s="4">
        <v>41</v>
      </c>
      <c r="I424" s="4">
        <v>3</v>
      </c>
      <c r="J424" s="4">
        <v>1</v>
      </c>
      <c r="K424" s="4" t="s">
        <v>110</v>
      </c>
      <c r="L424" s="4">
        <v>18518.96</v>
      </c>
      <c r="M424" s="4">
        <v>18.77</v>
      </c>
      <c r="N424" s="4">
        <v>18.760000000000002</v>
      </c>
      <c r="O424" s="4">
        <v>1.54</v>
      </c>
      <c r="P424" s="4">
        <v>7.0259999999999998</v>
      </c>
      <c r="Q424" s="4">
        <v>0.71199999999999997</v>
      </c>
      <c r="R424" s="4">
        <v>6.99</v>
      </c>
      <c r="S424" s="4"/>
      <c r="T424" s="4" t="str">
        <f>IF(Obstacles1114[[#This Row],[Minimum Distance Vert. Comp. (m)]]&gt;Obstacles1114[[#This Row],[Required Distance At Min. (m)]],"OK","NG")</f>
        <v>OK</v>
      </c>
      <c r="U424" s="4" t="s">
        <v>114</v>
      </c>
      <c r="V42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25" spans="1:22" x14ac:dyDescent="0.25">
      <c r="A425" s="4">
        <v>86</v>
      </c>
      <c r="B425" s="4">
        <v>41</v>
      </c>
      <c r="C425" s="4">
        <v>42</v>
      </c>
      <c r="D425" s="4">
        <v>41</v>
      </c>
      <c r="E425" s="4">
        <v>1</v>
      </c>
      <c r="F425" s="4" t="s">
        <v>105</v>
      </c>
      <c r="G425" s="4">
        <v>41</v>
      </c>
      <c r="H425" s="4">
        <v>42</v>
      </c>
      <c r="I425" s="4">
        <v>43</v>
      </c>
      <c r="J425" s="4">
        <v>1</v>
      </c>
      <c r="K425" s="4" t="s">
        <v>105</v>
      </c>
      <c r="L425" s="4">
        <v>19006.32</v>
      </c>
      <c r="M425" s="4">
        <v>18.21</v>
      </c>
      <c r="N425" s="4">
        <v>18.21</v>
      </c>
      <c r="O425" s="4">
        <v>1.54</v>
      </c>
      <c r="P425" s="4">
        <v>7.024</v>
      </c>
      <c r="Q425" s="4">
        <v>0.67</v>
      </c>
      <c r="R425" s="4">
        <v>6.992</v>
      </c>
      <c r="S425" s="4"/>
      <c r="T425" s="4" t="str">
        <f>IF(Obstacles1114[[#This Row],[Minimum Distance Vert. Comp. (m)]]&gt;Obstacles1114[[#This Row],[Required Distance At Min. (m)]],"OK","NG")</f>
        <v>OK</v>
      </c>
      <c r="U425" s="4" t="s">
        <v>114</v>
      </c>
      <c r="V42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26" spans="1:22" x14ac:dyDescent="0.25">
      <c r="A426" s="4">
        <v>87</v>
      </c>
      <c r="B426" s="4">
        <v>41</v>
      </c>
      <c r="C426" s="4">
        <v>42</v>
      </c>
      <c r="D426" s="4">
        <v>41</v>
      </c>
      <c r="E426" s="4">
        <v>1</v>
      </c>
      <c r="F426" s="4" t="s">
        <v>110</v>
      </c>
      <c r="G426" s="4">
        <v>41</v>
      </c>
      <c r="H426" s="4">
        <v>42</v>
      </c>
      <c r="I426" s="4">
        <v>43</v>
      </c>
      <c r="J426" s="4">
        <v>1</v>
      </c>
      <c r="K426" s="4" t="s">
        <v>110</v>
      </c>
      <c r="L426" s="4">
        <v>19006.32</v>
      </c>
      <c r="M426" s="4">
        <v>18.21</v>
      </c>
      <c r="N426" s="4">
        <v>18.2</v>
      </c>
      <c r="O426" s="4">
        <v>1.54</v>
      </c>
      <c r="P426" s="4">
        <v>7.0259999999999998</v>
      </c>
      <c r="Q426" s="4">
        <v>0.68600000000000005</v>
      </c>
      <c r="R426" s="4">
        <v>6.992</v>
      </c>
      <c r="S426" s="4"/>
      <c r="T426" s="4" t="str">
        <f>IF(Obstacles1114[[#This Row],[Minimum Distance Vert. Comp. (m)]]&gt;Obstacles1114[[#This Row],[Required Distance At Min. (m)]],"OK","NG")</f>
        <v>OK</v>
      </c>
      <c r="U426" s="4" t="s">
        <v>114</v>
      </c>
      <c r="V42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27" spans="1:22" x14ac:dyDescent="0.25">
      <c r="A427" s="4">
        <v>88</v>
      </c>
      <c r="B427" s="4">
        <v>42</v>
      </c>
      <c r="C427" s="4">
        <v>43</v>
      </c>
      <c r="D427" s="4">
        <v>1</v>
      </c>
      <c r="E427" s="4">
        <v>1</v>
      </c>
      <c r="F427" s="4" t="s">
        <v>105</v>
      </c>
      <c r="G427" s="4">
        <v>42</v>
      </c>
      <c r="H427" s="4">
        <v>43</v>
      </c>
      <c r="I427" s="4">
        <v>3</v>
      </c>
      <c r="J427" s="4">
        <v>1</v>
      </c>
      <c r="K427" s="4" t="s">
        <v>105</v>
      </c>
      <c r="L427" s="4">
        <v>19453.7</v>
      </c>
      <c r="M427" s="4">
        <v>15.24</v>
      </c>
      <c r="N427" s="4">
        <v>15.24</v>
      </c>
      <c r="O427" s="4">
        <v>1.54</v>
      </c>
      <c r="P427" s="4">
        <v>7.0259999999999998</v>
      </c>
      <c r="Q427" s="4">
        <v>0.60199999999999998</v>
      </c>
      <c r="R427" s="4">
        <v>7</v>
      </c>
      <c r="S427" s="4"/>
      <c r="T427" s="4" t="str">
        <f>IF(Obstacles1114[[#This Row],[Minimum Distance Vert. Comp. (m)]]&gt;Obstacles1114[[#This Row],[Required Distance At Min. (m)]],"OK","NG")</f>
        <v>OK</v>
      </c>
      <c r="U427" s="4" t="s">
        <v>114</v>
      </c>
      <c r="V42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28" spans="1:22" x14ac:dyDescent="0.25">
      <c r="A428" s="4">
        <v>89</v>
      </c>
      <c r="B428" s="4">
        <v>42</v>
      </c>
      <c r="C428" s="4">
        <v>43</v>
      </c>
      <c r="D428" s="4">
        <v>1</v>
      </c>
      <c r="E428" s="4">
        <v>1</v>
      </c>
      <c r="F428" s="4" t="s">
        <v>110</v>
      </c>
      <c r="G428" s="4">
        <v>42</v>
      </c>
      <c r="H428" s="4">
        <v>43</v>
      </c>
      <c r="I428" s="4">
        <v>3</v>
      </c>
      <c r="J428" s="4">
        <v>1</v>
      </c>
      <c r="K428" s="4" t="s">
        <v>110</v>
      </c>
      <c r="L428" s="4">
        <v>19454.18</v>
      </c>
      <c r="M428" s="4">
        <v>15.24</v>
      </c>
      <c r="N428" s="4">
        <v>15.23</v>
      </c>
      <c r="O428" s="4">
        <v>1.54</v>
      </c>
      <c r="P428" s="4">
        <v>7.0259999999999998</v>
      </c>
      <c r="Q428" s="4">
        <v>0.60199999999999998</v>
      </c>
      <c r="R428" s="4">
        <v>7</v>
      </c>
      <c r="S428" s="4"/>
      <c r="T428" s="4" t="str">
        <f>IF(Obstacles1114[[#This Row],[Minimum Distance Vert. Comp. (m)]]&gt;Obstacles1114[[#This Row],[Required Distance At Min. (m)]],"OK","NG")</f>
        <v>OK</v>
      </c>
      <c r="U428" s="4" t="s">
        <v>114</v>
      </c>
      <c r="V42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29" spans="1:22" x14ac:dyDescent="0.25">
      <c r="A429" s="4">
        <v>90</v>
      </c>
      <c r="B429" s="4">
        <v>43</v>
      </c>
      <c r="C429" s="4">
        <v>44</v>
      </c>
      <c r="D429" s="4">
        <v>1</v>
      </c>
      <c r="E429" s="4">
        <v>1</v>
      </c>
      <c r="F429" s="4" t="s">
        <v>105</v>
      </c>
      <c r="G429" s="4">
        <v>43</v>
      </c>
      <c r="H429" s="4">
        <v>44</v>
      </c>
      <c r="I429" s="4">
        <v>3</v>
      </c>
      <c r="J429" s="4">
        <v>1</v>
      </c>
      <c r="K429" s="4" t="s">
        <v>105</v>
      </c>
      <c r="L429" s="4">
        <v>19885.009999999998</v>
      </c>
      <c r="M429" s="4">
        <v>15.64</v>
      </c>
      <c r="N429" s="4">
        <v>15.64</v>
      </c>
      <c r="O429" s="4">
        <v>1.54</v>
      </c>
      <c r="P429" s="4">
        <v>7.0259999999999998</v>
      </c>
      <c r="Q429" s="4">
        <v>0.60799999999999998</v>
      </c>
      <c r="R429" s="4">
        <v>7</v>
      </c>
      <c r="S429" s="4"/>
      <c r="T429" s="4" t="str">
        <f>IF(Obstacles1114[[#This Row],[Minimum Distance Vert. Comp. (m)]]&gt;Obstacles1114[[#This Row],[Required Distance At Min. (m)]],"OK","NG")</f>
        <v>OK</v>
      </c>
      <c r="U429" s="4" t="s">
        <v>114</v>
      </c>
      <c r="V42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30" spans="1:22" x14ac:dyDescent="0.25">
      <c r="A430" s="4">
        <v>91</v>
      </c>
      <c r="B430" s="4">
        <v>43</v>
      </c>
      <c r="C430" s="4">
        <v>44</v>
      </c>
      <c r="D430" s="4">
        <v>1</v>
      </c>
      <c r="E430" s="4">
        <v>1</v>
      </c>
      <c r="F430" s="4" t="s">
        <v>110</v>
      </c>
      <c r="G430" s="4">
        <v>43</v>
      </c>
      <c r="H430" s="4">
        <v>44</v>
      </c>
      <c r="I430" s="4">
        <v>3</v>
      </c>
      <c r="J430" s="4">
        <v>1</v>
      </c>
      <c r="K430" s="4" t="s">
        <v>110</v>
      </c>
      <c r="L430" s="4">
        <v>19884.599999999999</v>
      </c>
      <c r="M430" s="4">
        <v>15.64</v>
      </c>
      <c r="N430" s="4">
        <v>15.64</v>
      </c>
      <c r="O430" s="4">
        <v>1.54</v>
      </c>
      <c r="P430" s="4">
        <v>7.0250000000000004</v>
      </c>
      <c r="Q430" s="4">
        <v>0.60699999999999998</v>
      </c>
      <c r="R430" s="4">
        <v>6.9980000000000002</v>
      </c>
      <c r="S430" s="4"/>
      <c r="T430" s="4" t="str">
        <f>IF(Obstacles1114[[#This Row],[Minimum Distance Vert. Comp. (m)]]&gt;Obstacles1114[[#This Row],[Required Distance At Min. (m)]],"OK","NG")</f>
        <v>OK</v>
      </c>
      <c r="U430" s="4" t="s">
        <v>114</v>
      </c>
      <c r="V43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31" spans="1:22" x14ac:dyDescent="0.25">
      <c r="A431" s="4">
        <v>92</v>
      </c>
      <c r="B431" s="4">
        <v>44</v>
      </c>
      <c r="C431" s="4">
        <v>45</v>
      </c>
      <c r="D431" s="4">
        <v>1</v>
      </c>
      <c r="E431" s="4">
        <v>1</v>
      </c>
      <c r="F431" s="4" t="s">
        <v>105</v>
      </c>
      <c r="G431" s="4">
        <v>44</v>
      </c>
      <c r="H431" s="4">
        <v>45</v>
      </c>
      <c r="I431" s="4">
        <v>3</v>
      </c>
      <c r="J431" s="4">
        <v>1</v>
      </c>
      <c r="K431" s="4" t="s">
        <v>105</v>
      </c>
      <c r="L431" s="4">
        <v>20305.830000000002</v>
      </c>
      <c r="M431" s="4">
        <v>13.84</v>
      </c>
      <c r="N431" s="4">
        <v>13.84</v>
      </c>
      <c r="O431" s="4">
        <v>1.54</v>
      </c>
      <c r="P431" s="4">
        <v>7.024</v>
      </c>
      <c r="Q431" s="4">
        <v>0.625</v>
      </c>
      <c r="R431" s="4">
        <v>6.9960000000000004</v>
      </c>
      <c r="S431" s="4"/>
      <c r="T431" s="4" t="str">
        <f>IF(Obstacles1114[[#This Row],[Minimum Distance Vert. Comp. (m)]]&gt;Obstacles1114[[#This Row],[Required Distance At Min. (m)]],"OK","NG")</f>
        <v>OK</v>
      </c>
      <c r="U431" s="4" t="s">
        <v>114</v>
      </c>
      <c r="V43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32" spans="1:22" x14ac:dyDescent="0.25">
      <c r="A432" s="4">
        <v>93</v>
      </c>
      <c r="B432" s="4">
        <v>44</v>
      </c>
      <c r="C432" s="4">
        <v>45</v>
      </c>
      <c r="D432" s="4">
        <v>1</v>
      </c>
      <c r="E432" s="4">
        <v>1</v>
      </c>
      <c r="F432" s="4" t="s">
        <v>110</v>
      </c>
      <c r="G432" s="4">
        <v>44</v>
      </c>
      <c r="H432" s="4">
        <v>45</v>
      </c>
      <c r="I432" s="4">
        <v>3</v>
      </c>
      <c r="J432" s="4">
        <v>1</v>
      </c>
      <c r="K432" s="4" t="s">
        <v>110</v>
      </c>
      <c r="L432" s="4">
        <v>20305.5</v>
      </c>
      <c r="M432" s="4">
        <v>13.84</v>
      </c>
      <c r="N432" s="4">
        <v>13.84</v>
      </c>
      <c r="O432" s="4">
        <v>1.54</v>
      </c>
      <c r="P432" s="4">
        <v>7.024</v>
      </c>
      <c r="Q432" s="4">
        <v>0.624</v>
      </c>
      <c r="R432" s="4">
        <v>6.9960000000000004</v>
      </c>
      <c r="S432" s="4"/>
      <c r="T432" s="4" t="str">
        <f>IF(Obstacles1114[[#This Row],[Minimum Distance Vert. Comp. (m)]]&gt;Obstacles1114[[#This Row],[Required Distance At Min. (m)]],"OK","NG")</f>
        <v>OK</v>
      </c>
      <c r="U432" s="4" t="s">
        <v>114</v>
      </c>
      <c r="V43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33" spans="1:22" x14ac:dyDescent="0.25">
      <c r="A433" s="4">
        <v>94</v>
      </c>
      <c r="B433" s="4">
        <v>45</v>
      </c>
      <c r="C433" s="4">
        <v>46</v>
      </c>
      <c r="D433" s="4">
        <v>1</v>
      </c>
      <c r="E433" s="4">
        <v>1</v>
      </c>
      <c r="F433" s="4" t="s">
        <v>105</v>
      </c>
      <c r="G433" s="4">
        <v>45</v>
      </c>
      <c r="H433" s="4">
        <v>46</v>
      </c>
      <c r="I433" s="4">
        <v>3</v>
      </c>
      <c r="J433" s="4">
        <v>1</v>
      </c>
      <c r="K433" s="4" t="s">
        <v>105</v>
      </c>
      <c r="L433" s="4">
        <v>20751.490000000002</v>
      </c>
      <c r="M433" s="4">
        <v>19.32</v>
      </c>
      <c r="N433" s="4">
        <v>19.309999999999999</v>
      </c>
      <c r="O433" s="4">
        <v>1.54</v>
      </c>
      <c r="P433" s="4">
        <v>7.0270000000000001</v>
      </c>
      <c r="Q433" s="4">
        <v>0.67800000000000005</v>
      </c>
      <c r="R433" s="4">
        <v>6.9939999999999998</v>
      </c>
      <c r="S433" s="4"/>
      <c r="T433" s="4" t="str">
        <f>IF(Obstacles1114[[#This Row],[Minimum Distance Vert. Comp. (m)]]&gt;Obstacles1114[[#This Row],[Required Distance At Min. (m)]],"OK","NG")</f>
        <v>OK</v>
      </c>
      <c r="U433" s="4" t="s">
        <v>114</v>
      </c>
      <c r="V43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34" spans="1:22" x14ac:dyDescent="0.25">
      <c r="A434" s="4">
        <v>95</v>
      </c>
      <c r="B434" s="4">
        <v>45</v>
      </c>
      <c r="C434" s="4">
        <v>46</v>
      </c>
      <c r="D434" s="4">
        <v>1</v>
      </c>
      <c r="E434" s="4">
        <v>1</v>
      </c>
      <c r="F434" s="4" t="s">
        <v>110</v>
      </c>
      <c r="G434" s="4">
        <v>45</v>
      </c>
      <c r="H434" s="4">
        <v>46</v>
      </c>
      <c r="I434" s="4">
        <v>3</v>
      </c>
      <c r="J434" s="4">
        <v>1</v>
      </c>
      <c r="K434" s="4" t="s">
        <v>110</v>
      </c>
      <c r="L434" s="4">
        <v>20751.5</v>
      </c>
      <c r="M434" s="4">
        <v>19.32</v>
      </c>
      <c r="N434" s="4">
        <v>19.309999999999999</v>
      </c>
      <c r="O434" s="4">
        <v>1.54</v>
      </c>
      <c r="P434" s="4">
        <v>7.0279999999999996</v>
      </c>
      <c r="Q434" s="4">
        <v>0.69199999999999995</v>
      </c>
      <c r="R434" s="4">
        <v>6.9939999999999998</v>
      </c>
      <c r="S434" s="4"/>
      <c r="T434" s="4" t="str">
        <f>IF(Obstacles1114[[#This Row],[Minimum Distance Vert. Comp. (m)]]&gt;Obstacles1114[[#This Row],[Required Distance At Min. (m)]],"OK","NG")</f>
        <v>OK</v>
      </c>
      <c r="U434" s="4" t="s">
        <v>114</v>
      </c>
      <c r="V43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35" spans="1:22" x14ac:dyDescent="0.25">
      <c r="A435" s="4">
        <v>96</v>
      </c>
      <c r="B435" s="4">
        <v>46</v>
      </c>
      <c r="C435" s="4">
        <v>47</v>
      </c>
      <c r="D435" s="4">
        <v>41</v>
      </c>
      <c r="E435" s="4">
        <v>1</v>
      </c>
      <c r="F435" s="4" t="s">
        <v>105</v>
      </c>
      <c r="G435" s="4">
        <v>46</v>
      </c>
      <c r="H435" s="4">
        <v>47</v>
      </c>
      <c r="I435" s="4">
        <v>43</v>
      </c>
      <c r="J435" s="4">
        <v>1</v>
      </c>
      <c r="K435" s="4" t="s">
        <v>105</v>
      </c>
      <c r="L435" s="4">
        <v>21232.78</v>
      </c>
      <c r="M435" s="4">
        <v>16.78</v>
      </c>
      <c r="N435" s="4">
        <v>16.78</v>
      </c>
      <c r="O435" s="4">
        <v>1.54</v>
      </c>
      <c r="P435" s="4">
        <v>7.024</v>
      </c>
      <c r="Q435" s="4">
        <v>0.71299999999999997</v>
      </c>
      <c r="R435" s="4">
        <v>6.9880000000000004</v>
      </c>
      <c r="S435" s="4"/>
      <c r="T435" s="4" t="str">
        <f>IF(Obstacles1114[[#This Row],[Minimum Distance Vert. Comp. (m)]]&gt;Obstacles1114[[#This Row],[Required Distance At Min. (m)]],"OK","NG")</f>
        <v>OK</v>
      </c>
      <c r="U435" s="4" t="s">
        <v>114</v>
      </c>
      <c r="V43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36" spans="1:22" x14ac:dyDescent="0.25">
      <c r="A436" s="4">
        <v>97</v>
      </c>
      <c r="B436" s="4">
        <v>46</v>
      </c>
      <c r="C436" s="4">
        <v>47</v>
      </c>
      <c r="D436" s="4">
        <v>41</v>
      </c>
      <c r="E436" s="4">
        <v>1</v>
      </c>
      <c r="F436" s="4" t="s">
        <v>110</v>
      </c>
      <c r="G436" s="4">
        <v>46</v>
      </c>
      <c r="H436" s="4">
        <v>47</v>
      </c>
      <c r="I436" s="4">
        <v>43</v>
      </c>
      <c r="J436" s="4">
        <v>1</v>
      </c>
      <c r="K436" s="4" t="s">
        <v>110</v>
      </c>
      <c r="L436" s="4">
        <v>21232.77</v>
      </c>
      <c r="M436" s="4">
        <v>16.78</v>
      </c>
      <c r="N436" s="4">
        <v>16.77</v>
      </c>
      <c r="O436" s="4">
        <v>1.54</v>
      </c>
      <c r="P436" s="4">
        <v>7.0250000000000004</v>
      </c>
      <c r="Q436" s="4">
        <v>0.72499999999999998</v>
      </c>
      <c r="R436" s="4">
        <v>6.9880000000000004</v>
      </c>
      <c r="S436" s="4"/>
      <c r="T436" s="4" t="str">
        <f>IF(Obstacles1114[[#This Row],[Minimum Distance Vert. Comp. (m)]]&gt;Obstacles1114[[#This Row],[Required Distance At Min. (m)]],"OK","NG")</f>
        <v>OK</v>
      </c>
      <c r="U436" s="4" t="s">
        <v>114</v>
      </c>
      <c r="V43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37" spans="1:22" x14ac:dyDescent="0.25">
      <c r="A437" s="4">
        <v>98</v>
      </c>
      <c r="B437" s="4">
        <v>47</v>
      </c>
      <c r="C437" s="4">
        <v>48</v>
      </c>
      <c r="D437" s="4">
        <v>1</v>
      </c>
      <c r="E437" s="4">
        <v>1</v>
      </c>
      <c r="F437" s="4" t="s">
        <v>105</v>
      </c>
      <c r="G437" s="4">
        <v>47</v>
      </c>
      <c r="H437" s="4">
        <v>48</v>
      </c>
      <c r="I437" s="4">
        <v>3</v>
      </c>
      <c r="J437" s="4">
        <v>1</v>
      </c>
      <c r="K437" s="4" t="s">
        <v>105</v>
      </c>
      <c r="L437" s="4">
        <v>21708.59</v>
      </c>
      <c r="M437" s="4">
        <v>20.329999999999998</v>
      </c>
      <c r="N437" s="4">
        <v>20.329999999999998</v>
      </c>
      <c r="O437" s="4">
        <v>1.54</v>
      </c>
      <c r="P437" s="4">
        <v>7.0259999999999998</v>
      </c>
      <c r="Q437" s="4">
        <v>0.60099999999999998</v>
      </c>
      <c r="R437" s="4">
        <v>7</v>
      </c>
      <c r="S437" s="4"/>
      <c r="T437" s="4" t="str">
        <f>IF(Obstacles1114[[#This Row],[Minimum Distance Vert. Comp. (m)]]&gt;Obstacles1114[[#This Row],[Required Distance At Min. (m)]],"OK","NG")</f>
        <v>OK</v>
      </c>
      <c r="U437" s="4" t="s">
        <v>114</v>
      </c>
      <c r="V43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38" spans="1:22" x14ac:dyDescent="0.25">
      <c r="A438" s="4">
        <v>99</v>
      </c>
      <c r="B438" s="4">
        <v>47</v>
      </c>
      <c r="C438" s="4">
        <v>48</v>
      </c>
      <c r="D438" s="4">
        <v>1</v>
      </c>
      <c r="E438" s="4">
        <v>1</v>
      </c>
      <c r="F438" s="4" t="s">
        <v>110</v>
      </c>
      <c r="G438" s="4">
        <v>47</v>
      </c>
      <c r="H438" s="4">
        <v>48</v>
      </c>
      <c r="I438" s="4">
        <v>3</v>
      </c>
      <c r="J438" s="4">
        <v>1</v>
      </c>
      <c r="K438" s="4" t="s">
        <v>110</v>
      </c>
      <c r="L438" s="4">
        <v>21709.58</v>
      </c>
      <c r="M438" s="4">
        <v>20.329999999999998</v>
      </c>
      <c r="N438" s="4">
        <v>20.329999999999998</v>
      </c>
      <c r="O438" s="4">
        <v>1.54</v>
      </c>
      <c r="P438" s="4">
        <v>7.0259999999999998</v>
      </c>
      <c r="Q438" s="4">
        <v>0.60099999999999998</v>
      </c>
      <c r="R438" s="4">
        <v>7</v>
      </c>
      <c r="S438" s="4"/>
      <c r="T438" s="4" t="str">
        <f>IF(Obstacles1114[[#This Row],[Minimum Distance Vert. Comp. (m)]]&gt;Obstacles1114[[#This Row],[Required Distance At Min. (m)]],"OK","NG")</f>
        <v>OK</v>
      </c>
      <c r="U438" s="4" t="s">
        <v>114</v>
      </c>
      <c r="V43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39" spans="1:22" x14ac:dyDescent="0.25">
      <c r="A439" s="4">
        <v>100</v>
      </c>
      <c r="B439" s="4">
        <v>48</v>
      </c>
      <c r="C439" s="4">
        <v>49</v>
      </c>
      <c r="D439" s="4">
        <v>1</v>
      </c>
      <c r="E439" s="4">
        <v>1</v>
      </c>
      <c r="F439" s="4" t="s">
        <v>105</v>
      </c>
      <c r="G439" s="4">
        <v>48</v>
      </c>
      <c r="H439" s="4">
        <v>49</v>
      </c>
      <c r="I439" s="4">
        <v>3</v>
      </c>
      <c r="J439" s="4">
        <v>1</v>
      </c>
      <c r="K439" s="4" t="s">
        <v>105</v>
      </c>
      <c r="L439" s="4">
        <v>22210.5</v>
      </c>
      <c r="M439" s="4">
        <v>20.67</v>
      </c>
      <c r="N439" s="4">
        <v>20.67</v>
      </c>
      <c r="O439" s="4">
        <v>1.54</v>
      </c>
      <c r="P439" s="4">
        <v>7.0259999999999998</v>
      </c>
      <c r="Q439" s="4">
        <v>0.60099999999999998</v>
      </c>
      <c r="R439" s="4">
        <v>7</v>
      </c>
      <c r="S439" s="4"/>
      <c r="T439" s="4" t="str">
        <f>IF(Obstacles1114[[#This Row],[Minimum Distance Vert. Comp. (m)]]&gt;Obstacles1114[[#This Row],[Required Distance At Min. (m)]],"OK","NG")</f>
        <v>OK</v>
      </c>
      <c r="U439" s="4" t="s">
        <v>114</v>
      </c>
      <c r="V43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40" spans="1:22" x14ac:dyDescent="0.25">
      <c r="A440" s="4">
        <v>101</v>
      </c>
      <c r="B440" s="4">
        <v>48</v>
      </c>
      <c r="C440" s="4">
        <v>49</v>
      </c>
      <c r="D440" s="4">
        <v>1</v>
      </c>
      <c r="E440" s="4">
        <v>1</v>
      </c>
      <c r="F440" s="4" t="s">
        <v>110</v>
      </c>
      <c r="G440" s="4">
        <v>48</v>
      </c>
      <c r="H440" s="4">
        <v>49</v>
      </c>
      <c r="I440" s="4">
        <v>3</v>
      </c>
      <c r="J440" s="4">
        <v>1</v>
      </c>
      <c r="K440" s="4" t="s">
        <v>110</v>
      </c>
      <c r="L440" s="4">
        <v>22211.48</v>
      </c>
      <c r="M440" s="4">
        <v>20.66</v>
      </c>
      <c r="N440" s="4">
        <v>20.66</v>
      </c>
      <c r="O440" s="4">
        <v>1.54</v>
      </c>
      <c r="P440" s="4">
        <v>7.0250000000000004</v>
      </c>
      <c r="Q440" s="4">
        <v>0.60099999999999998</v>
      </c>
      <c r="R440" s="4">
        <v>7</v>
      </c>
      <c r="S440" s="4"/>
      <c r="T440" s="4" t="str">
        <f>IF(Obstacles1114[[#This Row],[Minimum Distance Vert. Comp. (m)]]&gt;Obstacles1114[[#This Row],[Required Distance At Min. (m)]],"OK","NG")</f>
        <v>OK</v>
      </c>
      <c r="U440" s="4" t="s">
        <v>114</v>
      </c>
      <c r="V44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41" spans="1:22" x14ac:dyDescent="0.25">
      <c r="A441" s="4">
        <v>102</v>
      </c>
      <c r="B441" s="4">
        <v>49</v>
      </c>
      <c r="C441" s="4">
        <v>50</v>
      </c>
      <c r="D441" s="4">
        <v>1</v>
      </c>
      <c r="E441" s="4">
        <v>1</v>
      </c>
      <c r="F441" s="4" t="s">
        <v>105</v>
      </c>
      <c r="G441" s="4">
        <v>49</v>
      </c>
      <c r="H441" s="4">
        <v>50</v>
      </c>
      <c r="I441" s="4">
        <v>3</v>
      </c>
      <c r="J441" s="4">
        <v>1</v>
      </c>
      <c r="K441" s="4" t="s">
        <v>105</v>
      </c>
      <c r="L441" s="4">
        <v>22704.99</v>
      </c>
      <c r="M441" s="4">
        <v>19.16</v>
      </c>
      <c r="N441" s="4">
        <v>19.16</v>
      </c>
      <c r="O441" s="4">
        <v>1.54</v>
      </c>
      <c r="P441" s="4">
        <v>7.024</v>
      </c>
      <c r="Q441" s="4">
        <v>0.61699999999999999</v>
      </c>
      <c r="R441" s="4">
        <v>6.9969999999999999</v>
      </c>
      <c r="S441" s="4"/>
      <c r="T441" s="4" t="str">
        <f>IF(Obstacles1114[[#This Row],[Minimum Distance Vert. Comp. (m)]]&gt;Obstacles1114[[#This Row],[Required Distance At Min. (m)]],"OK","NG")</f>
        <v>OK</v>
      </c>
      <c r="U441" s="4" t="s">
        <v>114</v>
      </c>
      <c r="V44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42" spans="1:22" x14ac:dyDescent="0.25">
      <c r="A442" s="4">
        <v>103</v>
      </c>
      <c r="B442" s="4">
        <v>49</v>
      </c>
      <c r="C442" s="4">
        <v>50</v>
      </c>
      <c r="D442" s="4">
        <v>1</v>
      </c>
      <c r="E442" s="4">
        <v>1</v>
      </c>
      <c r="F442" s="4" t="s">
        <v>110</v>
      </c>
      <c r="G442" s="4">
        <v>49</v>
      </c>
      <c r="H442" s="4">
        <v>50</v>
      </c>
      <c r="I442" s="4">
        <v>3</v>
      </c>
      <c r="J442" s="4">
        <v>1</v>
      </c>
      <c r="K442" s="4" t="s">
        <v>110</v>
      </c>
      <c r="L442" s="4">
        <v>22705.63</v>
      </c>
      <c r="M442" s="4">
        <v>19.16</v>
      </c>
      <c r="N442" s="4">
        <v>19.16</v>
      </c>
      <c r="O442" s="4">
        <v>1.54</v>
      </c>
      <c r="P442" s="4">
        <v>7.024</v>
      </c>
      <c r="Q442" s="4">
        <v>0.61699999999999999</v>
      </c>
      <c r="R442" s="4">
        <v>6.9969999999999999</v>
      </c>
      <c r="S442" s="4"/>
      <c r="T442" s="4" t="str">
        <f>IF(Obstacles1114[[#This Row],[Minimum Distance Vert. Comp. (m)]]&gt;Obstacles1114[[#This Row],[Required Distance At Min. (m)]],"OK","NG")</f>
        <v>OK</v>
      </c>
      <c r="U442" s="4" t="s">
        <v>114</v>
      </c>
      <c r="V44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43" spans="1:22" x14ac:dyDescent="0.25">
      <c r="A443" s="4">
        <v>104</v>
      </c>
      <c r="B443" s="4">
        <v>50</v>
      </c>
      <c r="C443" s="4">
        <v>51</v>
      </c>
      <c r="D443" s="4">
        <v>1</v>
      </c>
      <c r="E443" s="4">
        <v>1</v>
      </c>
      <c r="F443" s="4" t="s">
        <v>105</v>
      </c>
      <c r="G443" s="4">
        <v>50</v>
      </c>
      <c r="H443" s="4">
        <v>51</v>
      </c>
      <c r="I443" s="4">
        <v>3</v>
      </c>
      <c r="J443" s="4">
        <v>1</v>
      </c>
      <c r="K443" s="4" t="s">
        <v>105</v>
      </c>
      <c r="L443" s="4">
        <v>23191.82</v>
      </c>
      <c r="M443" s="4">
        <v>19.350000000000001</v>
      </c>
      <c r="N443" s="4">
        <v>19.350000000000001</v>
      </c>
      <c r="O443" s="4">
        <v>1.54</v>
      </c>
      <c r="P443" s="4">
        <v>7.0259999999999998</v>
      </c>
      <c r="Q443" s="4">
        <v>0.6</v>
      </c>
      <c r="R443" s="4">
        <v>7</v>
      </c>
      <c r="S443" s="4"/>
      <c r="T443" s="4" t="str">
        <f>IF(Obstacles1114[[#This Row],[Minimum Distance Vert. Comp. (m)]]&gt;Obstacles1114[[#This Row],[Required Distance At Min. (m)]],"OK","NG")</f>
        <v>OK</v>
      </c>
      <c r="U443" s="4" t="s">
        <v>114</v>
      </c>
      <c r="V44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44" spans="1:22" x14ac:dyDescent="0.25">
      <c r="A444" s="4">
        <v>105</v>
      </c>
      <c r="B444" s="4">
        <v>50</v>
      </c>
      <c r="C444" s="4">
        <v>51</v>
      </c>
      <c r="D444" s="4">
        <v>1</v>
      </c>
      <c r="E444" s="4">
        <v>1</v>
      </c>
      <c r="F444" s="4" t="s">
        <v>110</v>
      </c>
      <c r="G444" s="4">
        <v>50</v>
      </c>
      <c r="H444" s="4">
        <v>51</v>
      </c>
      <c r="I444" s="4">
        <v>3</v>
      </c>
      <c r="J444" s="4">
        <v>1</v>
      </c>
      <c r="K444" s="4" t="s">
        <v>110</v>
      </c>
      <c r="L444" s="4">
        <v>23191.3</v>
      </c>
      <c r="M444" s="4">
        <v>19.350000000000001</v>
      </c>
      <c r="N444" s="4">
        <v>19.350000000000001</v>
      </c>
      <c r="O444" s="4">
        <v>1.54</v>
      </c>
      <c r="P444" s="4">
        <v>7.0259999999999998</v>
      </c>
      <c r="Q444" s="4">
        <v>0.6</v>
      </c>
      <c r="R444" s="4">
        <v>7</v>
      </c>
      <c r="S444" s="4"/>
      <c r="T444" s="4" t="str">
        <f>IF(Obstacles1114[[#This Row],[Minimum Distance Vert. Comp. (m)]]&gt;Obstacles1114[[#This Row],[Required Distance At Min. (m)]],"OK","NG")</f>
        <v>OK</v>
      </c>
      <c r="U444" s="4" t="s">
        <v>114</v>
      </c>
      <c r="V44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45" spans="1:22" x14ac:dyDescent="0.25">
      <c r="A445" s="4">
        <v>106</v>
      </c>
      <c r="B445" s="4">
        <v>51</v>
      </c>
      <c r="C445" s="4">
        <v>52</v>
      </c>
      <c r="D445" s="4">
        <v>1</v>
      </c>
      <c r="E445" s="4">
        <v>1</v>
      </c>
      <c r="F445" s="4" t="s">
        <v>105</v>
      </c>
      <c r="G445" s="4">
        <v>51</v>
      </c>
      <c r="H445" s="4">
        <v>52</v>
      </c>
      <c r="I445" s="4">
        <v>3</v>
      </c>
      <c r="J445" s="4">
        <v>1</v>
      </c>
      <c r="K445" s="4" t="s">
        <v>105</v>
      </c>
      <c r="L445" s="4">
        <v>23691.79</v>
      </c>
      <c r="M445" s="4">
        <v>21.43</v>
      </c>
      <c r="N445" s="4">
        <v>21.43</v>
      </c>
      <c r="O445" s="4">
        <v>1.54</v>
      </c>
      <c r="P445" s="4">
        <v>7.0259999999999998</v>
      </c>
      <c r="Q445" s="4">
        <v>0.6</v>
      </c>
      <c r="R445" s="4">
        <v>7</v>
      </c>
      <c r="S445" s="4"/>
      <c r="T445" s="4" t="str">
        <f>IF(Obstacles1114[[#This Row],[Minimum Distance Vert. Comp. (m)]]&gt;Obstacles1114[[#This Row],[Required Distance At Min. (m)]],"OK","NG")</f>
        <v>OK</v>
      </c>
      <c r="U445" s="4" t="s">
        <v>114</v>
      </c>
      <c r="V44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46" spans="1:22" x14ac:dyDescent="0.25">
      <c r="A446" s="4">
        <v>107</v>
      </c>
      <c r="B446" s="4">
        <v>51</v>
      </c>
      <c r="C446" s="4">
        <v>52</v>
      </c>
      <c r="D446" s="4">
        <v>1</v>
      </c>
      <c r="E446" s="4">
        <v>1</v>
      </c>
      <c r="F446" s="4" t="s">
        <v>110</v>
      </c>
      <c r="G446" s="4">
        <v>51</v>
      </c>
      <c r="H446" s="4">
        <v>52</v>
      </c>
      <c r="I446" s="4">
        <v>3</v>
      </c>
      <c r="J446" s="4">
        <v>1</v>
      </c>
      <c r="K446" s="4" t="s">
        <v>110</v>
      </c>
      <c r="L446" s="4">
        <v>23692.28</v>
      </c>
      <c r="M446" s="4">
        <v>21.43</v>
      </c>
      <c r="N446" s="4">
        <v>21.43</v>
      </c>
      <c r="O446" s="4">
        <v>1.54</v>
      </c>
      <c r="P446" s="4">
        <v>7.0259999999999998</v>
      </c>
      <c r="Q446" s="4">
        <v>0.6</v>
      </c>
      <c r="R446" s="4">
        <v>7</v>
      </c>
      <c r="S446" s="4"/>
      <c r="T446" s="4" t="str">
        <f>IF(Obstacles1114[[#This Row],[Minimum Distance Vert. Comp. (m)]]&gt;Obstacles1114[[#This Row],[Required Distance At Min. (m)]],"OK","NG")</f>
        <v>OK</v>
      </c>
      <c r="U446" s="4" t="s">
        <v>114</v>
      </c>
      <c r="V44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47" spans="1:22" x14ac:dyDescent="0.25">
      <c r="A447" s="4">
        <v>108</v>
      </c>
      <c r="B447" s="4">
        <v>52</v>
      </c>
      <c r="C447" s="4">
        <v>53</v>
      </c>
      <c r="D447" s="4">
        <v>1</v>
      </c>
      <c r="E447" s="4">
        <v>1</v>
      </c>
      <c r="F447" s="4" t="s">
        <v>105</v>
      </c>
      <c r="G447" s="4">
        <v>52</v>
      </c>
      <c r="H447" s="4">
        <v>53</v>
      </c>
      <c r="I447" s="4">
        <v>3</v>
      </c>
      <c r="J447" s="4">
        <v>1</v>
      </c>
      <c r="K447" s="4" t="s">
        <v>105</v>
      </c>
      <c r="L447" s="4">
        <v>24194.61</v>
      </c>
      <c r="M447" s="4">
        <v>19.579999999999998</v>
      </c>
      <c r="N447" s="4">
        <v>19.579999999999998</v>
      </c>
      <c r="O447" s="4">
        <v>1.54</v>
      </c>
      <c r="P447" s="4">
        <v>7.0250000000000004</v>
      </c>
      <c r="Q447" s="4">
        <v>0.60499999999999998</v>
      </c>
      <c r="R447" s="4">
        <v>6.9989999999999997</v>
      </c>
      <c r="S447" s="4"/>
      <c r="T447" s="4" t="str">
        <f>IF(Obstacles1114[[#This Row],[Minimum Distance Vert. Comp. (m)]]&gt;Obstacles1114[[#This Row],[Required Distance At Min. (m)]],"OK","NG")</f>
        <v>OK</v>
      </c>
      <c r="U447" s="4" t="s">
        <v>114</v>
      </c>
      <c r="V44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48" spans="1:22" x14ac:dyDescent="0.25">
      <c r="A448" s="4">
        <v>109</v>
      </c>
      <c r="B448" s="4">
        <v>52</v>
      </c>
      <c r="C448" s="4">
        <v>53</v>
      </c>
      <c r="D448" s="4">
        <v>1</v>
      </c>
      <c r="E448" s="4">
        <v>1</v>
      </c>
      <c r="F448" s="4" t="s">
        <v>110</v>
      </c>
      <c r="G448" s="4">
        <v>52</v>
      </c>
      <c r="H448" s="4">
        <v>53</v>
      </c>
      <c r="I448" s="4">
        <v>3</v>
      </c>
      <c r="J448" s="4">
        <v>1</v>
      </c>
      <c r="K448" s="4" t="s">
        <v>110</v>
      </c>
      <c r="L448" s="4">
        <v>24193.69</v>
      </c>
      <c r="M448" s="4">
        <v>19.579999999999998</v>
      </c>
      <c r="N448" s="4">
        <v>19.579999999999998</v>
      </c>
      <c r="O448" s="4">
        <v>1.54</v>
      </c>
      <c r="P448" s="4">
        <v>7.0250000000000004</v>
      </c>
      <c r="Q448" s="4">
        <v>0.60499999999999998</v>
      </c>
      <c r="R448" s="4">
        <v>6.9989999999999997</v>
      </c>
      <c r="S448" s="4"/>
      <c r="T448" s="4" t="str">
        <f>IF(Obstacles1114[[#This Row],[Minimum Distance Vert. Comp. (m)]]&gt;Obstacles1114[[#This Row],[Required Distance At Min. (m)]],"OK","NG")</f>
        <v>OK</v>
      </c>
      <c r="U448" s="4" t="s">
        <v>114</v>
      </c>
      <c r="V44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49" spans="1:22" x14ac:dyDescent="0.25">
      <c r="A449" s="4">
        <v>110</v>
      </c>
      <c r="B449" s="4">
        <v>53</v>
      </c>
      <c r="C449" s="4">
        <v>54</v>
      </c>
      <c r="D449" s="4">
        <v>1</v>
      </c>
      <c r="E449" s="4">
        <v>1</v>
      </c>
      <c r="F449" s="4" t="s">
        <v>105</v>
      </c>
      <c r="G449" s="4">
        <v>53</v>
      </c>
      <c r="H449" s="4">
        <v>54</v>
      </c>
      <c r="I449" s="4">
        <v>3</v>
      </c>
      <c r="J449" s="4">
        <v>1</v>
      </c>
      <c r="K449" s="4" t="s">
        <v>105</v>
      </c>
      <c r="L449" s="4">
        <v>24687.13</v>
      </c>
      <c r="M449" s="4">
        <v>19.93</v>
      </c>
      <c r="N449" s="4">
        <v>19.93</v>
      </c>
      <c r="O449" s="4">
        <v>1.54</v>
      </c>
      <c r="P449" s="4">
        <v>7.0250000000000004</v>
      </c>
      <c r="Q449" s="4">
        <v>0.60599999999999998</v>
      </c>
      <c r="R449" s="4">
        <v>6.9989999999999997</v>
      </c>
      <c r="S449" s="4"/>
      <c r="T449" s="4" t="str">
        <f>IF(Obstacles1114[[#This Row],[Minimum Distance Vert. Comp. (m)]]&gt;Obstacles1114[[#This Row],[Required Distance At Min. (m)]],"OK","NG")</f>
        <v>OK</v>
      </c>
      <c r="U449" s="4" t="s">
        <v>114</v>
      </c>
      <c r="V44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50" spans="1:22" x14ac:dyDescent="0.25">
      <c r="A450" s="4">
        <v>111</v>
      </c>
      <c r="B450" s="4">
        <v>53</v>
      </c>
      <c r="C450" s="4">
        <v>54</v>
      </c>
      <c r="D450" s="4">
        <v>1</v>
      </c>
      <c r="E450" s="4">
        <v>1</v>
      </c>
      <c r="F450" s="4" t="s">
        <v>110</v>
      </c>
      <c r="G450" s="4">
        <v>53</v>
      </c>
      <c r="H450" s="4">
        <v>54</v>
      </c>
      <c r="I450" s="4">
        <v>3</v>
      </c>
      <c r="J450" s="4">
        <v>1</v>
      </c>
      <c r="K450" s="4" t="s">
        <v>110</v>
      </c>
      <c r="L450" s="4">
        <v>24686.22</v>
      </c>
      <c r="M450" s="4">
        <v>19.93</v>
      </c>
      <c r="N450" s="4">
        <v>19.93</v>
      </c>
      <c r="O450" s="4">
        <v>1.54</v>
      </c>
      <c r="P450" s="4">
        <v>7.0250000000000004</v>
      </c>
      <c r="Q450" s="4">
        <v>0.60599999999999998</v>
      </c>
      <c r="R450" s="4">
        <v>6.9989999999999997</v>
      </c>
      <c r="S450" s="4"/>
      <c r="T450" s="4" t="str">
        <f>IF(Obstacles1114[[#This Row],[Minimum Distance Vert. Comp. (m)]]&gt;Obstacles1114[[#This Row],[Required Distance At Min. (m)]],"OK","NG")</f>
        <v>OK</v>
      </c>
      <c r="U450" s="4" t="s">
        <v>114</v>
      </c>
      <c r="V45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51" spans="1:22" x14ac:dyDescent="0.25">
      <c r="A451" s="4">
        <v>112</v>
      </c>
      <c r="B451" s="4">
        <v>54</v>
      </c>
      <c r="C451" s="4">
        <v>55</v>
      </c>
      <c r="D451" s="4">
        <v>1</v>
      </c>
      <c r="E451" s="4">
        <v>1</v>
      </c>
      <c r="F451" s="4" t="s">
        <v>105</v>
      </c>
      <c r="G451" s="4">
        <v>54</v>
      </c>
      <c r="H451" s="4">
        <v>55</v>
      </c>
      <c r="I451" s="4">
        <v>3</v>
      </c>
      <c r="J451" s="4">
        <v>1</v>
      </c>
      <c r="K451" s="4" t="s">
        <v>105</v>
      </c>
      <c r="L451" s="4">
        <v>25178.75</v>
      </c>
      <c r="M451" s="4">
        <v>19.53</v>
      </c>
      <c r="N451" s="4">
        <v>19.53</v>
      </c>
      <c r="O451" s="4">
        <v>1.54</v>
      </c>
      <c r="P451" s="4">
        <v>7.0259999999999998</v>
      </c>
      <c r="Q451" s="4">
        <v>0.60099999999999998</v>
      </c>
      <c r="R451" s="4">
        <v>7</v>
      </c>
      <c r="S451" s="4"/>
      <c r="T451" s="4" t="str">
        <f>IF(Obstacles1114[[#This Row],[Minimum Distance Vert. Comp. (m)]]&gt;Obstacles1114[[#This Row],[Required Distance At Min. (m)]],"OK","NG")</f>
        <v>OK</v>
      </c>
      <c r="U451" s="4" t="s">
        <v>114</v>
      </c>
      <c r="V45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52" spans="1:22" x14ac:dyDescent="0.25">
      <c r="A452" s="4">
        <v>113</v>
      </c>
      <c r="B452" s="4">
        <v>54</v>
      </c>
      <c r="C452" s="4">
        <v>55</v>
      </c>
      <c r="D452" s="4">
        <v>1</v>
      </c>
      <c r="E452" s="4">
        <v>1</v>
      </c>
      <c r="F452" s="4" t="s">
        <v>110</v>
      </c>
      <c r="G452" s="4">
        <v>54</v>
      </c>
      <c r="H452" s="4">
        <v>55</v>
      </c>
      <c r="I452" s="4">
        <v>3</v>
      </c>
      <c r="J452" s="4">
        <v>1</v>
      </c>
      <c r="K452" s="4" t="s">
        <v>110</v>
      </c>
      <c r="L452" s="4">
        <v>25178.240000000002</v>
      </c>
      <c r="M452" s="4">
        <v>19.53</v>
      </c>
      <c r="N452" s="4">
        <v>19.53</v>
      </c>
      <c r="O452" s="4">
        <v>1.54</v>
      </c>
      <c r="P452" s="4">
        <v>7.0250000000000004</v>
      </c>
      <c r="Q452" s="4">
        <v>0.60099999999999998</v>
      </c>
      <c r="R452" s="4">
        <v>7</v>
      </c>
      <c r="S452" s="4"/>
      <c r="T452" s="4" t="str">
        <f>IF(Obstacles1114[[#This Row],[Minimum Distance Vert. Comp. (m)]]&gt;Obstacles1114[[#This Row],[Required Distance At Min. (m)]],"OK","NG")</f>
        <v>OK</v>
      </c>
      <c r="U452" s="4" t="s">
        <v>114</v>
      </c>
      <c r="V45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53" spans="1:22" x14ac:dyDescent="0.25">
      <c r="A453" s="4">
        <v>114</v>
      </c>
      <c r="B453" s="4">
        <v>55</v>
      </c>
      <c r="C453" s="4">
        <v>56</v>
      </c>
      <c r="D453" s="4">
        <v>1</v>
      </c>
      <c r="E453" s="4">
        <v>1</v>
      </c>
      <c r="F453" s="4" t="s">
        <v>105</v>
      </c>
      <c r="G453" s="4">
        <v>55</v>
      </c>
      <c r="H453" s="4">
        <v>56</v>
      </c>
      <c r="I453" s="4">
        <v>3</v>
      </c>
      <c r="J453" s="4">
        <v>1</v>
      </c>
      <c r="K453" s="4" t="s">
        <v>105</v>
      </c>
      <c r="L453" s="4">
        <v>25668.29</v>
      </c>
      <c r="M453" s="4">
        <v>19.649999999999999</v>
      </c>
      <c r="N453" s="4">
        <v>19.649999999999999</v>
      </c>
      <c r="O453" s="4">
        <v>1.54</v>
      </c>
      <c r="P453" s="4">
        <v>7.0250000000000004</v>
      </c>
      <c r="Q453" s="4">
        <v>0.60699999999999998</v>
      </c>
      <c r="R453" s="4">
        <v>6.9989999999999997</v>
      </c>
      <c r="S453" s="4"/>
      <c r="T453" s="4" t="str">
        <f>IF(Obstacles1114[[#This Row],[Minimum Distance Vert. Comp. (m)]]&gt;Obstacles1114[[#This Row],[Required Distance At Min. (m)]],"OK","NG")</f>
        <v>OK</v>
      </c>
      <c r="U453" s="4" t="s">
        <v>114</v>
      </c>
      <c r="V45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54" spans="1:22" x14ac:dyDescent="0.25">
      <c r="A454" s="4">
        <v>115</v>
      </c>
      <c r="B454" s="4">
        <v>55</v>
      </c>
      <c r="C454" s="4">
        <v>56</v>
      </c>
      <c r="D454" s="4">
        <v>1</v>
      </c>
      <c r="E454" s="4">
        <v>1</v>
      </c>
      <c r="F454" s="4" t="s">
        <v>110</v>
      </c>
      <c r="G454" s="4">
        <v>55</v>
      </c>
      <c r="H454" s="4">
        <v>56</v>
      </c>
      <c r="I454" s="4">
        <v>3</v>
      </c>
      <c r="J454" s="4">
        <v>1</v>
      </c>
      <c r="K454" s="4" t="s">
        <v>110</v>
      </c>
      <c r="L454" s="4">
        <v>25668.21</v>
      </c>
      <c r="M454" s="4">
        <v>19.649999999999999</v>
      </c>
      <c r="N454" s="4">
        <v>19.649999999999999</v>
      </c>
      <c r="O454" s="4">
        <v>1.54</v>
      </c>
      <c r="P454" s="4">
        <v>7.0250000000000004</v>
      </c>
      <c r="Q454" s="4">
        <v>0.60699999999999998</v>
      </c>
      <c r="R454" s="4">
        <v>6.9989999999999997</v>
      </c>
      <c r="S454" s="4"/>
      <c r="T454" s="4" t="str">
        <f>IF(Obstacles1114[[#This Row],[Minimum Distance Vert. Comp. (m)]]&gt;Obstacles1114[[#This Row],[Required Distance At Min. (m)]],"OK","NG")</f>
        <v>OK</v>
      </c>
      <c r="U454" s="4" t="s">
        <v>114</v>
      </c>
      <c r="V45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55" spans="1:22" x14ac:dyDescent="0.25">
      <c r="A455" s="4">
        <v>116</v>
      </c>
      <c r="B455" s="4">
        <v>56</v>
      </c>
      <c r="C455" s="4">
        <v>57</v>
      </c>
      <c r="D455" s="4">
        <v>1</v>
      </c>
      <c r="E455" s="4">
        <v>1</v>
      </c>
      <c r="F455" s="4" t="s">
        <v>105</v>
      </c>
      <c r="G455" s="4">
        <v>56</v>
      </c>
      <c r="H455" s="4">
        <v>57</v>
      </c>
      <c r="I455" s="4">
        <v>3</v>
      </c>
      <c r="J455" s="4">
        <v>1</v>
      </c>
      <c r="K455" s="4" t="s">
        <v>105</v>
      </c>
      <c r="L455" s="4">
        <v>26128.560000000001</v>
      </c>
      <c r="M455" s="4">
        <v>15.14</v>
      </c>
      <c r="N455" s="4">
        <v>15.15</v>
      </c>
      <c r="O455" s="4">
        <v>1.54</v>
      </c>
      <c r="P455" s="4">
        <v>7.03</v>
      </c>
      <c r="Q455" s="4">
        <v>0.73299999999999998</v>
      </c>
      <c r="R455" s="4">
        <v>6.992</v>
      </c>
      <c r="S455" s="4"/>
      <c r="T455" s="4" t="str">
        <f>IF(Obstacles1114[[#This Row],[Minimum Distance Vert. Comp. (m)]]&gt;Obstacles1114[[#This Row],[Required Distance At Min. (m)]],"OK","NG")</f>
        <v>OK</v>
      </c>
      <c r="U455" s="4" t="s">
        <v>114</v>
      </c>
      <c r="V45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56" spans="1:22" x14ac:dyDescent="0.25">
      <c r="A456" s="4">
        <v>117</v>
      </c>
      <c r="B456" s="4">
        <v>56</v>
      </c>
      <c r="C456" s="4">
        <v>57</v>
      </c>
      <c r="D456" s="4">
        <v>1</v>
      </c>
      <c r="E456" s="4">
        <v>1</v>
      </c>
      <c r="F456" s="4" t="s">
        <v>110</v>
      </c>
      <c r="G456" s="4">
        <v>56</v>
      </c>
      <c r="H456" s="4">
        <v>57</v>
      </c>
      <c r="I456" s="4">
        <v>3</v>
      </c>
      <c r="J456" s="4">
        <v>1</v>
      </c>
      <c r="K456" s="4" t="s">
        <v>110</v>
      </c>
      <c r="L456" s="4">
        <v>26128.560000000001</v>
      </c>
      <c r="M456" s="4">
        <v>15.14</v>
      </c>
      <c r="N456" s="4">
        <v>15.15</v>
      </c>
      <c r="O456" s="4">
        <v>1.54</v>
      </c>
      <c r="P456" s="4">
        <v>7.0279999999999996</v>
      </c>
      <c r="Q456" s="4">
        <v>0.71399999999999997</v>
      </c>
      <c r="R456" s="4">
        <v>6.992</v>
      </c>
      <c r="S456" s="4"/>
      <c r="T456" s="4" t="str">
        <f>IF(Obstacles1114[[#This Row],[Minimum Distance Vert. Comp. (m)]]&gt;Obstacles1114[[#This Row],[Required Distance At Min. (m)]],"OK","NG")</f>
        <v>OK</v>
      </c>
      <c r="U456" s="4" t="s">
        <v>114</v>
      </c>
      <c r="V45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57" spans="1:22" x14ac:dyDescent="0.25">
      <c r="A457" s="4">
        <v>118</v>
      </c>
      <c r="B457" s="4">
        <v>57</v>
      </c>
      <c r="C457" s="4">
        <v>58</v>
      </c>
      <c r="D457" s="4">
        <v>41</v>
      </c>
      <c r="E457" s="4">
        <v>1</v>
      </c>
      <c r="F457" s="4" t="s">
        <v>105</v>
      </c>
      <c r="G457" s="4">
        <v>57</v>
      </c>
      <c r="H457" s="4">
        <v>58</v>
      </c>
      <c r="I457" s="4">
        <v>43</v>
      </c>
      <c r="J457" s="4">
        <v>1</v>
      </c>
      <c r="K457" s="4" t="s">
        <v>105</v>
      </c>
      <c r="L457" s="4">
        <v>26602.71</v>
      </c>
      <c r="M457" s="4">
        <v>20.350000000000001</v>
      </c>
      <c r="N457" s="4">
        <v>20.37</v>
      </c>
      <c r="O457" s="4">
        <v>1.54</v>
      </c>
      <c r="P457" s="4">
        <v>7.0380000000000003</v>
      </c>
      <c r="Q457" s="4">
        <v>0.68700000000000006</v>
      </c>
      <c r="R457" s="4">
        <v>7.0039999999999996</v>
      </c>
      <c r="S457" s="4"/>
      <c r="T457" s="4" t="str">
        <f>IF(Obstacles1114[[#This Row],[Minimum Distance Vert. Comp. (m)]]&gt;Obstacles1114[[#This Row],[Required Distance At Min. (m)]],"OK","NG")</f>
        <v>OK</v>
      </c>
      <c r="U457" s="4" t="s">
        <v>114</v>
      </c>
      <c r="V45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58" spans="1:22" x14ac:dyDescent="0.25">
      <c r="A458" s="4">
        <v>119</v>
      </c>
      <c r="B458" s="4">
        <v>57</v>
      </c>
      <c r="C458" s="4">
        <v>58</v>
      </c>
      <c r="D458" s="4">
        <v>41</v>
      </c>
      <c r="E458" s="4">
        <v>1</v>
      </c>
      <c r="F458" s="4" t="s">
        <v>110</v>
      </c>
      <c r="G458" s="4">
        <v>57</v>
      </c>
      <c r="H458" s="4">
        <v>58</v>
      </c>
      <c r="I458" s="4">
        <v>43</v>
      </c>
      <c r="J458" s="4">
        <v>1</v>
      </c>
      <c r="K458" s="4" t="s">
        <v>110</v>
      </c>
      <c r="L458" s="4">
        <v>26602.71</v>
      </c>
      <c r="M458" s="4">
        <v>20.36</v>
      </c>
      <c r="N458" s="4">
        <v>20.37</v>
      </c>
      <c r="O458" s="4">
        <v>1.54</v>
      </c>
      <c r="P458" s="4">
        <v>7.0359999999999996</v>
      </c>
      <c r="Q458" s="4">
        <v>0.66500000000000004</v>
      </c>
      <c r="R458" s="4">
        <v>7.0039999999999996</v>
      </c>
      <c r="S458" s="4"/>
      <c r="T458" s="4" t="str">
        <f>IF(Obstacles1114[[#This Row],[Minimum Distance Vert. Comp. (m)]]&gt;Obstacles1114[[#This Row],[Required Distance At Min. (m)]],"OK","NG")</f>
        <v>OK</v>
      </c>
      <c r="U458" s="4" t="s">
        <v>114</v>
      </c>
      <c r="V45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59" spans="1:22" x14ac:dyDescent="0.25">
      <c r="A459" s="4">
        <v>120</v>
      </c>
      <c r="B459" s="4">
        <v>58</v>
      </c>
      <c r="C459" s="4">
        <v>59</v>
      </c>
      <c r="D459" s="4">
        <v>1</v>
      </c>
      <c r="E459" s="4">
        <v>1</v>
      </c>
      <c r="F459" s="4" t="s">
        <v>105</v>
      </c>
      <c r="G459" s="4">
        <v>58</v>
      </c>
      <c r="H459" s="4">
        <v>59</v>
      </c>
      <c r="I459" s="4">
        <v>3</v>
      </c>
      <c r="J459" s="4">
        <v>1</v>
      </c>
      <c r="K459" s="4" t="s">
        <v>105</v>
      </c>
      <c r="L459" s="4">
        <v>27102.28</v>
      </c>
      <c r="M459" s="4">
        <v>20.22</v>
      </c>
      <c r="N459" s="4">
        <v>20.22</v>
      </c>
      <c r="O459" s="4">
        <v>1.54</v>
      </c>
      <c r="P459" s="4">
        <v>7.0250000000000004</v>
      </c>
      <c r="Q459" s="4">
        <v>0.60799999999999998</v>
      </c>
      <c r="R459" s="4">
        <v>6.9989999999999997</v>
      </c>
      <c r="S459" s="4"/>
      <c r="T459" s="4" t="str">
        <f>IF(Obstacles1114[[#This Row],[Minimum Distance Vert. Comp. (m)]]&gt;Obstacles1114[[#This Row],[Required Distance At Min. (m)]],"OK","NG")</f>
        <v>OK</v>
      </c>
      <c r="U459" s="4" t="s">
        <v>114</v>
      </c>
      <c r="V45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60" spans="1:22" x14ac:dyDescent="0.25">
      <c r="A460" s="4">
        <v>121</v>
      </c>
      <c r="B460" s="4">
        <v>58</v>
      </c>
      <c r="C460" s="4">
        <v>59</v>
      </c>
      <c r="D460" s="4">
        <v>1</v>
      </c>
      <c r="E460" s="4">
        <v>1</v>
      </c>
      <c r="F460" s="4" t="s">
        <v>110</v>
      </c>
      <c r="G460" s="4">
        <v>58</v>
      </c>
      <c r="H460" s="4">
        <v>59</v>
      </c>
      <c r="I460" s="4">
        <v>3</v>
      </c>
      <c r="J460" s="4">
        <v>1</v>
      </c>
      <c r="K460" s="4" t="s">
        <v>110</v>
      </c>
      <c r="L460" s="4">
        <v>27102.68</v>
      </c>
      <c r="M460" s="4">
        <v>20.22</v>
      </c>
      <c r="N460" s="4">
        <v>20.22</v>
      </c>
      <c r="O460" s="4">
        <v>1.54</v>
      </c>
      <c r="P460" s="4">
        <v>7.0250000000000004</v>
      </c>
      <c r="Q460" s="4">
        <v>0.60899999999999999</v>
      </c>
      <c r="R460" s="4">
        <v>6.9989999999999997</v>
      </c>
      <c r="S460" s="4"/>
      <c r="T460" s="4" t="str">
        <f>IF(Obstacles1114[[#This Row],[Minimum Distance Vert. Comp. (m)]]&gt;Obstacles1114[[#This Row],[Required Distance At Min. (m)]],"OK","NG")</f>
        <v>OK</v>
      </c>
      <c r="U460" s="4" t="s">
        <v>114</v>
      </c>
      <c r="V46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61" spans="1:22" x14ac:dyDescent="0.25">
      <c r="A461" s="4">
        <v>122</v>
      </c>
      <c r="B461" s="4">
        <v>59</v>
      </c>
      <c r="C461" s="4">
        <v>60</v>
      </c>
      <c r="D461" s="4">
        <v>1</v>
      </c>
      <c r="E461" s="4">
        <v>1</v>
      </c>
      <c r="F461" s="4" t="s">
        <v>105</v>
      </c>
      <c r="G461" s="4">
        <v>59</v>
      </c>
      <c r="H461" s="4">
        <v>60</v>
      </c>
      <c r="I461" s="4">
        <v>3</v>
      </c>
      <c r="J461" s="4">
        <v>1</v>
      </c>
      <c r="K461" s="4" t="s">
        <v>105</v>
      </c>
      <c r="L461" s="4">
        <v>27606.63</v>
      </c>
      <c r="M461" s="4">
        <v>21</v>
      </c>
      <c r="N461" s="4">
        <v>21</v>
      </c>
      <c r="O461" s="4">
        <v>1.54</v>
      </c>
      <c r="P461" s="4">
        <v>7.0259999999999998</v>
      </c>
      <c r="Q461" s="4">
        <v>0.60199999999999998</v>
      </c>
      <c r="R461" s="4">
        <v>7</v>
      </c>
      <c r="S461" s="4"/>
      <c r="T461" s="4" t="str">
        <f>IF(Obstacles1114[[#This Row],[Minimum Distance Vert. Comp. (m)]]&gt;Obstacles1114[[#This Row],[Required Distance At Min. (m)]],"OK","NG")</f>
        <v>OK</v>
      </c>
      <c r="U461" s="4" t="s">
        <v>114</v>
      </c>
      <c r="V46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62" spans="1:22" x14ac:dyDescent="0.25">
      <c r="A462" s="4">
        <v>123</v>
      </c>
      <c r="B462" s="4">
        <v>59</v>
      </c>
      <c r="C462" s="4">
        <v>60</v>
      </c>
      <c r="D462" s="4">
        <v>1</v>
      </c>
      <c r="E462" s="4">
        <v>1</v>
      </c>
      <c r="F462" s="4" t="s">
        <v>110</v>
      </c>
      <c r="G462" s="4">
        <v>59</v>
      </c>
      <c r="H462" s="4">
        <v>60</v>
      </c>
      <c r="I462" s="4">
        <v>3</v>
      </c>
      <c r="J462" s="4">
        <v>1</v>
      </c>
      <c r="K462" s="4" t="s">
        <v>110</v>
      </c>
      <c r="L462" s="4">
        <v>27607.17</v>
      </c>
      <c r="M462" s="4">
        <v>21</v>
      </c>
      <c r="N462" s="4">
        <v>21</v>
      </c>
      <c r="O462" s="4">
        <v>1.54</v>
      </c>
      <c r="P462" s="4">
        <v>7.0250000000000004</v>
      </c>
      <c r="Q462" s="4">
        <v>0.60199999999999998</v>
      </c>
      <c r="R462" s="4">
        <v>6.9989999999999997</v>
      </c>
      <c r="S462" s="4"/>
      <c r="T462" s="4" t="str">
        <f>IF(Obstacles1114[[#This Row],[Minimum Distance Vert. Comp. (m)]]&gt;Obstacles1114[[#This Row],[Required Distance At Min. (m)]],"OK","NG")</f>
        <v>OK</v>
      </c>
      <c r="U462" s="4" t="s">
        <v>114</v>
      </c>
      <c r="V46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63" spans="1:22" x14ac:dyDescent="0.25">
      <c r="A463" s="4">
        <v>124</v>
      </c>
      <c r="B463" s="4">
        <v>60</v>
      </c>
      <c r="C463" s="4">
        <v>61</v>
      </c>
      <c r="D463" s="4">
        <v>1</v>
      </c>
      <c r="E463" s="4">
        <v>1</v>
      </c>
      <c r="F463" s="4" t="s">
        <v>105</v>
      </c>
      <c r="G463" s="4">
        <v>60</v>
      </c>
      <c r="H463" s="4">
        <v>61</v>
      </c>
      <c r="I463" s="4">
        <v>3</v>
      </c>
      <c r="J463" s="4">
        <v>1</v>
      </c>
      <c r="K463" s="4" t="s">
        <v>105</v>
      </c>
      <c r="L463" s="4">
        <v>28120.34</v>
      </c>
      <c r="M463" s="4">
        <v>21.68</v>
      </c>
      <c r="N463" s="4">
        <v>21.68</v>
      </c>
      <c r="O463" s="4">
        <v>1.54</v>
      </c>
      <c r="P463" s="4">
        <v>7.0259999999999998</v>
      </c>
      <c r="Q463" s="4">
        <v>0.60099999999999998</v>
      </c>
      <c r="R463" s="4">
        <v>7</v>
      </c>
      <c r="S463" s="4"/>
      <c r="T463" s="4" t="str">
        <f>IF(Obstacles1114[[#This Row],[Minimum Distance Vert. Comp. (m)]]&gt;Obstacles1114[[#This Row],[Required Distance At Min. (m)]],"OK","NG")</f>
        <v>OK</v>
      </c>
      <c r="U463" s="4" t="s">
        <v>114</v>
      </c>
      <c r="V46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64" spans="1:22" x14ac:dyDescent="0.25">
      <c r="A464" s="4">
        <v>125</v>
      </c>
      <c r="B464" s="4">
        <v>60</v>
      </c>
      <c r="C464" s="4">
        <v>61</v>
      </c>
      <c r="D464" s="4">
        <v>1</v>
      </c>
      <c r="E464" s="4">
        <v>1</v>
      </c>
      <c r="F464" s="4" t="s">
        <v>110</v>
      </c>
      <c r="G464" s="4">
        <v>60</v>
      </c>
      <c r="H464" s="4">
        <v>61</v>
      </c>
      <c r="I464" s="4">
        <v>3</v>
      </c>
      <c r="J464" s="4">
        <v>1</v>
      </c>
      <c r="K464" s="4" t="s">
        <v>110</v>
      </c>
      <c r="L464" s="4">
        <v>28119.84</v>
      </c>
      <c r="M464" s="4">
        <v>21.68</v>
      </c>
      <c r="N464" s="4">
        <v>21.68</v>
      </c>
      <c r="O464" s="4">
        <v>1.54</v>
      </c>
      <c r="P464" s="4">
        <v>7.0250000000000004</v>
      </c>
      <c r="Q464" s="4">
        <v>0.60099999999999998</v>
      </c>
      <c r="R464" s="4">
        <v>7</v>
      </c>
      <c r="S464" s="4"/>
      <c r="T464" s="4" t="str">
        <f>IF(Obstacles1114[[#This Row],[Minimum Distance Vert. Comp. (m)]]&gt;Obstacles1114[[#This Row],[Required Distance At Min. (m)]],"OK","NG")</f>
        <v>OK</v>
      </c>
      <c r="U464" s="4" t="s">
        <v>114</v>
      </c>
      <c r="V46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65" spans="1:22" x14ac:dyDescent="0.25">
      <c r="A465" s="4">
        <v>126</v>
      </c>
      <c r="B465" s="4">
        <v>61</v>
      </c>
      <c r="C465" s="4">
        <v>62</v>
      </c>
      <c r="D465" s="4">
        <v>1</v>
      </c>
      <c r="E465" s="4">
        <v>1</v>
      </c>
      <c r="F465" s="4" t="s">
        <v>105</v>
      </c>
      <c r="G465" s="4">
        <v>61</v>
      </c>
      <c r="H465" s="4">
        <v>62</v>
      </c>
      <c r="I465" s="4">
        <v>3</v>
      </c>
      <c r="J465" s="4">
        <v>1</v>
      </c>
      <c r="K465" s="4" t="s">
        <v>105</v>
      </c>
      <c r="L465" s="4">
        <v>28633.49</v>
      </c>
      <c r="M465" s="4">
        <v>21.06</v>
      </c>
      <c r="N465" s="4">
        <v>21.06</v>
      </c>
      <c r="O465" s="4">
        <v>1.54</v>
      </c>
      <c r="P465" s="4">
        <v>7.0250000000000004</v>
      </c>
      <c r="Q465" s="4">
        <v>0.60799999999999998</v>
      </c>
      <c r="R465" s="4">
        <v>6.9989999999999997</v>
      </c>
      <c r="S465" s="4"/>
      <c r="T465" s="4" t="str">
        <f>IF(Obstacles1114[[#This Row],[Minimum Distance Vert. Comp. (m)]]&gt;Obstacles1114[[#This Row],[Required Distance At Min. (m)]],"OK","NG")</f>
        <v>OK</v>
      </c>
      <c r="U465" s="4" t="s">
        <v>114</v>
      </c>
      <c r="V46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66" spans="1:22" x14ac:dyDescent="0.25">
      <c r="A466" s="4">
        <v>127</v>
      </c>
      <c r="B466" s="4">
        <v>61</v>
      </c>
      <c r="C466" s="4">
        <v>62</v>
      </c>
      <c r="D466" s="4">
        <v>1</v>
      </c>
      <c r="E466" s="4">
        <v>1</v>
      </c>
      <c r="F466" s="4" t="s">
        <v>110</v>
      </c>
      <c r="G466" s="4">
        <v>61</v>
      </c>
      <c r="H466" s="4">
        <v>62</v>
      </c>
      <c r="I466" s="4">
        <v>3</v>
      </c>
      <c r="J466" s="4">
        <v>1</v>
      </c>
      <c r="K466" s="4" t="s">
        <v>110</v>
      </c>
      <c r="L466" s="4">
        <v>28633.09</v>
      </c>
      <c r="M466" s="4">
        <v>21.05</v>
      </c>
      <c r="N466" s="4">
        <v>21.05</v>
      </c>
      <c r="O466" s="4">
        <v>1.54</v>
      </c>
      <c r="P466" s="4">
        <v>7.0250000000000004</v>
      </c>
      <c r="Q466" s="4">
        <v>0.60799999999999998</v>
      </c>
      <c r="R466" s="4">
        <v>6.9989999999999997</v>
      </c>
      <c r="S466" s="4"/>
      <c r="T466" s="4" t="str">
        <f>IF(Obstacles1114[[#This Row],[Minimum Distance Vert. Comp. (m)]]&gt;Obstacles1114[[#This Row],[Required Distance At Min. (m)]],"OK","NG")</f>
        <v>OK</v>
      </c>
      <c r="U466" s="4" t="s">
        <v>114</v>
      </c>
      <c r="V46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67" spans="1:22" x14ac:dyDescent="0.25">
      <c r="A467" s="4">
        <v>128</v>
      </c>
      <c r="B467" s="4">
        <v>62</v>
      </c>
      <c r="C467" s="4">
        <v>63</v>
      </c>
      <c r="D467" s="4">
        <v>1</v>
      </c>
      <c r="E467" s="4">
        <v>1</v>
      </c>
      <c r="F467" s="4" t="s">
        <v>105</v>
      </c>
      <c r="G467" s="4">
        <v>62</v>
      </c>
      <c r="H467" s="4">
        <v>63</v>
      </c>
      <c r="I467" s="4">
        <v>3</v>
      </c>
      <c r="J467" s="4">
        <v>1</v>
      </c>
      <c r="K467" s="4" t="s">
        <v>105</v>
      </c>
      <c r="L467" s="4">
        <v>29115.53</v>
      </c>
      <c r="M467" s="4">
        <v>16.920000000000002</v>
      </c>
      <c r="N467" s="4">
        <v>16.920000000000002</v>
      </c>
      <c r="O467" s="4">
        <v>1.54</v>
      </c>
      <c r="P467" s="4">
        <v>7.032</v>
      </c>
      <c r="Q467" s="4">
        <v>0.68400000000000005</v>
      </c>
      <c r="R467" s="4">
        <v>6.9980000000000002</v>
      </c>
      <c r="S467" s="4"/>
      <c r="T467" s="4" t="str">
        <f>IF(Obstacles1114[[#This Row],[Minimum Distance Vert. Comp. (m)]]&gt;Obstacles1114[[#This Row],[Required Distance At Min. (m)]],"OK","NG")</f>
        <v>OK</v>
      </c>
      <c r="U467" s="4" t="s">
        <v>114</v>
      </c>
      <c r="V46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68" spans="1:22" x14ac:dyDescent="0.25">
      <c r="A468" s="4">
        <v>129</v>
      </c>
      <c r="B468" s="4">
        <v>62</v>
      </c>
      <c r="C468" s="4">
        <v>63</v>
      </c>
      <c r="D468" s="4">
        <v>1</v>
      </c>
      <c r="E468" s="4">
        <v>1</v>
      </c>
      <c r="F468" s="4" t="s">
        <v>110</v>
      </c>
      <c r="G468" s="4">
        <v>62</v>
      </c>
      <c r="H468" s="4">
        <v>63</v>
      </c>
      <c r="I468" s="4">
        <v>3</v>
      </c>
      <c r="J468" s="4">
        <v>1</v>
      </c>
      <c r="K468" s="4" t="s">
        <v>110</v>
      </c>
      <c r="L468" s="4">
        <v>29115.54</v>
      </c>
      <c r="M468" s="4">
        <v>16.91</v>
      </c>
      <c r="N468" s="4">
        <v>16.91</v>
      </c>
      <c r="O468" s="4">
        <v>1.54</v>
      </c>
      <c r="P468" s="4">
        <v>7.032</v>
      </c>
      <c r="Q468" s="4">
        <v>0.68400000000000005</v>
      </c>
      <c r="R468" s="4">
        <v>6.9980000000000002</v>
      </c>
      <c r="S468" s="4"/>
      <c r="T468" s="4" t="str">
        <f>IF(Obstacles1114[[#This Row],[Minimum Distance Vert. Comp. (m)]]&gt;Obstacles1114[[#This Row],[Required Distance At Min. (m)]],"OK","NG")</f>
        <v>OK</v>
      </c>
      <c r="U468" s="4" t="s">
        <v>114</v>
      </c>
      <c r="V46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69" spans="1:22" x14ac:dyDescent="0.25">
      <c r="A469" s="4">
        <v>130</v>
      </c>
      <c r="B469" s="4">
        <v>63</v>
      </c>
      <c r="C469" s="4">
        <v>64</v>
      </c>
      <c r="D469" s="4">
        <v>41</v>
      </c>
      <c r="E469" s="4">
        <v>1</v>
      </c>
      <c r="F469" s="4" t="s">
        <v>105</v>
      </c>
      <c r="G469" s="4">
        <v>63</v>
      </c>
      <c r="H469" s="4">
        <v>64</v>
      </c>
      <c r="I469" s="4">
        <v>43</v>
      </c>
      <c r="J469" s="4">
        <v>1</v>
      </c>
      <c r="K469" s="4" t="s">
        <v>105</v>
      </c>
      <c r="L469" s="4">
        <v>29590.21</v>
      </c>
      <c r="M469" s="4">
        <v>18.13</v>
      </c>
      <c r="N469" s="4">
        <v>18.13</v>
      </c>
      <c r="O469" s="4">
        <v>1.54</v>
      </c>
      <c r="P469" s="4">
        <v>7.032</v>
      </c>
      <c r="Q469" s="4">
        <v>0.67700000000000005</v>
      </c>
      <c r="R469" s="4">
        <v>7</v>
      </c>
      <c r="S469" s="4"/>
      <c r="T469" s="4" t="str">
        <f>IF(Obstacles1114[[#This Row],[Minimum Distance Vert. Comp. (m)]]&gt;Obstacles1114[[#This Row],[Required Distance At Min. (m)]],"OK","NG")</f>
        <v>OK</v>
      </c>
      <c r="U469" s="4" t="s">
        <v>114</v>
      </c>
      <c r="V46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70" spans="1:22" x14ac:dyDescent="0.25">
      <c r="A470" s="4">
        <v>131</v>
      </c>
      <c r="B470" s="4">
        <v>63</v>
      </c>
      <c r="C470" s="4">
        <v>64</v>
      </c>
      <c r="D470" s="4">
        <v>41</v>
      </c>
      <c r="E470" s="4">
        <v>1</v>
      </c>
      <c r="F470" s="4" t="s">
        <v>110</v>
      </c>
      <c r="G470" s="4">
        <v>63</v>
      </c>
      <c r="H470" s="4">
        <v>64</v>
      </c>
      <c r="I470" s="4">
        <v>43</v>
      </c>
      <c r="J470" s="4">
        <v>1</v>
      </c>
      <c r="K470" s="4" t="s">
        <v>110</v>
      </c>
      <c r="L470" s="4">
        <v>29590.2</v>
      </c>
      <c r="M470" s="4">
        <v>18.13</v>
      </c>
      <c r="N470" s="4">
        <v>18.13</v>
      </c>
      <c r="O470" s="4">
        <v>1.54</v>
      </c>
      <c r="P470" s="4">
        <v>7.032</v>
      </c>
      <c r="Q470" s="4">
        <v>0.67700000000000005</v>
      </c>
      <c r="R470" s="4">
        <v>7</v>
      </c>
      <c r="S470" s="4"/>
      <c r="T470" s="4" t="str">
        <f>IF(Obstacles1114[[#This Row],[Minimum Distance Vert. Comp. (m)]]&gt;Obstacles1114[[#This Row],[Required Distance At Min. (m)]],"OK","NG")</f>
        <v>OK</v>
      </c>
      <c r="U470" s="4" t="s">
        <v>114</v>
      </c>
      <c r="V47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71" spans="1:22" x14ac:dyDescent="0.25">
      <c r="A471" s="4">
        <v>132</v>
      </c>
      <c r="B471" s="4">
        <v>64</v>
      </c>
      <c r="C471" s="4">
        <v>65</v>
      </c>
      <c r="D471" s="4">
        <v>1</v>
      </c>
      <c r="E471" s="4">
        <v>1</v>
      </c>
      <c r="F471" s="4" t="s">
        <v>105</v>
      </c>
      <c r="G471" s="4">
        <v>64</v>
      </c>
      <c r="H471" s="4">
        <v>65</v>
      </c>
      <c r="I471" s="4">
        <v>3</v>
      </c>
      <c r="J471" s="4">
        <v>1</v>
      </c>
      <c r="K471" s="4" t="s">
        <v>105</v>
      </c>
      <c r="L471" s="4">
        <v>30080.5</v>
      </c>
      <c r="M471" s="4">
        <v>21.16</v>
      </c>
      <c r="N471" s="4">
        <v>21.16</v>
      </c>
      <c r="O471" s="4">
        <v>1.54</v>
      </c>
      <c r="P471" s="4">
        <v>7.0250000000000004</v>
      </c>
      <c r="Q471" s="4">
        <v>0.60899999999999999</v>
      </c>
      <c r="R471" s="4">
        <v>6.9989999999999997</v>
      </c>
      <c r="S471" s="4"/>
      <c r="T471" s="4" t="str">
        <f>IF(Obstacles1114[[#This Row],[Minimum Distance Vert. Comp. (m)]]&gt;Obstacles1114[[#This Row],[Required Distance At Min. (m)]],"OK","NG")</f>
        <v>OK</v>
      </c>
      <c r="U471" s="4" t="s">
        <v>114</v>
      </c>
      <c r="V47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72" spans="1:22" x14ac:dyDescent="0.25">
      <c r="A472" s="4">
        <v>133</v>
      </c>
      <c r="B472" s="4">
        <v>64</v>
      </c>
      <c r="C472" s="4">
        <v>65</v>
      </c>
      <c r="D472" s="4">
        <v>1</v>
      </c>
      <c r="E472" s="4">
        <v>1</v>
      </c>
      <c r="F472" s="4" t="s">
        <v>110</v>
      </c>
      <c r="G472" s="4">
        <v>64</v>
      </c>
      <c r="H472" s="4">
        <v>65</v>
      </c>
      <c r="I472" s="4">
        <v>3</v>
      </c>
      <c r="J472" s="4">
        <v>1</v>
      </c>
      <c r="K472" s="4" t="s">
        <v>110</v>
      </c>
      <c r="L472" s="4">
        <v>30080.6</v>
      </c>
      <c r="M472" s="4">
        <v>21.16</v>
      </c>
      <c r="N472" s="4">
        <v>21.15</v>
      </c>
      <c r="O472" s="4">
        <v>1.54</v>
      </c>
      <c r="P472" s="4">
        <v>7.0250000000000004</v>
      </c>
      <c r="Q472" s="4">
        <v>0.60899999999999999</v>
      </c>
      <c r="R472" s="4">
        <v>6.9989999999999997</v>
      </c>
      <c r="S472" s="4"/>
      <c r="T472" s="4" t="str">
        <f>IF(Obstacles1114[[#This Row],[Minimum Distance Vert. Comp. (m)]]&gt;Obstacles1114[[#This Row],[Required Distance At Min. (m)]],"OK","NG")</f>
        <v>OK</v>
      </c>
      <c r="U472" s="4" t="s">
        <v>114</v>
      </c>
      <c r="V47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73" spans="1:22" x14ac:dyDescent="0.25">
      <c r="A473" s="4">
        <v>134</v>
      </c>
      <c r="B473" s="4">
        <v>65</v>
      </c>
      <c r="C473" s="4">
        <v>66</v>
      </c>
      <c r="D473" s="4">
        <v>1</v>
      </c>
      <c r="E473" s="4">
        <v>1</v>
      </c>
      <c r="F473" s="4" t="s">
        <v>105</v>
      </c>
      <c r="G473" s="4">
        <v>65</v>
      </c>
      <c r="H473" s="4">
        <v>66</v>
      </c>
      <c r="I473" s="4">
        <v>3</v>
      </c>
      <c r="J473" s="4">
        <v>1</v>
      </c>
      <c r="K473" s="4" t="s">
        <v>105</v>
      </c>
      <c r="L473" s="4">
        <v>30595.64</v>
      </c>
      <c r="M473" s="4">
        <v>21.9</v>
      </c>
      <c r="N473" s="4">
        <v>21.9</v>
      </c>
      <c r="O473" s="4">
        <v>1.54</v>
      </c>
      <c r="P473" s="4">
        <v>7.0250000000000004</v>
      </c>
      <c r="Q473" s="4">
        <v>0.60899999999999999</v>
      </c>
      <c r="R473" s="4">
        <v>6.9989999999999997</v>
      </c>
      <c r="S473" s="4"/>
      <c r="T473" s="4" t="str">
        <f>IF(Obstacles1114[[#This Row],[Minimum Distance Vert. Comp. (m)]]&gt;Obstacles1114[[#This Row],[Required Distance At Min. (m)]],"OK","NG")</f>
        <v>OK</v>
      </c>
      <c r="U473" s="4" t="s">
        <v>114</v>
      </c>
      <c r="V47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74" spans="1:22" x14ac:dyDescent="0.25">
      <c r="A474" s="4">
        <v>135</v>
      </c>
      <c r="B474" s="4">
        <v>65</v>
      </c>
      <c r="C474" s="4">
        <v>66</v>
      </c>
      <c r="D474" s="4">
        <v>1</v>
      </c>
      <c r="E474" s="4">
        <v>1</v>
      </c>
      <c r="F474" s="4" t="s">
        <v>110</v>
      </c>
      <c r="G474" s="4">
        <v>65</v>
      </c>
      <c r="H474" s="4">
        <v>66</v>
      </c>
      <c r="I474" s="4">
        <v>3</v>
      </c>
      <c r="J474" s="4">
        <v>1</v>
      </c>
      <c r="K474" s="4" t="s">
        <v>110</v>
      </c>
      <c r="L474" s="4">
        <v>30596.53</v>
      </c>
      <c r="M474" s="4">
        <v>21.9</v>
      </c>
      <c r="N474" s="4">
        <v>21.9</v>
      </c>
      <c r="O474" s="4">
        <v>1.54</v>
      </c>
      <c r="P474" s="4">
        <v>7.0250000000000004</v>
      </c>
      <c r="Q474" s="4">
        <v>0.60899999999999999</v>
      </c>
      <c r="R474" s="4">
        <v>6.9980000000000002</v>
      </c>
      <c r="S474" s="4"/>
      <c r="T474" s="4" t="str">
        <f>IF(Obstacles1114[[#This Row],[Minimum Distance Vert. Comp. (m)]]&gt;Obstacles1114[[#This Row],[Required Distance At Min. (m)]],"OK","NG")</f>
        <v>OK</v>
      </c>
      <c r="U474" s="4" t="s">
        <v>114</v>
      </c>
      <c r="V47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75" spans="1:22" x14ac:dyDescent="0.25">
      <c r="A475" s="4">
        <v>136</v>
      </c>
      <c r="B475" s="4">
        <v>66</v>
      </c>
      <c r="C475" s="4">
        <v>67</v>
      </c>
      <c r="D475" s="4">
        <v>1</v>
      </c>
      <c r="E475" s="4">
        <v>1</v>
      </c>
      <c r="F475" s="4" t="s">
        <v>105</v>
      </c>
      <c r="G475" s="4">
        <v>66</v>
      </c>
      <c r="H475" s="4">
        <v>67</v>
      </c>
      <c r="I475" s="4">
        <v>3</v>
      </c>
      <c r="J475" s="4">
        <v>1</v>
      </c>
      <c r="K475" s="4" t="s">
        <v>105</v>
      </c>
      <c r="L475" s="4">
        <v>31113.72</v>
      </c>
      <c r="M475" s="4">
        <v>21.65</v>
      </c>
      <c r="N475" s="4">
        <v>21.65</v>
      </c>
      <c r="O475" s="4">
        <v>1.54</v>
      </c>
      <c r="P475" s="4">
        <v>7.0259999999999998</v>
      </c>
      <c r="Q475" s="4">
        <v>0.6</v>
      </c>
      <c r="R475" s="4">
        <v>7</v>
      </c>
      <c r="S475" s="4"/>
      <c r="T475" s="4" t="str">
        <f>IF(Obstacles1114[[#This Row],[Minimum Distance Vert. Comp. (m)]]&gt;Obstacles1114[[#This Row],[Required Distance At Min. (m)]],"OK","NG")</f>
        <v>OK</v>
      </c>
      <c r="U475" s="4" t="s">
        <v>114</v>
      </c>
      <c r="V47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76" spans="1:22" x14ac:dyDescent="0.25">
      <c r="A476" s="4">
        <v>137</v>
      </c>
      <c r="B476" s="4">
        <v>66</v>
      </c>
      <c r="C476" s="4">
        <v>67</v>
      </c>
      <c r="D476" s="4">
        <v>1</v>
      </c>
      <c r="E476" s="4">
        <v>1</v>
      </c>
      <c r="F476" s="4" t="s">
        <v>110</v>
      </c>
      <c r="G476" s="4">
        <v>66</v>
      </c>
      <c r="H476" s="4">
        <v>67</v>
      </c>
      <c r="I476" s="4">
        <v>3</v>
      </c>
      <c r="J476" s="4">
        <v>1</v>
      </c>
      <c r="K476" s="4" t="s">
        <v>110</v>
      </c>
      <c r="L476" s="4">
        <v>31113.72</v>
      </c>
      <c r="M476" s="4">
        <v>21.65</v>
      </c>
      <c r="N476" s="4">
        <v>21.65</v>
      </c>
      <c r="O476" s="4">
        <v>1.54</v>
      </c>
      <c r="P476" s="4">
        <v>7.0259999999999998</v>
      </c>
      <c r="Q476" s="4">
        <v>0.6</v>
      </c>
      <c r="R476" s="4">
        <v>7</v>
      </c>
      <c r="S476" s="4"/>
      <c r="T476" s="4" t="str">
        <f>IF(Obstacles1114[[#This Row],[Minimum Distance Vert. Comp. (m)]]&gt;Obstacles1114[[#This Row],[Required Distance At Min. (m)]],"OK","NG")</f>
        <v>OK</v>
      </c>
      <c r="U476" s="4" t="s">
        <v>114</v>
      </c>
      <c r="V47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77" spans="1:22" x14ac:dyDescent="0.25">
      <c r="A477" s="4">
        <v>138</v>
      </c>
      <c r="B477" s="4">
        <v>67</v>
      </c>
      <c r="C477" s="4">
        <v>68</v>
      </c>
      <c r="D477" s="4">
        <v>1</v>
      </c>
      <c r="E477" s="4">
        <v>1</v>
      </c>
      <c r="F477" s="4" t="s">
        <v>105</v>
      </c>
      <c r="G477" s="4">
        <v>67</v>
      </c>
      <c r="H477" s="4">
        <v>68</v>
      </c>
      <c r="I477" s="4">
        <v>3</v>
      </c>
      <c r="J477" s="4">
        <v>1</v>
      </c>
      <c r="K477" s="4" t="s">
        <v>105</v>
      </c>
      <c r="L477" s="4">
        <v>31617.13</v>
      </c>
      <c r="M477" s="4">
        <v>19.579999999999998</v>
      </c>
      <c r="N477" s="4">
        <v>19.579999999999998</v>
      </c>
      <c r="O477" s="4">
        <v>1.54</v>
      </c>
      <c r="P477" s="4">
        <v>7.0250000000000004</v>
      </c>
      <c r="Q477" s="4">
        <v>0.60399999999999998</v>
      </c>
      <c r="R477" s="4">
        <v>6.9989999999999997</v>
      </c>
      <c r="S477" s="4"/>
      <c r="T477" s="4" t="str">
        <f>IF(Obstacles1114[[#This Row],[Minimum Distance Vert. Comp. (m)]]&gt;Obstacles1114[[#This Row],[Required Distance At Min. (m)]],"OK","NG")</f>
        <v>OK</v>
      </c>
      <c r="U477" s="4" t="s">
        <v>114</v>
      </c>
      <c r="V47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78" spans="1:22" x14ac:dyDescent="0.25">
      <c r="A478" s="4">
        <v>139</v>
      </c>
      <c r="B478" s="4">
        <v>67</v>
      </c>
      <c r="C478" s="4">
        <v>68</v>
      </c>
      <c r="D478" s="4">
        <v>1</v>
      </c>
      <c r="E478" s="4">
        <v>1</v>
      </c>
      <c r="F478" s="4" t="s">
        <v>110</v>
      </c>
      <c r="G478" s="4">
        <v>67</v>
      </c>
      <c r="H478" s="4">
        <v>68</v>
      </c>
      <c r="I478" s="4">
        <v>3</v>
      </c>
      <c r="J478" s="4">
        <v>1</v>
      </c>
      <c r="K478" s="4" t="s">
        <v>110</v>
      </c>
      <c r="L478" s="4">
        <v>31617.19</v>
      </c>
      <c r="M478" s="4">
        <v>19.579999999999998</v>
      </c>
      <c r="N478" s="4">
        <v>19.579999999999998</v>
      </c>
      <c r="O478" s="4">
        <v>1.54</v>
      </c>
      <c r="P478" s="4">
        <v>7.0250000000000004</v>
      </c>
      <c r="Q478" s="4">
        <v>0.60399999999999998</v>
      </c>
      <c r="R478" s="4">
        <v>6.9989999999999997</v>
      </c>
      <c r="S478" s="4"/>
      <c r="T478" s="4" t="str">
        <f>IF(Obstacles1114[[#This Row],[Minimum Distance Vert. Comp. (m)]]&gt;Obstacles1114[[#This Row],[Required Distance At Min. (m)]],"OK","NG")</f>
        <v>OK</v>
      </c>
      <c r="U478" s="4" t="s">
        <v>114</v>
      </c>
      <c r="V47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79" spans="1:22" x14ac:dyDescent="0.25">
      <c r="A479" s="4">
        <v>140</v>
      </c>
      <c r="B479" s="4">
        <v>68</v>
      </c>
      <c r="C479" s="4">
        <v>69</v>
      </c>
      <c r="D479" s="4">
        <v>1</v>
      </c>
      <c r="E479" s="4">
        <v>1</v>
      </c>
      <c r="F479" s="4" t="s">
        <v>105</v>
      </c>
      <c r="G479" s="4">
        <v>68</v>
      </c>
      <c r="H479" s="4">
        <v>69</v>
      </c>
      <c r="I479" s="4">
        <v>3</v>
      </c>
      <c r="J479" s="4">
        <v>1</v>
      </c>
      <c r="K479" s="4" t="s">
        <v>105</v>
      </c>
      <c r="L479" s="4">
        <v>32083.96</v>
      </c>
      <c r="M479" s="4">
        <v>15.91</v>
      </c>
      <c r="N479" s="4">
        <v>15.91</v>
      </c>
      <c r="O479" s="4">
        <v>1.54</v>
      </c>
      <c r="P479" s="4">
        <v>7.0250000000000004</v>
      </c>
      <c r="Q479" s="4">
        <v>0.60299999999999998</v>
      </c>
      <c r="R479" s="4">
        <v>7</v>
      </c>
      <c r="S479" s="4"/>
      <c r="T479" s="4" t="str">
        <f>IF(Obstacles1114[[#This Row],[Minimum Distance Vert. Comp. (m)]]&gt;Obstacles1114[[#This Row],[Required Distance At Min. (m)]],"OK","NG")</f>
        <v>OK</v>
      </c>
      <c r="U479" s="4" t="s">
        <v>114</v>
      </c>
      <c r="V47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80" spans="1:22" x14ac:dyDescent="0.25">
      <c r="A480" s="4">
        <v>141</v>
      </c>
      <c r="B480" s="4">
        <v>68</v>
      </c>
      <c r="C480" s="4">
        <v>69</v>
      </c>
      <c r="D480" s="4">
        <v>1</v>
      </c>
      <c r="E480" s="4">
        <v>1</v>
      </c>
      <c r="F480" s="4" t="s">
        <v>110</v>
      </c>
      <c r="G480" s="4">
        <v>68</v>
      </c>
      <c r="H480" s="4">
        <v>69</v>
      </c>
      <c r="I480" s="4">
        <v>3</v>
      </c>
      <c r="J480" s="4">
        <v>1</v>
      </c>
      <c r="K480" s="4" t="s">
        <v>110</v>
      </c>
      <c r="L480" s="4">
        <v>32083.03</v>
      </c>
      <c r="M480" s="4">
        <v>15.91</v>
      </c>
      <c r="N480" s="4">
        <v>15.91</v>
      </c>
      <c r="O480" s="4">
        <v>1.54</v>
      </c>
      <c r="P480" s="4">
        <v>7.0250000000000004</v>
      </c>
      <c r="Q480" s="4">
        <v>0.60299999999999998</v>
      </c>
      <c r="R480" s="4">
        <v>6.9989999999999997</v>
      </c>
      <c r="S480" s="4"/>
      <c r="T480" s="4" t="str">
        <f>IF(Obstacles1114[[#This Row],[Minimum Distance Vert. Comp. (m)]]&gt;Obstacles1114[[#This Row],[Required Distance At Min. (m)]],"OK","NG")</f>
        <v>OK</v>
      </c>
      <c r="U480" s="4" t="s">
        <v>114</v>
      </c>
      <c r="V48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81" spans="1:22" x14ac:dyDescent="0.25">
      <c r="A481" s="4">
        <v>142</v>
      </c>
      <c r="B481" s="4">
        <v>69</v>
      </c>
      <c r="C481" s="4">
        <v>70</v>
      </c>
      <c r="D481" s="4">
        <v>1</v>
      </c>
      <c r="E481" s="4">
        <v>1</v>
      </c>
      <c r="F481" s="4" t="s">
        <v>105</v>
      </c>
      <c r="G481" s="4">
        <v>69</v>
      </c>
      <c r="H481" s="4">
        <v>70</v>
      </c>
      <c r="I481" s="4">
        <v>3</v>
      </c>
      <c r="J481" s="4">
        <v>1</v>
      </c>
      <c r="K481" s="4" t="s">
        <v>105</v>
      </c>
      <c r="L481" s="4">
        <v>32562.67</v>
      </c>
      <c r="M481" s="4">
        <v>21.73</v>
      </c>
      <c r="N481" s="4">
        <v>21.73</v>
      </c>
      <c r="O481" s="4">
        <v>1.54</v>
      </c>
      <c r="P481" s="4">
        <v>7.0259999999999998</v>
      </c>
      <c r="Q481" s="4">
        <v>0.6</v>
      </c>
      <c r="R481" s="4">
        <v>7</v>
      </c>
      <c r="S481" s="4"/>
      <c r="T481" s="4" t="str">
        <f>IF(Obstacles1114[[#This Row],[Minimum Distance Vert. Comp. (m)]]&gt;Obstacles1114[[#This Row],[Required Distance At Min. (m)]],"OK","NG")</f>
        <v>OK</v>
      </c>
      <c r="U481" s="4" t="s">
        <v>114</v>
      </c>
      <c r="V48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82" spans="1:22" x14ac:dyDescent="0.25">
      <c r="A482" s="4">
        <v>143</v>
      </c>
      <c r="B482" s="4">
        <v>69</v>
      </c>
      <c r="C482" s="4">
        <v>70</v>
      </c>
      <c r="D482" s="4">
        <v>1</v>
      </c>
      <c r="E482" s="4">
        <v>1</v>
      </c>
      <c r="F482" s="4" t="s">
        <v>110</v>
      </c>
      <c r="G482" s="4">
        <v>69</v>
      </c>
      <c r="H482" s="4">
        <v>70</v>
      </c>
      <c r="I482" s="4">
        <v>3</v>
      </c>
      <c r="J482" s="4">
        <v>1</v>
      </c>
      <c r="K482" s="4" t="s">
        <v>110</v>
      </c>
      <c r="L482" s="4">
        <v>32562.18</v>
      </c>
      <c r="M482" s="4">
        <v>21.73</v>
      </c>
      <c r="N482" s="4">
        <v>21.73</v>
      </c>
      <c r="O482" s="4">
        <v>1.54</v>
      </c>
      <c r="P482" s="4">
        <v>7.0259999999999998</v>
      </c>
      <c r="Q482" s="4">
        <v>0.6</v>
      </c>
      <c r="R482" s="4">
        <v>7</v>
      </c>
      <c r="S482" s="4"/>
      <c r="T482" s="4" t="str">
        <f>IF(Obstacles1114[[#This Row],[Minimum Distance Vert. Comp. (m)]]&gt;Obstacles1114[[#This Row],[Required Distance At Min. (m)]],"OK","NG")</f>
        <v>OK</v>
      </c>
      <c r="U482" s="4" t="s">
        <v>114</v>
      </c>
      <c r="V48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83" spans="1:22" x14ac:dyDescent="0.25">
      <c r="A483" s="4">
        <v>144</v>
      </c>
      <c r="B483" s="4">
        <v>70</v>
      </c>
      <c r="C483" s="4">
        <v>71</v>
      </c>
      <c r="D483" s="4">
        <v>1</v>
      </c>
      <c r="E483" s="4">
        <v>1</v>
      </c>
      <c r="F483" s="4" t="s">
        <v>105</v>
      </c>
      <c r="G483" s="4">
        <v>70</v>
      </c>
      <c r="H483" s="4">
        <v>71</v>
      </c>
      <c r="I483" s="4">
        <v>3</v>
      </c>
      <c r="J483" s="4">
        <v>1</v>
      </c>
      <c r="K483" s="4" t="s">
        <v>105</v>
      </c>
      <c r="L483" s="4">
        <v>33073.879999999997</v>
      </c>
      <c r="M483" s="4">
        <v>20.78</v>
      </c>
      <c r="N483" s="4">
        <v>20.78</v>
      </c>
      <c r="O483" s="4">
        <v>1.54</v>
      </c>
      <c r="P483" s="4">
        <v>7.0259999999999998</v>
      </c>
      <c r="Q483" s="4">
        <v>0.6</v>
      </c>
      <c r="R483" s="4">
        <v>7</v>
      </c>
      <c r="S483" s="4"/>
      <c r="T483" s="4" t="str">
        <f>IF(Obstacles1114[[#This Row],[Minimum Distance Vert. Comp. (m)]]&gt;Obstacles1114[[#This Row],[Required Distance At Min. (m)]],"OK","NG")</f>
        <v>OK</v>
      </c>
      <c r="U483" s="4" t="s">
        <v>114</v>
      </c>
      <c r="V48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84" spans="1:22" x14ac:dyDescent="0.25">
      <c r="A484" s="4">
        <v>145</v>
      </c>
      <c r="B484" s="4">
        <v>70</v>
      </c>
      <c r="C484" s="4">
        <v>71</v>
      </c>
      <c r="D484" s="4">
        <v>1</v>
      </c>
      <c r="E484" s="4">
        <v>1</v>
      </c>
      <c r="F484" s="4" t="s">
        <v>110</v>
      </c>
      <c r="G484" s="4">
        <v>70</v>
      </c>
      <c r="H484" s="4">
        <v>71</v>
      </c>
      <c r="I484" s="4">
        <v>3</v>
      </c>
      <c r="J484" s="4">
        <v>1</v>
      </c>
      <c r="K484" s="4" t="s">
        <v>110</v>
      </c>
      <c r="L484" s="4">
        <v>33073.39</v>
      </c>
      <c r="M484" s="4">
        <v>20.78</v>
      </c>
      <c r="N484" s="4">
        <v>20.77</v>
      </c>
      <c r="O484" s="4">
        <v>1.54</v>
      </c>
      <c r="P484" s="4">
        <v>7.0250000000000004</v>
      </c>
      <c r="Q484" s="4">
        <v>0.60099999999999998</v>
      </c>
      <c r="R484" s="4">
        <v>7</v>
      </c>
      <c r="S484" s="4"/>
      <c r="T484" s="4" t="str">
        <f>IF(Obstacles1114[[#This Row],[Minimum Distance Vert. Comp. (m)]]&gt;Obstacles1114[[#This Row],[Required Distance At Min. (m)]],"OK","NG")</f>
        <v>OK</v>
      </c>
      <c r="U484" s="4" t="s">
        <v>114</v>
      </c>
      <c r="V48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85" spans="1:22" x14ac:dyDescent="0.25">
      <c r="A485" s="4">
        <v>146</v>
      </c>
      <c r="B485" s="4">
        <v>71</v>
      </c>
      <c r="C485" s="4">
        <v>72</v>
      </c>
      <c r="D485" s="4">
        <v>1</v>
      </c>
      <c r="E485" s="4">
        <v>1</v>
      </c>
      <c r="F485" s="4" t="s">
        <v>105</v>
      </c>
      <c r="G485" s="4">
        <v>71</v>
      </c>
      <c r="H485" s="4">
        <v>72</v>
      </c>
      <c r="I485" s="4">
        <v>3</v>
      </c>
      <c r="J485" s="4">
        <v>1</v>
      </c>
      <c r="K485" s="4" t="s">
        <v>105</v>
      </c>
      <c r="L485" s="4">
        <v>33577.32</v>
      </c>
      <c r="M485" s="4">
        <v>20.440000000000001</v>
      </c>
      <c r="N485" s="4">
        <v>20.440000000000001</v>
      </c>
      <c r="O485" s="4">
        <v>1.54</v>
      </c>
      <c r="P485" s="4">
        <v>7.0250000000000004</v>
      </c>
      <c r="Q485" s="4">
        <v>0.60699999999999998</v>
      </c>
      <c r="R485" s="4">
        <v>6.9989999999999997</v>
      </c>
      <c r="S485" s="4"/>
      <c r="T485" s="4" t="str">
        <f>IF(Obstacles1114[[#This Row],[Minimum Distance Vert. Comp. (m)]]&gt;Obstacles1114[[#This Row],[Required Distance At Min. (m)]],"OK","NG")</f>
        <v>OK</v>
      </c>
      <c r="U485" s="4" t="s">
        <v>114</v>
      </c>
      <c r="V48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86" spans="1:22" x14ac:dyDescent="0.25">
      <c r="A486" s="4">
        <v>147</v>
      </c>
      <c r="B486" s="4">
        <v>71</v>
      </c>
      <c r="C486" s="4">
        <v>72</v>
      </c>
      <c r="D486" s="4">
        <v>1</v>
      </c>
      <c r="E486" s="4">
        <v>1</v>
      </c>
      <c r="F486" s="4" t="s">
        <v>110</v>
      </c>
      <c r="G486" s="4">
        <v>71</v>
      </c>
      <c r="H486" s="4">
        <v>72</v>
      </c>
      <c r="I486" s="4">
        <v>3</v>
      </c>
      <c r="J486" s="4">
        <v>1</v>
      </c>
      <c r="K486" s="4" t="s">
        <v>110</v>
      </c>
      <c r="L486" s="4">
        <v>33576.75</v>
      </c>
      <c r="M486" s="4">
        <v>20.440000000000001</v>
      </c>
      <c r="N486" s="4">
        <v>20.440000000000001</v>
      </c>
      <c r="O486" s="4">
        <v>1.54</v>
      </c>
      <c r="P486" s="4">
        <v>7.0250000000000004</v>
      </c>
      <c r="Q486" s="4">
        <v>0.60699999999999998</v>
      </c>
      <c r="R486" s="4">
        <v>6.9989999999999997</v>
      </c>
      <c r="S486" s="4"/>
      <c r="T486" s="4" t="str">
        <f>IF(Obstacles1114[[#This Row],[Minimum Distance Vert. Comp. (m)]]&gt;Obstacles1114[[#This Row],[Required Distance At Min. (m)]],"OK","NG")</f>
        <v>OK</v>
      </c>
      <c r="U486" s="4" t="s">
        <v>114</v>
      </c>
      <c r="V48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87" spans="1:22" x14ac:dyDescent="0.25">
      <c r="A487" s="4">
        <v>148</v>
      </c>
      <c r="B487" s="4">
        <v>72</v>
      </c>
      <c r="C487" s="4">
        <v>73</v>
      </c>
      <c r="D487" s="4">
        <v>1</v>
      </c>
      <c r="E487" s="4">
        <v>1</v>
      </c>
      <c r="F487" s="4" t="s">
        <v>105</v>
      </c>
      <c r="G487" s="4">
        <v>72</v>
      </c>
      <c r="H487" s="4">
        <v>73</v>
      </c>
      <c r="I487" s="4">
        <v>3</v>
      </c>
      <c r="J487" s="4">
        <v>1</v>
      </c>
      <c r="K487" s="4" t="s">
        <v>105</v>
      </c>
      <c r="L487" s="4">
        <v>34056.46</v>
      </c>
      <c r="M487" s="4">
        <v>17.12</v>
      </c>
      <c r="N487" s="4">
        <v>17.13</v>
      </c>
      <c r="O487" s="4">
        <v>1.54</v>
      </c>
      <c r="P487" s="4">
        <v>7.0339999999999998</v>
      </c>
      <c r="Q487" s="4">
        <v>0.68700000000000006</v>
      </c>
      <c r="R487" s="4">
        <v>7</v>
      </c>
      <c r="S487" s="4"/>
      <c r="T487" s="4" t="str">
        <f>IF(Obstacles1114[[#This Row],[Minimum Distance Vert. Comp. (m)]]&gt;Obstacles1114[[#This Row],[Required Distance At Min. (m)]],"OK","NG")</f>
        <v>OK</v>
      </c>
      <c r="U487" s="4" t="s">
        <v>114</v>
      </c>
      <c r="V48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88" spans="1:22" x14ac:dyDescent="0.25">
      <c r="A488" s="4">
        <v>149</v>
      </c>
      <c r="B488" s="4">
        <v>72</v>
      </c>
      <c r="C488" s="4">
        <v>73</v>
      </c>
      <c r="D488" s="4">
        <v>1</v>
      </c>
      <c r="E488" s="4">
        <v>1</v>
      </c>
      <c r="F488" s="4" t="s">
        <v>110</v>
      </c>
      <c r="G488" s="4">
        <v>72</v>
      </c>
      <c r="H488" s="4">
        <v>73</v>
      </c>
      <c r="I488" s="4">
        <v>3</v>
      </c>
      <c r="J488" s="4">
        <v>1</v>
      </c>
      <c r="K488" s="4" t="s">
        <v>110</v>
      </c>
      <c r="L488" s="4">
        <v>34056.47</v>
      </c>
      <c r="M488" s="4">
        <v>17.12</v>
      </c>
      <c r="N488" s="4">
        <v>17.12</v>
      </c>
      <c r="O488" s="4">
        <v>1.54</v>
      </c>
      <c r="P488" s="4">
        <v>7.0330000000000004</v>
      </c>
      <c r="Q488" s="4">
        <v>0.68</v>
      </c>
      <c r="R488" s="4">
        <v>7</v>
      </c>
      <c r="S488" s="4"/>
      <c r="T488" s="4" t="str">
        <f>IF(Obstacles1114[[#This Row],[Minimum Distance Vert. Comp. (m)]]&gt;Obstacles1114[[#This Row],[Required Distance At Min. (m)]],"OK","NG")</f>
        <v>OK</v>
      </c>
      <c r="U488" s="4" t="s">
        <v>114</v>
      </c>
      <c r="V48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89" spans="1:22" x14ac:dyDescent="0.25">
      <c r="A489" s="4">
        <v>150</v>
      </c>
      <c r="B489" s="4">
        <v>73</v>
      </c>
      <c r="C489" s="4">
        <v>74</v>
      </c>
      <c r="D489" s="4">
        <v>41</v>
      </c>
      <c r="E489" s="4">
        <v>1</v>
      </c>
      <c r="F489" s="4" t="s">
        <v>105</v>
      </c>
      <c r="G489" s="4">
        <v>73</v>
      </c>
      <c r="H489" s="4">
        <v>74</v>
      </c>
      <c r="I489" s="4">
        <v>43</v>
      </c>
      <c r="J489" s="4">
        <v>1</v>
      </c>
      <c r="K489" s="4" t="s">
        <v>105</v>
      </c>
      <c r="L489" s="4">
        <v>34497.75</v>
      </c>
      <c r="M489" s="4">
        <v>13.51</v>
      </c>
      <c r="N489" s="4">
        <v>13.51</v>
      </c>
      <c r="O489" s="4">
        <v>1.54</v>
      </c>
      <c r="P489" s="4">
        <v>7.0339999999999998</v>
      </c>
      <c r="Q489" s="4">
        <v>0.68500000000000005</v>
      </c>
      <c r="R489" s="4">
        <v>7</v>
      </c>
      <c r="S489" s="4"/>
      <c r="T489" s="4" t="str">
        <f>IF(Obstacles1114[[#This Row],[Minimum Distance Vert. Comp. (m)]]&gt;Obstacles1114[[#This Row],[Required Distance At Min. (m)]],"OK","NG")</f>
        <v>OK</v>
      </c>
      <c r="U489" s="4" t="s">
        <v>114</v>
      </c>
      <c r="V48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90" spans="1:22" x14ac:dyDescent="0.25">
      <c r="A490" s="4">
        <v>151</v>
      </c>
      <c r="B490" s="4">
        <v>73</v>
      </c>
      <c r="C490" s="4">
        <v>74</v>
      </c>
      <c r="D490" s="4">
        <v>41</v>
      </c>
      <c r="E490" s="4">
        <v>1</v>
      </c>
      <c r="F490" s="4" t="s">
        <v>110</v>
      </c>
      <c r="G490" s="4">
        <v>73</v>
      </c>
      <c r="H490" s="4">
        <v>74</v>
      </c>
      <c r="I490" s="4">
        <v>43</v>
      </c>
      <c r="J490" s="4">
        <v>1</v>
      </c>
      <c r="K490" s="4" t="s">
        <v>110</v>
      </c>
      <c r="L490" s="4">
        <v>34497.74</v>
      </c>
      <c r="M490" s="4">
        <v>13.51</v>
      </c>
      <c r="N490" s="4">
        <v>13.51</v>
      </c>
      <c r="O490" s="4">
        <v>1.54</v>
      </c>
      <c r="P490" s="4">
        <v>7.0330000000000004</v>
      </c>
      <c r="Q490" s="4">
        <v>0.67900000000000005</v>
      </c>
      <c r="R490" s="4">
        <v>7</v>
      </c>
      <c r="S490" s="4"/>
      <c r="T490" s="4" t="str">
        <f>IF(Obstacles1114[[#This Row],[Minimum Distance Vert. Comp. (m)]]&gt;Obstacles1114[[#This Row],[Required Distance At Min. (m)]],"OK","NG")</f>
        <v>OK</v>
      </c>
      <c r="U490" s="4" t="s">
        <v>114</v>
      </c>
      <c r="V49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91" spans="1:22" x14ac:dyDescent="0.25">
      <c r="A491" s="4">
        <v>152</v>
      </c>
      <c r="B491" s="4">
        <v>74</v>
      </c>
      <c r="C491" s="4">
        <v>75</v>
      </c>
      <c r="D491" s="4">
        <v>1</v>
      </c>
      <c r="E491" s="4">
        <v>1</v>
      </c>
      <c r="F491" s="4" t="s">
        <v>105</v>
      </c>
      <c r="G491" s="4">
        <v>74</v>
      </c>
      <c r="H491" s="4">
        <v>75</v>
      </c>
      <c r="I491" s="4">
        <v>3</v>
      </c>
      <c r="J491" s="4">
        <v>1</v>
      </c>
      <c r="K491" s="4" t="s">
        <v>105</v>
      </c>
      <c r="L491" s="4">
        <v>34934.82</v>
      </c>
      <c r="M491" s="4">
        <v>18.3</v>
      </c>
      <c r="N491" s="4">
        <v>18.309999999999999</v>
      </c>
      <c r="O491" s="4">
        <v>1.54</v>
      </c>
      <c r="P491" s="4">
        <v>7.0250000000000004</v>
      </c>
      <c r="Q491" s="4">
        <v>0.61</v>
      </c>
      <c r="R491" s="4">
        <v>6.9980000000000002</v>
      </c>
      <c r="S491" s="4"/>
      <c r="T491" s="4" t="str">
        <f>IF(Obstacles1114[[#This Row],[Minimum Distance Vert. Comp. (m)]]&gt;Obstacles1114[[#This Row],[Required Distance At Min. (m)]],"OK","NG")</f>
        <v>OK</v>
      </c>
      <c r="U491" s="4" t="s">
        <v>114</v>
      </c>
      <c r="V49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92" spans="1:22" x14ac:dyDescent="0.25">
      <c r="A492" s="4">
        <v>153</v>
      </c>
      <c r="B492" s="4">
        <v>74</v>
      </c>
      <c r="C492" s="4">
        <v>75</v>
      </c>
      <c r="D492" s="4">
        <v>1</v>
      </c>
      <c r="E492" s="4">
        <v>1</v>
      </c>
      <c r="F492" s="4" t="s">
        <v>110</v>
      </c>
      <c r="G492" s="4">
        <v>74</v>
      </c>
      <c r="H492" s="4">
        <v>75</v>
      </c>
      <c r="I492" s="4">
        <v>3</v>
      </c>
      <c r="J492" s="4">
        <v>1</v>
      </c>
      <c r="K492" s="4" t="s">
        <v>110</v>
      </c>
      <c r="L492" s="4">
        <v>34935.22</v>
      </c>
      <c r="M492" s="4">
        <v>18.3</v>
      </c>
      <c r="N492" s="4">
        <v>18.3</v>
      </c>
      <c r="O492" s="4">
        <v>1.54</v>
      </c>
      <c r="P492" s="4">
        <v>7.0250000000000004</v>
      </c>
      <c r="Q492" s="4">
        <v>0.61</v>
      </c>
      <c r="R492" s="4">
        <v>6.9989999999999997</v>
      </c>
      <c r="S492" s="4"/>
      <c r="T492" s="4" t="str">
        <f>IF(Obstacles1114[[#This Row],[Minimum Distance Vert. Comp. (m)]]&gt;Obstacles1114[[#This Row],[Required Distance At Min. (m)]],"OK","NG")</f>
        <v>OK</v>
      </c>
      <c r="U492" s="4" t="s">
        <v>114</v>
      </c>
      <c r="V49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93" spans="1:22" x14ac:dyDescent="0.25">
      <c r="A493" s="4">
        <v>154</v>
      </c>
      <c r="B493" s="4">
        <v>75</v>
      </c>
      <c r="C493" s="4">
        <v>76</v>
      </c>
      <c r="D493" s="4">
        <v>1</v>
      </c>
      <c r="E493" s="4">
        <v>1</v>
      </c>
      <c r="F493" s="4" t="s">
        <v>105</v>
      </c>
      <c r="G493" s="4">
        <v>75</v>
      </c>
      <c r="H493" s="4">
        <v>76</v>
      </c>
      <c r="I493" s="4">
        <v>3</v>
      </c>
      <c r="J493" s="4">
        <v>1</v>
      </c>
      <c r="K493" s="4" t="s">
        <v>105</v>
      </c>
      <c r="L493" s="4">
        <v>35426.379999999997</v>
      </c>
      <c r="M493" s="4">
        <v>21.42</v>
      </c>
      <c r="N493" s="4">
        <v>21.42</v>
      </c>
      <c r="O493" s="4">
        <v>1.54</v>
      </c>
      <c r="P493" s="4">
        <v>7.0259999999999998</v>
      </c>
      <c r="Q493" s="4">
        <v>0.60099999999999998</v>
      </c>
      <c r="R493" s="4">
        <v>7</v>
      </c>
      <c r="S493" s="4"/>
      <c r="T493" s="4" t="str">
        <f>IF(Obstacles1114[[#This Row],[Minimum Distance Vert. Comp. (m)]]&gt;Obstacles1114[[#This Row],[Required Distance At Min. (m)]],"OK","NG")</f>
        <v>OK</v>
      </c>
      <c r="U493" s="4" t="s">
        <v>114</v>
      </c>
      <c r="V49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94" spans="1:22" x14ac:dyDescent="0.25">
      <c r="A494" s="4">
        <v>155</v>
      </c>
      <c r="B494" s="4">
        <v>75</v>
      </c>
      <c r="C494" s="4">
        <v>76</v>
      </c>
      <c r="D494" s="4">
        <v>1</v>
      </c>
      <c r="E494" s="4">
        <v>1</v>
      </c>
      <c r="F494" s="4" t="s">
        <v>110</v>
      </c>
      <c r="G494" s="4">
        <v>75</v>
      </c>
      <c r="H494" s="4">
        <v>76</v>
      </c>
      <c r="I494" s="4">
        <v>3</v>
      </c>
      <c r="J494" s="4">
        <v>1</v>
      </c>
      <c r="K494" s="4" t="s">
        <v>110</v>
      </c>
      <c r="L494" s="4">
        <v>35426.870000000003</v>
      </c>
      <c r="M494" s="4">
        <v>21.41</v>
      </c>
      <c r="N494" s="4">
        <v>21.41</v>
      </c>
      <c r="O494" s="4">
        <v>1.54</v>
      </c>
      <c r="P494" s="4">
        <v>7.0250000000000004</v>
      </c>
      <c r="Q494" s="4">
        <v>0.60099999999999998</v>
      </c>
      <c r="R494" s="4">
        <v>7</v>
      </c>
      <c r="S494" s="4"/>
      <c r="T494" s="4" t="str">
        <f>IF(Obstacles1114[[#This Row],[Minimum Distance Vert. Comp. (m)]]&gt;Obstacles1114[[#This Row],[Required Distance At Min. (m)]],"OK","NG")</f>
        <v>OK</v>
      </c>
      <c r="U494" s="4" t="s">
        <v>114</v>
      </c>
      <c r="V49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95" spans="1:22" x14ac:dyDescent="0.25">
      <c r="A495" s="4">
        <v>156</v>
      </c>
      <c r="B495" s="4">
        <v>76</v>
      </c>
      <c r="C495" s="4">
        <v>77</v>
      </c>
      <c r="D495" s="4">
        <v>1</v>
      </c>
      <c r="E495" s="4">
        <v>1</v>
      </c>
      <c r="F495" s="4" t="s">
        <v>105</v>
      </c>
      <c r="G495" s="4">
        <v>76</v>
      </c>
      <c r="H495" s="4">
        <v>77</v>
      </c>
      <c r="I495" s="4">
        <v>3</v>
      </c>
      <c r="J495" s="4">
        <v>1</v>
      </c>
      <c r="K495" s="4" t="s">
        <v>105</v>
      </c>
      <c r="L495" s="4">
        <v>35913.24</v>
      </c>
      <c r="M495" s="4">
        <v>17.53</v>
      </c>
      <c r="N495" s="4">
        <v>17.53</v>
      </c>
      <c r="O495" s="4">
        <v>1.54</v>
      </c>
      <c r="P495" s="4">
        <v>7.0259999999999998</v>
      </c>
      <c r="Q495" s="4">
        <v>0.60399999999999998</v>
      </c>
      <c r="R495" s="4">
        <v>6.9989999999999997</v>
      </c>
      <c r="S495" s="4"/>
      <c r="T495" s="4" t="str">
        <f>IF(Obstacles1114[[#This Row],[Minimum Distance Vert. Comp. (m)]]&gt;Obstacles1114[[#This Row],[Required Distance At Min. (m)]],"OK","NG")</f>
        <v>OK</v>
      </c>
      <c r="U495" s="4" t="s">
        <v>114</v>
      </c>
      <c r="V49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96" spans="1:22" x14ac:dyDescent="0.25">
      <c r="A496" s="4">
        <v>157</v>
      </c>
      <c r="B496" s="4">
        <v>76</v>
      </c>
      <c r="C496" s="4">
        <v>77</v>
      </c>
      <c r="D496" s="4">
        <v>1</v>
      </c>
      <c r="E496" s="4">
        <v>1</v>
      </c>
      <c r="F496" s="4" t="s">
        <v>110</v>
      </c>
      <c r="G496" s="4">
        <v>76</v>
      </c>
      <c r="H496" s="4">
        <v>77</v>
      </c>
      <c r="I496" s="4">
        <v>3</v>
      </c>
      <c r="J496" s="4">
        <v>1</v>
      </c>
      <c r="K496" s="4" t="s">
        <v>110</v>
      </c>
      <c r="L496" s="4">
        <v>35913.31</v>
      </c>
      <c r="M496" s="4">
        <v>17.53</v>
      </c>
      <c r="N496" s="4">
        <v>17.53</v>
      </c>
      <c r="O496" s="4">
        <v>1.54</v>
      </c>
      <c r="P496" s="4">
        <v>7.0250000000000004</v>
      </c>
      <c r="Q496" s="4">
        <v>0.60399999999999998</v>
      </c>
      <c r="R496" s="4">
        <v>6.9989999999999997</v>
      </c>
      <c r="S496" s="4"/>
      <c r="T496" s="4" t="str">
        <f>IF(Obstacles1114[[#This Row],[Minimum Distance Vert. Comp. (m)]]&gt;Obstacles1114[[#This Row],[Required Distance At Min. (m)]],"OK","NG")</f>
        <v>OK</v>
      </c>
      <c r="U496" s="4" t="s">
        <v>114</v>
      </c>
      <c r="V49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97" spans="1:22" x14ac:dyDescent="0.25">
      <c r="A497" s="4">
        <v>158</v>
      </c>
      <c r="B497" s="4">
        <v>77</v>
      </c>
      <c r="C497" s="4">
        <v>78</v>
      </c>
      <c r="D497" s="4">
        <v>1</v>
      </c>
      <c r="E497" s="4">
        <v>1</v>
      </c>
      <c r="F497" s="4" t="s">
        <v>105</v>
      </c>
      <c r="G497" s="4">
        <v>77</v>
      </c>
      <c r="H497" s="4">
        <v>78</v>
      </c>
      <c r="I497" s="4">
        <v>3</v>
      </c>
      <c r="J497" s="4">
        <v>1</v>
      </c>
      <c r="K497" s="4" t="s">
        <v>105</v>
      </c>
      <c r="L497" s="4">
        <v>36367.550000000003</v>
      </c>
      <c r="M497" s="4">
        <v>16.27</v>
      </c>
      <c r="N497" s="4">
        <v>16.27</v>
      </c>
      <c r="O497" s="4">
        <v>1.54</v>
      </c>
      <c r="P497" s="4">
        <v>7.0250000000000004</v>
      </c>
      <c r="Q497" s="4">
        <v>0.60799999999999998</v>
      </c>
      <c r="R497" s="4">
        <v>6.9989999999999997</v>
      </c>
      <c r="S497" s="4"/>
      <c r="T497" s="4" t="str">
        <f>IF(Obstacles1114[[#This Row],[Minimum Distance Vert. Comp. (m)]]&gt;Obstacles1114[[#This Row],[Required Distance At Min. (m)]],"OK","NG")</f>
        <v>OK</v>
      </c>
      <c r="U497" s="4" t="s">
        <v>114</v>
      </c>
      <c r="V49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98" spans="1:22" x14ac:dyDescent="0.25">
      <c r="A498" s="4">
        <v>159</v>
      </c>
      <c r="B498" s="4">
        <v>77</v>
      </c>
      <c r="C498" s="4">
        <v>78</v>
      </c>
      <c r="D498" s="4">
        <v>1</v>
      </c>
      <c r="E498" s="4">
        <v>1</v>
      </c>
      <c r="F498" s="4" t="s">
        <v>110</v>
      </c>
      <c r="G498" s="4">
        <v>77</v>
      </c>
      <c r="H498" s="4">
        <v>78</v>
      </c>
      <c r="I498" s="4">
        <v>3</v>
      </c>
      <c r="J498" s="4">
        <v>1</v>
      </c>
      <c r="K498" s="4" t="s">
        <v>110</v>
      </c>
      <c r="L498" s="4">
        <v>36367.15</v>
      </c>
      <c r="M498" s="4">
        <v>16.27</v>
      </c>
      <c r="N498" s="4">
        <v>16.27</v>
      </c>
      <c r="O498" s="4">
        <v>1.54</v>
      </c>
      <c r="P498" s="4">
        <v>7.0250000000000004</v>
      </c>
      <c r="Q498" s="4">
        <v>0.60799999999999998</v>
      </c>
      <c r="R498" s="4">
        <v>6.9989999999999997</v>
      </c>
      <c r="S498" s="4"/>
      <c r="T498" s="4" t="str">
        <f>IF(Obstacles1114[[#This Row],[Minimum Distance Vert. Comp. (m)]]&gt;Obstacles1114[[#This Row],[Required Distance At Min. (m)]],"OK","NG")</f>
        <v>OK</v>
      </c>
      <c r="U498" s="4" t="s">
        <v>114</v>
      </c>
      <c r="V49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99" spans="1:22" x14ac:dyDescent="0.25">
      <c r="A499" s="4">
        <v>160</v>
      </c>
      <c r="B499" s="4">
        <v>78</v>
      </c>
      <c r="C499" s="4">
        <v>79</v>
      </c>
      <c r="D499" s="4">
        <v>1</v>
      </c>
      <c r="E499" s="4">
        <v>1</v>
      </c>
      <c r="F499" s="4" t="s">
        <v>105</v>
      </c>
      <c r="G499" s="4">
        <v>78</v>
      </c>
      <c r="H499" s="4">
        <v>79</v>
      </c>
      <c r="I499" s="4">
        <v>3</v>
      </c>
      <c r="J499" s="4">
        <v>1</v>
      </c>
      <c r="K499" s="4" t="s">
        <v>105</v>
      </c>
      <c r="L499" s="4">
        <v>36856.660000000003</v>
      </c>
      <c r="M499" s="4">
        <v>23.06</v>
      </c>
      <c r="N499" s="4">
        <v>23.06</v>
      </c>
      <c r="O499" s="4">
        <v>1.54</v>
      </c>
      <c r="P499" s="4">
        <v>7.0259999999999998</v>
      </c>
      <c r="Q499" s="4">
        <v>0.6</v>
      </c>
      <c r="R499" s="4">
        <v>7</v>
      </c>
      <c r="S499" s="4"/>
      <c r="T499" s="4" t="str">
        <f>IF(Obstacles1114[[#This Row],[Minimum Distance Vert. Comp. (m)]]&gt;Obstacles1114[[#This Row],[Required Distance At Min. (m)]],"OK","NG")</f>
        <v>OK</v>
      </c>
      <c r="U499" s="4" t="s">
        <v>114</v>
      </c>
      <c r="V49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00" spans="1:22" x14ac:dyDescent="0.25">
      <c r="A500" s="4">
        <v>161</v>
      </c>
      <c r="B500" s="4">
        <v>78</v>
      </c>
      <c r="C500" s="4">
        <v>79</v>
      </c>
      <c r="D500" s="4">
        <v>1</v>
      </c>
      <c r="E500" s="4">
        <v>1</v>
      </c>
      <c r="F500" s="4" t="s">
        <v>110</v>
      </c>
      <c r="G500" s="4">
        <v>78</v>
      </c>
      <c r="H500" s="4">
        <v>79</v>
      </c>
      <c r="I500" s="4">
        <v>3</v>
      </c>
      <c r="J500" s="4">
        <v>1</v>
      </c>
      <c r="K500" s="4" t="s">
        <v>110</v>
      </c>
      <c r="L500" s="4">
        <v>36855.67</v>
      </c>
      <c r="M500" s="4">
        <v>23.06</v>
      </c>
      <c r="N500" s="4">
        <v>23.06</v>
      </c>
      <c r="O500" s="4">
        <v>1.54</v>
      </c>
      <c r="P500" s="4">
        <v>7.0259999999999998</v>
      </c>
      <c r="Q500" s="4">
        <v>0.6</v>
      </c>
      <c r="R500" s="4">
        <v>7</v>
      </c>
      <c r="S500" s="4"/>
      <c r="T500" s="4" t="str">
        <f>IF(Obstacles1114[[#This Row],[Minimum Distance Vert. Comp. (m)]]&gt;Obstacles1114[[#This Row],[Required Distance At Min. (m)]],"OK","NG")</f>
        <v>OK</v>
      </c>
      <c r="U500" s="4" t="s">
        <v>114</v>
      </c>
      <c r="V50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01" spans="1:22" x14ac:dyDescent="0.25">
      <c r="A501" s="4">
        <v>162</v>
      </c>
      <c r="B501" s="4">
        <v>79</v>
      </c>
      <c r="C501" s="4">
        <v>80</v>
      </c>
      <c r="D501" s="4">
        <v>1</v>
      </c>
      <c r="E501" s="4">
        <v>1</v>
      </c>
      <c r="F501" s="4" t="s">
        <v>105</v>
      </c>
      <c r="G501" s="4">
        <v>79</v>
      </c>
      <c r="H501" s="4">
        <v>80</v>
      </c>
      <c r="I501" s="4">
        <v>3</v>
      </c>
      <c r="J501" s="4">
        <v>1</v>
      </c>
      <c r="K501" s="4" t="s">
        <v>105</v>
      </c>
      <c r="L501" s="4">
        <v>37353.980000000003</v>
      </c>
      <c r="M501" s="4">
        <v>17.7</v>
      </c>
      <c r="N501" s="4">
        <v>17.7</v>
      </c>
      <c r="O501" s="4">
        <v>1.54</v>
      </c>
      <c r="P501" s="4">
        <v>7.0250000000000004</v>
      </c>
      <c r="Q501" s="4">
        <v>0.60499999999999998</v>
      </c>
      <c r="R501" s="4">
        <v>6.9989999999999997</v>
      </c>
      <c r="S501" s="4"/>
      <c r="T501" s="4" t="str">
        <f>IF(Obstacles1114[[#This Row],[Minimum Distance Vert. Comp. (m)]]&gt;Obstacles1114[[#This Row],[Required Distance At Min. (m)]],"OK","NG")</f>
        <v>OK</v>
      </c>
      <c r="U501" s="4" t="s">
        <v>114</v>
      </c>
      <c r="V50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02" spans="1:22" x14ac:dyDescent="0.25">
      <c r="A502" s="4">
        <v>163</v>
      </c>
      <c r="B502" s="4">
        <v>79</v>
      </c>
      <c r="C502" s="4">
        <v>80</v>
      </c>
      <c r="D502" s="4">
        <v>1</v>
      </c>
      <c r="E502" s="4">
        <v>1</v>
      </c>
      <c r="F502" s="4" t="s">
        <v>110</v>
      </c>
      <c r="G502" s="4">
        <v>79</v>
      </c>
      <c r="H502" s="4">
        <v>80</v>
      </c>
      <c r="I502" s="4">
        <v>3</v>
      </c>
      <c r="J502" s="4">
        <v>1</v>
      </c>
      <c r="K502" s="4" t="s">
        <v>110</v>
      </c>
      <c r="L502" s="4">
        <v>37354.06</v>
      </c>
      <c r="M502" s="4">
        <v>17.7</v>
      </c>
      <c r="N502" s="4">
        <v>17.7</v>
      </c>
      <c r="O502" s="4">
        <v>1.54</v>
      </c>
      <c r="P502" s="4">
        <v>7.0250000000000004</v>
      </c>
      <c r="Q502" s="4">
        <v>0.60499999999999998</v>
      </c>
      <c r="R502" s="4">
        <v>6.9989999999999997</v>
      </c>
      <c r="S502" s="4"/>
      <c r="T502" s="4" t="str">
        <f>IF(Obstacles1114[[#This Row],[Minimum Distance Vert. Comp. (m)]]&gt;Obstacles1114[[#This Row],[Required Distance At Min. (m)]],"OK","NG")</f>
        <v>OK</v>
      </c>
      <c r="U502" s="4" t="s">
        <v>114</v>
      </c>
      <c r="V50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03" spans="1:22" x14ac:dyDescent="0.25">
      <c r="A503" s="4">
        <v>164</v>
      </c>
      <c r="B503" s="4">
        <v>80</v>
      </c>
      <c r="C503" s="4">
        <v>81</v>
      </c>
      <c r="D503" s="4">
        <v>1</v>
      </c>
      <c r="E503" s="4">
        <v>1</v>
      </c>
      <c r="F503" s="4" t="s">
        <v>105</v>
      </c>
      <c r="G503" s="4">
        <v>80</v>
      </c>
      <c r="H503" s="4">
        <v>81</v>
      </c>
      <c r="I503" s="4">
        <v>3</v>
      </c>
      <c r="J503" s="4">
        <v>1</v>
      </c>
      <c r="K503" s="4" t="s">
        <v>105</v>
      </c>
      <c r="L503" s="4">
        <v>37818.83</v>
      </c>
      <c r="M503" s="4">
        <v>17.54</v>
      </c>
      <c r="N503" s="4">
        <v>17.55</v>
      </c>
      <c r="O503" s="4">
        <v>1.54</v>
      </c>
      <c r="P503" s="4">
        <v>7.0259999999999998</v>
      </c>
      <c r="Q503" s="4">
        <v>0.60199999999999998</v>
      </c>
      <c r="R503" s="4">
        <v>7</v>
      </c>
      <c r="S503" s="4"/>
      <c r="T503" s="4" t="str">
        <f>IF(Obstacles1114[[#This Row],[Minimum Distance Vert. Comp. (m)]]&gt;Obstacles1114[[#This Row],[Required Distance At Min. (m)]],"OK","NG")</f>
        <v>OK</v>
      </c>
      <c r="U503" s="4" t="s">
        <v>114</v>
      </c>
      <c r="V50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04" spans="1:22" x14ac:dyDescent="0.25">
      <c r="A504" s="4">
        <v>165</v>
      </c>
      <c r="B504" s="4">
        <v>80</v>
      </c>
      <c r="C504" s="4">
        <v>81</v>
      </c>
      <c r="D504" s="4">
        <v>1</v>
      </c>
      <c r="E504" s="4">
        <v>1</v>
      </c>
      <c r="F504" s="4" t="s">
        <v>110</v>
      </c>
      <c r="G504" s="4">
        <v>80</v>
      </c>
      <c r="H504" s="4">
        <v>81</v>
      </c>
      <c r="I504" s="4">
        <v>3</v>
      </c>
      <c r="J504" s="4">
        <v>1</v>
      </c>
      <c r="K504" s="4" t="s">
        <v>110</v>
      </c>
      <c r="L504" s="4">
        <v>37817.879999999997</v>
      </c>
      <c r="M504" s="4">
        <v>17.54</v>
      </c>
      <c r="N504" s="4">
        <v>17.54</v>
      </c>
      <c r="O504" s="4">
        <v>1.54</v>
      </c>
      <c r="P504" s="4">
        <v>7.0250000000000004</v>
      </c>
      <c r="Q504" s="4">
        <v>0.60199999999999998</v>
      </c>
      <c r="R504" s="4">
        <v>6.9989999999999997</v>
      </c>
      <c r="S504" s="4"/>
      <c r="T504" s="4" t="str">
        <f>IF(Obstacles1114[[#This Row],[Minimum Distance Vert. Comp. (m)]]&gt;Obstacles1114[[#This Row],[Required Distance At Min. (m)]],"OK","NG")</f>
        <v>OK</v>
      </c>
      <c r="U504" s="4" t="s">
        <v>114</v>
      </c>
      <c r="V50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05" spans="1:22" x14ac:dyDescent="0.25">
      <c r="A505" s="4">
        <v>166</v>
      </c>
      <c r="B505" s="4">
        <v>81</v>
      </c>
      <c r="C505" s="4">
        <v>82</v>
      </c>
      <c r="D505" s="4">
        <v>1</v>
      </c>
      <c r="E505" s="4">
        <v>1</v>
      </c>
      <c r="F505" s="4" t="s">
        <v>105</v>
      </c>
      <c r="G505" s="4">
        <v>81</v>
      </c>
      <c r="H505" s="4">
        <v>82</v>
      </c>
      <c r="I505" s="4">
        <v>3</v>
      </c>
      <c r="J505" s="4">
        <v>1</v>
      </c>
      <c r="K505" s="4" t="s">
        <v>105</v>
      </c>
      <c r="L505" s="4">
        <v>38308.089999999997</v>
      </c>
      <c r="M505" s="4">
        <v>21.76</v>
      </c>
      <c r="N505" s="4">
        <v>21.76</v>
      </c>
      <c r="O505" s="4">
        <v>1.54</v>
      </c>
      <c r="P505" s="4">
        <v>7.0259999999999998</v>
      </c>
      <c r="Q505" s="4">
        <v>0.60199999999999998</v>
      </c>
      <c r="R505" s="4">
        <v>7</v>
      </c>
      <c r="S505" s="4"/>
      <c r="T505" s="4" t="str">
        <f>IF(Obstacles1114[[#This Row],[Minimum Distance Vert. Comp. (m)]]&gt;Obstacles1114[[#This Row],[Required Distance At Min. (m)]],"OK","NG")</f>
        <v>OK</v>
      </c>
      <c r="U505" s="4" t="s">
        <v>114</v>
      </c>
      <c r="V50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06" spans="1:22" x14ac:dyDescent="0.25">
      <c r="A506" s="4">
        <v>167</v>
      </c>
      <c r="B506" s="4">
        <v>81</v>
      </c>
      <c r="C506" s="4">
        <v>82</v>
      </c>
      <c r="D506" s="4">
        <v>1</v>
      </c>
      <c r="E506" s="4">
        <v>1</v>
      </c>
      <c r="F506" s="4" t="s">
        <v>110</v>
      </c>
      <c r="G506" s="4">
        <v>81</v>
      </c>
      <c r="H506" s="4">
        <v>82</v>
      </c>
      <c r="I506" s="4">
        <v>3</v>
      </c>
      <c r="J506" s="4">
        <v>1</v>
      </c>
      <c r="K506" s="4" t="s">
        <v>110</v>
      </c>
      <c r="L506" s="4">
        <v>38307.1</v>
      </c>
      <c r="M506" s="4">
        <v>21.76</v>
      </c>
      <c r="N506" s="4">
        <v>21.76</v>
      </c>
      <c r="O506" s="4">
        <v>1.54</v>
      </c>
      <c r="P506" s="4">
        <v>7.0259999999999998</v>
      </c>
      <c r="Q506" s="4">
        <v>0.60199999999999998</v>
      </c>
      <c r="R506" s="4">
        <v>7</v>
      </c>
      <c r="S506" s="4"/>
      <c r="T506" s="4" t="str">
        <f>IF(Obstacles1114[[#This Row],[Minimum Distance Vert. Comp. (m)]]&gt;Obstacles1114[[#This Row],[Required Distance At Min. (m)]],"OK","NG")</f>
        <v>OK</v>
      </c>
      <c r="U506" s="4" t="s">
        <v>114</v>
      </c>
      <c r="V50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07" spans="1:22" x14ac:dyDescent="0.25">
      <c r="A507" s="4">
        <v>168</v>
      </c>
      <c r="B507" s="4">
        <v>82</v>
      </c>
      <c r="C507" s="4">
        <v>83</v>
      </c>
      <c r="D507" s="4">
        <v>1</v>
      </c>
      <c r="E507" s="4">
        <v>1</v>
      </c>
      <c r="F507" s="4" t="s">
        <v>105</v>
      </c>
      <c r="G507" s="4">
        <v>82</v>
      </c>
      <c r="H507" s="4">
        <v>83</v>
      </c>
      <c r="I507" s="4">
        <v>3</v>
      </c>
      <c r="J507" s="4">
        <v>1</v>
      </c>
      <c r="K507" s="4" t="s">
        <v>105</v>
      </c>
      <c r="L507" s="4">
        <v>38787.360000000001</v>
      </c>
      <c r="M507" s="4">
        <v>16.27</v>
      </c>
      <c r="N507" s="4">
        <v>16.27</v>
      </c>
      <c r="O507" s="4">
        <v>1.54</v>
      </c>
      <c r="P507" s="4">
        <v>7.0309999999999997</v>
      </c>
      <c r="Q507" s="4">
        <v>0.68600000000000005</v>
      </c>
      <c r="R507" s="4">
        <v>6.9980000000000002</v>
      </c>
      <c r="S507" s="4"/>
      <c r="T507" s="4" t="str">
        <f>IF(Obstacles1114[[#This Row],[Minimum Distance Vert. Comp. (m)]]&gt;Obstacles1114[[#This Row],[Required Distance At Min. (m)]],"OK","NG")</f>
        <v>OK</v>
      </c>
      <c r="U507" s="4" t="s">
        <v>114</v>
      </c>
      <c r="V50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08" spans="1:22" x14ac:dyDescent="0.25">
      <c r="A508" s="4">
        <v>169</v>
      </c>
      <c r="B508" s="4">
        <v>82</v>
      </c>
      <c r="C508" s="4">
        <v>83</v>
      </c>
      <c r="D508" s="4">
        <v>1</v>
      </c>
      <c r="E508" s="4">
        <v>1</v>
      </c>
      <c r="F508" s="4" t="s">
        <v>110</v>
      </c>
      <c r="G508" s="4">
        <v>82</v>
      </c>
      <c r="H508" s="4">
        <v>83</v>
      </c>
      <c r="I508" s="4">
        <v>3</v>
      </c>
      <c r="J508" s="4">
        <v>1</v>
      </c>
      <c r="K508" s="4" t="s">
        <v>110</v>
      </c>
      <c r="L508" s="4">
        <v>38787.370000000003</v>
      </c>
      <c r="M508" s="4">
        <v>16.260000000000002</v>
      </c>
      <c r="N508" s="4">
        <v>16.260000000000002</v>
      </c>
      <c r="O508" s="4">
        <v>1.54</v>
      </c>
      <c r="P508" s="4">
        <v>7.032</v>
      </c>
      <c r="Q508" s="4">
        <v>0.68600000000000005</v>
      </c>
      <c r="R508" s="4">
        <v>6.9980000000000002</v>
      </c>
      <c r="S508" s="4"/>
      <c r="T508" s="4" t="str">
        <f>IF(Obstacles1114[[#This Row],[Minimum Distance Vert. Comp. (m)]]&gt;Obstacles1114[[#This Row],[Required Distance At Min. (m)]],"OK","NG")</f>
        <v>OK</v>
      </c>
      <c r="U508" s="4" t="s">
        <v>114</v>
      </c>
      <c r="V50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09" spans="1:22" x14ac:dyDescent="0.25">
      <c r="A509" s="4">
        <v>170</v>
      </c>
      <c r="B509" s="4">
        <v>83</v>
      </c>
      <c r="C509" s="4">
        <v>84</v>
      </c>
      <c r="D509" s="4">
        <v>41</v>
      </c>
      <c r="E509" s="4">
        <v>1</v>
      </c>
      <c r="F509" s="4" t="s">
        <v>105</v>
      </c>
      <c r="G509" s="4">
        <v>83</v>
      </c>
      <c r="H509" s="4">
        <v>84</v>
      </c>
      <c r="I509" s="4">
        <v>43</v>
      </c>
      <c r="J509" s="4">
        <v>1</v>
      </c>
      <c r="K509" s="4" t="s">
        <v>105</v>
      </c>
      <c r="L509" s="4">
        <v>39238.550000000003</v>
      </c>
      <c r="M509" s="4">
        <v>15.56</v>
      </c>
      <c r="N509" s="4">
        <v>15.56</v>
      </c>
      <c r="O509" s="4">
        <v>1.54</v>
      </c>
      <c r="P509" s="4">
        <v>7.0309999999999997</v>
      </c>
      <c r="Q509" s="4">
        <v>0.68700000000000006</v>
      </c>
      <c r="R509" s="4">
        <v>6.9980000000000002</v>
      </c>
      <c r="S509" s="4"/>
      <c r="T509" s="4" t="str">
        <f>IF(Obstacles1114[[#This Row],[Minimum Distance Vert. Comp. (m)]]&gt;Obstacles1114[[#This Row],[Required Distance At Min. (m)]],"OK","NG")</f>
        <v>OK</v>
      </c>
      <c r="U509" s="4" t="s">
        <v>114</v>
      </c>
      <c r="V50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10" spans="1:22" x14ac:dyDescent="0.25">
      <c r="A510" s="4">
        <v>171</v>
      </c>
      <c r="B510" s="4">
        <v>83</v>
      </c>
      <c r="C510" s="4">
        <v>84</v>
      </c>
      <c r="D510" s="4">
        <v>41</v>
      </c>
      <c r="E510" s="4">
        <v>1</v>
      </c>
      <c r="F510" s="4" t="s">
        <v>110</v>
      </c>
      <c r="G510" s="4">
        <v>83</v>
      </c>
      <c r="H510" s="4">
        <v>84</v>
      </c>
      <c r="I510" s="4">
        <v>43</v>
      </c>
      <c r="J510" s="4">
        <v>1</v>
      </c>
      <c r="K510" s="4" t="s">
        <v>110</v>
      </c>
      <c r="L510" s="4">
        <v>39238.54</v>
      </c>
      <c r="M510" s="4">
        <v>15.56</v>
      </c>
      <c r="N510" s="4">
        <v>15.56</v>
      </c>
      <c r="O510" s="4">
        <v>1.54</v>
      </c>
      <c r="P510" s="4">
        <v>7.0309999999999997</v>
      </c>
      <c r="Q510" s="4">
        <v>0.68700000000000006</v>
      </c>
      <c r="R510" s="4">
        <v>6.9980000000000002</v>
      </c>
      <c r="S510" s="4"/>
      <c r="T510" s="4" t="str">
        <f>IF(Obstacles1114[[#This Row],[Minimum Distance Vert. Comp. (m)]]&gt;Obstacles1114[[#This Row],[Required Distance At Min. (m)]],"OK","NG")</f>
        <v>OK</v>
      </c>
      <c r="U510" s="4" t="s">
        <v>114</v>
      </c>
      <c r="V51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11" spans="1:22" x14ac:dyDescent="0.25">
      <c r="A511" s="4">
        <v>172</v>
      </c>
      <c r="B511" s="4">
        <v>84</v>
      </c>
      <c r="C511" s="4">
        <v>85</v>
      </c>
      <c r="D511" s="4">
        <v>1</v>
      </c>
      <c r="E511" s="4">
        <v>1</v>
      </c>
      <c r="F511" s="4" t="s">
        <v>105</v>
      </c>
      <c r="G511" s="4">
        <v>84</v>
      </c>
      <c r="H511" s="4">
        <v>85</v>
      </c>
      <c r="I511" s="4">
        <v>3</v>
      </c>
      <c r="J511" s="4">
        <v>1</v>
      </c>
      <c r="K511" s="4" t="s">
        <v>105</v>
      </c>
      <c r="L511" s="4">
        <v>39697.93</v>
      </c>
      <c r="M511" s="4">
        <v>19.170000000000002</v>
      </c>
      <c r="N511" s="4">
        <v>19.170000000000002</v>
      </c>
      <c r="O511" s="4">
        <v>1.54</v>
      </c>
      <c r="P511" s="4">
        <v>7.0229999999999997</v>
      </c>
      <c r="Q511" s="4">
        <v>0.627</v>
      </c>
      <c r="R511" s="4">
        <v>6.9950000000000001</v>
      </c>
      <c r="S511" s="4"/>
      <c r="T511" s="4" t="str">
        <f>IF(Obstacles1114[[#This Row],[Minimum Distance Vert. Comp. (m)]]&gt;Obstacles1114[[#This Row],[Required Distance At Min. (m)]],"OK","NG")</f>
        <v>OK</v>
      </c>
      <c r="U511" s="4" t="s">
        <v>114</v>
      </c>
      <c r="V51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12" spans="1:22" x14ac:dyDescent="0.25">
      <c r="A512" s="4">
        <v>173</v>
      </c>
      <c r="B512" s="4">
        <v>84</v>
      </c>
      <c r="C512" s="4">
        <v>85</v>
      </c>
      <c r="D512" s="4">
        <v>1</v>
      </c>
      <c r="E512" s="4">
        <v>1</v>
      </c>
      <c r="F512" s="4" t="s">
        <v>110</v>
      </c>
      <c r="G512" s="4">
        <v>84</v>
      </c>
      <c r="H512" s="4">
        <v>85</v>
      </c>
      <c r="I512" s="4">
        <v>3</v>
      </c>
      <c r="J512" s="4">
        <v>1</v>
      </c>
      <c r="K512" s="4" t="s">
        <v>110</v>
      </c>
      <c r="L512" s="4">
        <v>39698.11</v>
      </c>
      <c r="M512" s="4">
        <v>19.170000000000002</v>
      </c>
      <c r="N512" s="4">
        <v>19.170000000000002</v>
      </c>
      <c r="O512" s="4">
        <v>1.54</v>
      </c>
      <c r="P512" s="4">
        <v>7.024</v>
      </c>
      <c r="Q512" s="4">
        <v>0.627</v>
      </c>
      <c r="R512" s="4">
        <v>6.9960000000000004</v>
      </c>
      <c r="S512" s="4"/>
      <c r="T512" s="4" t="str">
        <f>IF(Obstacles1114[[#This Row],[Minimum Distance Vert. Comp. (m)]]&gt;Obstacles1114[[#This Row],[Required Distance At Min. (m)]],"OK","NG")</f>
        <v>OK</v>
      </c>
      <c r="U512" s="4" t="s">
        <v>114</v>
      </c>
      <c r="V51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13" spans="1:22" x14ac:dyDescent="0.25">
      <c r="A513" s="4">
        <v>174</v>
      </c>
      <c r="B513" s="4">
        <v>85</v>
      </c>
      <c r="C513" s="4">
        <v>86</v>
      </c>
      <c r="D513" s="4">
        <v>1</v>
      </c>
      <c r="E513" s="4">
        <v>1</v>
      </c>
      <c r="F513" s="4" t="s">
        <v>105</v>
      </c>
      <c r="G513" s="4">
        <v>85</v>
      </c>
      <c r="H513" s="4">
        <v>86</v>
      </c>
      <c r="I513" s="4">
        <v>3</v>
      </c>
      <c r="J513" s="4">
        <v>1</v>
      </c>
      <c r="K513" s="4" t="s">
        <v>105</v>
      </c>
      <c r="L513" s="4">
        <v>40214.93</v>
      </c>
      <c r="M513" s="4">
        <v>24.46</v>
      </c>
      <c r="N513" s="4">
        <v>24.46</v>
      </c>
      <c r="O513" s="4">
        <v>1.54</v>
      </c>
      <c r="P513" s="4">
        <v>7.0259999999999998</v>
      </c>
      <c r="Q513" s="4">
        <v>0.60399999999999998</v>
      </c>
      <c r="R513" s="4">
        <v>7</v>
      </c>
      <c r="S513" s="4"/>
      <c r="T513" s="4" t="str">
        <f>IF(Obstacles1114[[#This Row],[Minimum Distance Vert. Comp. (m)]]&gt;Obstacles1114[[#This Row],[Required Distance At Min. (m)]],"OK","NG")</f>
        <v>OK</v>
      </c>
      <c r="U513" s="4" t="s">
        <v>114</v>
      </c>
      <c r="V51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14" spans="1:22" x14ac:dyDescent="0.25">
      <c r="A514" s="4">
        <v>175</v>
      </c>
      <c r="B514" s="4">
        <v>85</v>
      </c>
      <c r="C514" s="4">
        <v>86</v>
      </c>
      <c r="D514" s="4">
        <v>1</v>
      </c>
      <c r="E514" s="4">
        <v>1</v>
      </c>
      <c r="F514" s="4" t="s">
        <v>110</v>
      </c>
      <c r="G514" s="4">
        <v>85</v>
      </c>
      <c r="H514" s="4">
        <v>86</v>
      </c>
      <c r="I514" s="4">
        <v>3</v>
      </c>
      <c r="J514" s="4">
        <v>1</v>
      </c>
      <c r="K514" s="4" t="s">
        <v>110</v>
      </c>
      <c r="L514" s="4">
        <v>40215.86</v>
      </c>
      <c r="M514" s="4">
        <v>24.46</v>
      </c>
      <c r="N514" s="4">
        <v>24.46</v>
      </c>
      <c r="O514" s="4">
        <v>1.54</v>
      </c>
      <c r="P514" s="4">
        <v>7.0250000000000004</v>
      </c>
      <c r="Q514" s="4">
        <v>0.60399999999999998</v>
      </c>
      <c r="R514" s="4">
        <v>6.9989999999999997</v>
      </c>
      <c r="S514" s="4"/>
      <c r="T514" s="4" t="str">
        <f>IF(Obstacles1114[[#This Row],[Minimum Distance Vert. Comp. (m)]]&gt;Obstacles1114[[#This Row],[Required Distance At Min. (m)]],"OK","NG")</f>
        <v>OK</v>
      </c>
      <c r="U514" s="4" t="s">
        <v>114</v>
      </c>
      <c r="V51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15" spans="1:22" x14ac:dyDescent="0.25">
      <c r="A515" s="4">
        <v>176</v>
      </c>
      <c r="B515" s="4">
        <v>86</v>
      </c>
      <c r="C515" s="4">
        <v>87</v>
      </c>
      <c r="D515" s="4">
        <v>1</v>
      </c>
      <c r="E515" s="4">
        <v>1</v>
      </c>
      <c r="F515" s="4" t="s">
        <v>105</v>
      </c>
      <c r="G515" s="4">
        <v>86</v>
      </c>
      <c r="H515" s="4">
        <v>87</v>
      </c>
      <c r="I515" s="4">
        <v>3</v>
      </c>
      <c r="J515" s="4">
        <v>1</v>
      </c>
      <c r="K515" s="4" t="s">
        <v>105</v>
      </c>
      <c r="L515" s="4">
        <v>40732.89</v>
      </c>
      <c r="M515" s="4">
        <v>19.12</v>
      </c>
      <c r="N515" s="4">
        <v>19.12</v>
      </c>
      <c r="O515" s="4">
        <v>1.54</v>
      </c>
      <c r="P515" s="4">
        <v>7.0259999999999998</v>
      </c>
      <c r="Q515" s="4">
        <v>0.60199999999999998</v>
      </c>
      <c r="R515" s="4">
        <v>7</v>
      </c>
      <c r="S515" s="4"/>
      <c r="T515" s="4" t="str">
        <f>IF(Obstacles1114[[#This Row],[Minimum Distance Vert. Comp. (m)]]&gt;Obstacles1114[[#This Row],[Required Distance At Min. (m)]],"OK","NG")</f>
        <v>OK</v>
      </c>
      <c r="U515" s="4" t="s">
        <v>114</v>
      </c>
      <c r="V51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16" spans="1:22" x14ac:dyDescent="0.25">
      <c r="A516" s="4">
        <v>177</v>
      </c>
      <c r="B516" s="4">
        <v>86</v>
      </c>
      <c r="C516" s="4">
        <v>87</v>
      </c>
      <c r="D516" s="4">
        <v>1</v>
      </c>
      <c r="E516" s="4">
        <v>1</v>
      </c>
      <c r="F516" s="4" t="s">
        <v>110</v>
      </c>
      <c r="G516" s="4">
        <v>86</v>
      </c>
      <c r="H516" s="4">
        <v>87</v>
      </c>
      <c r="I516" s="4">
        <v>3</v>
      </c>
      <c r="J516" s="4">
        <v>1</v>
      </c>
      <c r="K516" s="4" t="s">
        <v>110</v>
      </c>
      <c r="L516" s="4">
        <v>40731.93</v>
      </c>
      <c r="M516" s="4">
        <v>19.11</v>
      </c>
      <c r="N516" s="4">
        <v>19.11</v>
      </c>
      <c r="O516" s="4">
        <v>1.54</v>
      </c>
      <c r="P516" s="4">
        <v>7.0250000000000004</v>
      </c>
      <c r="Q516" s="4">
        <v>0.60199999999999998</v>
      </c>
      <c r="R516" s="4">
        <v>7</v>
      </c>
      <c r="S516" s="4"/>
      <c r="T516" s="4" t="str">
        <f>IF(Obstacles1114[[#This Row],[Minimum Distance Vert. Comp. (m)]]&gt;Obstacles1114[[#This Row],[Required Distance At Min. (m)]],"OK","NG")</f>
        <v>OK</v>
      </c>
      <c r="U516" s="4" t="s">
        <v>114</v>
      </c>
      <c r="V51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17" spans="1:22" x14ac:dyDescent="0.25">
      <c r="A517" s="4">
        <v>178</v>
      </c>
      <c r="B517" s="4">
        <v>87</v>
      </c>
      <c r="C517" s="4">
        <v>88</v>
      </c>
      <c r="D517" s="4">
        <v>1</v>
      </c>
      <c r="E517" s="4">
        <v>1</v>
      </c>
      <c r="F517" s="4" t="s">
        <v>105</v>
      </c>
      <c r="G517" s="4">
        <v>87</v>
      </c>
      <c r="H517" s="4">
        <v>88</v>
      </c>
      <c r="I517" s="4">
        <v>3</v>
      </c>
      <c r="J517" s="4">
        <v>1</v>
      </c>
      <c r="K517" s="4" t="s">
        <v>105</v>
      </c>
      <c r="L517" s="4">
        <v>41218.89</v>
      </c>
      <c r="M517" s="4">
        <v>19.46</v>
      </c>
      <c r="N517" s="4">
        <v>19.46</v>
      </c>
      <c r="O517" s="4">
        <v>1.54</v>
      </c>
      <c r="P517" s="4">
        <v>7.0250000000000004</v>
      </c>
      <c r="Q517" s="4">
        <v>0.60599999999999998</v>
      </c>
      <c r="R517" s="4">
        <v>6.9989999999999997</v>
      </c>
      <c r="S517" s="4"/>
      <c r="T517" s="4" t="str">
        <f>IF(Obstacles1114[[#This Row],[Minimum Distance Vert. Comp. (m)]]&gt;Obstacles1114[[#This Row],[Required Distance At Min. (m)]],"OK","NG")</f>
        <v>OK</v>
      </c>
      <c r="U517" s="4" t="s">
        <v>114</v>
      </c>
      <c r="V51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18" spans="1:22" x14ac:dyDescent="0.25">
      <c r="A518" s="4">
        <v>179</v>
      </c>
      <c r="B518" s="4">
        <v>87</v>
      </c>
      <c r="C518" s="4">
        <v>88</v>
      </c>
      <c r="D518" s="4">
        <v>1</v>
      </c>
      <c r="E518" s="4">
        <v>1</v>
      </c>
      <c r="F518" s="4" t="s">
        <v>110</v>
      </c>
      <c r="G518" s="4">
        <v>87</v>
      </c>
      <c r="H518" s="4">
        <v>88</v>
      </c>
      <c r="I518" s="4">
        <v>3</v>
      </c>
      <c r="J518" s="4">
        <v>1</v>
      </c>
      <c r="K518" s="4" t="s">
        <v>110</v>
      </c>
      <c r="L518" s="4">
        <v>41219.47</v>
      </c>
      <c r="M518" s="4">
        <v>19.46</v>
      </c>
      <c r="N518" s="4">
        <v>19.46</v>
      </c>
      <c r="O518" s="4">
        <v>1.54</v>
      </c>
      <c r="P518" s="4">
        <v>7.0250000000000004</v>
      </c>
      <c r="Q518" s="4">
        <v>0.60599999999999998</v>
      </c>
      <c r="R518" s="4">
        <v>6.9989999999999997</v>
      </c>
      <c r="S518" s="4"/>
      <c r="T518" s="4" t="str">
        <f>IF(Obstacles1114[[#This Row],[Minimum Distance Vert. Comp. (m)]]&gt;Obstacles1114[[#This Row],[Required Distance At Min. (m)]],"OK","NG")</f>
        <v>OK</v>
      </c>
      <c r="U518" s="4" t="s">
        <v>114</v>
      </c>
      <c r="V51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19" spans="1:22" x14ac:dyDescent="0.25">
      <c r="A519" s="4">
        <v>180</v>
      </c>
      <c r="B519" s="4">
        <v>88</v>
      </c>
      <c r="C519" s="4">
        <v>89</v>
      </c>
      <c r="D519" s="4">
        <v>1</v>
      </c>
      <c r="E519" s="4">
        <v>1</v>
      </c>
      <c r="F519" s="4" t="s">
        <v>105</v>
      </c>
      <c r="G519" s="4">
        <v>88</v>
      </c>
      <c r="H519" s="4">
        <v>89</v>
      </c>
      <c r="I519" s="4">
        <v>3</v>
      </c>
      <c r="J519" s="4">
        <v>1</v>
      </c>
      <c r="K519" s="4" t="s">
        <v>105</v>
      </c>
      <c r="L519" s="4">
        <v>41705.42</v>
      </c>
      <c r="M519" s="4">
        <v>19.05</v>
      </c>
      <c r="N519" s="4">
        <v>19.05</v>
      </c>
      <c r="O519" s="4">
        <v>1.54</v>
      </c>
      <c r="P519" s="4">
        <v>7.0250000000000004</v>
      </c>
      <c r="Q519" s="4">
        <v>0.61</v>
      </c>
      <c r="R519" s="4">
        <v>6.9980000000000002</v>
      </c>
      <c r="S519" s="4"/>
      <c r="T519" s="4" t="str">
        <f>IF(Obstacles1114[[#This Row],[Minimum Distance Vert. Comp. (m)]]&gt;Obstacles1114[[#This Row],[Required Distance At Min. (m)]],"OK","NG")</f>
        <v>OK</v>
      </c>
      <c r="U519" s="4" t="s">
        <v>114</v>
      </c>
      <c r="V51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20" spans="1:22" x14ac:dyDescent="0.25">
      <c r="A520" s="4">
        <v>181</v>
      </c>
      <c r="B520" s="4">
        <v>88</v>
      </c>
      <c r="C520" s="4">
        <v>89</v>
      </c>
      <c r="D520" s="4">
        <v>1</v>
      </c>
      <c r="E520" s="4">
        <v>1</v>
      </c>
      <c r="F520" s="4" t="s">
        <v>110</v>
      </c>
      <c r="G520" s="4">
        <v>88</v>
      </c>
      <c r="H520" s="4">
        <v>89</v>
      </c>
      <c r="I520" s="4">
        <v>3</v>
      </c>
      <c r="J520" s="4">
        <v>1</v>
      </c>
      <c r="K520" s="4" t="s">
        <v>110</v>
      </c>
      <c r="L520" s="4">
        <v>41705.53</v>
      </c>
      <c r="M520" s="4">
        <v>19.05</v>
      </c>
      <c r="N520" s="4">
        <v>19.05</v>
      </c>
      <c r="O520" s="4">
        <v>1.54</v>
      </c>
      <c r="P520" s="4">
        <v>7.0250000000000004</v>
      </c>
      <c r="Q520" s="4">
        <v>0.61</v>
      </c>
      <c r="R520" s="4">
        <v>6.9980000000000002</v>
      </c>
      <c r="S520" s="4"/>
      <c r="T520" s="4" t="str">
        <f>IF(Obstacles1114[[#This Row],[Minimum Distance Vert. Comp. (m)]]&gt;Obstacles1114[[#This Row],[Required Distance At Min. (m)]],"OK","NG")</f>
        <v>OK</v>
      </c>
      <c r="U520" s="4" t="s">
        <v>114</v>
      </c>
      <c r="V52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21" spans="1:22" x14ac:dyDescent="0.25">
      <c r="A521" s="4">
        <v>182</v>
      </c>
      <c r="B521" s="4">
        <v>89</v>
      </c>
      <c r="C521" s="4">
        <v>90</v>
      </c>
      <c r="D521" s="4">
        <v>1</v>
      </c>
      <c r="E521" s="4">
        <v>1</v>
      </c>
      <c r="F521" s="4" t="s">
        <v>105</v>
      </c>
      <c r="G521" s="4">
        <v>89</v>
      </c>
      <c r="H521" s="4">
        <v>90</v>
      </c>
      <c r="I521" s="4">
        <v>3</v>
      </c>
      <c r="J521" s="4">
        <v>1</v>
      </c>
      <c r="K521" s="4" t="s">
        <v>105</v>
      </c>
      <c r="L521" s="4">
        <v>42227.92</v>
      </c>
      <c r="M521" s="4">
        <v>25.44</v>
      </c>
      <c r="N521" s="4">
        <v>25.44</v>
      </c>
      <c r="O521" s="4">
        <v>1.54</v>
      </c>
      <c r="P521" s="4">
        <v>7.0259999999999998</v>
      </c>
      <c r="Q521" s="4">
        <v>0.6</v>
      </c>
      <c r="R521" s="4">
        <v>7</v>
      </c>
      <c r="S521" s="4"/>
      <c r="T521" s="4" t="str">
        <f>IF(Obstacles1114[[#This Row],[Minimum Distance Vert. Comp. (m)]]&gt;Obstacles1114[[#This Row],[Required Distance At Min. (m)]],"OK","NG")</f>
        <v>OK</v>
      </c>
      <c r="U521" s="4" t="s">
        <v>114</v>
      </c>
      <c r="V52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22" spans="1:22" x14ac:dyDescent="0.25">
      <c r="A522" s="4">
        <v>183</v>
      </c>
      <c r="B522" s="4">
        <v>89</v>
      </c>
      <c r="C522" s="4">
        <v>90</v>
      </c>
      <c r="D522" s="4">
        <v>1</v>
      </c>
      <c r="E522" s="4">
        <v>1</v>
      </c>
      <c r="F522" s="4" t="s">
        <v>110</v>
      </c>
      <c r="G522" s="4">
        <v>89</v>
      </c>
      <c r="H522" s="4">
        <v>90</v>
      </c>
      <c r="I522" s="4">
        <v>3</v>
      </c>
      <c r="J522" s="4">
        <v>1</v>
      </c>
      <c r="K522" s="4" t="s">
        <v>110</v>
      </c>
      <c r="L522" s="4">
        <v>42227.41</v>
      </c>
      <c r="M522" s="4">
        <v>25.44</v>
      </c>
      <c r="N522" s="4">
        <v>25.44</v>
      </c>
      <c r="O522" s="4">
        <v>1.54</v>
      </c>
      <c r="P522" s="4">
        <v>7.0259999999999998</v>
      </c>
      <c r="Q522" s="4">
        <v>0.6</v>
      </c>
      <c r="R522" s="4">
        <v>7</v>
      </c>
      <c r="S522" s="4"/>
      <c r="T522" s="4" t="str">
        <f>IF(Obstacles1114[[#This Row],[Minimum Distance Vert. Comp. (m)]]&gt;Obstacles1114[[#This Row],[Required Distance At Min. (m)]],"OK","NG")</f>
        <v>OK</v>
      </c>
      <c r="U522" s="4" t="s">
        <v>114</v>
      </c>
      <c r="V52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23" spans="1:22" x14ac:dyDescent="0.25">
      <c r="A523" s="4">
        <v>184</v>
      </c>
      <c r="B523" s="4">
        <v>90</v>
      </c>
      <c r="C523" s="4">
        <v>91</v>
      </c>
      <c r="D523" s="4">
        <v>1</v>
      </c>
      <c r="E523" s="4">
        <v>1</v>
      </c>
      <c r="F523" s="4" t="s">
        <v>105</v>
      </c>
      <c r="G523" s="4">
        <v>90</v>
      </c>
      <c r="H523" s="4">
        <v>91</v>
      </c>
      <c r="I523" s="4">
        <v>3</v>
      </c>
      <c r="J523" s="4">
        <v>1</v>
      </c>
      <c r="K523" s="4" t="s">
        <v>105</v>
      </c>
      <c r="L523" s="4">
        <v>42741.9</v>
      </c>
      <c r="M523" s="4">
        <v>17.850000000000001</v>
      </c>
      <c r="N523" s="4">
        <v>17.850000000000001</v>
      </c>
      <c r="O523" s="4">
        <v>1.54</v>
      </c>
      <c r="P523" s="4">
        <v>7.0259999999999998</v>
      </c>
      <c r="Q523" s="4">
        <v>0.60099999999999998</v>
      </c>
      <c r="R523" s="4">
        <v>7</v>
      </c>
      <c r="S523" s="4"/>
      <c r="T523" s="4" t="str">
        <f>IF(Obstacles1114[[#This Row],[Minimum Distance Vert. Comp. (m)]]&gt;Obstacles1114[[#This Row],[Required Distance At Min. (m)]],"OK","NG")</f>
        <v>OK</v>
      </c>
      <c r="U523" s="4" t="s">
        <v>114</v>
      </c>
      <c r="V52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24" spans="1:22" x14ac:dyDescent="0.25">
      <c r="A524" s="4">
        <v>185</v>
      </c>
      <c r="B524" s="4">
        <v>90</v>
      </c>
      <c r="C524" s="4">
        <v>91</v>
      </c>
      <c r="D524" s="4">
        <v>1</v>
      </c>
      <c r="E524" s="4">
        <v>1</v>
      </c>
      <c r="F524" s="4" t="s">
        <v>110</v>
      </c>
      <c r="G524" s="4">
        <v>90</v>
      </c>
      <c r="H524" s="4">
        <v>91</v>
      </c>
      <c r="I524" s="4">
        <v>3</v>
      </c>
      <c r="J524" s="4">
        <v>1</v>
      </c>
      <c r="K524" s="4" t="s">
        <v>110</v>
      </c>
      <c r="L524" s="4">
        <v>42740.94</v>
      </c>
      <c r="M524" s="4">
        <v>17.850000000000001</v>
      </c>
      <c r="N524" s="4">
        <v>17.850000000000001</v>
      </c>
      <c r="O524" s="4">
        <v>1.54</v>
      </c>
      <c r="P524" s="4">
        <v>7.0259999999999998</v>
      </c>
      <c r="Q524" s="4">
        <v>0.60099999999999998</v>
      </c>
      <c r="R524" s="4">
        <v>7</v>
      </c>
      <c r="S524" s="4"/>
      <c r="T524" s="4" t="str">
        <f>IF(Obstacles1114[[#This Row],[Minimum Distance Vert. Comp. (m)]]&gt;Obstacles1114[[#This Row],[Required Distance At Min. (m)]],"OK","NG")</f>
        <v>OK</v>
      </c>
      <c r="U524" s="4" t="s">
        <v>114</v>
      </c>
      <c r="V52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25" spans="1:22" x14ac:dyDescent="0.25">
      <c r="A525" s="4">
        <v>186</v>
      </c>
      <c r="B525" s="4">
        <v>91</v>
      </c>
      <c r="C525" s="4">
        <v>92</v>
      </c>
      <c r="D525" s="4">
        <v>1</v>
      </c>
      <c r="E525" s="4">
        <v>1</v>
      </c>
      <c r="F525" s="4" t="s">
        <v>105</v>
      </c>
      <c r="G525" s="4">
        <v>91</v>
      </c>
      <c r="H525" s="4">
        <v>92</v>
      </c>
      <c r="I525" s="4">
        <v>3</v>
      </c>
      <c r="J525" s="4">
        <v>1</v>
      </c>
      <c r="K525" s="4" t="s">
        <v>105</v>
      </c>
      <c r="L525" s="4">
        <v>43173.58</v>
      </c>
      <c r="M525" s="4">
        <v>13.05</v>
      </c>
      <c r="N525" s="4">
        <v>13.05</v>
      </c>
      <c r="O525" s="4">
        <v>1.54</v>
      </c>
      <c r="P525" s="4">
        <v>7.0259999999999998</v>
      </c>
      <c r="Q525" s="4">
        <v>0.60199999999999998</v>
      </c>
      <c r="R525" s="4">
        <v>7</v>
      </c>
      <c r="S525" s="4"/>
      <c r="T525" s="4" t="str">
        <f>IF(Obstacles1114[[#This Row],[Minimum Distance Vert. Comp. (m)]]&gt;Obstacles1114[[#This Row],[Required Distance At Min. (m)]],"OK","NG")</f>
        <v>OK</v>
      </c>
      <c r="U525" s="4" t="s">
        <v>114</v>
      </c>
      <c r="V52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26" spans="1:22" x14ac:dyDescent="0.25">
      <c r="A526" s="4">
        <v>187</v>
      </c>
      <c r="B526" s="4">
        <v>91</v>
      </c>
      <c r="C526" s="4">
        <v>92</v>
      </c>
      <c r="D526" s="4">
        <v>1</v>
      </c>
      <c r="E526" s="4">
        <v>1</v>
      </c>
      <c r="F526" s="4" t="s">
        <v>110</v>
      </c>
      <c r="G526" s="4">
        <v>91</v>
      </c>
      <c r="H526" s="4">
        <v>92</v>
      </c>
      <c r="I526" s="4">
        <v>3</v>
      </c>
      <c r="J526" s="4">
        <v>1</v>
      </c>
      <c r="K526" s="4" t="s">
        <v>110</v>
      </c>
      <c r="L526" s="4">
        <v>43174.03</v>
      </c>
      <c r="M526" s="4">
        <v>13.05</v>
      </c>
      <c r="N526" s="4">
        <v>13.05</v>
      </c>
      <c r="O526" s="4">
        <v>1.54</v>
      </c>
      <c r="P526" s="4">
        <v>7.0250000000000004</v>
      </c>
      <c r="Q526" s="4">
        <v>0.60199999999999998</v>
      </c>
      <c r="R526" s="4">
        <v>7</v>
      </c>
      <c r="S526" s="4"/>
      <c r="T526" s="4" t="str">
        <f>IF(Obstacles1114[[#This Row],[Minimum Distance Vert. Comp. (m)]]&gt;Obstacles1114[[#This Row],[Required Distance At Min. (m)]],"OK","NG")</f>
        <v>OK</v>
      </c>
      <c r="U526" s="4" t="s">
        <v>114</v>
      </c>
      <c r="V52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27" spans="1:22" x14ac:dyDescent="0.25">
      <c r="A527" s="4">
        <v>188</v>
      </c>
      <c r="B527" s="4">
        <v>92</v>
      </c>
      <c r="C527" s="4">
        <v>93</v>
      </c>
      <c r="D527" s="4">
        <v>1</v>
      </c>
      <c r="E527" s="4">
        <v>1</v>
      </c>
      <c r="F527" s="4" t="s">
        <v>105</v>
      </c>
      <c r="G527" s="4">
        <v>92</v>
      </c>
      <c r="H527" s="4">
        <v>93</v>
      </c>
      <c r="I527" s="4">
        <v>3</v>
      </c>
      <c r="J527" s="4">
        <v>1</v>
      </c>
      <c r="K527" s="4" t="s">
        <v>105</v>
      </c>
      <c r="L527" s="4">
        <v>43594.23</v>
      </c>
      <c r="M527" s="4">
        <v>16.05</v>
      </c>
      <c r="N527" s="4">
        <v>16.05</v>
      </c>
      <c r="O527" s="4">
        <v>1.54</v>
      </c>
      <c r="P527" s="4">
        <v>7.0250000000000004</v>
      </c>
      <c r="Q527" s="4">
        <v>0.60699999999999998</v>
      </c>
      <c r="R527" s="4">
        <v>6.9989999999999997</v>
      </c>
      <c r="S527" s="4"/>
      <c r="T527" s="4" t="str">
        <f>IF(Obstacles1114[[#This Row],[Minimum Distance Vert. Comp. (m)]]&gt;Obstacles1114[[#This Row],[Required Distance At Min. (m)]],"OK","NG")</f>
        <v>OK</v>
      </c>
      <c r="U527" s="4" t="s">
        <v>114</v>
      </c>
      <c r="V52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28" spans="1:22" x14ac:dyDescent="0.25">
      <c r="A528" s="4">
        <v>189</v>
      </c>
      <c r="B528" s="4">
        <v>92</v>
      </c>
      <c r="C528" s="4">
        <v>93</v>
      </c>
      <c r="D528" s="4">
        <v>1</v>
      </c>
      <c r="E528" s="4">
        <v>1</v>
      </c>
      <c r="F528" s="4" t="s">
        <v>110</v>
      </c>
      <c r="G528" s="4">
        <v>92</v>
      </c>
      <c r="H528" s="4">
        <v>93</v>
      </c>
      <c r="I528" s="4">
        <v>3</v>
      </c>
      <c r="J528" s="4">
        <v>1</v>
      </c>
      <c r="K528" s="4" t="s">
        <v>110</v>
      </c>
      <c r="L528" s="4">
        <v>43593.83</v>
      </c>
      <c r="M528" s="4">
        <v>16.05</v>
      </c>
      <c r="N528" s="4">
        <v>16.05</v>
      </c>
      <c r="O528" s="4">
        <v>1.54</v>
      </c>
      <c r="P528" s="4">
        <v>7.0250000000000004</v>
      </c>
      <c r="Q528" s="4">
        <v>0.60699999999999998</v>
      </c>
      <c r="R528" s="4">
        <v>6.9989999999999997</v>
      </c>
      <c r="S528" s="4"/>
      <c r="T528" s="4" t="str">
        <f>IF(Obstacles1114[[#This Row],[Minimum Distance Vert. Comp. (m)]]&gt;Obstacles1114[[#This Row],[Required Distance At Min. (m)]],"OK","NG")</f>
        <v>OK</v>
      </c>
      <c r="U528" s="4" t="s">
        <v>114</v>
      </c>
      <c r="V52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29" spans="1:22" x14ac:dyDescent="0.25">
      <c r="A529" s="4">
        <v>190</v>
      </c>
      <c r="B529" s="4">
        <v>93</v>
      </c>
      <c r="C529" s="4">
        <v>94</v>
      </c>
      <c r="D529" s="4">
        <v>1</v>
      </c>
      <c r="E529" s="4">
        <v>1</v>
      </c>
      <c r="F529" s="4" t="s">
        <v>105</v>
      </c>
      <c r="G529" s="4">
        <v>93</v>
      </c>
      <c r="H529" s="4">
        <v>94</v>
      </c>
      <c r="I529" s="4">
        <v>3</v>
      </c>
      <c r="J529" s="4">
        <v>1</v>
      </c>
      <c r="K529" s="4" t="s">
        <v>105</v>
      </c>
      <c r="L529" s="4">
        <v>44081.66</v>
      </c>
      <c r="M529" s="4">
        <v>23.09</v>
      </c>
      <c r="N529" s="4">
        <v>23.09</v>
      </c>
      <c r="O529" s="4">
        <v>1.54</v>
      </c>
      <c r="P529" s="4">
        <v>7.0259999999999998</v>
      </c>
      <c r="Q529" s="4">
        <v>0.60299999999999998</v>
      </c>
      <c r="R529" s="4">
        <v>7</v>
      </c>
      <c r="S529" s="4"/>
      <c r="T529" s="4" t="str">
        <f>IF(Obstacles1114[[#This Row],[Minimum Distance Vert. Comp. (m)]]&gt;Obstacles1114[[#This Row],[Required Distance At Min. (m)]],"OK","NG")</f>
        <v>OK</v>
      </c>
      <c r="U529" s="4" t="s">
        <v>114</v>
      </c>
      <c r="V52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30" spans="1:22" x14ac:dyDescent="0.25">
      <c r="A530" s="4">
        <v>191</v>
      </c>
      <c r="B530" s="4">
        <v>93</v>
      </c>
      <c r="C530" s="4">
        <v>94</v>
      </c>
      <c r="D530" s="4">
        <v>1</v>
      </c>
      <c r="E530" s="4">
        <v>1</v>
      </c>
      <c r="F530" s="4" t="s">
        <v>110</v>
      </c>
      <c r="G530" s="4">
        <v>93</v>
      </c>
      <c r="H530" s="4">
        <v>94</v>
      </c>
      <c r="I530" s="4">
        <v>3</v>
      </c>
      <c r="J530" s="4">
        <v>1</v>
      </c>
      <c r="K530" s="4" t="s">
        <v>110</v>
      </c>
      <c r="L530" s="4">
        <v>44081.120000000003</v>
      </c>
      <c r="M530" s="4">
        <v>23.08</v>
      </c>
      <c r="N530" s="4">
        <v>23.08</v>
      </c>
      <c r="O530" s="4">
        <v>1.54</v>
      </c>
      <c r="P530" s="4">
        <v>7.0250000000000004</v>
      </c>
      <c r="Q530" s="4">
        <v>0.60199999999999998</v>
      </c>
      <c r="R530" s="4">
        <v>6.9989999999999997</v>
      </c>
      <c r="S530" s="4"/>
      <c r="T530" s="4" t="str">
        <f>IF(Obstacles1114[[#This Row],[Minimum Distance Vert. Comp. (m)]]&gt;Obstacles1114[[#This Row],[Required Distance At Min. (m)]],"OK","NG")</f>
        <v>OK</v>
      </c>
      <c r="U530" s="4" t="s">
        <v>114</v>
      </c>
      <c r="V53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31" spans="1:22" x14ac:dyDescent="0.25">
      <c r="A531" s="4">
        <v>192</v>
      </c>
      <c r="B531" s="4">
        <v>94</v>
      </c>
      <c r="C531" s="4">
        <v>95</v>
      </c>
      <c r="D531" s="4">
        <v>1</v>
      </c>
      <c r="E531" s="4">
        <v>1</v>
      </c>
      <c r="F531" s="4" t="s">
        <v>105</v>
      </c>
      <c r="G531" s="4">
        <v>94</v>
      </c>
      <c r="H531" s="4">
        <v>95</v>
      </c>
      <c r="I531" s="4">
        <v>3</v>
      </c>
      <c r="J531" s="4">
        <v>1</v>
      </c>
      <c r="K531" s="4" t="s">
        <v>105</v>
      </c>
      <c r="L531" s="4">
        <v>44602.36</v>
      </c>
      <c r="M531" s="4">
        <v>21.03</v>
      </c>
      <c r="N531" s="4">
        <v>21.03</v>
      </c>
      <c r="O531" s="4">
        <v>1.54</v>
      </c>
      <c r="P531" s="4">
        <v>7.0259999999999998</v>
      </c>
      <c r="Q531" s="4">
        <v>0.60199999999999998</v>
      </c>
      <c r="R531" s="4">
        <v>7</v>
      </c>
      <c r="S531" s="4"/>
      <c r="T531" s="4" t="str">
        <f>IF(Obstacles1114[[#This Row],[Minimum Distance Vert. Comp. (m)]]&gt;Obstacles1114[[#This Row],[Required Distance At Min. (m)]],"OK","NG")</f>
        <v>OK</v>
      </c>
      <c r="U531" s="4" t="s">
        <v>114</v>
      </c>
      <c r="V53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32" spans="1:22" x14ac:dyDescent="0.25">
      <c r="A532" s="4">
        <v>193</v>
      </c>
      <c r="B532" s="4">
        <v>94</v>
      </c>
      <c r="C532" s="4">
        <v>95</v>
      </c>
      <c r="D532" s="4">
        <v>1</v>
      </c>
      <c r="E532" s="4">
        <v>1</v>
      </c>
      <c r="F532" s="4" t="s">
        <v>110</v>
      </c>
      <c r="G532" s="4">
        <v>94</v>
      </c>
      <c r="H532" s="4">
        <v>95</v>
      </c>
      <c r="I532" s="4">
        <v>3</v>
      </c>
      <c r="J532" s="4">
        <v>1</v>
      </c>
      <c r="K532" s="4" t="s">
        <v>110</v>
      </c>
      <c r="L532" s="4">
        <v>44601.39</v>
      </c>
      <c r="M532" s="4">
        <v>21.03</v>
      </c>
      <c r="N532" s="4">
        <v>21.03</v>
      </c>
      <c r="O532" s="4">
        <v>1.54</v>
      </c>
      <c r="P532" s="4">
        <v>7.0259999999999998</v>
      </c>
      <c r="Q532" s="4">
        <v>0.60199999999999998</v>
      </c>
      <c r="R532" s="4">
        <v>7</v>
      </c>
      <c r="S532" s="4"/>
      <c r="T532" s="4" t="str">
        <f>IF(Obstacles1114[[#This Row],[Minimum Distance Vert. Comp. (m)]]&gt;Obstacles1114[[#This Row],[Required Distance At Min. (m)]],"OK","NG")</f>
        <v>OK</v>
      </c>
      <c r="U532" s="4" t="s">
        <v>114</v>
      </c>
      <c r="V53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33" spans="1:22" x14ac:dyDescent="0.25">
      <c r="A533" s="4">
        <v>194</v>
      </c>
      <c r="B533" s="4">
        <v>95</v>
      </c>
      <c r="C533" s="4">
        <v>96</v>
      </c>
      <c r="D533" s="4">
        <v>1</v>
      </c>
      <c r="E533" s="4">
        <v>1</v>
      </c>
      <c r="F533" s="4" t="s">
        <v>105</v>
      </c>
      <c r="G533" s="4">
        <v>95</v>
      </c>
      <c r="H533" s="4">
        <v>96</v>
      </c>
      <c r="I533" s="4">
        <v>3</v>
      </c>
      <c r="J533" s="4">
        <v>1</v>
      </c>
      <c r="K533" s="4" t="s">
        <v>105</v>
      </c>
      <c r="L533" s="4">
        <v>45078.96</v>
      </c>
      <c r="M533" s="4">
        <v>16.309999999999999</v>
      </c>
      <c r="N533" s="4">
        <v>16.3</v>
      </c>
      <c r="O533" s="4">
        <v>1.54</v>
      </c>
      <c r="P533" s="4">
        <v>7.0259999999999998</v>
      </c>
      <c r="Q533" s="4">
        <v>0.68400000000000005</v>
      </c>
      <c r="R533" s="4">
        <v>6.992</v>
      </c>
      <c r="S533" s="4"/>
      <c r="T533" s="4" t="str">
        <f>IF(Obstacles1114[[#This Row],[Minimum Distance Vert. Comp. (m)]]&gt;Obstacles1114[[#This Row],[Required Distance At Min. (m)]],"OK","NG")</f>
        <v>OK</v>
      </c>
      <c r="U533" s="4" t="s">
        <v>114</v>
      </c>
      <c r="V53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34" spans="1:22" x14ac:dyDescent="0.25">
      <c r="A534" s="4">
        <v>195</v>
      </c>
      <c r="B534" s="4">
        <v>95</v>
      </c>
      <c r="C534" s="4">
        <v>96</v>
      </c>
      <c r="D534" s="4">
        <v>1</v>
      </c>
      <c r="E534" s="4">
        <v>1</v>
      </c>
      <c r="F534" s="4" t="s">
        <v>110</v>
      </c>
      <c r="G534" s="4">
        <v>95</v>
      </c>
      <c r="H534" s="4">
        <v>96</v>
      </c>
      <c r="I534" s="4">
        <v>3</v>
      </c>
      <c r="J534" s="4">
        <v>1</v>
      </c>
      <c r="K534" s="4" t="s">
        <v>110</v>
      </c>
      <c r="L534" s="4">
        <v>45078.96</v>
      </c>
      <c r="M534" s="4">
        <v>16.309999999999999</v>
      </c>
      <c r="N534" s="4">
        <v>16.3</v>
      </c>
      <c r="O534" s="4">
        <v>1.54</v>
      </c>
      <c r="P534" s="4">
        <v>7.0270000000000001</v>
      </c>
      <c r="Q534" s="4">
        <v>0.69799999999999995</v>
      </c>
      <c r="R534" s="4">
        <v>6.992</v>
      </c>
      <c r="S534" s="4"/>
      <c r="T534" s="4" t="str">
        <f>IF(Obstacles1114[[#This Row],[Minimum Distance Vert. Comp. (m)]]&gt;Obstacles1114[[#This Row],[Required Distance At Min. (m)]],"OK","NG")</f>
        <v>OK</v>
      </c>
      <c r="U534" s="4" t="s">
        <v>114</v>
      </c>
      <c r="V53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35" spans="1:22" x14ac:dyDescent="0.25">
      <c r="A535" s="4">
        <v>196</v>
      </c>
      <c r="B535" s="4">
        <v>96</v>
      </c>
      <c r="C535" s="4">
        <v>97</v>
      </c>
      <c r="D535" s="4">
        <v>41</v>
      </c>
      <c r="E535" s="4">
        <v>1</v>
      </c>
      <c r="F535" s="4" t="s">
        <v>105</v>
      </c>
      <c r="G535" s="4">
        <v>96</v>
      </c>
      <c r="H535" s="4">
        <v>97</v>
      </c>
      <c r="I535" s="4">
        <v>43</v>
      </c>
      <c r="J535" s="4">
        <v>1</v>
      </c>
      <c r="K535" s="4" t="s">
        <v>105</v>
      </c>
      <c r="L535" s="4">
        <v>45506.04</v>
      </c>
      <c r="M535" s="4">
        <v>12.08</v>
      </c>
      <c r="N535" s="4">
        <v>12.08</v>
      </c>
      <c r="O535" s="4">
        <v>1.54</v>
      </c>
      <c r="P535" s="4">
        <v>7.0270000000000001</v>
      </c>
      <c r="Q535" s="4">
        <v>0.66700000000000004</v>
      </c>
      <c r="R535" s="4">
        <v>6.9950000000000001</v>
      </c>
      <c r="S535" s="4"/>
      <c r="T535" s="4" t="str">
        <f>IF(Obstacles1114[[#This Row],[Minimum Distance Vert. Comp. (m)]]&gt;Obstacles1114[[#This Row],[Required Distance At Min. (m)]],"OK","NG")</f>
        <v>OK</v>
      </c>
      <c r="U535" s="4" t="s">
        <v>114</v>
      </c>
      <c r="V53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36" spans="1:22" x14ac:dyDescent="0.25">
      <c r="A536" s="4">
        <v>197</v>
      </c>
      <c r="B536" s="4">
        <v>96</v>
      </c>
      <c r="C536" s="4">
        <v>97</v>
      </c>
      <c r="D536" s="4">
        <v>41</v>
      </c>
      <c r="E536" s="4">
        <v>1</v>
      </c>
      <c r="F536" s="4" t="s">
        <v>110</v>
      </c>
      <c r="G536" s="4">
        <v>96</v>
      </c>
      <c r="H536" s="4">
        <v>97</v>
      </c>
      <c r="I536" s="4">
        <v>43</v>
      </c>
      <c r="J536" s="4">
        <v>1</v>
      </c>
      <c r="K536" s="4" t="s">
        <v>110</v>
      </c>
      <c r="L536" s="4">
        <v>45506.03</v>
      </c>
      <c r="M536" s="4">
        <v>12.08</v>
      </c>
      <c r="N536" s="4">
        <v>12.07</v>
      </c>
      <c r="O536" s="4">
        <v>1.54</v>
      </c>
      <c r="P536" s="4">
        <v>7.0289999999999999</v>
      </c>
      <c r="Q536" s="4">
        <v>0.68</v>
      </c>
      <c r="R536" s="4">
        <v>6.9960000000000004</v>
      </c>
      <c r="S536" s="4"/>
      <c r="T536" s="4" t="str">
        <f>IF(Obstacles1114[[#This Row],[Minimum Distance Vert. Comp. (m)]]&gt;Obstacles1114[[#This Row],[Required Distance At Min. (m)]],"OK","NG")</f>
        <v>OK</v>
      </c>
      <c r="U536" s="4" t="s">
        <v>114</v>
      </c>
      <c r="V53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37" spans="1:22" x14ac:dyDescent="0.25">
      <c r="A537" s="4">
        <v>198</v>
      </c>
      <c r="B537" s="4">
        <v>97</v>
      </c>
      <c r="C537" s="4">
        <v>98</v>
      </c>
      <c r="D537" s="4">
        <v>1</v>
      </c>
      <c r="E537" s="4">
        <v>1</v>
      </c>
      <c r="F537" s="4" t="s">
        <v>105</v>
      </c>
      <c r="G537" s="4">
        <v>97</v>
      </c>
      <c r="H537" s="4">
        <v>98</v>
      </c>
      <c r="I537" s="4">
        <v>3</v>
      </c>
      <c r="J537" s="4">
        <v>1</v>
      </c>
      <c r="K537" s="4" t="s">
        <v>105</v>
      </c>
      <c r="L537" s="4">
        <v>45917.25</v>
      </c>
      <c r="M537" s="4">
        <v>16.12</v>
      </c>
      <c r="N537" s="4">
        <v>16.12</v>
      </c>
      <c r="O537" s="4">
        <v>1.54</v>
      </c>
      <c r="P537" s="4">
        <v>7.0259999999999998</v>
      </c>
      <c r="Q537" s="4">
        <v>0.60199999999999998</v>
      </c>
      <c r="R537" s="4">
        <v>7</v>
      </c>
      <c r="S537" s="4"/>
      <c r="T537" s="4" t="str">
        <f>IF(Obstacles1114[[#This Row],[Minimum Distance Vert. Comp. (m)]]&gt;Obstacles1114[[#This Row],[Required Distance At Min. (m)]],"OK","NG")</f>
        <v>OK</v>
      </c>
      <c r="U537" s="4" t="s">
        <v>114</v>
      </c>
      <c r="V53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38" spans="1:22" x14ac:dyDescent="0.25">
      <c r="A538" s="4">
        <v>199</v>
      </c>
      <c r="B538" s="4">
        <v>97</v>
      </c>
      <c r="C538" s="4">
        <v>98</v>
      </c>
      <c r="D538" s="4">
        <v>1</v>
      </c>
      <c r="E538" s="4">
        <v>1</v>
      </c>
      <c r="F538" s="4" t="s">
        <v>110</v>
      </c>
      <c r="G538" s="4">
        <v>97</v>
      </c>
      <c r="H538" s="4">
        <v>98</v>
      </c>
      <c r="I538" s="4">
        <v>3</v>
      </c>
      <c r="J538" s="4">
        <v>1</v>
      </c>
      <c r="K538" s="4" t="s">
        <v>110</v>
      </c>
      <c r="L538" s="4">
        <v>45917.26</v>
      </c>
      <c r="M538" s="4">
        <v>16.12</v>
      </c>
      <c r="N538" s="4">
        <v>16.12</v>
      </c>
      <c r="O538" s="4">
        <v>1.54</v>
      </c>
      <c r="P538" s="4">
        <v>7.0259999999999998</v>
      </c>
      <c r="Q538" s="4">
        <v>0.60199999999999998</v>
      </c>
      <c r="R538" s="4">
        <v>7</v>
      </c>
      <c r="S538" s="4"/>
      <c r="T538" s="4" t="str">
        <f>IF(Obstacles1114[[#This Row],[Minimum Distance Vert. Comp. (m)]]&gt;Obstacles1114[[#This Row],[Required Distance At Min. (m)]],"OK","NG")</f>
        <v>OK</v>
      </c>
      <c r="U538" s="4" t="s">
        <v>114</v>
      </c>
      <c r="V53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39" spans="1:22" x14ac:dyDescent="0.25">
      <c r="A539" s="4">
        <v>200</v>
      </c>
      <c r="B539" s="4">
        <v>98</v>
      </c>
      <c r="C539" s="4">
        <v>99</v>
      </c>
      <c r="D539" s="4">
        <v>1</v>
      </c>
      <c r="E539" s="4">
        <v>1</v>
      </c>
      <c r="F539" s="4" t="s">
        <v>105</v>
      </c>
      <c r="G539" s="4">
        <v>98</v>
      </c>
      <c r="H539" s="4">
        <v>99</v>
      </c>
      <c r="I539" s="4">
        <v>3</v>
      </c>
      <c r="J539" s="4">
        <v>1</v>
      </c>
      <c r="K539" s="4" t="s">
        <v>105</v>
      </c>
      <c r="L539" s="4">
        <v>46416.28</v>
      </c>
      <c r="M539" s="4">
        <v>25.13</v>
      </c>
      <c r="N539" s="4">
        <v>25.14</v>
      </c>
      <c r="O539" s="4">
        <v>1.54</v>
      </c>
      <c r="P539" s="4">
        <v>7.0259999999999998</v>
      </c>
      <c r="Q539" s="4">
        <v>0.60099999999999998</v>
      </c>
      <c r="R539" s="4">
        <v>7.0010000000000003</v>
      </c>
      <c r="S539" s="4"/>
      <c r="T539" s="4" t="str">
        <f>IF(Obstacles1114[[#This Row],[Minimum Distance Vert. Comp. (m)]]&gt;Obstacles1114[[#This Row],[Required Distance At Min. (m)]],"OK","NG")</f>
        <v>OK</v>
      </c>
      <c r="U539" s="4" t="s">
        <v>114</v>
      </c>
      <c r="V53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40" spans="1:22" x14ac:dyDescent="0.25">
      <c r="A540" s="4">
        <v>201</v>
      </c>
      <c r="B540" s="4">
        <v>98</v>
      </c>
      <c r="C540" s="4">
        <v>99</v>
      </c>
      <c r="D540" s="4">
        <v>1</v>
      </c>
      <c r="E540" s="4">
        <v>1</v>
      </c>
      <c r="F540" s="4" t="s">
        <v>110</v>
      </c>
      <c r="G540" s="4">
        <v>98</v>
      </c>
      <c r="H540" s="4">
        <v>99</v>
      </c>
      <c r="I540" s="4">
        <v>3</v>
      </c>
      <c r="J540" s="4">
        <v>1</v>
      </c>
      <c r="K540" s="4" t="s">
        <v>110</v>
      </c>
      <c r="L540" s="4">
        <v>46417.27</v>
      </c>
      <c r="M540" s="4">
        <v>25.13</v>
      </c>
      <c r="N540" s="4">
        <v>25.13</v>
      </c>
      <c r="O540" s="4">
        <v>1.54</v>
      </c>
      <c r="P540" s="4">
        <v>7.0250000000000004</v>
      </c>
      <c r="Q540" s="4">
        <v>0.60099999999999998</v>
      </c>
      <c r="R540" s="4">
        <v>7</v>
      </c>
      <c r="S540" s="4"/>
      <c r="T540" s="4" t="str">
        <f>IF(Obstacles1114[[#This Row],[Minimum Distance Vert. Comp. (m)]]&gt;Obstacles1114[[#This Row],[Required Distance At Min. (m)]],"OK","NG")</f>
        <v>OK</v>
      </c>
      <c r="U540" s="4" t="s">
        <v>114</v>
      </c>
      <c r="V54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41" spans="1:22" x14ac:dyDescent="0.25">
      <c r="A541" s="4">
        <v>202</v>
      </c>
      <c r="B541" s="4">
        <v>99</v>
      </c>
      <c r="C541" s="4">
        <v>100</v>
      </c>
      <c r="D541" s="4">
        <v>1</v>
      </c>
      <c r="E541" s="4">
        <v>1</v>
      </c>
      <c r="F541" s="4" t="s">
        <v>105</v>
      </c>
      <c r="G541" s="4">
        <v>99</v>
      </c>
      <c r="H541" s="4">
        <v>100</v>
      </c>
      <c r="I541" s="4">
        <v>3</v>
      </c>
      <c r="J541" s="4">
        <v>1</v>
      </c>
      <c r="K541" s="4" t="s">
        <v>105</v>
      </c>
      <c r="L541" s="4">
        <v>46932.27</v>
      </c>
      <c r="M541" s="4">
        <v>18.37</v>
      </c>
      <c r="N541" s="4">
        <v>18.37</v>
      </c>
      <c r="O541" s="4">
        <v>1.54</v>
      </c>
      <c r="P541" s="4">
        <v>7.0250000000000004</v>
      </c>
      <c r="Q541" s="4">
        <v>0.61299999999999999</v>
      </c>
      <c r="R541" s="4">
        <v>6.9980000000000002</v>
      </c>
      <c r="S541" s="4"/>
      <c r="T541" s="4" t="str">
        <f>IF(Obstacles1114[[#This Row],[Minimum Distance Vert. Comp. (m)]]&gt;Obstacles1114[[#This Row],[Required Distance At Min. (m)]],"OK","NG")</f>
        <v>OK</v>
      </c>
      <c r="U541" s="4" t="s">
        <v>114</v>
      </c>
      <c r="V54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42" spans="1:22" x14ac:dyDescent="0.25">
      <c r="A542" s="4">
        <v>203</v>
      </c>
      <c r="B542" s="4">
        <v>99</v>
      </c>
      <c r="C542" s="4">
        <v>100</v>
      </c>
      <c r="D542" s="4">
        <v>1</v>
      </c>
      <c r="E542" s="4">
        <v>1</v>
      </c>
      <c r="F542" s="4" t="s">
        <v>110</v>
      </c>
      <c r="G542" s="4">
        <v>99</v>
      </c>
      <c r="H542" s="4">
        <v>100</v>
      </c>
      <c r="I542" s="4">
        <v>3</v>
      </c>
      <c r="J542" s="4">
        <v>1</v>
      </c>
      <c r="K542" s="4" t="s">
        <v>110</v>
      </c>
      <c r="L542" s="4">
        <v>46931.4</v>
      </c>
      <c r="M542" s="4">
        <v>18.37</v>
      </c>
      <c r="N542" s="4">
        <v>18.37</v>
      </c>
      <c r="O542" s="4">
        <v>1.54</v>
      </c>
      <c r="P542" s="4">
        <v>7.024</v>
      </c>
      <c r="Q542" s="4">
        <v>0.61299999999999999</v>
      </c>
      <c r="R542" s="4">
        <v>6.9980000000000002</v>
      </c>
      <c r="S542" s="4"/>
      <c r="T542" s="4" t="str">
        <f>IF(Obstacles1114[[#This Row],[Minimum Distance Vert. Comp. (m)]]&gt;Obstacles1114[[#This Row],[Required Distance At Min. (m)]],"OK","NG")</f>
        <v>OK</v>
      </c>
      <c r="U542" s="4" t="s">
        <v>114</v>
      </c>
      <c r="V54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43" spans="1:22" x14ac:dyDescent="0.25">
      <c r="A543" s="4">
        <v>204</v>
      </c>
      <c r="B543" s="4">
        <v>100</v>
      </c>
      <c r="C543" s="4">
        <v>101</v>
      </c>
      <c r="D543" s="4">
        <v>1</v>
      </c>
      <c r="E543" s="4">
        <v>1</v>
      </c>
      <c r="F543" s="4" t="s">
        <v>105</v>
      </c>
      <c r="G543" s="4">
        <v>100</v>
      </c>
      <c r="H543" s="4">
        <v>101</v>
      </c>
      <c r="I543" s="4">
        <v>3</v>
      </c>
      <c r="J543" s="4">
        <v>1</v>
      </c>
      <c r="K543" s="4" t="s">
        <v>105</v>
      </c>
      <c r="L543" s="4">
        <v>47408.13</v>
      </c>
      <c r="M543" s="4">
        <v>18.670000000000002</v>
      </c>
      <c r="N543" s="4">
        <v>18.670000000000002</v>
      </c>
      <c r="O543" s="4">
        <v>1.54</v>
      </c>
      <c r="P543" s="4">
        <v>7.0259999999999998</v>
      </c>
      <c r="Q543" s="4">
        <v>0.60199999999999998</v>
      </c>
      <c r="R543" s="4">
        <v>7</v>
      </c>
      <c r="S543" s="4"/>
      <c r="T543" s="4" t="str">
        <f>IF(Obstacles1114[[#This Row],[Minimum Distance Vert. Comp. (m)]]&gt;Obstacles1114[[#This Row],[Required Distance At Min. (m)]],"OK","NG")</f>
        <v>OK</v>
      </c>
      <c r="U543" s="4" t="s">
        <v>114</v>
      </c>
      <c r="V54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44" spans="1:22" x14ac:dyDescent="0.25">
      <c r="A544" s="4">
        <v>205</v>
      </c>
      <c r="B544" s="4">
        <v>100</v>
      </c>
      <c r="C544" s="4">
        <v>101</v>
      </c>
      <c r="D544" s="4">
        <v>1</v>
      </c>
      <c r="E544" s="4">
        <v>1</v>
      </c>
      <c r="F544" s="4" t="s">
        <v>110</v>
      </c>
      <c r="G544" s="4">
        <v>100</v>
      </c>
      <c r="H544" s="4">
        <v>101</v>
      </c>
      <c r="I544" s="4">
        <v>3</v>
      </c>
      <c r="J544" s="4">
        <v>1</v>
      </c>
      <c r="K544" s="4" t="s">
        <v>110</v>
      </c>
      <c r="L544" s="4">
        <v>47408.18</v>
      </c>
      <c r="M544" s="4">
        <v>18.670000000000002</v>
      </c>
      <c r="N544" s="4">
        <v>18.670000000000002</v>
      </c>
      <c r="O544" s="4">
        <v>1.54</v>
      </c>
      <c r="P544" s="4">
        <v>7.0250000000000004</v>
      </c>
      <c r="Q544" s="4">
        <v>0.60199999999999998</v>
      </c>
      <c r="R544" s="4">
        <v>7</v>
      </c>
      <c r="S544" s="4"/>
      <c r="T544" s="4" t="str">
        <f>IF(Obstacles1114[[#This Row],[Minimum Distance Vert. Comp. (m)]]&gt;Obstacles1114[[#This Row],[Required Distance At Min. (m)]],"OK","NG")</f>
        <v>OK</v>
      </c>
      <c r="U544" s="4" t="s">
        <v>114</v>
      </c>
      <c r="V54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45" spans="1:22" x14ac:dyDescent="0.25">
      <c r="A545" s="4">
        <v>206</v>
      </c>
      <c r="B545" s="4">
        <v>101</v>
      </c>
      <c r="C545" s="4">
        <v>102</v>
      </c>
      <c r="D545" s="4">
        <v>1</v>
      </c>
      <c r="E545" s="4">
        <v>1</v>
      </c>
      <c r="F545" s="4" t="s">
        <v>105</v>
      </c>
      <c r="G545" s="4">
        <v>101</v>
      </c>
      <c r="H545" s="4">
        <v>102</v>
      </c>
      <c r="I545" s="4">
        <v>3</v>
      </c>
      <c r="J545" s="4">
        <v>1</v>
      </c>
      <c r="K545" s="4" t="s">
        <v>105</v>
      </c>
      <c r="L545" s="4">
        <v>47906.29</v>
      </c>
      <c r="M545" s="4">
        <v>21.73</v>
      </c>
      <c r="N545" s="4">
        <v>21.73</v>
      </c>
      <c r="O545" s="4">
        <v>1.54</v>
      </c>
      <c r="P545" s="4">
        <v>7.0250000000000004</v>
      </c>
      <c r="Q545" s="4">
        <v>0.60899999999999999</v>
      </c>
      <c r="R545" s="4">
        <v>6.9989999999999997</v>
      </c>
      <c r="S545" s="4"/>
      <c r="T545" s="4" t="str">
        <f>IF(Obstacles1114[[#This Row],[Minimum Distance Vert. Comp. (m)]]&gt;Obstacles1114[[#This Row],[Required Distance At Min. (m)]],"OK","NG")</f>
        <v>OK</v>
      </c>
      <c r="U545" s="4" t="s">
        <v>114</v>
      </c>
      <c r="V54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46" spans="1:22" x14ac:dyDescent="0.25">
      <c r="A546" s="4">
        <v>207</v>
      </c>
      <c r="B546" s="4">
        <v>101</v>
      </c>
      <c r="C546" s="4">
        <v>102</v>
      </c>
      <c r="D546" s="4">
        <v>1</v>
      </c>
      <c r="E546" s="4">
        <v>1</v>
      </c>
      <c r="F546" s="4" t="s">
        <v>110</v>
      </c>
      <c r="G546" s="4">
        <v>101</v>
      </c>
      <c r="H546" s="4">
        <v>102</v>
      </c>
      <c r="I546" s="4">
        <v>3</v>
      </c>
      <c r="J546" s="4">
        <v>1</v>
      </c>
      <c r="K546" s="4" t="s">
        <v>110</v>
      </c>
      <c r="L546" s="4">
        <v>47906.39</v>
      </c>
      <c r="M546" s="4">
        <v>21.73</v>
      </c>
      <c r="N546" s="4">
        <v>21.73</v>
      </c>
      <c r="O546" s="4">
        <v>1.54</v>
      </c>
      <c r="P546" s="4">
        <v>7.0250000000000004</v>
      </c>
      <c r="Q546" s="4">
        <v>0.60899999999999999</v>
      </c>
      <c r="R546" s="4">
        <v>6.9980000000000002</v>
      </c>
      <c r="S546" s="4"/>
      <c r="T546" s="4" t="str">
        <f>IF(Obstacles1114[[#This Row],[Minimum Distance Vert. Comp. (m)]]&gt;Obstacles1114[[#This Row],[Required Distance At Min. (m)]],"OK","NG")</f>
        <v>OK</v>
      </c>
      <c r="U546" s="4" t="s">
        <v>114</v>
      </c>
      <c r="V54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47" spans="1:22" x14ac:dyDescent="0.25">
      <c r="A547" s="4">
        <v>208</v>
      </c>
      <c r="B547" s="4">
        <v>102</v>
      </c>
      <c r="C547" s="4">
        <v>103</v>
      </c>
      <c r="D547" s="4">
        <v>1</v>
      </c>
      <c r="E547" s="4">
        <v>1</v>
      </c>
      <c r="F547" s="4" t="s">
        <v>105</v>
      </c>
      <c r="G547" s="4">
        <v>102</v>
      </c>
      <c r="H547" s="4">
        <v>103</v>
      </c>
      <c r="I547" s="4">
        <v>3</v>
      </c>
      <c r="J547" s="4">
        <v>1</v>
      </c>
      <c r="K547" s="4" t="s">
        <v>105</v>
      </c>
      <c r="L547" s="4">
        <v>48431.01</v>
      </c>
      <c r="M547" s="4">
        <v>22.76</v>
      </c>
      <c r="N547" s="4">
        <v>22.77</v>
      </c>
      <c r="O547" s="4">
        <v>1.54</v>
      </c>
      <c r="P547" s="4">
        <v>7.0259999999999998</v>
      </c>
      <c r="Q547" s="4">
        <v>0.60299999999999998</v>
      </c>
      <c r="R547" s="4">
        <v>7</v>
      </c>
      <c r="S547" s="4"/>
      <c r="T547" s="4" t="str">
        <f>IF(Obstacles1114[[#This Row],[Minimum Distance Vert. Comp. (m)]]&gt;Obstacles1114[[#This Row],[Required Distance At Min. (m)]],"OK","NG")</f>
        <v>OK</v>
      </c>
      <c r="U547" s="4" t="s">
        <v>114</v>
      </c>
      <c r="V54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48" spans="1:22" x14ac:dyDescent="0.25">
      <c r="A548" s="4">
        <v>209</v>
      </c>
      <c r="B548" s="4">
        <v>102</v>
      </c>
      <c r="C548" s="4">
        <v>103</v>
      </c>
      <c r="D548" s="4">
        <v>1</v>
      </c>
      <c r="E548" s="4">
        <v>1</v>
      </c>
      <c r="F548" s="4" t="s">
        <v>110</v>
      </c>
      <c r="G548" s="4">
        <v>102</v>
      </c>
      <c r="H548" s="4">
        <v>103</v>
      </c>
      <c r="I548" s="4">
        <v>3</v>
      </c>
      <c r="J548" s="4">
        <v>1</v>
      </c>
      <c r="K548" s="4" t="s">
        <v>110</v>
      </c>
      <c r="L548" s="4">
        <v>48430.07</v>
      </c>
      <c r="M548" s="4">
        <v>22.77</v>
      </c>
      <c r="N548" s="4">
        <v>22.77</v>
      </c>
      <c r="O548" s="4">
        <v>1.54</v>
      </c>
      <c r="P548" s="4">
        <v>7.0250000000000004</v>
      </c>
      <c r="Q548" s="4">
        <v>0.60199999999999998</v>
      </c>
      <c r="R548" s="4">
        <v>6.9989999999999997</v>
      </c>
      <c r="S548" s="4"/>
      <c r="T548" s="4" t="str">
        <f>IF(Obstacles1114[[#This Row],[Minimum Distance Vert. Comp. (m)]]&gt;Obstacles1114[[#This Row],[Required Distance At Min. (m)]],"OK","NG")</f>
        <v>OK</v>
      </c>
      <c r="U548" s="4" t="s">
        <v>114</v>
      </c>
      <c r="V54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49" spans="1:22" x14ac:dyDescent="0.25">
      <c r="A549" s="4">
        <v>210</v>
      </c>
      <c r="B549" s="4">
        <v>103</v>
      </c>
      <c r="C549" s="4">
        <v>104</v>
      </c>
      <c r="D549" s="4">
        <v>1</v>
      </c>
      <c r="E549" s="4">
        <v>1</v>
      </c>
      <c r="F549" s="4" t="s">
        <v>105</v>
      </c>
      <c r="G549" s="4">
        <v>103</v>
      </c>
      <c r="H549" s="4">
        <v>104</v>
      </c>
      <c r="I549" s="4">
        <v>3</v>
      </c>
      <c r="J549" s="4">
        <v>1</v>
      </c>
      <c r="K549" s="4" t="s">
        <v>105</v>
      </c>
      <c r="L549" s="4">
        <v>48946.16</v>
      </c>
      <c r="M549" s="4">
        <v>20.41</v>
      </c>
      <c r="N549" s="4">
        <v>20.41</v>
      </c>
      <c r="O549" s="4">
        <v>1.54</v>
      </c>
      <c r="P549" s="4">
        <v>7.0259999999999998</v>
      </c>
      <c r="Q549" s="4">
        <v>0.60199999999999998</v>
      </c>
      <c r="R549" s="4">
        <v>7</v>
      </c>
      <c r="S549" s="4"/>
      <c r="T549" s="4" t="str">
        <f>IF(Obstacles1114[[#This Row],[Minimum Distance Vert. Comp. (m)]]&gt;Obstacles1114[[#This Row],[Required Distance At Min. (m)]],"OK","NG")</f>
        <v>OK</v>
      </c>
      <c r="U549" s="4" t="s">
        <v>114</v>
      </c>
      <c r="V54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50" spans="1:22" x14ac:dyDescent="0.25">
      <c r="A550" s="4">
        <v>211</v>
      </c>
      <c r="B550" s="4">
        <v>103</v>
      </c>
      <c r="C550" s="4">
        <v>104</v>
      </c>
      <c r="D550" s="4">
        <v>1</v>
      </c>
      <c r="E550" s="4">
        <v>1</v>
      </c>
      <c r="F550" s="4" t="s">
        <v>110</v>
      </c>
      <c r="G550" s="4">
        <v>103</v>
      </c>
      <c r="H550" s="4">
        <v>104</v>
      </c>
      <c r="I550" s="4">
        <v>3</v>
      </c>
      <c r="J550" s="4">
        <v>1</v>
      </c>
      <c r="K550" s="4" t="s">
        <v>110</v>
      </c>
      <c r="L550" s="4">
        <v>48945.65</v>
      </c>
      <c r="M550" s="4">
        <v>20.420000000000002</v>
      </c>
      <c r="N550" s="4">
        <v>20.41</v>
      </c>
      <c r="O550" s="4">
        <v>1.54</v>
      </c>
      <c r="P550" s="4">
        <v>7.0259999999999998</v>
      </c>
      <c r="Q550" s="4">
        <v>0.60199999999999998</v>
      </c>
      <c r="R550" s="4">
        <v>7.0010000000000003</v>
      </c>
      <c r="S550" s="4"/>
      <c r="T550" s="4" t="str">
        <f>IF(Obstacles1114[[#This Row],[Minimum Distance Vert. Comp. (m)]]&gt;Obstacles1114[[#This Row],[Required Distance At Min. (m)]],"OK","NG")</f>
        <v>OK</v>
      </c>
      <c r="U550" s="4" t="s">
        <v>114</v>
      </c>
      <c r="V55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51" spans="1:22" x14ac:dyDescent="0.25">
      <c r="A551" s="4">
        <v>212</v>
      </c>
      <c r="B551" s="4">
        <v>104</v>
      </c>
      <c r="C551" s="4">
        <v>105</v>
      </c>
      <c r="D551" s="4">
        <v>1</v>
      </c>
      <c r="E551" s="4">
        <v>1</v>
      </c>
      <c r="F551" s="4" t="s">
        <v>105</v>
      </c>
      <c r="G551" s="4">
        <v>104</v>
      </c>
      <c r="H551" s="4">
        <v>105</v>
      </c>
      <c r="I551" s="4">
        <v>3</v>
      </c>
      <c r="J551" s="4">
        <v>1</v>
      </c>
      <c r="K551" s="4" t="s">
        <v>105</v>
      </c>
      <c r="L551" s="4">
        <v>49417.79</v>
      </c>
      <c r="M551" s="4">
        <v>16.010000000000002</v>
      </c>
      <c r="N551" s="4">
        <v>15.99</v>
      </c>
      <c r="O551" s="4">
        <v>1.54</v>
      </c>
      <c r="P551" s="4">
        <v>7.0220000000000002</v>
      </c>
      <c r="Q551" s="4">
        <v>0.69499999999999995</v>
      </c>
      <c r="R551" s="4">
        <v>6.9870000000000001</v>
      </c>
      <c r="S551" s="4"/>
      <c r="T551" s="4" t="str">
        <f>IF(Obstacles1114[[#This Row],[Minimum Distance Vert. Comp. (m)]]&gt;Obstacles1114[[#This Row],[Required Distance At Min. (m)]],"OK","NG")</f>
        <v>OK</v>
      </c>
      <c r="U551" s="4" t="s">
        <v>114</v>
      </c>
      <c r="V55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52" spans="1:22" x14ac:dyDescent="0.25">
      <c r="A552" s="4">
        <v>213</v>
      </c>
      <c r="B552" s="4">
        <v>104</v>
      </c>
      <c r="C552" s="4">
        <v>105</v>
      </c>
      <c r="D552" s="4">
        <v>1</v>
      </c>
      <c r="E552" s="4">
        <v>1</v>
      </c>
      <c r="F552" s="4" t="s">
        <v>110</v>
      </c>
      <c r="G552" s="4">
        <v>104</v>
      </c>
      <c r="H552" s="4">
        <v>105</v>
      </c>
      <c r="I552" s="4">
        <v>3</v>
      </c>
      <c r="J552" s="4">
        <v>1</v>
      </c>
      <c r="K552" s="4" t="s">
        <v>110</v>
      </c>
      <c r="L552" s="4">
        <v>49417.78</v>
      </c>
      <c r="M552" s="4">
        <v>16.010000000000002</v>
      </c>
      <c r="N552" s="4">
        <v>15.99</v>
      </c>
      <c r="O552" s="4">
        <v>1.54</v>
      </c>
      <c r="P552" s="4">
        <v>7.0259999999999998</v>
      </c>
      <c r="Q552" s="4">
        <v>0.73299999999999998</v>
      </c>
      <c r="R552" s="4">
        <v>6.9870000000000001</v>
      </c>
      <c r="S552" s="4"/>
      <c r="T552" s="4" t="str">
        <f>IF(Obstacles1114[[#This Row],[Minimum Distance Vert. Comp. (m)]]&gt;Obstacles1114[[#This Row],[Required Distance At Min. (m)]],"OK","NG")</f>
        <v>OK</v>
      </c>
      <c r="U552" s="4" t="s">
        <v>114</v>
      </c>
      <c r="V55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53" spans="1:22" x14ac:dyDescent="0.25">
      <c r="A553" s="4">
        <v>214</v>
      </c>
      <c r="B553" s="4">
        <v>105</v>
      </c>
      <c r="C553" s="4">
        <v>106</v>
      </c>
      <c r="D553" s="4">
        <v>41</v>
      </c>
      <c r="E553" s="4">
        <v>1</v>
      </c>
      <c r="F553" s="4" t="s">
        <v>105</v>
      </c>
      <c r="G553" s="4">
        <v>105</v>
      </c>
      <c r="H553" s="4">
        <v>106</v>
      </c>
      <c r="I553" s="4">
        <v>43</v>
      </c>
      <c r="J553" s="4">
        <v>1</v>
      </c>
      <c r="K553" s="4" t="s">
        <v>105</v>
      </c>
      <c r="L553" s="4">
        <v>49902.29</v>
      </c>
      <c r="M553" s="4">
        <v>20.11</v>
      </c>
      <c r="N553" s="4">
        <v>20.09</v>
      </c>
      <c r="O553" s="4">
        <v>1.54</v>
      </c>
      <c r="P553" s="4">
        <v>7.02</v>
      </c>
      <c r="Q553" s="4">
        <v>0.70899999999999996</v>
      </c>
      <c r="R553" s="4">
        <v>6.984</v>
      </c>
      <c r="S553" s="4"/>
      <c r="T553" s="4" t="str">
        <f>IF(Obstacles1114[[#This Row],[Minimum Distance Vert. Comp. (m)]]&gt;Obstacles1114[[#This Row],[Required Distance At Min. (m)]],"OK","NG")</f>
        <v>OK</v>
      </c>
      <c r="U553" s="4" t="s">
        <v>114</v>
      </c>
      <c r="V55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54" spans="1:22" x14ac:dyDescent="0.25">
      <c r="A554" s="4">
        <v>215</v>
      </c>
      <c r="B554" s="4">
        <v>105</v>
      </c>
      <c r="C554" s="4">
        <v>106</v>
      </c>
      <c r="D554" s="4">
        <v>41</v>
      </c>
      <c r="E554" s="4">
        <v>1</v>
      </c>
      <c r="F554" s="4" t="s">
        <v>110</v>
      </c>
      <c r="G554" s="4">
        <v>105</v>
      </c>
      <c r="H554" s="4">
        <v>106</v>
      </c>
      <c r="I554" s="4">
        <v>43</v>
      </c>
      <c r="J554" s="4">
        <v>1</v>
      </c>
      <c r="K554" s="4" t="s">
        <v>110</v>
      </c>
      <c r="L554" s="4">
        <v>49902.31</v>
      </c>
      <c r="M554" s="4">
        <v>20.11</v>
      </c>
      <c r="N554" s="4">
        <v>20.09</v>
      </c>
      <c r="O554" s="4">
        <v>1.54</v>
      </c>
      <c r="P554" s="4">
        <v>7.024</v>
      </c>
      <c r="Q554" s="4">
        <v>0.749</v>
      </c>
      <c r="R554" s="4">
        <v>6.984</v>
      </c>
      <c r="S554" s="4"/>
      <c r="T554" s="4" t="str">
        <f>IF(Obstacles1114[[#This Row],[Minimum Distance Vert. Comp. (m)]]&gt;Obstacles1114[[#This Row],[Required Distance At Min. (m)]],"OK","NG")</f>
        <v>OK</v>
      </c>
      <c r="U554" s="4" t="s">
        <v>114</v>
      </c>
      <c r="V55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55" spans="1:22" x14ac:dyDescent="0.25">
      <c r="A555" s="4">
        <v>216</v>
      </c>
      <c r="B555" s="4">
        <v>106</v>
      </c>
      <c r="C555" s="4">
        <v>107</v>
      </c>
      <c r="D555" s="4">
        <v>1</v>
      </c>
      <c r="E555" s="4">
        <v>1</v>
      </c>
      <c r="F555" s="4" t="s">
        <v>105</v>
      </c>
      <c r="G555" s="4">
        <v>106</v>
      </c>
      <c r="H555" s="4">
        <v>107</v>
      </c>
      <c r="I555" s="4">
        <v>3</v>
      </c>
      <c r="J555" s="4">
        <v>1</v>
      </c>
      <c r="K555" s="4" t="s">
        <v>105</v>
      </c>
      <c r="L555" s="4">
        <v>50373.68</v>
      </c>
      <c r="M555" s="4">
        <v>16.52</v>
      </c>
      <c r="N555" s="4">
        <v>16.52</v>
      </c>
      <c r="O555" s="4">
        <v>1.54</v>
      </c>
      <c r="P555" s="4">
        <v>7.0250000000000004</v>
      </c>
      <c r="Q555" s="4">
        <v>0.61599999999999999</v>
      </c>
      <c r="R555" s="4">
        <v>6.9980000000000002</v>
      </c>
      <c r="S555" s="4"/>
      <c r="T555" s="4" t="str">
        <f>IF(Obstacles1114[[#This Row],[Minimum Distance Vert. Comp. (m)]]&gt;Obstacles1114[[#This Row],[Required Distance At Min. (m)]],"OK","NG")</f>
        <v>OK</v>
      </c>
      <c r="U555" s="4" t="s">
        <v>114</v>
      </c>
      <c r="V55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56" spans="1:22" x14ac:dyDescent="0.25">
      <c r="A556" s="4">
        <v>217</v>
      </c>
      <c r="B556" s="4">
        <v>106</v>
      </c>
      <c r="C556" s="4">
        <v>107</v>
      </c>
      <c r="D556" s="4">
        <v>1</v>
      </c>
      <c r="E556" s="4">
        <v>1</v>
      </c>
      <c r="F556" s="4" t="s">
        <v>110</v>
      </c>
      <c r="G556" s="4">
        <v>106</v>
      </c>
      <c r="H556" s="4">
        <v>107</v>
      </c>
      <c r="I556" s="4">
        <v>3</v>
      </c>
      <c r="J556" s="4">
        <v>1</v>
      </c>
      <c r="K556" s="4" t="s">
        <v>110</v>
      </c>
      <c r="L556" s="4">
        <v>50373.81</v>
      </c>
      <c r="M556" s="4">
        <v>16.52</v>
      </c>
      <c r="N556" s="4">
        <v>16.52</v>
      </c>
      <c r="O556" s="4">
        <v>1.54</v>
      </c>
      <c r="P556" s="4">
        <v>7.0250000000000004</v>
      </c>
      <c r="Q556" s="4">
        <v>0.61599999999999999</v>
      </c>
      <c r="R556" s="4">
        <v>6.9980000000000002</v>
      </c>
      <c r="S556" s="4"/>
      <c r="T556" s="4" t="str">
        <f>IF(Obstacles1114[[#This Row],[Minimum Distance Vert. Comp. (m)]]&gt;Obstacles1114[[#This Row],[Required Distance At Min. (m)]],"OK","NG")</f>
        <v>OK</v>
      </c>
      <c r="U556" s="4" t="s">
        <v>114</v>
      </c>
      <c r="V55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57" spans="1:22" x14ac:dyDescent="0.25">
      <c r="A557" s="4">
        <v>218</v>
      </c>
      <c r="B557" s="4">
        <v>107</v>
      </c>
      <c r="C557" s="4">
        <v>108</v>
      </c>
      <c r="D557" s="4">
        <v>1</v>
      </c>
      <c r="E557" s="4">
        <v>1</v>
      </c>
      <c r="F557" s="4" t="s">
        <v>105</v>
      </c>
      <c r="G557" s="4">
        <v>107</v>
      </c>
      <c r="H557" s="4">
        <v>108</v>
      </c>
      <c r="I557" s="4">
        <v>3</v>
      </c>
      <c r="J557" s="4">
        <v>1</v>
      </c>
      <c r="K557" s="4" t="s">
        <v>105</v>
      </c>
      <c r="L557" s="4">
        <v>50835.21</v>
      </c>
      <c r="M557" s="4">
        <v>18.52</v>
      </c>
      <c r="N557" s="4">
        <v>18.52</v>
      </c>
      <c r="O557" s="4">
        <v>1.54</v>
      </c>
      <c r="P557" s="4">
        <v>7.0259999999999998</v>
      </c>
      <c r="Q557" s="4">
        <v>0.60099999999999998</v>
      </c>
      <c r="R557" s="4">
        <v>7</v>
      </c>
      <c r="S557" s="4"/>
      <c r="T557" s="4" t="str">
        <f>IF(Obstacles1114[[#This Row],[Minimum Distance Vert. Comp. (m)]]&gt;Obstacles1114[[#This Row],[Required Distance At Min. (m)]],"OK","NG")</f>
        <v>OK</v>
      </c>
      <c r="U557" s="4" t="s">
        <v>114</v>
      </c>
      <c r="V55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58" spans="1:22" x14ac:dyDescent="0.25">
      <c r="A558" s="4">
        <v>219</v>
      </c>
      <c r="B558" s="4">
        <v>107</v>
      </c>
      <c r="C558" s="4">
        <v>108</v>
      </c>
      <c r="D558" s="4">
        <v>1</v>
      </c>
      <c r="E558" s="4">
        <v>1</v>
      </c>
      <c r="F558" s="4" t="s">
        <v>110</v>
      </c>
      <c r="G558" s="4">
        <v>107</v>
      </c>
      <c r="H558" s="4">
        <v>108</v>
      </c>
      <c r="I558" s="4">
        <v>3</v>
      </c>
      <c r="J558" s="4">
        <v>1</v>
      </c>
      <c r="K558" s="4" t="s">
        <v>110</v>
      </c>
      <c r="L558" s="4">
        <v>50835.24</v>
      </c>
      <c r="M558" s="4">
        <v>18.52</v>
      </c>
      <c r="N558" s="4">
        <v>18.52</v>
      </c>
      <c r="O558" s="4">
        <v>1.54</v>
      </c>
      <c r="P558" s="4">
        <v>7.0259999999999998</v>
      </c>
      <c r="Q558" s="4">
        <v>0.60099999999999998</v>
      </c>
      <c r="R558" s="4">
        <v>7</v>
      </c>
      <c r="S558" s="4"/>
      <c r="T558" s="4" t="str">
        <f>IF(Obstacles1114[[#This Row],[Minimum Distance Vert. Comp. (m)]]&gt;Obstacles1114[[#This Row],[Required Distance At Min. (m)]],"OK","NG")</f>
        <v>OK</v>
      </c>
      <c r="U558" s="4" t="s">
        <v>114</v>
      </c>
      <c r="V55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59" spans="1:22" x14ac:dyDescent="0.25">
      <c r="A559" s="4">
        <v>220</v>
      </c>
      <c r="B559" s="4">
        <v>108</v>
      </c>
      <c r="C559" s="4">
        <v>109</v>
      </c>
      <c r="D559" s="4">
        <v>1</v>
      </c>
      <c r="E559" s="4">
        <v>1</v>
      </c>
      <c r="F559" s="4" t="s">
        <v>105</v>
      </c>
      <c r="G559" s="4">
        <v>108</v>
      </c>
      <c r="H559" s="4">
        <v>109</v>
      </c>
      <c r="I559" s="4">
        <v>3</v>
      </c>
      <c r="J559" s="4">
        <v>1</v>
      </c>
      <c r="K559" s="4" t="s">
        <v>105</v>
      </c>
      <c r="L559" s="4">
        <v>51302.47</v>
      </c>
      <c r="M559" s="4">
        <v>17.45</v>
      </c>
      <c r="N559" s="4">
        <v>17.45</v>
      </c>
      <c r="O559" s="4">
        <v>1.54</v>
      </c>
      <c r="P559" s="4">
        <v>7.0250000000000004</v>
      </c>
      <c r="Q559" s="4">
        <v>0.61</v>
      </c>
      <c r="R559" s="4">
        <v>6.9989999999999997</v>
      </c>
      <c r="S559" s="4"/>
      <c r="T559" s="4" t="str">
        <f>IF(Obstacles1114[[#This Row],[Minimum Distance Vert. Comp. (m)]]&gt;Obstacles1114[[#This Row],[Required Distance At Min. (m)]],"OK","NG")</f>
        <v>OK</v>
      </c>
      <c r="U559" s="4" t="s">
        <v>114</v>
      </c>
      <c r="V55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60" spans="1:22" x14ac:dyDescent="0.25">
      <c r="A560" s="4">
        <v>221</v>
      </c>
      <c r="B560" s="4">
        <v>108</v>
      </c>
      <c r="C560" s="4">
        <v>109</v>
      </c>
      <c r="D560" s="4">
        <v>1</v>
      </c>
      <c r="E560" s="4">
        <v>1</v>
      </c>
      <c r="F560" s="4" t="s">
        <v>110</v>
      </c>
      <c r="G560" s="4">
        <v>108</v>
      </c>
      <c r="H560" s="4">
        <v>109</v>
      </c>
      <c r="I560" s="4">
        <v>3</v>
      </c>
      <c r="J560" s="4">
        <v>1</v>
      </c>
      <c r="K560" s="4" t="s">
        <v>110</v>
      </c>
      <c r="L560" s="4">
        <v>51303.08</v>
      </c>
      <c r="M560" s="4">
        <v>17.45</v>
      </c>
      <c r="N560" s="4">
        <v>17.45</v>
      </c>
      <c r="O560" s="4">
        <v>1.54</v>
      </c>
      <c r="P560" s="4">
        <v>7.0250000000000004</v>
      </c>
      <c r="Q560" s="4">
        <v>0.60899999999999999</v>
      </c>
      <c r="R560" s="4">
        <v>6.9980000000000002</v>
      </c>
      <c r="S560" s="4"/>
      <c r="T560" s="4" t="str">
        <f>IF(Obstacles1114[[#This Row],[Minimum Distance Vert. Comp. (m)]]&gt;Obstacles1114[[#This Row],[Required Distance At Min. (m)]],"OK","NG")</f>
        <v>OK</v>
      </c>
      <c r="U560" s="4" t="s">
        <v>114</v>
      </c>
      <c r="V56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61" spans="1:22" x14ac:dyDescent="0.25">
      <c r="A561" s="4">
        <v>222</v>
      </c>
      <c r="B561" s="4">
        <v>109</v>
      </c>
      <c r="C561" s="4">
        <v>110</v>
      </c>
      <c r="D561" s="4">
        <v>1</v>
      </c>
      <c r="E561" s="4">
        <v>1</v>
      </c>
      <c r="F561" s="4" t="s">
        <v>105</v>
      </c>
      <c r="G561" s="4">
        <v>109</v>
      </c>
      <c r="H561" s="4">
        <v>110</v>
      </c>
      <c r="I561" s="4">
        <v>3</v>
      </c>
      <c r="J561" s="4">
        <v>1</v>
      </c>
      <c r="K561" s="4" t="s">
        <v>105</v>
      </c>
      <c r="L561" s="4">
        <v>51756.7</v>
      </c>
      <c r="M561" s="4">
        <v>16.53</v>
      </c>
      <c r="N561" s="4">
        <v>16.54</v>
      </c>
      <c r="O561" s="4">
        <v>1.54</v>
      </c>
      <c r="P561" s="4">
        <v>7.0259999999999998</v>
      </c>
      <c r="Q561" s="4">
        <v>0.60099999999999998</v>
      </c>
      <c r="R561" s="4">
        <v>7</v>
      </c>
      <c r="S561" s="4"/>
      <c r="T561" s="4" t="str">
        <f>IF(Obstacles1114[[#This Row],[Minimum Distance Vert. Comp. (m)]]&gt;Obstacles1114[[#This Row],[Required Distance At Min. (m)]],"OK","NG")</f>
        <v>OK</v>
      </c>
      <c r="U561" s="4" t="s">
        <v>114</v>
      </c>
      <c r="V56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62" spans="1:22" x14ac:dyDescent="0.25">
      <c r="A562" s="4">
        <v>223</v>
      </c>
      <c r="B562" s="4">
        <v>109</v>
      </c>
      <c r="C562" s="4">
        <v>110</v>
      </c>
      <c r="D562" s="4">
        <v>1</v>
      </c>
      <c r="E562" s="4">
        <v>1</v>
      </c>
      <c r="F562" s="4" t="s">
        <v>110</v>
      </c>
      <c r="G562" s="4">
        <v>109</v>
      </c>
      <c r="H562" s="4">
        <v>110</v>
      </c>
      <c r="I562" s="4">
        <v>3</v>
      </c>
      <c r="J562" s="4">
        <v>1</v>
      </c>
      <c r="K562" s="4" t="s">
        <v>110</v>
      </c>
      <c r="L562" s="4">
        <v>51756.18</v>
      </c>
      <c r="M562" s="4">
        <v>16.53</v>
      </c>
      <c r="N562" s="4">
        <v>16.53</v>
      </c>
      <c r="O562" s="4">
        <v>1.54</v>
      </c>
      <c r="P562" s="4">
        <v>7.0259999999999998</v>
      </c>
      <c r="Q562" s="4">
        <v>0.60099999999999998</v>
      </c>
      <c r="R562" s="4">
        <v>7</v>
      </c>
      <c r="S562" s="4"/>
      <c r="T562" s="4" t="str">
        <f>IF(Obstacles1114[[#This Row],[Minimum Distance Vert. Comp. (m)]]&gt;Obstacles1114[[#This Row],[Required Distance At Min. (m)]],"OK","NG")</f>
        <v>OK</v>
      </c>
      <c r="U562" s="4" t="s">
        <v>114</v>
      </c>
      <c r="V56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63" spans="1:22" x14ac:dyDescent="0.25">
      <c r="A563" s="4">
        <v>224</v>
      </c>
      <c r="B563" s="4">
        <v>110</v>
      </c>
      <c r="C563" s="4">
        <v>111</v>
      </c>
      <c r="D563" s="4">
        <v>1</v>
      </c>
      <c r="E563" s="4">
        <v>1</v>
      </c>
      <c r="F563" s="4" t="s">
        <v>105</v>
      </c>
      <c r="G563" s="4">
        <v>110</v>
      </c>
      <c r="H563" s="4">
        <v>111</v>
      </c>
      <c r="I563" s="4">
        <v>3</v>
      </c>
      <c r="J563" s="4">
        <v>1</v>
      </c>
      <c r="K563" s="4" t="s">
        <v>105</v>
      </c>
      <c r="L563" s="4">
        <v>52191.03</v>
      </c>
      <c r="M563" s="4">
        <v>14.74</v>
      </c>
      <c r="N563" s="4">
        <v>14.74</v>
      </c>
      <c r="O563" s="4">
        <v>1.54</v>
      </c>
      <c r="P563" s="4">
        <v>7.0259999999999998</v>
      </c>
      <c r="Q563" s="4">
        <v>0.60199999999999998</v>
      </c>
      <c r="R563" s="4">
        <v>7</v>
      </c>
      <c r="S563" s="4"/>
      <c r="T563" s="4" t="str">
        <f>IF(Obstacles1114[[#This Row],[Minimum Distance Vert. Comp. (m)]]&gt;Obstacles1114[[#This Row],[Required Distance At Min. (m)]],"OK","NG")</f>
        <v>OK</v>
      </c>
      <c r="U563" s="4" t="s">
        <v>114</v>
      </c>
      <c r="V56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64" spans="1:22" x14ac:dyDescent="0.25">
      <c r="A564" s="4">
        <v>225</v>
      </c>
      <c r="B564" s="4">
        <v>110</v>
      </c>
      <c r="C564" s="4">
        <v>111</v>
      </c>
      <c r="D564" s="4">
        <v>1</v>
      </c>
      <c r="E564" s="4">
        <v>1</v>
      </c>
      <c r="F564" s="4" t="s">
        <v>110</v>
      </c>
      <c r="G564" s="4">
        <v>110</v>
      </c>
      <c r="H564" s="4">
        <v>111</v>
      </c>
      <c r="I564" s="4">
        <v>3</v>
      </c>
      <c r="J564" s="4">
        <v>1</v>
      </c>
      <c r="K564" s="4" t="s">
        <v>110</v>
      </c>
      <c r="L564" s="4">
        <v>52191.03</v>
      </c>
      <c r="M564" s="4">
        <v>14.74</v>
      </c>
      <c r="N564" s="4">
        <v>14.74</v>
      </c>
      <c r="O564" s="4">
        <v>1.54</v>
      </c>
      <c r="P564" s="4">
        <v>7.0259999999999998</v>
      </c>
      <c r="Q564" s="4">
        <v>0.60099999999999998</v>
      </c>
      <c r="R564" s="4">
        <v>7</v>
      </c>
      <c r="S564" s="4"/>
      <c r="T564" s="4" t="str">
        <f>IF(Obstacles1114[[#This Row],[Minimum Distance Vert. Comp. (m)]]&gt;Obstacles1114[[#This Row],[Required Distance At Min. (m)]],"OK","NG")</f>
        <v>OK</v>
      </c>
      <c r="U564" s="4" t="s">
        <v>114</v>
      </c>
      <c r="V56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65" spans="1:22" x14ac:dyDescent="0.25">
      <c r="A565" s="4">
        <v>226</v>
      </c>
      <c r="B565" s="4">
        <v>111</v>
      </c>
      <c r="C565" s="4">
        <v>112</v>
      </c>
      <c r="D565" s="4">
        <v>1</v>
      </c>
      <c r="E565" s="4">
        <v>1</v>
      </c>
      <c r="F565" s="4" t="s">
        <v>105</v>
      </c>
      <c r="G565" s="4">
        <v>111</v>
      </c>
      <c r="H565" s="4">
        <v>112</v>
      </c>
      <c r="I565" s="4">
        <v>3</v>
      </c>
      <c r="J565" s="4">
        <v>1</v>
      </c>
      <c r="K565" s="4" t="s">
        <v>105</v>
      </c>
      <c r="L565" s="4">
        <v>52635.71</v>
      </c>
      <c r="M565" s="4">
        <v>17.96</v>
      </c>
      <c r="N565" s="4">
        <v>17.96</v>
      </c>
      <c r="O565" s="4">
        <v>1.54</v>
      </c>
      <c r="P565" s="4">
        <v>7.0250000000000004</v>
      </c>
      <c r="Q565" s="4">
        <v>0.60799999999999998</v>
      </c>
      <c r="R565" s="4">
        <v>6.9989999999999997</v>
      </c>
      <c r="S565" s="4"/>
      <c r="T565" s="4" t="str">
        <f>IF(Obstacles1114[[#This Row],[Minimum Distance Vert. Comp. (m)]]&gt;Obstacles1114[[#This Row],[Required Distance At Min. (m)]],"OK","NG")</f>
        <v>OK</v>
      </c>
      <c r="U565" s="4" t="s">
        <v>114</v>
      </c>
      <c r="V56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66" spans="1:22" x14ac:dyDescent="0.25">
      <c r="A566" s="4">
        <v>227</v>
      </c>
      <c r="B566" s="4">
        <v>111</v>
      </c>
      <c r="C566" s="4">
        <v>112</v>
      </c>
      <c r="D566" s="4">
        <v>1</v>
      </c>
      <c r="E566" s="4">
        <v>1</v>
      </c>
      <c r="F566" s="4" t="s">
        <v>110</v>
      </c>
      <c r="G566" s="4">
        <v>111</v>
      </c>
      <c r="H566" s="4">
        <v>112</v>
      </c>
      <c r="I566" s="4">
        <v>3</v>
      </c>
      <c r="J566" s="4">
        <v>1</v>
      </c>
      <c r="K566" s="4" t="s">
        <v>110</v>
      </c>
      <c r="L566" s="4">
        <v>52635.71</v>
      </c>
      <c r="M566" s="4">
        <v>17.95</v>
      </c>
      <c r="N566" s="4">
        <v>17.95</v>
      </c>
      <c r="O566" s="4">
        <v>1.54</v>
      </c>
      <c r="P566" s="4">
        <v>7.0250000000000004</v>
      </c>
      <c r="Q566" s="4">
        <v>0.60799999999999998</v>
      </c>
      <c r="R566" s="4">
        <v>6.9989999999999997</v>
      </c>
      <c r="S566" s="4"/>
      <c r="T566" s="4" t="str">
        <f>IF(Obstacles1114[[#This Row],[Minimum Distance Vert. Comp. (m)]]&gt;Obstacles1114[[#This Row],[Required Distance At Min. (m)]],"OK","NG")</f>
        <v>OK</v>
      </c>
      <c r="U566" s="4" t="s">
        <v>114</v>
      </c>
      <c r="V56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67" spans="1:22" x14ac:dyDescent="0.25">
      <c r="A567" s="4">
        <v>228</v>
      </c>
      <c r="B567" s="4">
        <v>112</v>
      </c>
      <c r="C567" s="4">
        <v>113</v>
      </c>
      <c r="D567" s="4">
        <v>1</v>
      </c>
      <c r="E567" s="4">
        <v>1</v>
      </c>
      <c r="F567" s="4" t="s">
        <v>105</v>
      </c>
      <c r="G567" s="4">
        <v>112</v>
      </c>
      <c r="H567" s="4">
        <v>113</v>
      </c>
      <c r="I567" s="4">
        <v>3</v>
      </c>
      <c r="J567" s="4">
        <v>1</v>
      </c>
      <c r="K567" s="4" t="s">
        <v>105</v>
      </c>
      <c r="L567" s="4">
        <v>53134.04</v>
      </c>
      <c r="M567" s="4">
        <v>23</v>
      </c>
      <c r="N567" s="4">
        <v>23</v>
      </c>
      <c r="O567" s="4">
        <v>1.54</v>
      </c>
      <c r="P567" s="4">
        <v>7.0259999999999998</v>
      </c>
      <c r="Q567" s="4">
        <v>0.60099999999999998</v>
      </c>
      <c r="R567" s="4">
        <v>7</v>
      </c>
      <c r="S567" s="4"/>
      <c r="T567" s="4" t="str">
        <f>IF(Obstacles1114[[#This Row],[Minimum Distance Vert. Comp. (m)]]&gt;Obstacles1114[[#This Row],[Required Distance At Min. (m)]],"OK","NG")</f>
        <v>OK</v>
      </c>
      <c r="U567" s="4" t="s">
        <v>114</v>
      </c>
      <c r="V56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68" spans="1:22" x14ac:dyDescent="0.25">
      <c r="A568" s="4">
        <v>229</v>
      </c>
      <c r="B568" s="4">
        <v>112</v>
      </c>
      <c r="C568" s="4">
        <v>113</v>
      </c>
      <c r="D568" s="4">
        <v>1</v>
      </c>
      <c r="E568" s="4">
        <v>1</v>
      </c>
      <c r="F568" s="4" t="s">
        <v>110</v>
      </c>
      <c r="G568" s="4">
        <v>112</v>
      </c>
      <c r="H568" s="4">
        <v>113</v>
      </c>
      <c r="I568" s="4">
        <v>3</v>
      </c>
      <c r="J568" s="4">
        <v>1</v>
      </c>
      <c r="K568" s="4" t="s">
        <v>110</v>
      </c>
      <c r="L568" s="4">
        <v>53134.05</v>
      </c>
      <c r="M568" s="4">
        <v>22.99</v>
      </c>
      <c r="N568" s="4">
        <v>22.99</v>
      </c>
      <c r="O568" s="4">
        <v>1.54</v>
      </c>
      <c r="P568" s="4">
        <v>7.0259999999999998</v>
      </c>
      <c r="Q568" s="4">
        <v>0.60099999999999998</v>
      </c>
      <c r="R568" s="4">
        <v>7</v>
      </c>
      <c r="S568" s="4"/>
      <c r="T568" s="4" t="str">
        <f>IF(Obstacles1114[[#This Row],[Minimum Distance Vert. Comp. (m)]]&gt;Obstacles1114[[#This Row],[Required Distance At Min. (m)]],"OK","NG")</f>
        <v>OK</v>
      </c>
      <c r="U568" s="4" t="s">
        <v>114</v>
      </c>
      <c r="V56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69" spans="1:22" x14ac:dyDescent="0.25">
      <c r="A569" s="4">
        <v>230</v>
      </c>
      <c r="B569" s="4">
        <v>113</v>
      </c>
      <c r="C569" s="4">
        <v>114</v>
      </c>
      <c r="D569" s="4">
        <v>1</v>
      </c>
      <c r="E569" s="4">
        <v>1</v>
      </c>
      <c r="F569" s="4" t="s">
        <v>105</v>
      </c>
      <c r="G569" s="4">
        <v>113</v>
      </c>
      <c r="H569" s="4">
        <v>114</v>
      </c>
      <c r="I569" s="4">
        <v>3</v>
      </c>
      <c r="J569" s="4">
        <v>1</v>
      </c>
      <c r="K569" s="4" t="s">
        <v>105</v>
      </c>
      <c r="L569" s="4">
        <v>53589.99</v>
      </c>
      <c r="M569" s="4">
        <v>12.05</v>
      </c>
      <c r="N569" s="4">
        <v>12.03</v>
      </c>
      <c r="O569" s="4">
        <v>1.54</v>
      </c>
      <c r="P569" s="4">
        <v>7.0129999999999999</v>
      </c>
      <c r="Q569" s="4">
        <v>0.63700000000000001</v>
      </c>
      <c r="R569" s="4">
        <v>6.984</v>
      </c>
      <c r="S569" s="4"/>
      <c r="T569" s="4" t="str">
        <f>IF(Obstacles1114[[#This Row],[Minimum Distance Vert. Comp. (m)]]&gt;Obstacles1114[[#This Row],[Required Distance At Min. (m)]],"OK","NG")</f>
        <v>OK</v>
      </c>
      <c r="U569" s="4" t="s">
        <v>114</v>
      </c>
      <c r="V56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70" spans="1:22" x14ac:dyDescent="0.25">
      <c r="A570" s="4">
        <v>231</v>
      </c>
      <c r="B570" s="4">
        <v>113</v>
      </c>
      <c r="C570" s="4">
        <v>114</v>
      </c>
      <c r="D570" s="4">
        <v>1</v>
      </c>
      <c r="E570" s="4">
        <v>1</v>
      </c>
      <c r="F570" s="4" t="s">
        <v>110</v>
      </c>
      <c r="G570" s="4">
        <v>113</v>
      </c>
      <c r="H570" s="4">
        <v>114</v>
      </c>
      <c r="I570" s="4">
        <v>3</v>
      </c>
      <c r="J570" s="4">
        <v>1</v>
      </c>
      <c r="K570" s="4" t="s">
        <v>110</v>
      </c>
      <c r="L570" s="4">
        <v>53590.03</v>
      </c>
      <c r="M570" s="4">
        <v>12.04</v>
      </c>
      <c r="N570" s="4">
        <v>12.02</v>
      </c>
      <c r="O570" s="4">
        <v>1.54</v>
      </c>
      <c r="P570" s="4">
        <v>7.016</v>
      </c>
      <c r="Q570" s="4">
        <v>0.67100000000000004</v>
      </c>
      <c r="R570" s="4">
        <v>6.984</v>
      </c>
      <c r="S570" s="4"/>
      <c r="T570" s="4" t="str">
        <f>IF(Obstacles1114[[#This Row],[Minimum Distance Vert. Comp. (m)]]&gt;Obstacles1114[[#This Row],[Required Distance At Min. (m)]],"OK","NG")</f>
        <v>OK</v>
      </c>
      <c r="U570" s="4" t="s">
        <v>114</v>
      </c>
      <c r="V57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</sheetData>
  <mergeCells count="3">
    <mergeCell ref="A1:U1"/>
    <mergeCell ref="A3:U3"/>
    <mergeCell ref="A4:T4"/>
  </mergeCells>
  <printOptions horizontalCentered="1"/>
  <pageMargins left="0.39370078740157483" right="0.39370078740157483" top="0.39370078740157483" bottom="0.59055118110236227" header="0.31496062992125984" footer="0.31496062992125984"/>
  <pageSetup paperSize="9" scale="84" fitToHeight="0" orientation="landscape" r:id="rId1"/>
  <headerFooter>
    <oddFooter>&amp;R&amp;"-,Italique"&amp;8&amp;K00-049&amp;P/&amp;N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7</vt:i4>
      </vt:variant>
    </vt:vector>
  </HeadingPairs>
  <TitlesOfParts>
    <vt:vector size="18" baseType="lpstr">
      <vt:lpstr>GENERAL</vt:lpstr>
      <vt:lpstr>Données d'entrée Support</vt:lpstr>
      <vt:lpstr>chaines</vt:lpstr>
      <vt:lpstr>cables</vt:lpstr>
      <vt:lpstr>LA</vt:lpstr>
      <vt:lpstr>PORTEE</vt:lpstr>
      <vt:lpstr>SUPPORT</vt:lpstr>
      <vt:lpstr>CHAINE</vt:lpstr>
      <vt:lpstr>FONDATION</vt:lpstr>
      <vt:lpstr>PJ</vt:lpstr>
      <vt:lpstr>Distances Cond-Cond</vt:lpstr>
      <vt:lpstr>cables!Impression_des_titres</vt:lpstr>
      <vt:lpstr>chaines!Impression_des_titres</vt:lpstr>
      <vt:lpstr>'Distances Cond-Cond'!Impression_des_titres</vt:lpstr>
      <vt:lpstr>'Données d''entrée Support'!Impression_des_titres</vt:lpstr>
      <vt:lpstr>cables!Zone_d_impression</vt:lpstr>
      <vt:lpstr>chaines!Zone_d_impression</vt:lpstr>
      <vt:lpstr>'Données d''entrée Support'!Zone_d_impression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SOULIER</dc:creator>
  <cp:lastModifiedBy>NOUGIER Eva</cp:lastModifiedBy>
  <cp:lastPrinted>2018-03-07T15:45:05Z</cp:lastPrinted>
  <dcterms:created xsi:type="dcterms:W3CDTF">2017-11-14T15:25:52Z</dcterms:created>
  <dcterms:modified xsi:type="dcterms:W3CDTF">2018-04-10T12:11:24Z</dcterms:modified>
</cp:coreProperties>
</file>