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0760\Desktop\Ressouce allocation\"/>
    </mc:Choice>
  </mc:AlternateContent>
  <bookViews>
    <workbookView xWindow="0" yWindow="0" windowWidth="20490" windowHeight="8820" activeTab="3"/>
  </bookViews>
  <sheets>
    <sheet name="Salariés" sheetId="1" r:id="rId1"/>
    <sheet name="Avions" sheetId="4" r:id="rId2"/>
    <sheet name="Liaisons" sheetId="3" r:id="rId3"/>
    <sheet name="Optimisation" sheetId="2" r:id="rId4"/>
  </sheets>
  <definedNames>
    <definedName name="_xlnm._FilterDatabase" localSheetId="2" hidden="1">Liaisons!$A$1:$J$1</definedName>
    <definedName name="Datedebut">Liaisons!$B$2:$B$6</definedName>
    <definedName name="Datefin">Liaisons!$C$2:$C$6</definedName>
    <definedName name="solver_adj" localSheetId="3" hidden="1">Optimisation!$D$2:$H$6,Optimisation!$D$10:$H$14</definedName>
    <definedName name="solver_cvg" localSheetId="3" hidden="1">0.0001</definedName>
    <definedName name="solver_drv" localSheetId="3" hidden="1">1</definedName>
    <definedName name="solver_eng" localSheetId="3" hidden="1">3</definedName>
    <definedName name="solver_est" localSheetId="3" hidden="1">1</definedName>
    <definedName name="solver_itr" localSheetId="3" hidden="1">2147483647</definedName>
    <definedName name="solver_lhs1" localSheetId="3" hidden="1">Optimisation!$D$10:$H$14</definedName>
    <definedName name="solver_lhs2" localSheetId="3" hidden="1">Optimisation!$D$2:$H$6</definedName>
    <definedName name="solver_lhs3" localSheetId="3" hidden="1">Optimisation!$I$10:$I$14</definedName>
    <definedName name="solver_lhs4" localSheetId="3" hidden="1">Optimisation!$I$2:$I$6</definedName>
    <definedName name="solver_lhs5" localSheetId="3" hidden="1">Optimisation!$I$2:$I$6</definedName>
    <definedName name="solver_lhs6" localSheetId="3" hidden="1">Optimisation!$I$2:$I$6</definedName>
    <definedName name="solver_lhs7" localSheetId="3" hidden="1">Optimisation!$I$2:$I$6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4</definedName>
    <definedName name="solver_nwt" localSheetId="3" hidden="1">1</definedName>
    <definedName name="solver_opt" localSheetId="3" hidden="1">Optimisation!$D$25</definedName>
    <definedName name="solver_pre" localSheetId="3" hidden="1">0.000001</definedName>
    <definedName name="solver_rbv" localSheetId="3" hidden="1">1</definedName>
    <definedName name="solver_rel1" localSheetId="3" hidden="1">5</definedName>
    <definedName name="solver_rel2" localSheetId="3" hidden="1">5</definedName>
    <definedName name="solver_rel3" localSheetId="3" hidden="1">2</definedName>
    <definedName name="solver_rel4" localSheetId="3" hidden="1">2</definedName>
    <definedName name="solver_rel5" localSheetId="3" hidden="1">2</definedName>
    <definedName name="solver_rel6" localSheetId="3" hidden="1">2</definedName>
    <definedName name="solver_rel7" localSheetId="3" hidden="1">2</definedName>
    <definedName name="solver_rhs1" localSheetId="3" hidden="1">binaire</definedName>
    <definedName name="solver_rhs2" localSheetId="3" hidden="1">binaire</definedName>
    <definedName name="solver_rhs3" localSheetId="3" hidden="1">2</definedName>
    <definedName name="solver_rhs4" localSheetId="3" hidden="1">1</definedName>
    <definedName name="solver_rhs5" localSheetId="3" hidden="1">1</definedName>
    <definedName name="solver_rhs6" localSheetId="3" hidden="1">1</definedName>
    <definedName name="solver_rhs7" localSheetId="3" hidden="1">1</definedName>
    <definedName name="solver_rlx" localSheetId="3" hidden="1">2</definedName>
    <definedName name="solver_rsd" localSheetId="3" hidden="1">0</definedName>
    <definedName name="solver_scl" localSheetId="3" hidden="1">1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2</definedName>
    <definedName name="solver_val" localSheetId="3" hidden="1">0</definedName>
    <definedName name="solver_ver" localSheetId="3" hidden="1">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2" l="1"/>
  <c r="F3" i="3"/>
  <c r="F4" i="3"/>
  <c r="F5" i="3"/>
  <c r="F6" i="3"/>
  <c r="F7" i="3"/>
  <c r="F8" i="3"/>
  <c r="D8" i="3"/>
  <c r="E8" i="3" s="1"/>
  <c r="D7" i="3"/>
  <c r="E7" i="3" s="1"/>
  <c r="F2" i="3"/>
  <c r="D3" i="3" l="1"/>
  <c r="E3" i="3" s="1"/>
  <c r="D4" i="3"/>
  <c r="E4" i="3" s="1"/>
  <c r="D21" i="2" s="1"/>
  <c r="D6" i="3"/>
  <c r="E6" i="3" s="1"/>
  <c r="D20" i="2" s="1"/>
  <c r="D2" i="3"/>
  <c r="E2" i="3" s="1"/>
  <c r="D22" i="2" s="1"/>
  <c r="D5" i="3"/>
  <c r="E5" i="3" s="1"/>
  <c r="D23" i="2" l="1"/>
  <c r="D19" i="2"/>
  <c r="H16" i="2"/>
  <c r="E16" i="2"/>
  <c r="D16" i="2"/>
  <c r="G16" i="2"/>
  <c r="F16" i="2"/>
  <c r="I11" i="2" l="1"/>
  <c r="I12" i="2"/>
  <c r="I13" i="2"/>
  <c r="I14" i="2"/>
  <c r="I10" i="2"/>
  <c r="I3" i="2"/>
  <c r="I4" i="2"/>
  <c r="I5" i="2"/>
  <c r="I6" i="2"/>
  <c r="I2" i="2"/>
  <c r="D25" i="2" l="1"/>
</calcChain>
</file>

<file path=xl/sharedStrings.xml><?xml version="1.0" encoding="utf-8"?>
<sst xmlns="http://schemas.openxmlformats.org/spreadsheetml/2006/main" count="77" uniqueCount="55">
  <si>
    <t>Catégorie</t>
  </si>
  <si>
    <t>Salaire/h</t>
  </si>
  <si>
    <t>Mod</t>
  </si>
  <si>
    <t>Cout/h</t>
  </si>
  <si>
    <t>Liaison / Salarié</t>
  </si>
  <si>
    <t>REF Avion</t>
  </si>
  <si>
    <t>Ref Salarié</t>
  </si>
  <si>
    <t>Liaison / Avion</t>
  </si>
  <si>
    <t>Ref avion 1</t>
  </si>
  <si>
    <t>Ref avion 2</t>
  </si>
  <si>
    <t>Ref avion 3</t>
  </si>
  <si>
    <t>Ref avion 4</t>
  </si>
  <si>
    <t>Ref avion 5</t>
  </si>
  <si>
    <t>Ref liaison 1</t>
  </si>
  <si>
    <t>Ref liaison 2</t>
  </si>
  <si>
    <t>Ref liaison 3</t>
  </si>
  <si>
    <t>Ref liaison 4</t>
  </si>
  <si>
    <t>Ref liaison 5</t>
  </si>
  <si>
    <t>Ref sal 1</t>
  </si>
  <si>
    <t>Ref sal 2</t>
  </si>
  <si>
    <t>Ref sal 3</t>
  </si>
  <si>
    <t>Ref sal 4</t>
  </si>
  <si>
    <t>Ref sal 5</t>
  </si>
  <si>
    <t>Total</t>
  </si>
  <si>
    <t>Début congé 1</t>
  </si>
  <si>
    <t>Fin congé 1</t>
  </si>
  <si>
    <t>Coût</t>
  </si>
  <si>
    <t>Q400</t>
  </si>
  <si>
    <t>A319</t>
  </si>
  <si>
    <t>A320</t>
  </si>
  <si>
    <t>A321</t>
  </si>
  <si>
    <t>A322</t>
  </si>
  <si>
    <t>Nombre d'heures volées</t>
  </si>
  <si>
    <t>VAR</t>
  </si>
  <si>
    <t>Départ</t>
  </si>
  <si>
    <t>Arrivée</t>
  </si>
  <si>
    <t>Durée</t>
  </si>
  <si>
    <t>Destination</t>
  </si>
  <si>
    <t>Durée en décimale</t>
  </si>
  <si>
    <t>Chevauche</t>
  </si>
  <si>
    <t>Ref liaison 6</t>
  </si>
  <si>
    <t>Ref liaison 7</t>
  </si>
  <si>
    <t>Ref Sal 1</t>
  </si>
  <si>
    <t>Ref Sal 2</t>
  </si>
  <si>
    <t>Ref Sal 3</t>
  </si>
  <si>
    <t>Ref Sal 4</t>
  </si>
  <si>
    <t>Ref Sal 5</t>
  </si>
  <si>
    <t>Ref Sal 6</t>
  </si>
  <si>
    <t>Ref Sal 7</t>
  </si>
  <si>
    <t>Ref Sal 8</t>
  </si>
  <si>
    <t>Ref Sal 9</t>
  </si>
  <si>
    <t>Ref Sal 10</t>
  </si>
  <si>
    <t>Ref Sal 11</t>
  </si>
  <si>
    <t>Résultats Solveur</t>
  </si>
  <si>
    <t>Contraintes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</si>
</sst>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5" formatCode="0.0E+00"/>
    <numFmt numFmtId="167" formatCode="h:mm;@"/>
    <numFmt numFmtId="168" formatCode="[h]:mm:ss;@"/>
    <numFmt numFmtId="174" formatCode="0.0"/>
    <numFmt numFmtId="17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74" fontId="0" fillId="0" borderId="0" xfId="0" applyNumberFormat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67" fontId="1" fillId="0" borderId="7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vertical="center"/>
    </xf>
    <xf numFmtId="0" fontId="1" fillId="4" borderId="0" xfId="0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0" fillId="4" borderId="0" xfId="0" applyNumberFormat="1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vertical="center"/>
    </xf>
    <xf numFmtId="1" fontId="0" fillId="5" borderId="13" xfId="0" applyNumberFormat="1" applyFill="1" applyBorder="1" applyAlignment="1">
      <alignment horizontal="center" vertical="center"/>
    </xf>
    <xf numFmtId="1" fontId="0" fillId="5" borderId="15" xfId="0" applyNumberFormat="1" applyFill="1" applyBorder="1" applyAlignment="1">
      <alignment horizontal="center" vertical="center"/>
    </xf>
    <xf numFmtId="1" fontId="0" fillId="5" borderId="17" xfId="0" applyNumberForma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/>
    <xf numFmtId="165" fontId="1" fillId="3" borderId="18" xfId="0" applyNumberFormat="1" applyFont="1" applyFill="1" applyBorder="1" applyAlignment="1">
      <alignment horizontal="center" vertical="center"/>
    </xf>
    <xf numFmtId="174" fontId="0" fillId="0" borderId="1" xfId="0" applyNumberFormat="1" applyBorder="1" applyAlignment="1">
      <alignment horizontal="center" vertical="center"/>
    </xf>
    <xf numFmtId="174" fontId="0" fillId="0" borderId="2" xfId="0" applyNumberFormat="1" applyBorder="1" applyAlignment="1">
      <alignment horizontal="center" vertical="center"/>
    </xf>
    <xf numFmtId="174" fontId="0" fillId="0" borderId="3" xfId="0" applyNumberFormat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175" fontId="0" fillId="6" borderId="0" xfId="0" applyNumberFormat="1" applyFill="1" applyAlignment="1">
      <alignment horizontal="center" vertical="center" wrapText="1"/>
    </xf>
    <xf numFmtId="0" fontId="0" fillId="5" borderId="7" xfId="0" applyNumberForma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5" borderId="9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5" borderId="5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" fontId="0" fillId="5" borderId="9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24" xfId="0" applyNumberFormat="1" applyFill="1" applyBorder="1" applyAlignment="1">
      <alignment horizontal="center" vertical="center"/>
    </xf>
    <xf numFmtId="1" fontId="0" fillId="5" borderId="19" xfId="0" applyNumberFormat="1" applyFill="1" applyBorder="1" applyAlignment="1">
      <alignment horizontal="center" vertical="center"/>
    </xf>
    <xf numFmtId="1" fontId="0" fillId="5" borderId="20" xfId="0" applyNumberForma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1" fontId="0" fillId="7" borderId="23" xfId="0" applyNumberFormat="1" applyFill="1" applyBorder="1" applyAlignment="1">
      <alignment horizontal="center" vertical="center" wrapText="1"/>
    </xf>
    <xf numFmtId="1" fontId="0" fillId="7" borderId="21" xfId="0" applyNumberFormat="1" applyFill="1" applyBorder="1" applyAlignment="1">
      <alignment horizontal="center" vertical="center" wrapText="1"/>
    </xf>
    <xf numFmtId="1" fontId="0" fillId="7" borderId="22" xfId="0" applyNumberForma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H11" sqref="H11"/>
    </sheetView>
  </sheetViews>
  <sheetFormatPr baseColWidth="10" defaultRowHeight="15" x14ac:dyDescent="0.25"/>
  <cols>
    <col min="2" max="2" width="15.28515625" customWidth="1"/>
    <col min="4" max="4" width="15" style="18" customWidth="1"/>
    <col min="5" max="5" width="14.28515625" style="18" customWidth="1"/>
  </cols>
  <sheetData>
    <row r="1" spans="1:5" x14ac:dyDescent="0.25">
      <c r="A1" s="3" t="s">
        <v>0</v>
      </c>
      <c r="B1" s="3" t="s">
        <v>6</v>
      </c>
      <c r="C1" s="3" t="s">
        <v>1</v>
      </c>
      <c r="D1" s="15" t="s">
        <v>24</v>
      </c>
      <c r="E1" s="15" t="s">
        <v>25</v>
      </c>
    </row>
    <row r="2" spans="1:5" x14ac:dyDescent="0.25">
      <c r="A2" s="1">
        <v>1</v>
      </c>
      <c r="B2" s="1" t="s">
        <v>42</v>
      </c>
      <c r="C2" s="1">
        <v>350</v>
      </c>
      <c r="D2" s="16">
        <v>43191</v>
      </c>
      <c r="E2" s="17">
        <v>43235</v>
      </c>
    </row>
    <row r="3" spans="1:5" x14ac:dyDescent="0.25">
      <c r="A3" s="1">
        <v>1</v>
      </c>
      <c r="B3" s="1" t="s">
        <v>43</v>
      </c>
      <c r="C3" s="1">
        <v>324</v>
      </c>
      <c r="D3" s="16">
        <v>43221</v>
      </c>
      <c r="E3" s="17">
        <v>43266</v>
      </c>
    </row>
    <row r="4" spans="1:5" x14ac:dyDescent="0.25">
      <c r="A4" s="1">
        <v>1</v>
      </c>
      <c r="B4" s="1" t="s">
        <v>44</v>
      </c>
      <c r="C4" s="1">
        <v>336</v>
      </c>
      <c r="D4" s="16">
        <v>43252</v>
      </c>
      <c r="E4" s="17">
        <v>43296</v>
      </c>
    </row>
    <row r="5" spans="1:5" x14ac:dyDescent="0.25">
      <c r="A5" s="1">
        <v>1</v>
      </c>
      <c r="B5" s="1" t="s">
        <v>45</v>
      </c>
      <c r="C5" s="1">
        <v>389</v>
      </c>
      <c r="D5" s="16">
        <v>43101</v>
      </c>
      <c r="E5" s="17">
        <v>43146</v>
      </c>
    </row>
    <row r="6" spans="1:5" x14ac:dyDescent="0.25">
      <c r="A6" s="1">
        <v>2</v>
      </c>
      <c r="B6" s="1" t="s">
        <v>46</v>
      </c>
      <c r="C6" s="1">
        <v>185</v>
      </c>
      <c r="D6" s="16">
        <v>43191</v>
      </c>
      <c r="E6" s="17">
        <v>43235</v>
      </c>
    </row>
    <row r="7" spans="1:5" x14ac:dyDescent="0.25">
      <c r="A7" s="1">
        <v>2</v>
      </c>
      <c r="B7" s="1" t="s">
        <v>47</v>
      </c>
      <c r="C7" s="1">
        <v>156</v>
      </c>
      <c r="D7" s="16">
        <v>43160</v>
      </c>
      <c r="E7" s="17">
        <v>43205</v>
      </c>
    </row>
    <row r="8" spans="1:5" x14ac:dyDescent="0.25">
      <c r="A8" s="1">
        <v>2</v>
      </c>
      <c r="B8" s="1" t="s">
        <v>48</v>
      </c>
      <c r="C8" s="1">
        <v>123</v>
      </c>
      <c r="D8" s="16"/>
      <c r="E8" s="17"/>
    </row>
    <row r="9" spans="1:5" x14ac:dyDescent="0.25">
      <c r="A9" s="1">
        <v>2</v>
      </c>
      <c r="B9" s="1" t="s">
        <v>49</v>
      </c>
      <c r="C9" s="1">
        <v>184</v>
      </c>
      <c r="D9" s="16"/>
      <c r="E9" s="17"/>
    </row>
    <row r="10" spans="1:5" x14ac:dyDescent="0.25">
      <c r="A10" s="1">
        <v>2</v>
      </c>
      <c r="B10" s="1" t="s">
        <v>50</v>
      </c>
      <c r="C10" s="1">
        <v>185</v>
      </c>
      <c r="D10" s="16"/>
      <c r="E10" s="17"/>
    </row>
    <row r="11" spans="1:5" x14ac:dyDescent="0.25">
      <c r="A11" s="1">
        <v>2</v>
      </c>
      <c r="B11" s="1" t="s">
        <v>51</v>
      </c>
      <c r="C11" s="1">
        <v>126</v>
      </c>
      <c r="D11" s="16"/>
      <c r="E11" s="17"/>
    </row>
    <row r="12" spans="1:5" x14ac:dyDescent="0.25">
      <c r="A12" s="1">
        <v>2</v>
      </c>
      <c r="B12" s="1" t="s">
        <v>52</v>
      </c>
      <c r="C12" s="1">
        <v>340</v>
      </c>
      <c r="D12" s="16"/>
      <c r="E12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4" sqref="C4"/>
    </sheetView>
  </sheetViews>
  <sheetFormatPr baseColWidth="10" defaultRowHeight="15" x14ac:dyDescent="0.25"/>
  <sheetData>
    <row r="1" spans="1:3" x14ac:dyDescent="0.25">
      <c r="A1" s="3" t="s">
        <v>5</v>
      </c>
      <c r="B1" s="3" t="s">
        <v>2</v>
      </c>
      <c r="C1" s="3" t="s">
        <v>3</v>
      </c>
    </row>
    <row r="2" spans="1:3" x14ac:dyDescent="0.25">
      <c r="A2" s="1" t="s">
        <v>8</v>
      </c>
      <c r="B2" s="1" t="s">
        <v>27</v>
      </c>
      <c r="C2" s="5">
        <v>300</v>
      </c>
    </row>
    <row r="3" spans="1:3" x14ac:dyDescent="0.25">
      <c r="A3" s="1" t="s">
        <v>9</v>
      </c>
      <c r="B3" s="1" t="s">
        <v>28</v>
      </c>
      <c r="C3" s="5">
        <v>200</v>
      </c>
    </row>
    <row r="4" spans="1:3" x14ac:dyDescent="0.25">
      <c r="A4" s="1" t="s">
        <v>10</v>
      </c>
      <c r="B4" s="1" t="s">
        <v>29</v>
      </c>
      <c r="C4" s="5">
        <v>150</v>
      </c>
    </row>
    <row r="5" spans="1:3" x14ac:dyDescent="0.25">
      <c r="A5" s="1" t="s">
        <v>11</v>
      </c>
      <c r="B5" s="1" t="s">
        <v>30</v>
      </c>
      <c r="C5" s="5">
        <v>500</v>
      </c>
    </row>
    <row r="6" spans="1:3" x14ac:dyDescent="0.25">
      <c r="A6" s="1" t="s">
        <v>12</v>
      </c>
      <c r="B6" s="1" t="s">
        <v>31</v>
      </c>
      <c r="C6" s="5">
        <v>420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E10" sqref="E10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8" style="1" customWidth="1"/>
    <col min="4" max="4" width="10.85546875" style="7" customWidth="1"/>
    <col min="5" max="5" width="20.5703125" style="1" customWidth="1"/>
    <col min="6" max="6" width="22.5703125" style="1" customWidth="1"/>
    <col min="7" max="16384" width="11.42578125" style="1"/>
  </cols>
  <sheetData>
    <row r="1" spans="1:10" x14ac:dyDescent="0.25">
      <c r="A1" s="11" t="s">
        <v>37</v>
      </c>
      <c r="B1" s="12" t="s">
        <v>34</v>
      </c>
      <c r="C1" s="12" t="s">
        <v>35</v>
      </c>
      <c r="D1" s="13" t="s">
        <v>36</v>
      </c>
      <c r="E1" s="13" t="s">
        <v>38</v>
      </c>
      <c r="F1" s="13" t="s">
        <v>39</v>
      </c>
      <c r="G1" s="6"/>
      <c r="H1" s="6"/>
      <c r="I1" s="6"/>
      <c r="J1" s="6"/>
    </row>
    <row r="2" spans="1:10" ht="24.75" customHeight="1" x14ac:dyDescent="0.25">
      <c r="A2" s="4" t="s">
        <v>13</v>
      </c>
      <c r="B2" s="8">
        <v>43193.996527777781</v>
      </c>
      <c r="C2" s="8">
        <v>43194.322916666664</v>
      </c>
      <c r="D2" s="9">
        <f>C2-B2</f>
        <v>0.32638888888322981</v>
      </c>
      <c r="E2" s="10">
        <f>(D2-INT(D2))*24</f>
        <v>7.8333333331975155</v>
      </c>
      <c r="F2" s="14" t="b">
        <f>SUMPRODUCT((B2&lt;Datefin)*(C2&gt;=Datedebut))&gt;1</f>
        <v>1</v>
      </c>
    </row>
    <row r="3" spans="1:10" ht="24.75" customHeight="1" x14ac:dyDescent="0.25">
      <c r="A3" s="4" t="s">
        <v>14</v>
      </c>
      <c r="B3" s="8">
        <v>43193.996527777781</v>
      </c>
      <c r="C3" s="8">
        <v>43194.322916666664</v>
      </c>
      <c r="D3" s="9">
        <f>C3-B3</f>
        <v>0.32638888888322981</v>
      </c>
      <c r="E3" s="10">
        <f>(D3-INT(D3))*24</f>
        <v>7.8333333331975155</v>
      </c>
      <c r="F3" s="14" t="b">
        <f>SUMPRODUCT((B3&lt;Datefin)*(C3&gt;=Datedebut))&gt;1</f>
        <v>1</v>
      </c>
    </row>
    <row r="4" spans="1:10" ht="24.75" customHeight="1" x14ac:dyDescent="0.25">
      <c r="A4" s="4" t="s">
        <v>15</v>
      </c>
      <c r="B4" s="8">
        <v>43191.996527777781</v>
      </c>
      <c r="C4" s="8">
        <v>43192.253472222219</v>
      </c>
      <c r="D4" s="9">
        <f>C4-B4</f>
        <v>0.25694444443797693</v>
      </c>
      <c r="E4" s="10">
        <f>(D4-INT(D4))*24</f>
        <v>6.1666666665114462</v>
      </c>
      <c r="F4" s="14" t="b">
        <f>SUMPRODUCT((B4&lt;Datefin)*(C4&gt;=Datedebut))&gt;1</f>
        <v>1</v>
      </c>
    </row>
    <row r="5" spans="1:10" ht="24.75" customHeight="1" x14ac:dyDescent="0.25">
      <c r="A5" s="4" t="s">
        <v>16</v>
      </c>
      <c r="B5" s="8">
        <v>43191.170138888891</v>
      </c>
      <c r="C5" s="8">
        <v>43191.253472222219</v>
      </c>
      <c r="D5" s="9">
        <f>C5-B5</f>
        <v>8.3333333328482695E-2</v>
      </c>
      <c r="E5" s="10">
        <f>(D5-INT(D5))*24</f>
        <v>1.9999999998835847</v>
      </c>
      <c r="F5" s="14" t="b">
        <f>SUMPRODUCT((B5&lt;Datefin)*(C5&gt;=Datedebut))&gt;1</f>
        <v>1</v>
      </c>
    </row>
    <row r="6" spans="1:10" ht="24.75" customHeight="1" x14ac:dyDescent="0.25">
      <c r="A6" s="4" t="s">
        <v>17</v>
      </c>
      <c r="B6" s="8">
        <v>43191.170138888891</v>
      </c>
      <c r="C6" s="8">
        <v>43192.086805555555</v>
      </c>
      <c r="D6" s="9">
        <f>C6-B6</f>
        <v>0.91666666666424135</v>
      </c>
      <c r="E6" s="10">
        <f>(D6-INT(D6))*24</f>
        <v>21.999999999941792</v>
      </c>
      <c r="F6" s="14" t="b">
        <f>SUMPRODUCT((B6&lt;Datefin)*(C6&gt;=Datedebut))&gt;1</f>
        <v>1</v>
      </c>
    </row>
    <row r="7" spans="1:10" ht="24.75" customHeight="1" x14ac:dyDescent="0.25">
      <c r="A7" s="4" t="s">
        <v>40</v>
      </c>
      <c r="B7" s="8">
        <v>43196.170138888891</v>
      </c>
      <c r="C7" s="8">
        <v>43197.253472222219</v>
      </c>
      <c r="D7" s="9">
        <f>C7-B7</f>
        <v>1.0833333333284827</v>
      </c>
      <c r="E7" s="10">
        <f>(D7-INT(D7))*24</f>
        <v>1.9999999998835847</v>
      </c>
      <c r="F7" s="14" t="b">
        <f>SUMPRODUCT((B7&lt;Datefin)*(C7&gt;=Datedebut))&gt;1</f>
        <v>0</v>
      </c>
    </row>
    <row r="8" spans="1:10" ht="24.75" customHeight="1" x14ac:dyDescent="0.25">
      <c r="A8" s="4" t="s">
        <v>41</v>
      </c>
      <c r="B8" s="8">
        <v>43198.170138888891</v>
      </c>
      <c r="C8" s="8">
        <v>43199.086805555555</v>
      </c>
      <c r="D8" s="9">
        <f>C8-B8</f>
        <v>0.91666666666424135</v>
      </c>
      <c r="E8" s="10">
        <f>(D8-INT(D8))*24</f>
        <v>21.999999999941792</v>
      </c>
      <c r="F8" s="14" t="b">
        <f>SUMPRODUCT((B8&lt;Datefin)*(C8&gt;=Datedebut))&gt;1</f>
        <v>0</v>
      </c>
    </row>
  </sheetData>
  <autoFilter ref="A1:J1">
    <sortState ref="A2:J6">
      <sortCondition descending="1" ref="B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workbookViewId="0">
      <selection activeCell="K12" sqref="K12"/>
    </sheetView>
  </sheetViews>
  <sheetFormatPr baseColWidth="10" defaultRowHeight="15" x14ac:dyDescent="0.25"/>
  <cols>
    <col min="1" max="2" width="11.42578125" style="32"/>
    <col min="3" max="3" width="23.85546875" style="2" customWidth="1"/>
    <col min="4" max="4" width="16.42578125" customWidth="1"/>
    <col min="5" max="5" width="16" customWidth="1"/>
    <col min="6" max="7" width="15.5703125" customWidth="1"/>
    <col min="8" max="8" width="13.42578125" customWidth="1"/>
  </cols>
  <sheetData>
    <row r="1" spans="1:16" s="1" customFormat="1" ht="15.75" thickBot="1" x14ac:dyDescent="0.3">
      <c r="A1" s="31"/>
      <c r="B1" s="31"/>
      <c r="C1" s="49" t="s">
        <v>7</v>
      </c>
      <c r="D1" s="50" t="s">
        <v>8</v>
      </c>
      <c r="E1" s="50" t="s">
        <v>9</v>
      </c>
      <c r="F1" s="50" t="s">
        <v>10</v>
      </c>
      <c r="G1" s="50" t="s">
        <v>11</v>
      </c>
      <c r="H1" s="51" t="s">
        <v>12</v>
      </c>
      <c r="I1" s="45" t="s">
        <v>23</v>
      </c>
      <c r="J1" s="31"/>
      <c r="K1" s="31"/>
      <c r="L1" s="31"/>
      <c r="M1" s="31"/>
      <c r="N1" s="31"/>
      <c r="O1" s="31"/>
      <c r="P1" s="31"/>
    </row>
    <row r="2" spans="1:16" s="1" customFormat="1" x14ac:dyDescent="0.25">
      <c r="A2" s="31"/>
      <c r="B2" s="31"/>
      <c r="C2" s="46" t="s">
        <v>13</v>
      </c>
      <c r="D2" s="47">
        <v>0</v>
      </c>
      <c r="E2" s="47">
        <v>1</v>
      </c>
      <c r="F2" s="47">
        <v>0</v>
      </c>
      <c r="G2" s="47">
        <v>0</v>
      </c>
      <c r="H2" s="48">
        <v>0</v>
      </c>
      <c r="I2" s="61">
        <f>SUM(D2:H2)</f>
        <v>1</v>
      </c>
      <c r="J2" s="37"/>
      <c r="K2" s="38"/>
      <c r="L2" s="31"/>
      <c r="M2" s="31"/>
      <c r="N2" s="31"/>
      <c r="O2" s="31"/>
      <c r="P2" s="31"/>
    </row>
    <row r="3" spans="1:16" s="1" customFormat="1" ht="30" x14ac:dyDescent="0.25">
      <c r="A3" s="31"/>
      <c r="B3" s="31"/>
      <c r="C3" s="40" t="s">
        <v>14</v>
      </c>
      <c r="D3" s="39">
        <v>0</v>
      </c>
      <c r="E3" s="39">
        <v>1</v>
      </c>
      <c r="F3" s="39">
        <v>0</v>
      </c>
      <c r="G3" s="39">
        <v>0</v>
      </c>
      <c r="H3" s="43">
        <v>0</v>
      </c>
      <c r="I3" s="62">
        <f t="shared" ref="I3:I6" si="0">SUM(D3:H3)</f>
        <v>1</v>
      </c>
      <c r="J3" s="37"/>
      <c r="K3" s="37"/>
      <c r="L3" s="19"/>
      <c r="M3" s="20" t="s">
        <v>53</v>
      </c>
      <c r="N3" s="31"/>
      <c r="O3" s="31"/>
      <c r="P3" s="31"/>
    </row>
    <row r="4" spans="1:16" s="1" customFormat="1" x14ac:dyDescent="0.25">
      <c r="A4" s="31"/>
      <c r="B4" s="31"/>
      <c r="C4" s="40" t="s">
        <v>15</v>
      </c>
      <c r="D4" s="39">
        <v>0</v>
      </c>
      <c r="E4" s="39">
        <v>0</v>
      </c>
      <c r="F4" s="39">
        <v>0</v>
      </c>
      <c r="G4" s="39">
        <v>0</v>
      </c>
      <c r="H4" s="43">
        <v>1</v>
      </c>
      <c r="I4" s="62">
        <f t="shared" si="0"/>
        <v>1</v>
      </c>
      <c r="J4" s="37"/>
      <c r="K4" s="37"/>
      <c r="L4" s="31"/>
      <c r="M4" s="31"/>
      <c r="N4" s="31"/>
      <c r="O4" s="31"/>
      <c r="P4" s="31"/>
    </row>
    <row r="5" spans="1:16" s="1" customFormat="1" x14ac:dyDescent="0.25">
      <c r="A5" s="31"/>
      <c r="B5" s="31"/>
      <c r="C5" s="40" t="s">
        <v>16</v>
      </c>
      <c r="D5" s="39">
        <v>0</v>
      </c>
      <c r="E5" s="39">
        <v>1</v>
      </c>
      <c r="F5" s="39">
        <v>0</v>
      </c>
      <c r="G5" s="39">
        <v>0</v>
      </c>
      <c r="H5" s="43">
        <v>0</v>
      </c>
      <c r="I5" s="62">
        <f t="shared" si="0"/>
        <v>1</v>
      </c>
      <c r="J5" s="37"/>
      <c r="K5" s="37"/>
      <c r="L5" s="67"/>
      <c r="M5" s="31" t="s">
        <v>54</v>
      </c>
      <c r="N5" s="31"/>
      <c r="O5" s="31"/>
      <c r="P5" s="31"/>
    </row>
    <row r="6" spans="1:16" s="1" customFormat="1" ht="15.75" thickBot="1" x14ac:dyDescent="0.3">
      <c r="A6" s="31"/>
      <c r="B6" s="31"/>
      <c r="C6" s="41" t="s">
        <v>17</v>
      </c>
      <c r="D6" s="42">
        <v>0</v>
      </c>
      <c r="E6" s="42">
        <v>0</v>
      </c>
      <c r="F6" s="42">
        <v>1</v>
      </c>
      <c r="G6" s="42">
        <v>0</v>
      </c>
      <c r="H6" s="44">
        <v>0</v>
      </c>
      <c r="I6" s="63">
        <f t="shared" si="0"/>
        <v>1</v>
      </c>
      <c r="J6" s="37"/>
      <c r="K6" s="37"/>
      <c r="L6" s="31"/>
      <c r="M6" s="31"/>
      <c r="N6" s="31"/>
      <c r="O6" s="31"/>
      <c r="P6" s="31"/>
    </row>
    <row r="7" spans="1:16" s="31" customFormat="1" x14ac:dyDescent="0.25">
      <c r="I7" s="37"/>
      <c r="J7" s="37"/>
      <c r="K7" s="37"/>
    </row>
    <row r="8" spans="1:16" s="31" customFormat="1" ht="15.75" thickBot="1" x14ac:dyDescent="0.3">
      <c r="I8" s="37"/>
      <c r="J8" s="37"/>
      <c r="K8" s="37"/>
    </row>
    <row r="9" spans="1:16" s="1" customFormat="1" ht="15.75" thickBot="1" x14ac:dyDescent="0.3">
      <c r="A9" s="31"/>
      <c r="B9" s="31"/>
      <c r="C9" s="49" t="s">
        <v>4</v>
      </c>
      <c r="D9" s="50" t="s">
        <v>18</v>
      </c>
      <c r="E9" s="50" t="s">
        <v>19</v>
      </c>
      <c r="F9" s="50" t="s">
        <v>20</v>
      </c>
      <c r="G9" s="50" t="s">
        <v>21</v>
      </c>
      <c r="H9" s="51" t="s">
        <v>22</v>
      </c>
      <c r="I9" s="59" t="s">
        <v>23</v>
      </c>
      <c r="J9" s="37"/>
      <c r="K9" s="37"/>
      <c r="L9" s="31"/>
      <c r="M9" s="31"/>
      <c r="N9" s="31"/>
      <c r="O9" s="31"/>
      <c r="P9" s="31"/>
    </row>
    <row r="10" spans="1:16" s="1" customFormat="1" x14ac:dyDescent="0.25">
      <c r="A10" s="31"/>
      <c r="B10" s="31"/>
      <c r="C10" s="46" t="s">
        <v>13</v>
      </c>
      <c r="D10" s="55">
        <v>0</v>
      </c>
      <c r="E10" s="55">
        <v>0</v>
      </c>
      <c r="F10" s="55">
        <v>1</v>
      </c>
      <c r="G10" s="55">
        <v>0</v>
      </c>
      <c r="H10" s="56">
        <v>1</v>
      </c>
      <c r="I10" s="64">
        <f>SUM(D10:H10)</f>
        <v>2</v>
      </c>
      <c r="J10" s="37"/>
      <c r="K10" s="37"/>
      <c r="L10" s="31"/>
      <c r="M10" s="31"/>
      <c r="N10" s="31"/>
      <c r="O10" s="31"/>
      <c r="P10" s="31"/>
    </row>
    <row r="11" spans="1:16" s="1" customFormat="1" x14ac:dyDescent="0.25">
      <c r="A11" s="31"/>
      <c r="B11" s="31"/>
      <c r="C11" s="40" t="s">
        <v>14</v>
      </c>
      <c r="D11" s="53">
        <v>0</v>
      </c>
      <c r="E11" s="53">
        <v>0</v>
      </c>
      <c r="F11" s="53">
        <v>1</v>
      </c>
      <c r="G11" s="53">
        <v>0</v>
      </c>
      <c r="H11" s="57">
        <v>1</v>
      </c>
      <c r="I11" s="65">
        <f t="shared" ref="I11:I14" si="1">SUM(D11:H11)</f>
        <v>2</v>
      </c>
      <c r="J11" s="37"/>
      <c r="K11" s="37"/>
      <c r="L11" s="31"/>
      <c r="M11" s="31"/>
      <c r="N11" s="31"/>
      <c r="O11" s="31"/>
      <c r="P11" s="31"/>
    </row>
    <row r="12" spans="1:16" s="1" customFormat="1" x14ac:dyDescent="0.25">
      <c r="A12" s="31"/>
      <c r="B12" s="31"/>
      <c r="C12" s="40" t="s">
        <v>15</v>
      </c>
      <c r="D12" s="53">
        <v>0</v>
      </c>
      <c r="E12" s="53">
        <v>0</v>
      </c>
      <c r="F12" s="53">
        <v>1</v>
      </c>
      <c r="G12" s="53">
        <v>0</v>
      </c>
      <c r="H12" s="57">
        <v>1</v>
      </c>
      <c r="I12" s="65">
        <f t="shared" si="1"/>
        <v>2</v>
      </c>
      <c r="J12" s="37"/>
      <c r="K12" s="37"/>
      <c r="L12" s="31"/>
      <c r="M12" s="31"/>
      <c r="N12" s="31"/>
      <c r="O12" s="31"/>
      <c r="P12" s="31"/>
    </row>
    <row r="13" spans="1:16" s="1" customFormat="1" x14ac:dyDescent="0.25">
      <c r="A13" s="31"/>
      <c r="B13" s="31"/>
      <c r="C13" s="40" t="s">
        <v>16</v>
      </c>
      <c r="D13" s="53">
        <v>0</v>
      </c>
      <c r="E13" s="53">
        <v>1</v>
      </c>
      <c r="F13" s="53">
        <v>0</v>
      </c>
      <c r="G13" s="53">
        <v>0</v>
      </c>
      <c r="H13" s="57">
        <v>1</v>
      </c>
      <c r="I13" s="65">
        <f t="shared" si="1"/>
        <v>2</v>
      </c>
      <c r="J13" s="37"/>
      <c r="K13" s="37"/>
      <c r="L13" s="31"/>
      <c r="M13" s="31"/>
      <c r="N13" s="31"/>
      <c r="O13" s="31"/>
      <c r="P13" s="31"/>
    </row>
    <row r="14" spans="1:16" s="1" customFormat="1" ht="15.75" thickBot="1" x14ac:dyDescent="0.3">
      <c r="A14" s="31"/>
      <c r="B14" s="31"/>
      <c r="C14" s="41" t="s">
        <v>17</v>
      </c>
      <c r="D14" s="54">
        <v>0</v>
      </c>
      <c r="E14" s="54">
        <v>1</v>
      </c>
      <c r="F14" s="54">
        <v>0</v>
      </c>
      <c r="G14" s="54">
        <v>0</v>
      </c>
      <c r="H14" s="58">
        <v>1</v>
      </c>
      <c r="I14" s="66">
        <f t="shared" si="1"/>
        <v>2</v>
      </c>
      <c r="J14" s="37"/>
      <c r="K14" s="37"/>
      <c r="L14" s="31"/>
      <c r="M14" s="31"/>
      <c r="N14" s="31"/>
      <c r="O14" s="31"/>
      <c r="P14" s="31"/>
    </row>
    <row r="15" spans="1:16" s="1" customFormat="1" ht="15.75" thickBot="1" x14ac:dyDescent="0.3">
      <c r="A15" s="31"/>
      <c r="B15" s="31"/>
      <c r="C15" s="31"/>
      <c r="D15" s="31"/>
      <c r="E15" s="31"/>
      <c r="F15" s="31"/>
      <c r="G15" s="31"/>
      <c r="H15" s="31"/>
      <c r="I15" s="52" t="s">
        <v>33</v>
      </c>
      <c r="J15" s="31"/>
      <c r="K15" s="31"/>
      <c r="L15" s="31"/>
      <c r="M15" s="31"/>
      <c r="N15" s="31"/>
      <c r="O15" s="31"/>
      <c r="P15" s="31"/>
    </row>
    <row r="16" spans="1:16" s="1" customFormat="1" ht="15.75" thickBot="1" x14ac:dyDescent="0.3">
      <c r="A16" s="31"/>
      <c r="B16" s="31"/>
      <c r="C16" s="60" t="s">
        <v>32</v>
      </c>
      <c r="D16" s="34">
        <f>D10*Liaisons!$E$2+Optimisation!D11*Liaisons!$E$3+Optimisation!D12*Liaisons!$E$4+Optimisation!D13*Liaisons!$E$5+Optimisation!D14*Liaisons!$E$6</f>
        <v>0</v>
      </c>
      <c r="E16" s="35">
        <f>E10*Liaisons!$E$2+Optimisation!E11*Liaisons!$E$3+Optimisation!E12*Liaisons!$E$4+Optimisation!E13*Liaisons!$E$5+Optimisation!E14*Liaisons!$E$6</f>
        <v>23.999999999825377</v>
      </c>
      <c r="F16" s="35">
        <f>F10*Liaisons!$E$2+Optimisation!F11*Liaisons!$E$3+Optimisation!F12*Liaisons!$E$4+Optimisation!F13*Liaisons!$E$5+Optimisation!F14*Liaisons!$E$6</f>
        <v>21.833333332906477</v>
      </c>
      <c r="G16" s="35">
        <f>G10*Liaisons!$E$2+Optimisation!G11*Liaisons!$E$3+Optimisation!G12*Liaisons!$E$4+Optimisation!G13*Liaisons!$E$5+Optimisation!G14*Liaisons!$E$6</f>
        <v>0</v>
      </c>
      <c r="H16" s="36">
        <f>H10*Liaisons!$E$2+Optimisation!H11*Liaisons!$E$3+Optimisation!H12*Liaisons!$E$4+Optimisation!H13*Liaisons!$E$5+Optimisation!H14*Liaisons!$E$6</f>
        <v>45.833333332731854</v>
      </c>
      <c r="I16" s="33">
        <f>VAR(D16:H16)</f>
        <v>368.20833332382125</v>
      </c>
      <c r="J16" s="31"/>
      <c r="K16" s="31"/>
      <c r="L16" s="31"/>
      <c r="M16" s="31"/>
      <c r="N16" s="31"/>
      <c r="O16" s="31"/>
      <c r="P16" s="31"/>
    </row>
    <row r="17" spans="1:16" s="31" customFormat="1" ht="8.25" customHeight="1" thickBot="1" x14ac:dyDescent="0.3"/>
    <row r="18" spans="1:16" s="1" customFormat="1" ht="15.75" thickBot="1" x14ac:dyDescent="0.3">
      <c r="A18" s="31"/>
      <c r="B18" s="31"/>
      <c r="C18" s="26" t="s">
        <v>26</v>
      </c>
      <c r="D18" s="27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1:16" s="1" customFormat="1" x14ac:dyDescent="0.25">
      <c r="A19" s="31"/>
      <c r="B19" s="31"/>
      <c r="C19" s="28" t="s">
        <v>13</v>
      </c>
      <c r="D19" s="23">
        <f>$D2*Avions!$C$2*Liaisons!$E2+$E2*Avions!$C$3*Liaisons!$E2+$F2*Avions!$C$4*Liaisons!$E2+G2*Avions!$C$5*Liaisons!$E2+H2*Avions!$C$6*Liaisons!$E2+D10*Salariés!$C$2*Liaisons!$E2+E10*Salariés!$C$3*Liaisons!$E2+F10*Salariés!$C$4*Liaisons!$E2+G10*Salariés!$C$5*Liaisons!$E2+H10*Salariés!$C$6*Liaisons!$E2</f>
        <v>5647.8333332354086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</row>
    <row r="20" spans="1:16" s="1" customFormat="1" x14ac:dyDescent="0.25">
      <c r="A20" s="31"/>
      <c r="B20" s="31"/>
      <c r="C20" s="29" t="s">
        <v>14</v>
      </c>
      <c r="D20" s="24">
        <f>$D3*Avions!$C$2*Liaisons!$E3+$E3*Avions!$C$3*Liaisons!$E3+$F3*Avions!$C$4*Liaisons!$E3+G3*Avions!$C$5*Liaisons!$E3+H3*Avions!$C$6*Liaisons!$E3+D11*Salariés!$C$2*Liaisons!$E3+E11*Salariés!$C$3*Liaisons!$E3+F11*Salariés!$C$4*Liaisons!$E3+G11*Salariés!$C$5*Liaisons!$E3+H11*Salariés!$C$6*Liaisons!$E3</f>
        <v>5647.8333332354086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</row>
    <row r="21" spans="1:16" s="1" customFormat="1" x14ac:dyDescent="0.25">
      <c r="A21" s="31"/>
      <c r="B21" s="31"/>
      <c r="C21" s="29" t="s">
        <v>15</v>
      </c>
      <c r="D21" s="24">
        <f>$D4*Avions!$C$2*Liaisons!$E4+$E4*Avions!$C$3*Liaisons!$E4+$F4*Avions!$C$4*Liaisons!$E4+G4*Avions!$C$5*Liaisons!$E4+H4*Avions!$C$6*Liaisons!$E4+D12*Salariés!$C$2*Liaisons!$E4+E12*Salariés!$C$3*Liaisons!$E4+F12*Salariés!$C$4*Liaisons!$E4+G12*Salariés!$C$5*Liaisons!$E4+H12*Salariés!$C$6*Liaisons!$E4</f>
        <v>5802.8333331872709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</row>
    <row r="22" spans="1:16" s="1" customFormat="1" x14ac:dyDescent="0.25">
      <c r="A22" s="31"/>
      <c r="B22" s="31"/>
      <c r="C22" s="29" t="s">
        <v>16</v>
      </c>
      <c r="D22" s="24">
        <f>$D5*Avions!$C$2*Liaisons!$E5+$E5*Avions!$C$3*Liaisons!$E5+$F5*Avions!$C$4*Liaisons!$E5+G5*Avions!$C$5*Liaisons!$E5+H5*Avions!$C$6*Liaisons!$E5+D13*Salariés!$C$2*Liaisons!$E5+E13*Salariés!$C$3*Liaisons!$E5+F13*Salariés!$C$4*Liaisons!$E5+G13*Salariés!$C$5*Liaisons!$E5+H13*Salariés!$C$6*Liaisons!$E5</f>
        <v>1417.9999999174615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</row>
    <row r="23" spans="1:16" s="1" customFormat="1" ht="15.75" thickBot="1" x14ac:dyDescent="0.3">
      <c r="A23" s="31"/>
      <c r="B23" s="31"/>
      <c r="C23" s="30" t="s">
        <v>17</v>
      </c>
      <c r="D23" s="25">
        <f>$D6*Avions!$C$2*Liaisons!$E6+$E6*Avions!$C$3*Liaisons!$E6+$F6*Avions!$C$4*Liaisons!$E6+G6*Avions!$C$5*Liaisons!$E6+H6*Avions!$C$6*Liaisons!$E6+D14*Salariés!$C$2*Liaisons!$E6+E14*Salariés!$C$3*Liaisons!$E6+F14*Salariés!$C$4*Liaisons!$E6+G14*Salariés!$C$5*Liaisons!$E6+H14*Salariés!$C$6*Liaisons!$E6</f>
        <v>14497.999999961641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</row>
    <row r="24" spans="1:16" s="1" customFormat="1" ht="15.75" thickBot="1" x14ac:dyDescent="0.3">
      <c r="A24" s="31"/>
      <c r="B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</row>
    <row r="25" spans="1:16" s="1" customFormat="1" ht="15.75" thickBot="1" x14ac:dyDescent="0.3">
      <c r="A25" s="31"/>
      <c r="B25" s="31"/>
      <c r="C25" s="21" t="s">
        <v>23</v>
      </c>
      <c r="D25" s="22">
        <f>SUM(D19:D23)</f>
        <v>33014.499999537191</v>
      </c>
      <c r="E25" s="31"/>
      <c r="F25" s="31"/>
      <c r="G25" s="31"/>
      <c r="H25" s="31"/>
      <c r="I25" s="31"/>
      <c r="J25" s="31"/>
      <c r="K25" s="31"/>
      <c r="L25" s="31"/>
      <c r="N25" s="31"/>
      <c r="O25" s="31"/>
      <c r="P25" s="31"/>
    </row>
    <row r="26" spans="1:16" s="1" customFormat="1" x14ac:dyDescent="0.25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</row>
    <row r="27" spans="1:16" s="1" customFormat="1" x14ac:dyDescent="0.25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</row>
    <row r="28" spans="1:16" s="1" customFormat="1" x14ac:dyDescent="0.25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</row>
    <row r="29" spans="1:16" s="1" customFormat="1" x14ac:dyDescent="0.25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</row>
    <row r="30" spans="1:16" s="1" customFormat="1" x14ac:dyDescent="0.25">
      <c r="A30" s="31"/>
      <c r="B30" s="31"/>
    </row>
    <row r="31" spans="1:16" s="1" customFormat="1" x14ac:dyDescent="0.25">
      <c r="A31" s="31"/>
      <c r="B31" s="31"/>
    </row>
    <row r="32" spans="1:16" s="1" customFormat="1" x14ac:dyDescent="0.25">
      <c r="A32" s="31"/>
      <c r="B32" s="31"/>
    </row>
    <row r="33" spans="1:2" s="1" customFormat="1" x14ac:dyDescent="0.25">
      <c r="A33" s="31"/>
      <c r="B33" s="31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Salariés</vt:lpstr>
      <vt:lpstr>Avions</vt:lpstr>
      <vt:lpstr>Liaisons</vt:lpstr>
      <vt:lpstr>Optimisation</vt:lpstr>
      <vt:lpstr>Datedebut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Driss BENCHEKROUN</dc:creator>
  <cp:lastModifiedBy>Driss BENCHEKROUN</cp:lastModifiedBy>
  <dcterms:created xsi:type="dcterms:W3CDTF">2018-04-05T10:24:11Z</dcterms:created>
  <dcterms:modified xsi:type="dcterms:W3CDTF">2018-04-05T20:10:17Z</dcterms:modified>
</cp:coreProperties>
</file>