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halem\Desktop\fiche de payement\"/>
    </mc:Choice>
  </mc:AlternateContent>
  <bookViews>
    <workbookView xWindow="0" yWindow="0" windowWidth="24000" windowHeight="9735" activeTab="1"/>
  </bookViews>
  <sheets>
    <sheet name="FCDEPENSE" sheetId="1" r:id="rId1"/>
    <sheet name="FICHE DE PAIE " sheetId="4" r:id="rId2"/>
    <sheet name="AP" sheetId="2" r:id="rId3"/>
    <sheet name="SAUVEGARDE" sheetId="3" r:id="rId4"/>
  </sheets>
  <definedNames>
    <definedName name="AP">Tableau1[]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3" l="1"/>
  <c r="I3" i="3" l="1"/>
  <c r="I2" i="4"/>
  <c r="I2" i="3"/>
  <c r="E10" i="1" l="1"/>
  <c r="D10" i="1"/>
  <c r="C13" i="1"/>
  <c r="C13" i="4" s="1"/>
  <c r="H10" i="1"/>
  <c r="F34" i="4"/>
  <c r="G34" i="4" s="1"/>
  <c r="F33" i="1"/>
  <c r="G10" i="1" l="1"/>
  <c r="F10" i="1"/>
  <c r="C10" i="1"/>
  <c r="C10" i="4" s="1"/>
  <c r="O6" i="1"/>
  <c r="C36" i="1" l="1"/>
  <c r="H36" i="1" s="1"/>
  <c r="C36" i="4"/>
  <c r="F34" i="1"/>
  <c r="G34" i="1" s="1"/>
</calcChain>
</file>

<file path=xl/sharedStrings.xml><?xml version="1.0" encoding="utf-8"?>
<sst xmlns="http://schemas.openxmlformats.org/spreadsheetml/2006/main" count="218" uniqueCount="137">
  <si>
    <t>OPERATIONS   BUDGETAIRES</t>
  </si>
  <si>
    <t>MINISTERE  DE  LA  CULTURE</t>
  </si>
  <si>
    <t>Office national de gestion et d’exploitation</t>
  </si>
  <si>
    <t>Gestionnaire</t>
  </si>
  <si>
    <t>N° 262 029</t>
  </si>
  <si>
    <t>N° de la Fiche</t>
  </si>
  <si>
    <t>Gestion</t>
  </si>
  <si>
    <t>N°</t>
  </si>
  <si>
    <t>Numéro de l’opération</t>
  </si>
  <si>
    <t>NF</t>
  </si>
  <si>
    <t>Prog</t>
  </si>
  <si>
    <t>Fin</t>
  </si>
  <si>
    <t>Chap</t>
  </si>
  <si>
    <t>Art</t>
  </si>
  <si>
    <t>No Ord</t>
  </si>
  <si>
    <t>RUBRIQUE</t>
  </si>
  <si>
    <t>MONTANT</t>
  </si>
  <si>
    <t>Ancien   Solde</t>
  </si>
  <si>
    <t>Paiement proposé</t>
  </si>
  <si>
    <t>Nouveau  Solde</t>
  </si>
  <si>
    <t>-ordonnance N° ….. Du………….</t>
  </si>
  <si>
    <t>Admis en dépense le :</t>
  </si>
  <si>
    <t>Date :</t>
  </si>
  <si>
    <t>01       Etude et Suivi………………………………………………</t>
  </si>
  <si>
    <t xml:space="preserve">02       Bâtiment ……………………………………………………   </t>
  </si>
  <si>
    <t>03        Travaux  publics ………………………………………..</t>
  </si>
  <si>
    <t>04       Machines et équipements de production…</t>
  </si>
  <si>
    <t>05       Matériel de transport ……………………………..</t>
  </si>
  <si>
    <t>06       Prestations  de  services  externes ………..</t>
  </si>
  <si>
    <t>07       Autres (Maitrise d’Ouvrage Délégué)…….</t>
  </si>
  <si>
    <t>08       Droits de douanes et taxes………………………..</t>
  </si>
  <si>
    <t>3   1   0</t>
  </si>
  <si>
    <t xml:space="preserve">N° d’engagement :           </t>
  </si>
  <si>
    <t xml:space="preserve">   Visa : </t>
  </si>
  <si>
    <t>Structure de paiement  proposé </t>
  </si>
  <si>
    <r>
      <t>Libellé Opération</t>
    </r>
    <r>
      <rPr>
        <sz val="11"/>
        <color theme="1"/>
        <rFont val="Times New Roman"/>
        <family val="1"/>
      </rPr>
      <t> :</t>
    </r>
  </si>
  <si>
    <r>
      <t>Objet de payement</t>
    </r>
    <r>
      <rPr>
        <sz val="11"/>
        <color theme="1"/>
        <rFont val="Calibri"/>
        <family val="2"/>
        <scheme val="minor"/>
      </rPr>
      <t> :</t>
    </r>
  </si>
  <si>
    <t>3   1   1</t>
  </si>
  <si>
    <t>Cocontractant :</t>
  </si>
  <si>
    <t>09       Frais de gestion F.N.I ………………………………..</t>
  </si>
  <si>
    <t xml:space="preserve">99         Total  ……………………………………………………… </t>
  </si>
  <si>
    <t xml:space="preserve">OBSERVATION </t>
  </si>
  <si>
    <t>Fais à  Alger  le:</t>
  </si>
  <si>
    <t>Le Gestionnaire</t>
  </si>
  <si>
    <t xml:space="preserve">Recapitulation </t>
  </si>
  <si>
    <t>N°OP</t>
  </si>
  <si>
    <t>RESTAURATION  ET  REHABILITATION DE LA MEDERSA  ET DU COMPLEXE DE SIDI BOUMEDIENE EN MUSEE DE TLEMCEN</t>
  </si>
  <si>
    <t>AMENAGEMENT ET MISE EN VALEUR DES MONUMENTS MAJEURS A TLEMCEN</t>
  </si>
  <si>
    <t>AMENAGEMENT ET  MISE A NIVEAU AGADIR A TLEMCEN</t>
  </si>
  <si>
    <t>RESTAURATION DES MOSQUEES ET MINARETS A TLEMCEN</t>
  </si>
  <si>
    <t>N°Ord</t>
  </si>
  <si>
    <t>RAISON SOCILALE</t>
  </si>
  <si>
    <t xml:space="preserve">NOM GERANT </t>
  </si>
  <si>
    <t>ABIB DJELLOUL</t>
  </si>
  <si>
    <t>AKHDARI ACHOUR</t>
  </si>
  <si>
    <t>AMAR BELHADJ FETH-ALLAH</t>
  </si>
  <si>
    <t>ASKEUR HASSANE</t>
  </si>
  <si>
    <t>BABA AHMED BACHIR</t>
  </si>
  <si>
    <t>BABA AHMED YOUNES</t>
  </si>
  <si>
    <t>BELACHOUI AHMED</t>
  </si>
  <si>
    <t>BENACHOUR ABDERRAHMANE</t>
  </si>
  <si>
    <t>BENSID HICHAM</t>
  </si>
  <si>
    <t>BOUANANE MOHAMMED REDA</t>
  </si>
  <si>
    <t>BOUBEKEUR KAMEL</t>
  </si>
  <si>
    <t>BOUBLENZA AYADI</t>
  </si>
  <si>
    <t>BOUDJEMAI Boumedyen</t>
  </si>
  <si>
    <t>BOUHADJER MAHFOUD RIAD</t>
  </si>
  <si>
    <t>BOURDIM ABDELLAH</t>
  </si>
  <si>
    <t>BOUZIANE ABDELAZIZ</t>
  </si>
  <si>
    <t>DIB AHMED BACHIR</t>
  </si>
  <si>
    <t>ENTREPRISE SIFI ABDELKADER</t>
  </si>
  <si>
    <t>ETB/TCE KRIM KHEIR EDDINE</t>
  </si>
  <si>
    <t>ETB-TCE ALI DAHMANE SID AHMED</t>
  </si>
  <si>
    <t>ETP DEHOU ABDELKRIM</t>
  </si>
  <si>
    <t>ETP EZZOUHOUR</t>
  </si>
  <si>
    <t>GHOUTI KHELIFA</t>
  </si>
  <si>
    <t>HABRI AMAR</t>
  </si>
  <si>
    <t>HAMOUCHE MOURAD</t>
  </si>
  <si>
    <t>HAMOUDI DJAMEL</t>
  </si>
  <si>
    <t>HASSANI ABDELGHANI</t>
  </si>
  <si>
    <t>KABLI</t>
  </si>
  <si>
    <t>KAID IBRAHIM</t>
  </si>
  <si>
    <t>KERZABI REDA</t>
  </si>
  <si>
    <t>KHOUATIR MUSTAPHA</t>
  </si>
  <si>
    <t>LACHACHI WAHIB</t>
  </si>
  <si>
    <t>LAMARI TAYEB</t>
  </si>
  <si>
    <t>LARBAOUI AHMED</t>
  </si>
  <si>
    <t>MEHADJI MOHAMMED CHOUKRI</t>
  </si>
  <si>
    <t>MESMOUDI ABDELHAMID</t>
  </si>
  <si>
    <t>MESMOUDI ABDELLATIF</t>
  </si>
  <si>
    <t>MOKHDAR MOUSSA</t>
  </si>
  <si>
    <t>MORSLI NASR EDDINE</t>
  </si>
  <si>
    <t>NEGADI MOHAMED</t>
  </si>
  <si>
    <t>OUDJDI MOHAMED</t>
  </si>
  <si>
    <t>RAHMANI ABDELKADER</t>
  </si>
  <si>
    <t>SARL BATI FETH,</t>
  </si>
  <si>
    <t>SONELGAZ</t>
  </si>
  <si>
    <t>SOUFI MERZOUG SALIM</t>
  </si>
  <si>
    <t>YACHEUR CHOUKRI</t>
  </si>
  <si>
    <t>BELASSIRI BENALI</t>
  </si>
  <si>
    <t>BELOUATEK AISSA</t>
  </si>
  <si>
    <t>BOUNOUA M'HAMED</t>
  </si>
  <si>
    <t>DJEMAI OKACHA</t>
  </si>
  <si>
    <t>ETBH HASSANI ABDELGHANI</t>
  </si>
  <si>
    <t>KHELLADI FOUAD</t>
  </si>
  <si>
    <t>LATTAR SMAIN</t>
  </si>
  <si>
    <t>MOUMEN MUSTAPHA</t>
  </si>
  <si>
    <t>TALHI MOHAMED</t>
  </si>
  <si>
    <t>OBS</t>
  </si>
  <si>
    <t>CODE OPERATION</t>
  </si>
  <si>
    <t>SOLDE INITIALE</t>
  </si>
  <si>
    <t>PAYEMENT</t>
  </si>
  <si>
    <t xml:space="preserve">COCONTRACTANT </t>
  </si>
  <si>
    <t>DATE</t>
  </si>
  <si>
    <t>N°FICHE</t>
  </si>
  <si>
    <t>ANNEE</t>
  </si>
  <si>
    <t>OBJET</t>
  </si>
  <si>
    <t>07/04/2018</t>
  </si>
  <si>
    <t>INTITULE</t>
  </si>
  <si>
    <t>AMENAGEMENT ET MISE E LUMIERE DES BABS , PLACES , ET MURAILLES A TLEMCEN</t>
  </si>
  <si>
    <t>AMENAGEMENT DE LA MANSOURAH ET SES ABORDS A TLEMCEN</t>
  </si>
  <si>
    <t>AMENAGEMENT  ET MISE  A NIVEAU EL EUBAD  SIDI BOUMEDIENE A TLEMCEN</t>
  </si>
  <si>
    <t>MISE A NIVEAU ET REHABILITATION DES MOSQUEES A TLEMCEN</t>
  </si>
  <si>
    <t>MISE EN VALEUR ET REHABILITATION DES MAUSOLEES A TLEMCEN</t>
  </si>
  <si>
    <t>RESTAURATION ET REHABILITATION DES HAMMAMS A TLEMCEN</t>
  </si>
  <si>
    <t>REHABILITATION DES FERRANES A TLEMCEN</t>
  </si>
  <si>
    <t>REHABILITATION DES MEDERSAS ET ECOLES CORANIQUES A TLEMCEN</t>
  </si>
  <si>
    <t>TRAVAUX DE MESURE D'URGENCE ET CONSOLIDATION AGADIR ( TLEMCEN)</t>
  </si>
  <si>
    <t>RESTAURATION ET CONSOLIDATION  MEDERSA EL-EUBAD ( TLEMCEN)</t>
  </si>
  <si>
    <t>PROTECTION CONSOLIDATION ET RESTAURATION MANSOURAH(TLEMCEN)</t>
  </si>
  <si>
    <t>TRAVAUX DE MESURE D'URGENCE A TLEMCEN</t>
  </si>
  <si>
    <t>REVITALISATION ET AFFECTATION(TLEMCEN)</t>
  </si>
  <si>
    <t>RESTAURATION D'UN SEGMENT TEMOIN DES REMPARTS DE LA VILLE (SANS AUCUNE EXPROPRIATION DE PROPRIETES PRIVEES ) A TLEMCEN</t>
  </si>
  <si>
    <t>ETUDE AMENAGEMENT  ET MISE EN VALEUR DES PARCOURS CULTURELS A TLEMCEN</t>
  </si>
  <si>
    <t>AMENAGEMENT ET MISE  EN VALEUR DES DARBS ET PLACETTES  MONUMENTS MAJEURS A TLEMCEN</t>
  </si>
  <si>
    <t>situaztions fjkazlffjsksdjfklsd</t>
  </si>
  <si>
    <t>solde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</si>
</sst>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/>
      <sz val="10"/>
      <color theme="1"/>
      <name val="Calibri"/>
      <family val="2"/>
      <scheme val="minor"/>
    </font>
    <font>
      <sz val="10"/>
      <color theme="1"/>
      <name val="Arial Rounded MT Bold"/>
      <family val="2"/>
    </font>
    <font>
      <sz val="10"/>
      <color indexed="8"/>
      <name val="Arial Rounded MT Bold"/>
      <family val="2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9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theme="1"/>
      </patternFill>
    </fill>
  </fills>
  <borders count="3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3" fillId="0" borderId="2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/>
    <xf numFmtId="0" fontId="0" fillId="0" borderId="0" xfId="0" applyFont="1" applyBorder="1"/>
    <xf numFmtId="0" fontId="8" fillId="0" borderId="0" xfId="0" applyFont="1"/>
    <xf numFmtId="0" fontId="0" fillId="0" borderId="6" xfId="0" applyBorder="1"/>
    <xf numFmtId="0" fontId="0" fillId="0" borderId="13" xfId="0" applyBorder="1"/>
    <xf numFmtId="4" fontId="0" fillId="0" borderId="0" xfId="0" applyNumberFormat="1"/>
    <xf numFmtId="4" fontId="2" fillId="0" borderId="0" xfId="0" applyNumberFormat="1" applyFont="1"/>
    <xf numFmtId="0" fontId="5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3" borderId="19" xfId="0" applyFill="1" applyBorder="1"/>
    <xf numFmtId="0" fontId="0" fillId="3" borderId="4" xfId="0" applyFill="1" applyBorder="1"/>
    <xf numFmtId="4" fontId="0" fillId="3" borderId="4" xfId="0" applyNumberFormat="1" applyFill="1" applyBorder="1"/>
    <xf numFmtId="0" fontId="0" fillId="3" borderId="10" xfId="0" applyFill="1" applyBorder="1"/>
    <xf numFmtId="0" fontId="3" fillId="0" borderId="1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0" fillId="3" borderId="24" xfId="0" applyFill="1" applyBorder="1"/>
    <xf numFmtId="0" fontId="0" fillId="3" borderId="25" xfId="0" applyFill="1" applyBorder="1"/>
    <xf numFmtId="4" fontId="0" fillId="3" borderId="25" xfId="0" applyNumberFormat="1" applyFill="1" applyBorder="1"/>
    <xf numFmtId="0" fontId="0" fillId="3" borderId="26" xfId="0" applyFill="1" applyBorder="1"/>
    <xf numFmtId="0" fontId="11" fillId="5" borderId="23" xfId="0" applyFont="1" applyFill="1" applyBorder="1" applyAlignment="1">
      <alignment horizontal="center"/>
    </xf>
    <xf numFmtId="0" fontId="11" fillId="5" borderId="23" xfId="0" applyFont="1" applyFill="1" applyBorder="1"/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4" fontId="11" fillId="5" borderId="23" xfId="0" applyNumberFormat="1" applyFont="1" applyFill="1" applyBorder="1"/>
    <xf numFmtId="0" fontId="11" fillId="5" borderId="23" xfId="0" applyFont="1" applyFill="1" applyBorder="1" applyAlignment="1">
      <alignment horizontal="left"/>
    </xf>
    <xf numFmtId="4" fontId="11" fillId="5" borderId="23" xfId="0" applyNumberFormat="1" applyFont="1" applyFill="1" applyBorder="1" applyAlignment="1">
      <alignment horizontal="center" vertical="center"/>
    </xf>
    <xf numFmtId="0" fontId="0" fillId="0" borderId="30" xfId="0" applyBorder="1"/>
    <xf numFmtId="1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" fontId="2" fillId="0" borderId="0" xfId="0" applyNumberFormat="1" applyFont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4" fontId="12" fillId="0" borderId="29" xfId="0" applyNumberFormat="1" applyFont="1" applyBorder="1" applyAlignment="1">
      <alignment horizontal="center" vertical="center"/>
    </xf>
    <xf numFmtId="0" fontId="0" fillId="0" borderId="16" xfId="0" applyBorder="1"/>
    <xf numFmtId="0" fontId="2" fillId="0" borderId="12" xfId="0" applyFont="1" applyBorder="1" applyAlignment="1"/>
    <xf numFmtId="0" fontId="0" fillId="0" borderId="32" xfId="0" applyBorder="1"/>
    <xf numFmtId="0" fontId="0" fillId="0" borderId="22" xfId="0" applyBorder="1"/>
    <xf numFmtId="0" fontId="3" fillId="4" borderId="10" xfId="0" applyFont="1" applyFill="1" applyBorder="1" applyAlignment="1">
      <alignment vertical="center" wrapText="1"/>
    </xf>
    <xf numFmtId="0" fontId="3" fillId="4" borderId="21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left" vertical="justify" wrapText="1"/>
    </xf>
    <xf numFmtId="4" fontId="0" fillId="0" borderId="31" xfId="0" applyNumberFormat="1" applyBorder="1" applyAlignment="1"/>
    <xf numFmtId="4" fontId="2" fillId="0" borderId="0" xfId="0" quotePrefix="1" applyNumberFormat="1" applyFont="1" applyAlignment="1">
      <alignment horizontal="center" vertical="center"/>
    </xf>
    <xf numFmtId="4" fontId="0" fillId="0" borderId="0" xfId="0" applyNumberFormat="1" applyAlignment="1">
      <alignment horizontal="center"/>
    </xf>
    <xf numFmtId="4" fontId="0" fillId="0" borderId="0" xfId="0" applyNumberFormat="1" applyBorder="1"/>
    <xf numFmtId="4" fontId="0" fillId="0" borderId="6" xfId="0" applyNumberFormat="1" applyBorder="1" applyAlignment="1">
      <alignment horizontal="center"/>
    </xf>
    <xf numFmtId="4" fontId="0" fillId="0" borderId="31" xfId="0" applyNumberForma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2" borderId="22" xfId="0" applyFill="1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" fontId="0" fillId="0" borderId="35" xfId="0" applyNumberFormat="1" applyBorder="1" applyAlignment="1">
      <alignment horizontal="center"/>
    </xf>
    <xf numFmtId="0" fontId="0" fillId="0" borderId="36" xfId="0" applyBorder="1" applyAlignment="1">
      <alignment horizontal="center"/>
    </xf>
    <xf numFmtId="0" fontId="3" fillId="4" borderId="19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4" fontId="0" fillId="0" borderId="22" xfId="0" applyNumberForma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0" fillId="0" borderId="6" xfId="0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" fontId="2" fillId="0" borderId="17" xfId="0" applyNumberFormat="1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4" borderId="10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7"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Rounded MT Bol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sz val="9"/>
        <color indexed="8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justify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medium">
          <color indexed="64"/>
        </right>
        <bottom style="medium">
          <color indexed="64"/>
        </bottom>
      </border>
    </dxf>
    <dxf>
      <border outline="0">
        <bottom style="thin">
          <color indexed="64"/>
        </bottom>
      </border>
    </dxf>
  </dxfs>
  <tableStyles count="1" defaultTableStyle="TableStyleMedium2" defaultPivotStyle="PivotStyleLight16"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9525</xdr:rowOff>
    </xdr:from>
    <xdr:to>
      <xdr:col>7</xdr:col>
      <xdr:colOff>514350</xdr:colOff>
      <xdr:row>4</xdr:row>
      <xdr:rowOff>19050</xdr:rowOff>
    </xdr:to>
    <xdr:sp macro="" textlink="">
      <xdr:nvSpPr>
        <xdr:cNvPr id="2" name="ZoneTexte 1"/>
        <xdr:cNvSpPr txBox="1"/>
      </xdr:nvSpPr>
      <xdr:spPr>
        <a:xfrm>
          <a:off x="2495550" y="390525"/>
          <a:ext cx="2562225" cy="5905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12700"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FICHE DE PAIEMENT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9525</xdr:rowOff>
        </xdr:from>
        <xdr:to>
          <xdr:col>14</xdr:col>
          <xdr:colOff>381000</xdr:colOff>
          <xdr:row>15</xdr:row>
          <xdr:rowOff>76200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9525</xdr:rowOff>
    </xdr:from>
    <xdr:to>
      <xdr:col>7</xdr:col>
      <xdr:colOff>514350</xdr:colOff>
      <xdr:row>4</xdr:row>
      <xdr:rowOff>19050</xdr:rowOff>
    </xdr:to>
    <xdr:sp macro="" textlink="">
      <xdr:nvSpPr>
        <xdr:cNvPr id="4" name="ZoneTexte 3"/>
        <xdr:cNvSpPr txBox="1"/>
      </xdr:nvSpPr>
      <xdr:spPr>
        <a:xfrm>
          <a:off x="2562225" y="390525"/>
          <a:ext cx="2457450" cy="5905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12700"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FICHE DE PAIEMENT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571500</xdr:colOff>
          <xdr:row>0</xdr:row>
          <xdr:rowOff>28575</xdr:rowOff>
        </xdr:from>
        <xdr:to>
          <xdr:col>10</xdr:col>
          <xdr:colOff>742950</xdr:colOff>
          <xdr:row>1</xdr:row>
          <xdr:rowOff>123825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leau7" displayName="Tableau7" ref="N4:O6" totalsRowShown="0" headerRowBorderDxfId="16" tableBorderDxfId="15" totalsRowBorderDxfId="14">
  <autoFilter ref="N4:O6"/>
  <tableColumns count="2">
    <tableColumn id="1" name="DATE" dataDxfId="13"/>
    <tableColumn id="2" name="07/04/2018">
      <calculatedColumnFormula>VLOOKUP(N5,Tableau1[],2,0)</calculatedColumnFormula>
    </tableColumn>
  </tableColumns>
  <tableStyleInfo name="TableStyleDark5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I21" totalsRowShown="0" headerRowDxfId="12" dataDxfId="11">
  <autoFilter ref="A1:I21"/>
  <tableColumns count="9">
    <tableColumn id="1" name="N°OP" dataDxfId="10"/>
    <tableColumn id="2" name="MONTANT" dataDxfId="9"/>
    <tableColumn id="11" name="INTITULE" dataDxfId="8"/>
    <tableColumn id="4" name="Prog" dataDxfId="7"/>
    <tableColumn id="5" name="Fin" dataDxfId="6"/>
    <tableColumn id="6" name="Chap" dataDxfId="5"/>
    <tableColumn id="7" name="Art" dataDxfId="4"/>
    <tableColumn id="8" name="Gestionnaire" dataDxfId="3"/>
    <tableColumn id="9" name="N°Ord" dataDxfId="2"/>
  </tableColumns>
  <tableStyleInfo name="TableStyleMedium25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L2:L57" totalsRowShown="0" headerRowDxfId="1">
  <autoFilter ref="L2:L57"/>
  <sortState ref="L3:M57">
    <sortCondition ref="L3"/>
  </sortState>
  <tableColumns count="1">
    <tableColumn id="2" name="RAISON SOCILALE" dataDxfId="0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1:P41"/>
  <sheetViews>
    <sheetView topLeftCell="A25" workbookViewId="0">
      <selection activeCell="F37" sqref="F37"/>
    </sheetView>
  </sheetViews>
  <sheetFormatPr baseColWidth="10" defaultRowHeight="15" x14ac:dyDescent="0.25"/>
  <cols>
    <col min="1" max="1" width="1" customWidth="1"/>
    <col min="2" max="2" width="17.85546875" customWidth="1"/>
    <col min="3" max="3" width="12" customWidth="1"/>
    <col min="4" max="4" width="7.5703125" customWidth="1"/>
    <col min="5" max="5" width="8.42578125" customWidth="1"/>
    <col min="6" max="6" width="9.7109375" style="23" customWidth="1"/>
    <col min="7" max="7" width="11" style="23" customWidth="1"/>
    <col min="8" max="8" width="15.140625" customWidth="1"/>
    <col min="9" max="9" width="0.85546875" style="11" customWidth="1"/>
    <col min="10" max="10" width="7.85546875" customWidth="1"/>
    <col min="11" max="11" width="7.28515625" customWidth="1"/>
    <col min="13" max="13" width="11.42578125" style="41"/>
    <col min="14" max="14" width="15.85546875" style="41" customWidth="1"/>
    <col min="15" max="15" width="25.85546875" customWidth="1"/>
  </cols>
  <sheetData>
    <row r="1" spans="2:16" x14ac:dyDescent="0.25">
      <c r="B1" s="98" t="s">
        <v>0</v>
      </c>
      <c r="C1" s="98"/>
    </row>
    <row r="2" spans="2:16" x14ac:dyDescent="0.25">
      <c r="B2" s="99" t="s">
        <v>1</v>
      </c>
      <c r="C2" s="99"/>
    </row>
    <row r="3" spans="2:16" ht="7.5" customHeight="1" thickBot="1" x14ac:dyDescent="0.3">
      <c r="E3" s="103"/>
      <c r="F3" s="103"/>
    </row>
    <row r="4" spans="2:16" ht="38.25" customHeight="1" x14ac:dyDescent="0.25">
      <c r="B4" s="100" t="s">
        <v>2</v>
      </c>
      <c r="C4" s="100"/>
      <c r="D4" s="6"/>
      <c r="E4" s="103"/>
      <c r="F4" s="103"/>
      <c r="N4" s="50" t="s">
        <v>113</v>
      </c>
      <c r="O4" s="52" t="s">
        <v>117</v>
      </c>
    </row>
    <row r="5" spans="2:16" ht="21.75" customHeight="1" thickBot="1" x14ac:dyDescent="0.3">
      <c r="B5" s="6"/>
      <c r="C5" s="6"/>
      <c r="D5" s="6"/>
      <c r="N5" s="51" t="s">
        <v>45</v>
      </c>
      <c r="O5" s="53" t="s">
        <v>16</v>
      </c>
    </row>
    <row r="6" spans="2:16" ht="19.5" customHeight="1" x14ac:dyDescent="0.25">
      <c r="B6" s="7" t="s">
        <v>3</v>
      </c>
      <c r="C6" s="6"/>
      <c r="D6" s="6"/>
      <c r="N6" s="62">
        <v>14</v>
      </c>
      <c r="O6" s="63">
        <f>VLOOKUP(N6,Tableau1[],2,0)</f>
        <v>4999184</v>
      </c>
    </row>
    <row r="7" spans="2:16" ht="15.75" thickBot="1" x14ac:dyDescent="0.3">
      <c r="B7" s="8" t="s">
        <v>4</v>
      </c>
      <c r="P7" s="57"/>
    </row>
    <row r="8" spans="2:16" ht="15.75" thickBot="1" x14ac:dyDescent="0.3"/>
    <row r="9" spans="2:16" ht="15.75" customHeight="1" thickBot="1" x14ac:dyDescent="0.3">
      <c r="B9" s="2"/>
      <c r="C9" s="104" t="s">
        <v>8</v>
      </c>
      <c r="D9" s="105"/>
      <c r="E9" s="105"/>
      <c r="F9" s="105"/>
      <c r="G9" s="105"/>
      <c r="H9" s="106"/>
      <c r="I9" s="12"/>
      <c r="J9" s="80" t="s">
        <v>5</v>
      </c>
      <c r="K9" s="81"/>
    </row>
    <row r="10" spans="2:16" ht="18" customHeight="1" thickBot="1" x14ac:dyDescent="0.3">
      <c r="B10" s="10" t="s">
        <v>31</v>
      </c>
      <c r="C10" s="42" t="str">
        <f>VLOOKUP(N6,Tableau1[],4,0)</f>
        <v>NF</v>
      </c>
      <c r="D10" s="42">
        <f>VLOOKUP($N$6,Tableau1[],5,0)</f>
        <v>5</v>
      </c>
      <c r="E10" s="42">
        <f>VLOOKUP($N$6,Tableau1[],6,0)</f>
        <v>752</v>
      </c>
      <c r="F10" s="42">
        <f>VLOOKUP($N$6,Tableau1[],7,0)</f>
        <v>8</v>
      </c>
      <c r="G10" s="42">
        <f>VLOOKUP($N$6,Tableau1[],8,0)</f>
        <v>262029</v>
      </c>
      <c r="H10" s="42">
        <f>VLOOKUP($N$6,Tableau1[],9,0)</f>
        <v>76</v>
      </c>
      <c r="I10" s="9"/>
      <c r="J10" s="13">
        <v>2018</v>
      </c>
      <c r="K10" s="14">
        <v>25</v>
      </c>
    </row>
    <row r="11" spans="2:16" ht="28.5" customHeight="1" thickBot="1" x14ac:dyDescent="0.3">
      <c r="B11" s="5"/>
      <c r="C11" s="42" t="s">
        <v>10</v>
      </c>
      <c r="D11" s="42" t="s">
        <v>11</v>
      </c>
      <c r="E11" s="42" t="s">
        <v>12</v>
      </c>
      <c r="F11" s="43" t="s">
        <v>13</v>
      </c>
      <c r="G11" s="43" t="s">
        <v>3</v>
      </c>
      <c r="H11" s="42" t="s">
        <v>14</v>
      </c>
      <c r="I11" s="9"/>
      <c r="J11" s="15" t="s">
        <v>6</v>
      </c>
      <c r="K11" s="16" t="s">
        <v>7</v>
      </c>
    </row>
    <row r="12" spans="2:16" ht="15.75" thickBot="1" x14ac:dyDescent="0.3"/>
    <row r="13" spans="2:16" ht="31.5" customHeight="1" x14ac:dyDescent="0.25">
      <c r="B13" s="18" t="s">
        <v>35</v>
      </c>
      <c r="C13" s="93" t="str">
        <f>VLOOKUP($N$6,Tableau1[],3,0)</f>
        <v>RESTAURATION ET CONSOLIDATION  MEDERSA EL-EUBAD ( TLEMCEN)</v>
      </c>
      <c r="D13" s="94"/>
      <c r="E13" s="94"/>
      <c r="F13" s="94"/>
      <c r="G13" s="94"/>
      <c r="H13" s="94"/>
      <c r="I13" s="94"/>
      <c r="J13" s="94"/>
      <c r="K13" s="68"/>
    </row>
    <row r="14" spans="2:16" ht="15.75" thickBot="1" x14ac:dyDescent="0.3">
      <c r="B14" s="19"/>
      <c r="C14" s="95"/>
      <c r="D14" s="96"/>
      <c r="E14" s="96"/>
      <c r="F14" s="96"/>
      <c r="G14" s="96"/>
      <c r="H14" s="96"/>
      <c r="I14" s="96"/>
      <c r="J14" s="96"/>
      <c r="K14" s="69"/>
    </row>
    <row r="15" spans="2:16" x14ac:dyDescent="0.25">
      <c r="B15" s="18" t="s">
        <v>36</v>
      </c>
      <c r="C15" s="83" t="s">
        <v>135</v>
      </c>
      <c r="D15" s="84"/>
      <c r="E15" s="84"/>
      <c r="F15" s="84"/>
      <c r="G15" s="84"/>
      <c r="H15" s="84"/>
      <c r="I15" s="84"/>
      <c r="J15" s="84"/>
      <c r="K15" s="85"/>
    </row>
    <row r="16" spans="2:16" ht="15.75" thickBot="1" x14ac:dyDescent="0.3">
      <c r="B16" s="18"/>
      <c r="C16" s="86"/>
      <c r="D16" s="87"/>
      <c r="E16" s="87"/>
      <c r="F16" s="87"/>
      <c r="G16" s="87"/>
      <c r="H16" s="87"/>
      <c r="I16" s="87"/>
      <c r="J16" s="87"/>
      <c r="K16" s="88"/>
    </row>
    <row r="17" spans="2:11" ht="21" customHeight="1" x14ac:dyDescent="0.25">
      <c r="B17" s="18" t="s">
        <v>38</v>
      </c>
      <c r="C17" s="82" t="s">
        <v>96</v>
      </c>
      <c r="D17" s="82"/>
      <c r="E17" s="82"/>
      <c r="F17" s="82"/>
      <c r="G17" s="82"/>
    </row>
    <row r="18" spans="2:11" x14ac:dyDescent="0.25">
      <c r="B18" s="19"/>
    </row>
    <row r="19" spans="2:11" x14ac:dyDescent="0.25">
      <c r="B19" s="1" t="s">
        <v>32</v>
      </c>
      <c r="D19" t="s">
        <v>33</v>
      </c>
    </row>
    <row r="20" spans="2:11" ht="15.75" thickBot="1" x14ac:dyDescent="0.3">
      <c r="B20" s="20" t="s">
        <v>34</v>
      </c>
      <c r="C20" s="3"/>
    </row>
    <row r="21" spans="2:11" ht="15.75" thickBot="1" x14ac:dyDescent="0.3">
      <c r="B21" s="31" t="s">
        <v>37</v>
      </c>
    </row>
    <row r="22" spans="2:11" ht="1.5" customHeight="1" thickBot="1" x14ac:dyDescent="0.3">
      <c r="B22" s="27"/>
      <c r="C22" s="28"/>
      <c r="D22" s="28"/>
      <c r="E22" s="28"/>
      <c r="F22" s="29"/>
      <c r="G22" s="29"/>
      <c r="H22" s="28"/>
      <c r="I22" s="28"/>
      <c r="J22" s="28"/>
      <c r="K22" s="30"/>
    </row>
    <row r="23" spans="2:11" ht="15.75" thickBot="1" x14ac:dyDescent="0.3">
      <c r="B23" s="89" t="s">
        <v>15</v>
      </c>
      <c r="C23" s="90"/>
      <c r="D23" s="90"/>
      <c r="E23" s="90"/>
      <c r="F23" s="91" t="s">
        <v>16</v>
      </c>
      <c r="G23" s="91"/>
      <c r="H23" s="90" t="s">
        <v>41</v>
      </c>
      <c r="I23" s="90"/>
      <c r="J23" s="90"/>
      <c r="K23" s="92"/>
    </row>
    <row r="24" spans="2:11" ht="17.25" customHeight="1" x14ac:dyDescent="0.25">
      <c r="B24" s="66" t="s">
        <v>23</v>
      </c>
      <c r="C24" s="67"/>
      <c r="D24" s="67"/>
      <c r="E24" s="67"/>
      <c r="F24" s="97"/>
      <c r="G24" s="97"/>
      <c r="H24" s="108"/>
      <c r="I24" s="108"/>
      <c r="J24" s="108"/>
      <c r="K24" s="109"/>
    </row>
    <row r="25" spans="2:11" ht="17.25" customHeight="1" x14ac:dyDescent="0.25">
      <c r="B25" s="22" t="s">
        <v>24</v>
      </c>
      <c r="C25" s="21"/>
      <c r="D25" s="21"/>
      <c r="E25" s="21"/>
      <c r="F25" s="75">
        <v>816000</v>
      </c>
      <c r="G25" s="75"/>
      <c r="H25" s="110"/>
      <c r="I25" s="110"/>
      <c r="J25" s="110"/>
      <c r="K25" s="111"/>
    </row>
    <row r="26" spans="2:11" ht="17.25" customHeight="1" x14ac:dyDescent="0.25">
      <c r="B26" s="22" t="s">
        <v>25</v>
      </c>
      <c r="C26" s="21"/>
      <c r="D26" s="21"/>
      <c r="E26" s="21"/>
      <c r="F26" s="75"/>
      <c r="G26" s="75"/>
      <c r="H26" s="110"/>
      <c r="I26" s="110"/>
      <c r="J26" s="110"/>
      <c r="K26" s="111"/>
    </row>
    <row r="27" spans="2:11" ht="17.25" customHeight="1" x14ac:dyDescent="0.25">
      <c r="B27" s="101" t="s">
        <v>26</v>
      </c>
      <c r="C27" s="102"/>
      <c r="D27" s="102"/>
      <c r="E27" s="102"/>
      <c r="F27" s="75"/>
      <c r="G27" s="75"/>
      <c r="H27" s="110"/>
      <c r="I27" s="110"/>
      <c r="J27" s="110"/>
      <c r="K27" s="111"/>
    </row>
    <row r="28" spans="2:11" ht="17.25" customHeight="1" x14ac:dyDescent="0.25">
      <c r="B28" s="101" t="s">
        <v>27</v>
      </c>
      <c r="C28" s="102"/>
      <c r="D28" s="102"/>
      <c r="E28" s="102"/>
      <c r="F28" s="75"/>
      <c r="G28" s="75"/>
      <c r="H28" s="110"/>
      <c r="I28" s="110"/>
      <c r="J28" s="110"/>
      <c r="K28" s="111"/>
    </row>
    <row r="29" spans="2:11" ht="17.25" customHeight="1" x14ac:dyDescent="0.25">
      <c r="B29" s="101" t="s">
        <v>28</v>
      </c>
      <c r="C29" s="102"/>
      <c r="D29" s="102"/>
      <c r="E29" s="102"/>
      <c r="F29" s="75"/>
      <c r="G29" s="75"/>
      <c r="H29" s="110"/>
      <c r="I29" s="110"/>
      <c r="J29" s="110"/>
      <c r="K29" s="111"/>
    </row>
    <row r="30" spans="2:11" ht="17.25" customHeight="1" x14ac:dyDescent="0.25">
      <c r="B30" s="101" t="s">
        <v>29</v>
      </c>
      <c r="C30" s="102"/>
      <c r="D30" s="102"/>
      <c r="E30" s="102"/>
      <c r="F30" s="75"/>
      <c r="G30" s="75"/>
      <c r="H30" s="110"/>
      <c r="I30" s="110"/>
      <c r="J30" s="110"/>
      <c r="K30" s="111"/>
    </row>
    <row r="31" spans="2:11" ht="17.25" customHeight="1" x14ac:dyDescent="0.25">
      <c r="B31" s="22" t="s">
        <v>30</v>
      </c>
      <c r="C31" s="21"/>
      <c r="D31" s="21"/>
      <c r="E31" s="21"/>
      <c r="F31" s="75"/>
      <c r="G31" s="75"/>
      <c r="H31" s="110"/>
      <c r="I31" s="110"/>
      <c r="J31" s="110"/>
      <c r="K31" s="111"/>
    </row>
    <row r="32" spans="2:11" ht="17.25" customHeight="1" x14ac:dyDescent="0.25">
      <c r="B32" s="22" t="s">
        <v>39</v>
      </c>
      <c r="C32" s="21"/>
      <c r="D32" s="21"/>
      <c r="E32" s="21"/>
      <c r="F32" s="75"/>
      <c r="G32" s="75"/>
      <c r="H32" s="110"/>
      <c r="I32" s="110"/>
      <c r="J32" s="110"/>
      <c r="K32" s="111"/>
    </row>
    <row r="33" spans="2:11" ht="15.75" customHeight="1" x14ac:dyDescent="0.25">
      <c r="B33" s="22" t="s">
        <v>40</v>
      </c>
      <c r="C33" s="21"/>
      <c r="D33" s="21"/>
      <c r="E33" s="21"/>
      <c r="F33" s="75">
        <f>SUM(F25:F32)</f>
        <v>816000</v>
      </c>
      <c r="G33" s="75"/>
      <c r="H33" s="110"/>
      <c r="I33" s="110"/>
      <c r="J33" s="110"/>
      <c r="K33" s="111"/>
    </row>
    <row r="34" spans="2:11" ht="3" customHeight="1" thickBot="1" x14ac:dyDescent="0.3">
      <c r="B34" s="44"/>
      <c r="C34" s="45"/>
      <c r="D34" s="45"/>
      <c r="E34" s="45"/>
      <c r="F34" s="46">
        <f>SUM(F29:F33)</f>
        <v>816000</v>
      </c>
      <c r="G34" s="46">
        <f>SUM(F34)</f>
        <v>816000</v>
      </c>
      <c r="H34" s="45"/>
      <c r="I34" s="45"/>
      <c r="J34" s="45"/>
      <c r="K34" s="47"/>
    </row>
    <row r="35" spans="2:11" ht="15.75" customHeight="1" x14ac:dyDescent="0.25">
      <c r="B35" s="78" t="s">
        <v>44</v>
      </c>
      <c r="C35" s="77" t="s">
        <v>17</v>
      </c>
      <c r="D35" s="77"/>
      <c r="E35" s="77"/>
      <c r="F35" s="107" t="s">
        <v>18</v>
      </c>
      <c r="G35" s="107"/>
      <c r="H35" s="77" t="s">
        <v>19</v>
      </c>
      <c r="I35" s="77"/>
      <c r="J35" s="77"/>
      <c r="K35" s="65" t="s">
        <v>108</v>
      </c>
    </row>
    <row r="36" spans="2:11" ht="20.25" customHeight="1" thickBot="1" x14ac:dyDescent="0.3">
      <c r="B36" s="79"/>
      <c r="C36" s="76">
        <f>O6</f>
        <v>4999184</v>
      </c>
      <c r="D36" s="76"/>
      <c r="E36" s="76"/>
      <c r="F36" s="76"/>
      <c r="G36" s="76"/>
      <c r="H36" s="76">
        <f>C36-F36</f>
        <v>4999184</v>
      </c>
      <c r="I36" s="76"/>
      <c r="J36" s="76"/>
      <c r="K36" s="64"/>
    </row>
    <row r="37" spans="2:11" ht="21.75" customHeight="1" thickBot="1" x14ac:dyDescent="0.3"/>
    <row r="38" spans="2:11" ht="37.5" customHeight="1" thickBot="1" x14ac:dyDescent="0.3">
      <c r="B38" s="25" t="s">
        <v>20</v>
      </c>
      <c r="F38" s="24" t="s">
        <v>42</v>
      </c>
      <c r="G38" s="24"/>
      <c r="H38" s="17"/>
    </row>
    <row r="39" spans="2:11" ht="25.5" x14ac:dyDescent="0.25">
      <c r="B39" s="26" t="s">
        <v>21</v>
      </c>
      <c r="F39" s="24" t="s">
        <v>43</v>
      </c>
      <c r="G39" s="24"/>
      <c r="H39" s="17"/>
    </row>
    <row r="40" spans="2:11" ht="15.75" thickBot="1" x14ac:dyDescent="0.3">
      <c r="B40" s="4" t="s">
        <v>22</v>
      </c>
    </row>
    <row r="41" spans="2:11" x14ac:dyDescent="0.25">
      <c r="H41" s="23"/>
    </row>
  </sheetData>
  <mergeCells count="34">
    <mergeCell ref="H36:J36"/>
    <mergeCell ref="B1:C1"/>
    <mergeCell ref="B2:C2"/>
    <mergeCell ref="B4:C4"/>
    <mergeCell ref="H35:J35"/>
    <mergeCell ref="B28:E28"/>
    <mergeCell ref="B29:E29"/>
    <mergeCell ref="B27:E27"/>
    <mergeCell ref="B30:E30"/>
    <mergeCell ref="E3:F4"/>
    <mergeCell ref="C9:H9"/>
    <mergeCell ref="F28:G28"/>
    <mergeCell ref="F29:G29"/>
    <mergeCell ref="F30:G30"/>
    <mergeCell ref="F35:G35"/>
    <mergeCell ref="H24:K33"/>
    <mergeCell ref="F24:G24"/>
    <mergeCell ref="F25:G25"/>
    <mergeCell ref="F26:G26"/>
    <mergeCell ref="F27:G27"/>
    <mergeCell ref="F31:G31"/>
    <mergeCell ref="J9:K9"/>
    <mergeCell ref="C17:G17"/>
    <mergeCell ref="C15:K16"/>
    <mergeCell ref="B23:E23"/>
    <mergeCell ref="F23:G23"/>
    <mergeCell ref="H23:K23"/>
    <mergeCell ref="C13:J14"/>
    <mergeCell ref="F32:G32"/>
    <mergeCell ref="C36:E36"/>
    <mergeCell ref="C35:E35"/>
    <mergeCell ref="F33:G33"/>
    <mergeCell ref="B35:B36"/>
    <mergeCell ref="F36:G36"/>
  </mergeCells>
  <pageMargins left="0.2" right="0.2" top="0.66" bottom="0.61" header="0.3" footer="0.3"/>
  <pageSetup paperSize="9" fitToWidth="0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12</xdr:col>
                <xdr:colOff>533400</xdr:colOff>
                <xdr:row>13</xdr:row>
                <xdr:rowOff>9525</xdr:rowOff>
              </from>
              <to>
                <xdr:col>14</xdr:col>
                <xdr:colOff>381000</xdr:colOff>
                <xdr:row>15</xdr:row>
                <xdr:rowOff>76200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AP!$L$3:$L$57</xm:f>
          </x14:formula1>
          <xm:sqref>C17</xm:sqref>
        </x14:dataValidation>
        <x14:dataValidation type="list" allowBlank="1" showInputMessage="1" showErrorMessage="1">
          <x14:formula1>
            <xm:f>AP!$A$2:$A$20</xm:f>
          </x14:formula1>
          <xm:sqref>N6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P45"/>
  <sheetViews>
    <sheetView tabSelected="1" topLeftCell="A18" workbookViewId="0">
      <selection activeCell="H36" sqref="H36"/>
    </sheetView>
  </sheetViews>
  <sheetFormatPr baseColWidth="10" defaultRowHeight="15" x14ac:dyDescent="0.25"/>
  <cols>
    <col min="1" max="1" width="1" customWidth="1"/>
    <col min="2" max="2" width="17.85546875" customWidth="1"/>
    <col min="3" max="3" width="12" customWidth="1"/>
    <col min="4" max="4" width="11.42578125" customWidth="1"/>
    <col min="5" max="5" width="8.42578125" customWidth="1"/>
    <col min="6" max="6" width="9.7109375" style="23" customWidth="1"/>
    <col min="7" max="7" width="11" style="23" customWidth="1"/>
    <col min="8" max="8" width="22.5703125" customWidth="1"/>
    <col min="9" max="9" width="0.85546875" style="11" customWidth="1"/>
    <col min="10" max="10" width="7.85546875" customWidth="1"/>
    <col min="11" max="11" width="7.28515625" customWidth="1"/>
    <col min="13" max="13" width="11.42578125" style="41"/>
    <col min="14" max="14" width="15.85546875" style="41" customWidth="1"/>
    <col min="15" max="15" width="25.85546875" customWidth="1"/>
  </cols>
  <sheetData>
    <row r="1" spans="2:16" x14ac:dyDescent="0.25">
      <c r="B1" s="98" t="s">
        <v>0</v>
      </c>
      <c r="C1" s="98"/>
    </row>
    <row r="2" spans="2:16" x14ac:dyDescent="0.25">
      <c r="B2" s="99" t="s">
        <v>1</v>
      </c>
      <c r="C2" s="99"/>
      <c r="I2" s="74">
        <f>H2+G2</f>
        <v>0</v>
      </c>
    </row>
    <row r="3" spans="2:16" ht="7.5" customHeight="1" thickBot="1" x14ac:dyDescent="0.3">
      <c r="E3" s="103"/>
      <c r="F3" s="103"/>
    </row>
    <row r="4" spans="2:16" ht="38.25" customHeight="1" x14ac:dyDescent="0.25">
      <c r="B4" s="100" t="s">
        <v>2</v>
      </c>
      <c r="C4" s="100"/>
      <c r="D4" s="6"/>
      <c r="E4" s="103"/>
      <c r="F4" s="103"/>
      <c r="N4" s="50"/>
      <c r="O4" s="52"/>
    </row>
    <row r="5" spans="2:16" ht="21.75" customHeight="1" thickBot="1" x14ac:dyDescent="0.3">
      <c r="B5" s="6"/>
      <c r="C5" s="6"/>
      <c r="D5" s="6"/>
      <c r="N5" s="51"/>
      <c r="O5" s="53"/>
    </row>
    <row r="6" spans="2:16" ht="19.5" customHeight="1" x14ac:dyDescent="0.25">
      <c r="B6" s="7" t="s">
        <v>3</v>
      </c>
      <c r="C6" s="6"/>
      <c r="D6" s="6"/>
      <c r="N6" s="62"/>
      <c r="O6" s="63"/>
    </row>
    <row r="7" spans="2:16" ht="15.75" thickBot="1" x14ac:dyDescent="0.3">
      <c r="B7" s="8" t="s">
        <v>4</v>
      </c>
      <c r="P7" s="57"/>
    </row>
    <row r="8" spans="2:16" ht="15.75" thickBot="1" x14ac:dyDescent="0.3"/>
    <row r="9" spans="2:16" ht="15.75" customHeight="1" thickBot="1" x14ac:dyDescent="0.3">
      <c r="B9" s="2"/>
      <c r="C9" s="104" t="s">
        <v>8</v>
      </c>
      <c r="D9" s="105"/>
      <c r="E9" s="105"/>
      <c r="F9" s="105"/>
      <c r="G9" s="105"/>
      <c r="H9" s="106"/>
      <c r="I9" s="12"/>
      <c r="J9" s="80" t="s">
        <v>5</v>
      </c>
      <c r="K9" s="81"/>
    </row>
    <row r="10" spans="2:16" ht="18" customHeight="1" thickBot="1" x14ac:dyDescent="0.3">
      <c r="B10" s="10" t="s">
        <v>31</v>
      </c>
      <c r="C10" s="42" t="str">
        <f>FCDEPENSE!C10:H10</f>
        <v>NF</v>
      </c>
      <c r="D10" s="42"/>
      <c r="E10" s="42"/>
      <c r="F10" s="42"/>
      <c r="G10" s="42"/>
      <c r="H10" s="42"/>
      <c r="I10" s="9"/>
      <c r="J10" s="13"/>
      <c r="K10" s="14"/>
    </row>
    <row r="11" spans="2:16" ht="28.5" customHeight="1" thickBot="1" x14ac:dyDescent="0.3">
      <c r="B11" s="5"/>
      <c r="C11" s="42" t="s">
        <v>10</v>
      </c>
      <c r="D11" s="42" t="s">
        <v>11</v>
      </c>
      <c r="E11" s="42" t="s">
        <v>12</v>
      </c>
      <c r="F11" s="43" t="s">
        <v>13</v>
      </c>
      <c r="G11" s="43" t="s">
        <v>3</v>
      </c>
      <c r="H11" s="42" t="s">
        <v>14</v>
      </c>
      <c r="I11" s="9"/>
      <c r="J11" s="15" t="s">
        <v>6</v>
      </c>
      <c r="K11" s="16" t="s">
        <v>7</v>
      </c>
    </row>
    <row r="12" spans="2:16" ht="15.75" thickBot="1" x14ac:dyDescent="0.3"/>
    <row r="13" spans="2:16" ht="31.5" customHeight="1" x14ac:dyDescent="0.25">
      <c r="B13" s="18" t="s">
        <v>35</v>
      </c>
      <c r="C13" s="93" t="str">
        <f>FCDEPENSE!C13</f>
        <v>RESTAURATION ET CONSOLIDATION  MEDERSA EL-EUBAD ( TLEMCEN)</v>
      </c>
      <c r="D13" s="94"/>
      <c r="E13" s="94"/>
      <c r="F13" s="94"/>
      <c r="G13" s="94"/>
      <c r="H13" s="94"/>
      <c r="I13" s="94"/>
      <c r="J13" s="94"/>
      <c r="K13" s="112"/>
    </row>
    <row r="14" spans="2:16" ht="15.75" thickBot="1" x14ac:dyDescent="0.3">
      <c r="B14" s="19"/>
      <c r="C14" s="95"/>
      <c r="D14" s="96"/>
      <c r="E14" s="96"/>
      <c r="F14" s="96"/>
      <c r="G14" s="96"/>
      <c r="H14" s="96"/>
      <c r="I14" s="96"/>
      <c r="J14" s="96"/>
      <c r="K14" s="113"/>
    </row>
    <row r="15" spans="2:16" x14ac:dyDescent="0.25">
      <c r="B15" s="18" t="s">
        <v>36</v>
      </c>
      <c r="C15" s="83"/>
      <c r="D15" s="84"/>
      <c r="E15" s="84"/>
      <c r="F15" s="84"/>
      <c r="G15" s="84"/>
      <c r="H15" s="84"/>
      <c r="I15" s="84"/>
      <c r="J15" s="84"/>
      <c r="K15" s="85"/>
    </row>
    <row r="16" spans="2:16" ht="15.75" thickBot="1" x14ac:dyDescent="0.3">
      <c r="B16" s="18"/>
      <c r="C16" s="86"/>
      <c r="D16" s="87"/>
      <c r="E16" s="87"/>
      <c r="F16" s="87"/>
      <c r="G16" s="87"/>
      <c r="H16" s="87"/>
      <c r="I16" s="87"/>
      <c r="J16" s="87"/>
      <c r="K16" s="88"/>
    </row>
    <row r="17" spans="2:14" ht="21" customHeight="1" x14ac:dyDescent="0.25">
      <c r="B17" s="18" t="s">
        <v>38</v>
      </c>
      <c r="C17" s="82"/>
      <c r="D17" s="82"/>
      <c r="E17" s="82"/>
      <c r="F17" s="82"/>
      <c r="G17" s="82"/>
    </row>
    <row r="18" spans="2:14" x14ac:dyDescent="0.25">
      <c r="B18" s="19"/>
    </row>
    <row r="19" spans="2:14" x14ac:dyDescent="0.25">
      <c r="B19" s="1" t="s">
        <v>32</v>
      </c>
      <c r="D19" t="s">
        <v>33</v>
      </c>
    </row>
    <row r="20" spans="2:14" ht="15.75" thickBot="1" x14ac:dyDescent="0.3">
      <c r="B20" s="20" t="s">
        <v>34</v>
      </c>
      <c r="C20" s="3"/>
    </row>
    <row r="21" spans="2:14" ht="15.75" thickBot="1" x14ac:dyDescent="0.3">
      <c r="B21" s="31" t="s">
        <v>37</v>
      </c>
    </row>
    <row r="22" spans="2:14" ht="1.5" customHeight="1" thickBot="1" x14ac:dyDescent="0.3">
      <c r="B22" s="27"/>
      <c r="C22" s="28"/>
      <c r="D22" s="28"/>
      <c r="E22" s="28"/>
      <c r="F22" s="29"/>
      <c r="G22" s="29"/>
      <c r="H22" s="28"/>
      <c r="I22" s="28"/>
      <c r="J22" s="28"/>
      <c r="K22" s="30"/>
    </row>
    <row r="23" spans="2:14" ht="15.75" thickBot="1" x14ac:dyDescent="0.3">
      <c r="B23" s="89" t="s">
        <v>15</v>
      </c>
      <c r="C23" s="90"/>
      <c r="D23" s="90"/>
      <c r="E23" s="90"/>
      <c r="F23" s="91" t="s">
        <v>16</v>
      </c>
      <c r="G23" s="91"/>
      <c r="H23" s="90" t="s">
        <v>41</v>
      </c>
      <c r="I23" s="90"/>
      <c r="J23" s="90"/>
      <c r="K23" s="92"/>
    </row>
    <row r="24" spans="2:14" ht="17.25" customHeight="1" x14ac:dyDescent="0.25">
      <c r="B24" s="66" t="s">
        <v>23</v>
      </c>
      <c r="C24" s="67"/>
      <c r="D24" s="67"/>
      <c r="E24" s="67"/>
      <c r="F24" s="97"/>
      <c r="G24" s="97"/>
      <c r="H24" s="108"/>
      <c r="I24" s="108"/>
      <c r="J24" s="108"/>
      <c r="K24" s="109"/>
    </row>
    <row r="25" spans="2:14" ht="17.25" customHeight="1" x14ac:dyDescent="0.25">
      <c r="B25" s="22" t="s">
        <v>24</v>
      </c>
      <c r="C25" s="21"/>
      <c r="D25" s="21"/>
      <c r="E25" s="21"/>
      <c r="F25" s="75"/>
      <c r="G25" s="75"/>
      <c r="H25" s="110"/>
      <c r="I25" s="110"/>
      <c r="J25" s="110"/>
      <c r="K25" s="111"/>
    </row>
    <row r="26" spans="2:14" ht="17.25" customHeight="1" x14ac:dyDescent="0.25">
      <c r="B26" s="22" t="s">
        <v>25</v>
      </c>
      <c r="C26" s="21"/>
      <c r="D26" s="21"/>
      <c r="E26" s="21"/>
      <c r="F26" s="75"/>
      <c r="G26" s="75"/>
      <c r="H26" s="110"/>
      <c r="I26" s="110"/>
      <c r="J26" s="110"/>
      <c r="K26" s="111"/>
    </row>
    <row r="27" spans="2:14" ht="17.25" customHeight="1" x14ac:dyDescent="0.25">
      <c r="B27" s="101" t="s">
        <v>26</v>
      </c>
      <c r="C27" s="102"/>
      <c r="D27" s="102"/>
      <c r="E27" s="102"/>
      <c r="F27" s="75"/>
      <c r="G27" s="75"/>
      <c r="H27" s="110"/>
      <c r="I27" s="110"/>
      <c r="J27" s="110"/>
      <c r="K27" s="111"/>
    </row>
    <row r="28" spans="2:14" ht="17.25" customHeight="1" x14ac:dyDescent="0.25">
      <c r="B28" s="101" t="s">
        <v>27</v>
      </c>
      <c r="C28" s="102"/>
      <c r="D28" s="102"/>
      <c r="E28" s="102"/>
      <c r="F28" s="75"/>
      <c r="G28" s="75"/>
      <c r="H28" s="110"/>
      <c r="I28" s="110"/>
      <c r="J28" s="110"/>
      <c r="K28" s="111"/>
    </row>
    <row r="29" spans="2:14" ht="17.25" customHeight="1" x14ac:dyDescent="0.25">
      <c r="B29" s="101" t="s">
        <v>28</v>
      </c>
      <c r="C29" s="102"/>
      <c r="D29" s="102"/>
      <c r="E29" s="102"/>
      <c r="F29" s="75"/>
      <c r="G29" s="75"/>
      <c r="H29" s="110"/>
      <c r="I29" s="110"/>
      <c r="J29" s="110"/>
      <c r="K29" s="111"/>
    </row>
    <row r="30" spans="2:14" ht="17.25" customHeight="1" x14ac:dyDescent="0.25">
      <c r="B30" s="101" t="s">
        <v>29</v>
      </c>
      <c r="C30" s="102"/>
      <c r="D30" s="102"/>
      <c r="E30" s="102"/>
      <c r="F30" s="75"/>
      <c r="G30" s="75"/>
      <c r="H30" s="110"/>
      <c r="I30" s="110"/>
      <c r="J30" s="110"/>
      <c r="K30" s="111"/>
    </row>
    <row r="31" spans="2:14" ht="17.25" customHeight="1" x14ac:dyDescent="0.25">
      <c r="B31" s="22" t="s">
        <v>30</v>
      </c>
      <c r="C31" s="21"/>
      <c r="D31" s="21"/>
      <c r="E31" s="21"/>
      <c r="F31" s="75"/>
      <c r="G31" s="75"/>
      <c r="H31" s="110"/>
      <c r="I31" s="110"/>
      <c r="J31" s="110"/>
      <c r="K31" s="111"/>
    </row>
    <row r="32" spans="2:14" ht="17.25" customHeight="1" x14ac:dyDescent="0.25">
      <c r="B32" s="22" t="s">
        <v>39</v>
      </c>
      <c r="C32" s="21"/>
      <c r="D32" s="21"/>
      <c r="E32" s="21"/>
      <c r="F32" s="75"/>
      <c r="G32" s="75"/>
      <c r="H32" s="110"/>
      <c r="I32" s="110"/>
      <c r="J32" s="110"/>
      <c r="K32" s="111"/>
      <c r="N32" s="73"/>
    </row>
    <row r="33" spans="2:11" ht="15.75" customHeight="1" x14ac:dyDescent="0.25">
      <c r="B33" s="22" t="s">
        <v>40</v>
      </c>
      <c r="C33" s="21"/>
      <c r="D33" s="21"/>
      <c r="E33" s="21"/>
      <c r="F33" s="75"/>
      <c r="G33" s="75"/>
      <c r="H33" s="110"/>
      <c r="I33" s="110"/>
      <c r="J33" s="110"/>
      <c r="K33" s="111"/>
    </row>
    <row r="34" spans="2:11" ht="3" customHeight="1" thickBot="1" x14ac:dyDescent="0.3">
      <c r="B34" s="44"/>
      <c r="C34" s="45"/>
      <c r="D34" s="45"/>
      <c r="E34" s="45"/>
      <c r="F34" s="46">
        <f>SUM(F29:F33)</f>
        <v>0</v>
      </c>
      <c r="G34" s="46">
        <f>SUM(F34)</f>
        <v>0</v>
      </c>
      <c r="H34" s="45"/>
      <c r="I34" s="45"/>
      <c r="J34" s="45"/>
      <c r="K34" s="47"/>
    </row>
    <row r="35" spans="2:11" ht="15.75" customHeight="1" x14ac:dyDescent="0.25">
      <c r="B35" s="78" t="s">
        <v>44</v>
      </c>
      <c r="C35" s="77" t="s">
        <v>17</v>
      </c>
      <c r="D35" s="77"/>
      <c r="E35" s="77"/>
      <c r="F35" s="107" t="s">
        <v>18</v>
      </c>
      <c r="G35" s="107"/>
      <c r="H35" s="77" t="s">
        <v>19</v>
      </c>
      <c r="I35" s="77"/>
      <c r="J35" s="77"/>
      <c r="K35" s="65" t="s">
        <v>108</v>
      </c>
    </row>
    <row r="36" spans="2:11" ht="20.25" customHeight="1" thickBot="1" x14ac:dyDescent="0.3">
      <c r="B36" s="79"/>
      <c r="C36" s="76">
        <f>FCDEPENSE!O6</f>
        <v>4999184</v>
      </c>
      <c r="D36" s="76"/>
      <c r="E36" s="76"/>
      <c r="F36" s="71"/>
      <c r="G36" s="71"/>
      <c r="H36" s="74">
        <v>178819367</v>
      </c>
      <c r="I36" s="71"/>
      <c r="J36" s="71"/>
      <c r="K36" s="64"/>
    </row>
    <row r="37" spans="2:11" ht="21.75" customHeight="1" thickBot="1" x14ac:dyDescent="0.3">
      <c r="C37" s="61"/>
      <c r="H37" s="61"/>
    </row>
    <row r="38" spans="2:11" ht="37.5" customHeight="1" thickBot="1" x14ac:dyDescent="0.3">
      <c r="B38" s="25" t="s">
        <v>20</v>
      </c>
      <c r="F38" s="24" t="s">
        <v>42</v>
      </c>
      <c r="G38" s="24"/>
      <c r="H38" s="17"/>
    </row>
    <row r="39" spans="2:11" ht="25.5" x14ac:dyDescent="0.25">
      <c r="B39" s="26" t="s">
        <v>21</v>
      </c>
      <c r="F39" s="24" t="s">
        <v>43</v>
      </c>
      <c r="G39" s="24"/>
      <c r="H39" s="17"/>
    </row>
    <row r="40" spans="2:11" ht="15.75" thickBot="1" x14ac:dyDescent="0.3">
      <c r="B40" s="4" t="s">
        <v>22</v>
      </c>
    </row>
    <row r="41" spans="2:11" x14ac:dyDescent="0.25">
      <c r="H41" s="23"/>
    </row>
    <row r="44" spans="2:11" x14ac:dyDescent="0.25">
      <c r="H44" s="61"/>
    </row>
    <row r="45" spans="2:11" x14ac:dyDescent="0.25">
      <c r="D45" s="61"/>
    </row>
  </sheetData>
  <mergeCells count="32">
    <mergeCell ref="J9:K9"/>
    <mergeCell ref="B1:C1"/>
    <mergeCell ref="B2:C2"/>
    <mergeCell ref="E3:F4"/>
    <mergeCell ref="B4:C4"/>
    <mergeCell ref="C9:H9"/>
    <mergeCell ref="C13:K14"/>
    <mergeCell ref="C15:K16"/>
    <mergeCell ref="C17:G17"/>
    <mergeCell ref="B23:E23"/>
    <mergeCell ref="F23:G23"/>
    <mergeCell ref="H23:K23"/>
    <mergeCell ref="F24:G24"/>
    <mergeCell ref="H24:K33"/>
    <mergeCell ref="F25:G25"/>
    <mergeCell ref="F26:G26"/>
    <mergeCell ref="B27:E27"/>
    <mergeCell ref="F27:G27"/>
    <mergeCell ref="B28:E28"/>
    <mergeCell ref="F28:G28"/>
    <mergeCell ref="B29:E29"/>
    <mergeCell ref="F29:G29"/>
    <mergeCell ref="H35:J35"/>
    <mergeCell ref="C36:E36"/>
    <mergeCell ref="B30:E30"/>
    <mergeCell ref="F30:G30"/>
    <mergeCell ref="F31:G31"/>
    <mergeCell ref="F32:G32"/>
    <mergeCell ref="F33:G33"/>
    <mergeCell ref="B35:B36"/>
    <mergeCell ref="C35:E35"/>
    <mergeCell ref="F35:G35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AP!$A$2:$A$20</xm:f>
          </x14:formula1>
          <xm:sqref>N6</xm:sqref>
        </x14:dataValidation>
        <x14:dataValidation type="list" allowBlank="1" showInputMessage="1" showErrorMessage="1">
          <x14:formula1>
            <xm:f>AP!$L$3:$L$57</xm:f>
          </x14:formula1>
          <xm:sqref>C17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57"/>
  <sheetViews>
    <sheetView topLeftCell="A25" workbookViewId="0">
      <selection activeCell="C10" sqref="C10"/>
    </sheetView>
  </sheetViews>
  <sheetFormatPr baseColWidth="10" defaultRowHeight="15" x14ac:dyDescent="0.25"/>
  <cols>
    <col min="1" max="1" width="11.42578125" style="32"/>
    <col min="2" max="2" width="17.7109375" style="32" customWidth="1"/>
    <col min="3" max="3" width="48.7109375" style="32" customWidth="1"/>
    <col min="4" max="4" width="10" style="38" customWidth="1"/>
    <col min="5" max="5" width="6.28515625" style="32" customWidth="1"/>
    <col min="6" max="6" width="7.5703125" style="32" customWidth="1"/>
    <col min="7" max="7" width="6.28515625" style="32" customWidth="1"/>
    <col min="8" max="8" width="14.7109375" style="32" customWidth="1"/>
    <col min="9" max="9" width="8.5703125" style="32" customWidth="1"/>
    <col min="12" max="12" width="22.42578125" style="32" customWidth="1"/>
    <col min="13" max="13" width="20.28515625" style="32" customWidth="1"/>
  </cols>
  <sheetData>
    <row r="1" spans="1:13" x14ac:dyDescent="0.25">
      <c r="A1" s="33" t="s">
        <v>45</v>
      </c>
      <c r="B1" s="33" t="s">
        <v>16</v>
      </c>
      <c r="C1" s="33" t="s">
        <v>118</v>
      </c>
      <c r="D1" s="34" t="s">
        <v>10</v>
      </c>
      <c r="E1" s="33" t="s">
        <v>11</v>
      </c>
      <c r="F1" s="33" t="s">
        <v>12</v>
      </c>
      <c r="G1" s="33" t="s">
        <v>13</v>
      </c>
      <c r="H1" s="33" t="s">
        <v>3</v>
      </c>
      <c r="I1" s="33" t="s">
        <v>50</v>
      </c>
    </row>
    <row r="2" spans="1:13" ht="23.25" customHeight="1" x14ac:dyDescent="0.25">
      <c r="A2" s="33">
        <v>1</v>
      </c>
      <c r="B2" s="39">
        <v>60000000</v>
      </c>
      <c r="C2" s="70" t="s">
        <v>46</v>
      </c>
      <c r="D2" s="35" t="s">
        <v>9</v>
      </c>
      <c r="E2" s="33">
        <v>5</v>
      </c>
      <c r="F2" s="33">
        <v>752</v>
      </c>
      <c r="G2" s="33">
        <v>8</v>
      </c>
      <c r="H2" s="36">
        <v>262029</v>
      </c>
      <c r="I2" s="33">
        <v>59</v>
      </c>
      <c r="L2" s="32" t="s">
        <v>51</v>
      </c>
      <c r="M2" s="32" t="s">
        <v>52</v>
      </c>
    </row>
    <row r="3" spans="1:13" ht="23.25" customHeight="1" x14ac:dyDescent="0.25">
      <c r="A3" s="33">
        <v>2</v>
      </c>
      <c r="B3" s="39">
        <v>4580000</v>
      </c>
      <c r="C3" s="70" t="s">
        <v>47</v>
      </c>
      <c r="D3" s="35" t="s">
        <v>9</v>
      </c>
      <c r="E3" s="33">
        <v>5</v>
      </c>
      <c r="F3" s="33">
        <v>752</v>
      </c>
      <c r="G3" s="33">
        <v>8</v>
      </c>
      <c r="H3" s="36">
        <v>262029</v>
      </c>
      <c r="I3" s="33">
        <v>63</v>
      </c>
      <c r="L3" s="40" t="s">
        <v>53</v>
      </c>
    </row>
    <row r="4" spans="1:13" ht="23.25" customHeight="1" x14ac:dyDescent="0.25">
      <c r="A4" s="33">
        <v>3</v>
      </c>
      <c r="B4" s="39">
        <v>25000000</v>
      </c>
      <c r="C4" s="70" t="s">
        <v>119</v>
      </c>
      <c r="D4" s="35" t="s">
        <v>9</v>
      </c>
      <c r="E4" s="33">
        <v>5</v>
      </c>
      <c r="F4" s="33">
        <v>752</v>
      </c>
      <c r="G4" s="33">
        <v>8</v>
      </c>
      <c r="H4" s="36">
        <v>262029</v>
      </c>
      <c r="I4" s="33">
        <v>65</v>
      </c>
      <c r="L4" s="40" t="s">
        <v>54</v>
      </c>
    </row>
    <row r="5" spans="1:13" ht="23.25" customHeight="1" x14ac:dyDescent="0.25">
      <c r="A5" s="33">
        <v>4</v>
      </c>
      <c r="B5" s="39">
        <v>23000000</v>
      </c>
      <c r="C5" s="70" t="s">
        <v>48</v>
      </c>
      <c r="D5" s="35" t="s">
        <v>9</v>
      </c>
      <c r="E5" s="33">
        <v>5</v>
      </c>
      <c r="F5" s="33">
        <v>752</v>
      </c>
      <c r="G5" s="33">
        <v>8</v>
      </c>
      <c r="H5" s="36">
        <v>262029</v>
      </c>
      <c r="I5" s="33">
        <v>66</v>
      </c>
      <c r="L5" s="40" t="s">
        <v>55</v>
      </c>
    </row>
    <row r="6" spans="1:13" ht="23.25" customHeight="1" x14ac:dyDescent="0.25">
      <c r="A6" s="33">
        <v>5</v>
      </c>
      <c r="B6" s="39">
        <v>10000000</v>
      </c>
      <c r="C6" s="70" t="s">
        <v>120</v>
      </c>
      <c r="D6" s="35" t="s">
        <v>9</v>
      </c>
      <c r="E6" s="33">
        <v>5</v>
      </c>
      <c r="F6" s="33">
        <v>752</v>
      </c>
      <c r="G6" s="33">
        <v>8</v>
      </c>
      <c r="H6" s="36">
        <v>262029</v>
      </c>
      <c r="I6" s="33">
        <v>67</v>
      </c>
      <c r="L6" s="40" t="s">
        <v>56</v>
      </c>
    </row>
    <row r="7" spans="1:13" ht="23.25" customHeight="1" x14ac:dyDescent="0.25">
      <c r="A7" s="33">
        <v>6</v>
      </c>
      <c r="B7" s="39">
        <v>2000000</v>
      </c>
      <c r="C7" s="70" t="s">
        <v>121</v>
      </c>
      <c r="D7" s="35" t="s">
        <v>9</v>
      </c>
      <c r="E7" s="33">
        <v>5</v>
      </c>
      <c r="F7" s="33">
        <v>752</v>
      </c>
      <c r="G7" s="33">
        <v>8</v>
      </c>
      <c r="H7" s="36">
        <v>262029</v>
      </c>
      <c r="I7" s="33">
        <v>68</v>
      </c>
      <c r="L7" s="40" t="s">
        <v>57</v>
      </c>
    </row>
    <row r="8" spans="1:13" ht="23.25" customHeight="1" x14ac:dyDescent="0.25">
      <c r="A8" s="33">
        <v>7</v>
      </c>
      <c r="B8" s="39">
        <v>43000000</v>
      </c>
      <c r="C8" s="70" t="s">
        <v>49</v>
      </c>
      <c r="D8" s="35" t="s">
        <v>9</v>
      </c>
      <c r="E8" s="33">
        <v>5</v>
      </c>
      <c r="F8" s="33">
        <v>752</v>
      </c>
      <c r="G8" s="33">
        <v>8</v>
      </c>
      <c r="H8" s="36">
        <v>262029</v>
      </c>
      <c r="I8" s="33">
        <v>69</v>
      </c>
      <c r="L8" s="40" t="s">
        <v>58</v>
      </c>
    </row>
    <row r="9" spans="1:13" ht="23.25" customHeight="1" x14ac:dyDescent="0.25">
      <c r="A9" s="33">
        <v>8</v>
      </c>
      <c r="B9" s="39">
        <v>8000000</v>
      </c>
      <c r="C9" s="70" t="s">
        <v>122</v>
      </c>
      <c r="D9" s="35" t="s">
        <v>9</v>
      </c>
      <c r="E9" s="33">
        <v>5</v>
      </c>
      <c r="F9" s="33">
        <v>752</v>
      </c>
      <c r="G9" s="33">
        <v>8</v>
      </c>
      <c r="H9" s="36">
        <v>262029</v>
      </c>
      <c r="I9" s="33">
        <v>70</v>
      </c>
      <c r="L9" s="40" t="s">
        <v>59</v>
      </c>
    </row>
    <row r="10" spans="1:13" ht="23.25" customHeight="1" x14ac:dyDescent="0.25">
      <c r="A10" s="33">
        <v>9</v>
      </c>
      <c r="B10" s="39">
        <v>5000000</v>
      </c>
      <c r="C10" s="70" t="s">
        <v>123</v>
      </c>
      <c r="D10" s="35" t="s">
        <v>9</v>
      </c>
      <c r="E10" s="33">
        <v>5</v>
      </c>
      <c r="F10" s="33">
        <v>752</v>
      </c>
      <c r="G10" s="33">
        <v>8</v>
      </c>
      <c r="H10" s="36">
        <v>262029</v>
      </c>
      <c r="I10" s="33">
        <v>71</v>
      </c>
      <c r="L10" s="40" t="s">
        <v>99</v>
      </c>
    </row>
    <row r="11" spans="1:13" ht="23.25" customHeight="1" x14ac:dyDescent="0.25">
      <c r="A11" s="33">
        <v>10</v>
      </c>
      <c r="B11" s="39">
        <v>22995000</v>
      </c>
      <c r="C11" s="70" t="s">
        <v>124</v>
      </c>
      <c r="D11" s="35" t="s">
        <v>9</v>
      </c>
      <c r="E11" s="33">
        <v>5</v>
      </c>
      <c r="F11" s="33">
        <v>752</v>
      </c>
      <c r="G11" s="33">
        <v>8</v>
      </c>
      <c r="H11" s="36">
        <v>262029</v>
      </c>
      <c r="I11" s="33">
        <v>72</v>
      </c>
      <c r="L11" s="40" t="s">
        <v>100</v>
      </c>
    </row>
    <row r="12" spans="1:13" ht="23.25" customHeight="1" x14ac:dyDescent="0.25">
      <c r="A12" s="33">
        <v>11</v>
      </c>
      <c r="B12" s="39">
        <v>3100000</v>
      </c>
      <c r="C12" s="70" t="s">
        <v>125</v>
      </c>
      <c r="D12" s="35" t="s">
        <v>9</v>
      </c>
      <c r="E12" s="33">
        <v>5</v>
      </c>
      <c r="F12" s="33">
        <v>752</v>
      </c>
      <c r="G12" s="33">
        <v>8</v>
      </c>
      <c r="H12" s="36">
        <v>262029</v>
      </c>
      <c r="I12" s="33">
        <v>73</v>
      </c>
      <c r="L12" s="40" t="s">
        <v>60</v>
      </c>
    </row>
    <row r="13" spans="1:13" ht="23.25" customHeight="1" x14ac:dyDescent="0.25">
      <c r="A13" s="33">
        <v>12</v>
      </c>
      <c r="B13" s="39">
        <v>600000</v>
      </c>
      <c r="C13" s="70" t="s">
        <v>126</v>
      </c>
      <c r="D13" s="35" t="s">
        <v>9</v>
      </c>
      <c r="E13" s="33">
        <v>5</v>
      </c>
      <c r="F13" s="33">
        <v>752</v>
      </c>
      <c r="G13" s="33">
        <v>8</v>
      </c>
      <c r="H13" s="36">
        <v>262029</v>
      </c>
      <c r="I13" s="33">
        <v>74</v>
      </c>
      <c r="L13" s="40" t="s">
        <v>61</v>
      </c>
    </row>
    <row r="14" spans="1:13" ht="23.25" customHeight="1" x14ac:dyDescent="0.25">
      <c r="A14" s="33">
        <v>13</v>
      </c>
      <c r="B14" s="39">
        <v>6000000</v>
      </c>
      <c r="C14" s="70" t="s">
        <v>127</v>
      </c>
      <c r="D14" s="35" t="s">
        <v>9</v>
      </c>
      <c r="E14" s="33">
        <v>5</v>
      </c>
      <c r="F14" s="33">
        <v>752</v>
      </c>
      <c r="G14" s="33">
        <v>8</v>
      </c>
      <c r="H14" s="36">
        <v>262029</v>
      </c>
      <c r="I14" s="33">
        <v>75</v>
      </c>
      <c r="L14" s="40" t="s">
        <v>62</v>
      </c>
    </row>
    <row r="15" spans="1:13" ht="23.25" customHeight="1" x14ac:dyDescent="0.25">
      <c r="A15" s="33">
        <v>14</v>
      </c>
      <c r="B15" s="39">
        <v>4999184</v>
      </c>
      <c r="C15" s="70" t="s">
        <v>128</v>
      </c>
      <c r="D15" s="35" t="s">
        <v>9</v>
      </c>
      <c r="E15" s="33">
        <v>5</v>
      </c>
      <c r="F15" s="33">
        <v>752</v>
      </c>
      <c r="G15" s="33">
        <v>8</v>
      </c>
      <c r="H15" s="36">
        <v>262029</v>
      </c>
      <c r="I15" s="33">
        <v>76</v>
      </c>
      <c r="L15" s="40" t="s">
        <v>63</v>
      </c>
    </row>
    <row r="16" spans="1:13" ht="23.25" customHeight="1" x14ac:dyDescent="0.25">
      <c r="A16" s="33">
        <v>15</v>
      </c>
      <c r="B16" s="39">
        <v>49000000</v>
      </c>
      <c r="C16" s="70" t="s">
        <v>129</v>
      </c>
      <c r="D16" s="35" t="s">
        <v>9</v>
      </c>
      <c r="E16" s="33">
        <v>5</v>
      </c>
      <c r="F16" s="33">
        <v>752</v>
      </c>
      <c r="G16" s="33">
        <v>8</v>
      </c>
      <c r="H16" s="36">
        <v>262029</v>
      </c>
      <c r="I16" s="33">
        <v>77</v>
      </c>
      <c r="L16" s="40" t="s">
        <v>64</v>
      </c>
    </row>
    <row r="17" spans="1:12" ht="23.25" customHeight="1" x14ac:dyDescent="0.25">
      <c r="A17" s="33">
        <v>16</v>
      </c>
      <c r="B17" s="39">
        <v>37000000</v>
      </c>
      <c r="C17" s="70" t="s">
        <v>130</v>
      </c>
      <c r="D17" s="35" t="s">
        <v>9</v>
      </c>
      <c r="E17" s="33">
        <v>5</v>
      </c>
      <c r="F17" s="33">
        <v>752</v>
      </c>
      <c r="G17" s="33">
        <v>8</v>
      </c>
      <c r="H17" s="36">
        <v>262029</v>
      </c>
      <c r="I17" s="33">
        <v>78</v>
      </c>
      <c r="L17" s="40" t="s">
        <v>65</v>
      </c>
    </row>
    <row r="18" spans="1:12" ht="23.25" customHeight="1" x14ac:dyDescent="0.25">
      <c r="A18" s="33">
        <v>17</v>
      </c>
      <c r="B18" s="39">
        <v>36000000</v>
      </c>
      <c r="C18" s="70" t="s">
        <v>131</v>
      </c>
      <c r="D18" s="35" t="s">
        <v>9</v>
      </c>
      <c r="E18" s="33">
        <v>5</v>
      </c>
      <c r="F18" s="33">
        <v>752</v>
      </c>
      <c r="G18" s="33">
        <v>8</v>
      </c>
      <c r="H18" s="36">
        <v>262029</v>
      </c>
      <c r="I18" s="33">
        <v>79</v>
      </c>
      <c r="L18" s="40" t="s">
        <v>66</v>
      </c>
    </row>
    <row r="19" spans="1:12" ht="23.25" customHeight="1" x14ac:dyDescent="0.25">
      <c r="A19" s="33">
        <v>18</v>
      </c>
      <c r="B19" s="39">
        <v>178764913</v>
      </c>
      <c r="C19" s="70" t="s">
        <v>132</v>
      </c>
      <c r="D19" s="35" t="s">
        <v>9</v>
      </c>
      <c r="E19" s="33">
        <v>5</v>
      </c>
      <c r="F19" s="33">
        <v>752</v>
      </c>
      <c r="G19" s="33">
        <v>8</v>
      </c>
      <c r="H19" s="36">
        <v>262029</v>
      </c>
      <c r="I19" s="33">
        <v>80</v>
      </c>
      <c r="L19" s="40" t="s">
        <v>101</v>
      </c>
    </row>
    <row r="20" spans="1:12" ht="23.25" customHeight="1" x14ac:dyDescent="0.25">
      <c r="A20" s="33">
        <v>19</v>
      </c>
      <c r="B20" s="39">
        <v>81081000</v>
      </c>
      <c r="C20" s="70" t="s">
        <v>133</v>
      </c>
      <c r="D20" s="35" t="s">
        <v>9</v>
      </c>
      <c r="E20" s="33">
        <v>5</v>
      </c>
      <c r="F20" s="33">
        <v>752</v>
      </c>
      <c r="G20" s="33">
        <v>8</v>
      </c>
      <c r="H20" s="36">
        <v>262029</v>
      </c>
      <c r="I20" s="33">
        <v>81</v>
      </c>
      <c r="L20" s="40" t="s">
        <v>67</v>
      </c>
    </row>
    <row r="21" spans="1:12" ht="23.25" customHeight="1" x14ac:dyDescent="0.25">
      <c r="A21" s="33"/>
      <c r="B21" s="39"/>
      <c r="C21" s="70" t="s">
        <v>134</v>
      </c>
      <c r="D21" s="37"/>
      <c r="E21" s="33"/>
      <c r="F21" s="33"/>
      <c r="G21" s="33"/>
      <c r="H21" s="36"/>
      <c r="I21" s="33"/>
      <c r="L21" s="40" t="s">
        <v>68</v>
      </c>
    </row>
    <row r="22" spans="1:12" x14ac:dyDescent="0.25">
      <c r="L22" s="40" t="s">
        <v>69</v>
      </c>
    </row>
    <row r="23" spans="1:12" x14ac:dyDescent="0.25">
      <c r="L23" s="40" t="s">
        <v>102</v>
      </c>
    </row>
    <row r="24" spans="1:12" x14ac:dyDescent="0.25">
      <c r="L24" s="40" t="s">
        <v>70</v>
      </c>
    </row>
    <row r="25" spans="1:12" x14ac:dyDescent="0.25">
      <c r="L25" s="40" t="s">
        <v>71</v>
      </c>
    </row>
    <row r="26" spans="1:12" x14ac:dyDescent="0.25">
      <c r="L26" s="40" t="s">
        <v>103</v>
      </c>
    </row>
    <row r="27" spans="1:12" x14ac:dyDescent="0.25">
      <c r="L27" s="40" t="s">
        <v>72</v>
      </c>
    </row>
    <row r="28" spans="1:12" x14ac:dyDescent="0.25">
      <c r="L28" s="40" t="s">
        <v>73</v>
      </c>
    </row>
    <row r="29" spans="1:12" x14ac:dyDescent="0.25">
      <c r="L29" s="40" t="s">
        <v>74</v>
      </c>
    </row>
    <row r="30" spans="1:12" x14ac:dyDescent="0.25">
      <c r="L30" s="40" t="s">
        <v>75</v>
      </c>
    </row>
    <row r="31" spans="1:12" x14ac:dyDescent="0.25">
      <c r="L31" s="40" t="s">
        <v>76</v>
      </c>
    </row>
    <row r="32" spans="1:12" x14ac:dyDescent="0.25">
      <c r="L32" s="40" t="s">
        <v>77</v>
      </c>
    </row>
    <row r="33" spans="12:12" x14ac:dyDescent="0.25">
      <c r="L33" s="40" t="s">
        <v>78</v>
      </c>
    </row>
    <row r="34" spans="12:12" x14ac:dyDescent="0.25">
      <c r="L34" s="40" t="s">
        <v>79</v>
      </c>
    </row>
    <row r="35" spans="12:12" x14ac:dyDescent="0.25">
      <c r="L35" s="40" t="s">
        <v>80</v>
      </c>
    </row>
    <row r="36" spans="12:12" x14ac:dyDescent="0.25">
      <c r="L36" s="40" t="s">
        <v>81</v>
      </c>
    </row>
    <row r="37" spans="12:12" x14ac:dyDescent="0.25">
      <c r="L37" s="40" t="s">
        <v>82</v>
      </c>
    </row>
    <row r="38" spans="12:12" x14ac:dyDescent="0.25">
      <c r="L38" s="40" t="s">
        <v>104</v>
      </c>
    </row>
    <row r="39" spans="12:12" x14ac:dyDescent="0.25">
      <c r="L39" s="40" t="s">
        <v>83</v>
      </c>
    </row>
    <row r="40" spans="12:12" x14ac:dyDescent="0.25">
      <c r="L40" s="40" t="s">
        <v>84</v>
      </c>
    </row>
    <row r="41" spans="12:12" x14ac:dyDescent="0.25">
      <c r="L41" s="40" t="s">
        <v>85</v>
      </c>
    </row>
    <row r="42" spans="12:12" x14ac:dyDescent="0.25">
      <c r="L42" s="40" t="s">
        <v>86</v>
      </c>
    </row>
    <row r="43" spans="12:12" x14ac:dyDescent="0.25">
      <c r="L43" s="40" t="s">
        <v>105</v>
      </c>
    </row>
    <row r="44" spans="12:12" x14ac:dyDescent="0.25">
      <c r="L44" s="40" t="s">
        <v>87</v>
      </c>
    </row>
    <row r="45" spans="12:12" x14ac:dyDescent="0.25">
      <c r="L45" s="40" t="s">
        <v>88</v>
      </c>
    </row>
    <row r="46" spans="12:12" x14ac:dyDescent="0.25">
      <c r="L46" s="40" t="s">
        <v>89</v>
      </c>
    </row>
    <row r="47" spans="12:12" x14ac:dyDescent="0.25">
      <c r="L47" s="40" t="s">
        <v>90</v>
      </c>
    </row>
    <row r="48" spans="12:12" x14ac:dyDescent="0.25">
      <c r="L48" s="40" t="s">
        <v>91</v>
      </c>
    </row>
    <row r="49" spans="12:12" x14ac:dyDescent="0.25">
      <c r="L49" s="40" t="s">
        <v>106</v>
      </c>
    </row>
    <row r="50" spans="12:12" x14ac:dyDescent="0.25">
      <c r="L50" s="40" t="s">
        <v>92</v>
      </c>
    </row>
    <row r="51" spans="12:12" x14ac:dyDescent="0.25">
      <c r="L51" s="40" t="s">
        <v>93</v>
      </c>
    </row>
    <row r="52" spans="12:12" x14ac:dyDescent="0.25">
      <c r="L52" s="40" t="s">
        <v>94</v>
      </c>
    </row>
    <row r="53" spans="12:12" x14ac:dyDescent="0.25">
      <c r="L53" s="40" t="s">
        <v>95</v>
      </c>
    </row>
    <row r="54" spans="12:12" x14ac:dyDescent="0.25">
      <c r="L54" s="40" t="s">
        <v>96</v>
      </c>
    </row>
    <row r="55" spans="12:12" x14ac:dyDescent="0.25">
      <c r="L55" s="40" t="s">
        <v>97</v>
      </c>
    </row>
    <row r="56" spans="12:12" x14ac:dyDescent="0.25">
      <c r="L56" s="40" t="s">
        <v>107</v>
      </c>
    </row>
    <row r="57" spans="12:12" x14ac:dyDescent="0.25">
      <c r="L57" s="40" t="s">
        <v>98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13"/>
  <sheetViews>
    <sheetView zoomScale="130" zoomScaleNormal="130" workbookViewId="0"/>
  </sheetViews>
  <sheetFormatPr baseColWidth="10" defaultRowHeight="15" x14ac:dyDescent="0.25"/>
  <cols>
    <col min="1" max="1" width="11.5703125" style="58" bestFit="1" customWidth="1"/>
    <col min="2" max="2" width="8.140625" style="17" bestFit="1" customWidth="1"/>
    <col min="3" max="3" width="7.140625" style="17" bestFit="1" customWidth="1"/>
    <col min="4" max="4" width="16.85546875" style="59" bestFit="1" customWidth="1"/>
    <col min="5" max="5" width="17.42578125" style="60" bestFit="1" customWidth="1"/>
    <col min="6" max="6" width="21.85546875" style="59" bestFit="1" customWidth="1"/>
    <col min="7" max="7" width="18.42578125" style="61" bestFit="1" customWidth="1"/>
    <col min="8" max="8" width="15.140625" style="61" customWidth="1"/>
    <col min="9" max="9" width="15.140625" style="17" customWidth="1"/>
    <col min="10" max="16384" width="11.42578125" style="17"/>
  </cols>
  <sheetData>
    <row r="1" spans="1:9" ht="15.75" thickBot="1" x14ac:dyDescent="0.3">
      <c r="A1" s="54" t="s">
        <v>113</v>
      </c>
      <c r="B1" s="49" t="s">
        <v>114</v>
      </c>
      <c r="C1" s="49" t="s">
        <v>115</v>
      </c>
      <c r="D1" s="48" t="s">
        <v>109</v>
      </c>
      <c r="E1" s="55" t="s">
        <v>112</v>
      </c>
      <c r="F1" s="48" t="s">
        <v>116</v>
      </c>
      <c r="G1" s="56" t="s">
        <v>110</v>
      </c>
      <c r="H1" s="56" t="s">
        <v>111</v>
      </c>
      <c r="I1" s="56" t="s">
        <v>136</v>
      </c>
    </row>
    <row r="2" spans="1:9" x14ac:dyDescent="0.25">
      <c r="A2" s="58">
        <v>43285</v>
      </c>
      <c r="B2" s="17">
        <v>26</v>
      </c>
      <c r="C2" s="17">
        <v>2018</v>
      </c>
      <c r="D2" s="59">
        <v>18</v>
      </c>
      <c r="E2" s="60" t="s">
        <v>96</v>
      </c>
      <c r="F2" s="24" t="s">
        <v>135</v>
      </c>
      <c r="G2" s="61">
        <v>178764913</v>
      </c>
      <c r="H2" s="61">
        <v>54454</v>
      </c>
      <c r="I2" s="24">
        <f>H2+G2</f>
        <v>178819367</v>
      </c>
    </row>
    <row r="3" spans="1:9" x14ac:dyDescent="0.25">
      <c r="A3" s="58">
        <v>43285</v>
      </c>
      <c r="B3" s="17">
        <v>25</v>
      </c>
      <c r="C3" s="17">
        <v>2018</v>
      </c>
      <c r="D3" s="59">
        <v>14</v>
      </c>
      <c r="E3" s="60" t="s">
        <v>96</v>
      </c>
      <c r="F3" s="59" t="s">
        <v>135</v>
      </c>
      <c r="G3" s="61">
        <v>5000000</v>
      </c>
      <c r="H3" s="61">
        <v>26000</v>
      </c>
      <c r="I3" s="24">
        <f t="shared" ref="I3:I4" si="0">H3+G3</f>
        <v>5026000</v>
      </c>
    </row>
    <row r="4" spans="1:9" x14ac:dyDescent="0.25">
      <c r="A4" s="58">
        <v>43285</v>
      </c>
      <c r="B4" s="17">
        <v>25</v>
      </c>
      <c r="C4" s="17">
        <v>2018</v>
      </c>
      <c r="D4" s="59">
        <v>14</v>
      </c>
      <c r="E4" s="60" t="s">
        <v>96</v>
      </c>
      <c r="F4" s="59" t="s">
        <v>135</v>
      </c>
      <c r="G4" s="61">
        <v>4999184</v>
      </c>
      <c r="H4" s="61">
        <v>816</v>
      </c>
      <c r="I4" s="24">
        <f t="shared" si="0"/>
        <v>5000000</v>
      </c>
    </row>
    <row r="5" spans="1:9" x14ac:dyDescent="0.25">
      <c r="I5" s="24"/>
    </row>
    <row r="13" spans="1:9" x14ac:dyDescent="0.25">
      <c r="H13" s="72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9</xdr:col>
                <xdr:colOff>571500</xdr:colOff>
                <xdr:row>0</xdr:row>
                <xdr:rowOff>28575</xdr:rowOff>
              </from>
              <to>
                <xdr:col>10</xdr:col>
                <xdr:colOff>742950</xdr:colOff>
                <xdr:row>1</xdr:row>
                <xdr:rowOff>123825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FCDEPENSE</vt:lpstr>
      <vt:lpstr>FICHE DE PAIE </vt:lpstr>
      <vt:lpstr>AP</vt:lpstr>
      <vt:lpstr>SAUVEGARDE</vt:lpstr>
      <vt:lpstr>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ghalem</dc:creator>
  <cp:lastModifiedBy>ghalem</cp:lastModifiedBy>
  <cp:lastPrinted>2018-04-07T00:05:12Z</cp:lastPrinted>
  <dcterms:created xsi:type="dcterms:W3CDTF">2018-04-06T10:55:17Z</dcterms:created>
  <dcterms:modified xsi:type="dcterms:W3CDTF">2018-04-10T13:12:25Z</dcterms:modified>
</cp:coreProperties>
</file>